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660" yWindow="1500" windowWidth="35980" windowHeight="22680" tabRatio="500" activeTab="2"/>
  </bookViews>
  <sheets>
    <sheet name="UZr" sheetId="1" r:id="rId1"/>
    <sheet name="UMo" sheetId="2" r:id="rId2"/>
    <sheet name="UMo Full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6" i="3" l="1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55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E54" i="3"/>
  <c r="K54" i="3"/>
  <c r="BI13" i="3"/>
  <c r="D54" i="3"/>
  <c r="O54" i="3"/>
  <c r="BK13" i="3"/>
  <c r="BL13" i="3"/>
  <c r="BI14" i="3"/>
  <c r="BK14" i="3"/>
  <c r="BL14" i="3"/>
  <c r="BI15" i="3"/>
  <c r="BK15" i="3"/>
  <c r="BL15" i="3"/>
  <c r="BI16" i="3"/>
  <c r="BK16" i="3"/>
  <c r="BL16" i="3"/>
  <c r="BI17" i="3"/>
  <c r="BK17" i="3"/>
  <c r="BL17" i="3"/>
  <c r="BI18" i="3"/>
  <c r="BK18" i="3"/>
  <c r="BL18" i="3"/>
  <c r="BI19" i="3"/>
  <c r="BK19" i="3"/>
  <c r="BL19" i="3"/>
  <c r="BI20" i="3"/>
  <c r="BK20" i="3"/>
  <c r="BL20" i="3"/>
  <c r="BI21" i="3"/>
  <c r="BK21" i="3"/>
  <c r="BL21" i="3"/>
  <c r="BI22" i="3"/>
  <c r="BK22" i="3"/>
  <c r="BL22" i="3"/>
  <c r="BI23" i="3"/>
  <c r="BK23" i="3"/>
  <c r="BL23" i="3"/>
  <c r="BI24" i="3"/>
  <c r="BK24" i="3"/>
  <c r="BL24" i="3"/>
  <c r="BI25" i="3"/>
  <c r="BK25" i="3"/>
  <c r="BL25" i="3"/>
  <c r="BI26" i="3"/>
  <c r="BK26" i="3"/>
  <c r="BL26" i="3"/>
  <c r="BI27" i="3"/>
  <c r="BK27" i="3"/>
  <c r="BL27" i="3"/>
  <c r="BI28" i="3"/>
  <c r="BK28" i="3"/>
  <c r="BL28" i="3"/>
  <c r="BI29" i="3"/>
  <c r="BK29" i="3"/>
  <c r="BL29" i="3"/>
  <c r="BI30" i="3"/>
  <c r="BK30" i="3"/>
  <c r="BL30" i="3"/>
  <c r="BI31" i="3"/>
  <c r="BK31" i="3"/>
  <c r="BL31" i="3"/>
  <c r="BI32" i="3"/>
  <c r="BK32" i="3"/>
  <c r="BL32" i="3"/>
  <c r="BI33" i="3"/>
  <c r="BK33" i="3"/>
  <c r="BL33" i="3"/>
  <c r="C54" i="3"/>
  <c r="N54" i="3"/>
  <c r="BJ33" i="3"/>
  <c r="BM33" i="3"/>
  <c r="BK6" i="3"/>
  <c r="BJ6" i="3"/>
  <c r="BM6" i="3"/>
  <c r="BK7" i="3"/>
  <c r="BJ7" i="3"/>
  <c r="BM7" i="3"/>
  <c r="BK8" i="3"/>
  <c r="BJ8" i="3"/>
  <c r="BM8" i="3"/>
  <c r="BK9" i="3"/>
  <c r="BJ9" i="3"/>
  <c r="BM9" i="3"/>
  <c r="BK10" i="3"/>
  <c r="BJ10" i="3"/>
  <c r="BM10" i="3"/>
  <c r="BK11" i="3"/>
  <c r="BJ11" i="3"/>
  <c r="BM11" i="3"/>
  <c r="BK12" i="3"/>
  <c r="BJ12" i="3"/>
  <c r="BM12" i="3"/>
  <c r="BJ13" i="3"/>
  <c r="BM13" i="3"/>
  <c r="BJ14" i="3"/>
  <c r="BM14" i="3"/>
  <c r="BJ15" i="3"/>
  <c r="BM15" i="3"/>
  <c r="BJ16" i="3"/>
  <c r="BM16" i="3"/>
  <c r="BJ17" i="3"/>
  <c r="BM17" i="3"/>
  <c r="BJ18" i="3"/>
  <c r="BM18" i="3"/>
  <c r="BJ19" i="3"/>
  <c r="BM19" i="3"/>
  <c r="BJ20" i="3"/>
  <c r="BM20" i="3"/>
  <c r="BJ21" i="3"/>
  <c r="BM21" i="3"/>
  <c r="BJ22" i="3"/>
  <c r="BM22" i="3"/>
  <c r="BJ23" i="3"/>
  <c r="BM23" i="3"/>
  <c r="BJ24" i="3"/>
  <c r="BM24" i="3"/>
  <c r="BJ25" i="3"/>
  <c r="BM25" i="3"/>
  <c r="BJ26" i="3"/>
  <c r="BM26" i="3"/>
  <c r="BJ27" i="3"/>
  <c r="BM27" i="3"/>
  <c r="BJ28" i="3"/>
  <c r="BM28" i="3"/>
  <c r="BJ29" i="3"/>
  <c r="BM29" i="3"/>
  <c r="BJ30" i="3"/>
  <c r="BM30" i="3"/>
  <c r="BJ31" i="3"/>
  <c r="BM31" i="3"/>
  <c r="BJ32" i="3"/>
  <c r="BM32" i="3"/>
  <c r="BK5" i="3"/>
  <c r="BJ5" i="3"/>
  <c r="BM5" i="3"/>
  <c r="BI12" i="3"/>
  <c r="BL12" i="3"/>
  <c r="BI10" i="3"/>
  <c r="BL10" i="3"/>
  <c r="BI11" i="3"/>
  <c r="BL11" i="3"/>
  <c r="BI9" i="3"/>
  <c r="BL9" i="3"/>
  <c r="BI5" i="3"/>
  <c r="BL5" i="3"/>
  <c r="BI6" i="3"/>
  <c r="BL6" i="3"/>
  <c r="BI7" i="3"/>
  <c r="BL7" i="3"/>
  <c r="BI8" i="3"/>
  <c r="BL8" i="3"/>
  <c r="K6" i="3"/>
  <c r="O6" i="3"/>
  <c r="K7" i="3"/>
  <c r="O7" i="3"/>
  <c r="K8" i="3"/>
  <c r="O8" i="3"/>
  <c r="K9" i="3"/>
  <c r="O9" i="3"/>
  <c r="K10" i="3"/>
  <c r="O10" i="3"/>
  <c r="K11" i="3"/>
  <c r="O11" i="3"/>
  <c r="K12" i="3"/>
  <c r="O12" i="3"/>
  <c r="K13" i="3"/>
  <c r="O13" i="3"/>
  <c r="K14" i="3"/>
  <c r="O14" i="3"/>
  <c r="K15" i="3"/>
  <c r="O15" i="3"/>
  <c r="K16" i="3"/>
  <c r="O16" i="3"/>
  <c r="K17" i="3"/>
  <c r="O17" i="3"/>
  <c r="K18" i="3"/>
  <c r="O18" i="3"/>
  <c r="K19" i="3"/>
  <c r="O19" i="3"/>
  <c r="K20" i="3"/>
  <c r="O20" i="3"/>
  <c r="K21" i="3"/>
  <c r="O21" i="3"/>
  <c r="K22" i="3"/>
  <c r="O22" i="3"/>
  <c r="K23" i="3"/>
  <c r="O23" i="3"/>
  <c r="K24" i="3"/>
  <c r="O24" i="3"/>
  <c r="K25" i="3"/>
  <c r="O25" i="3"/>
  <c r="K26" i="3"/>
  <c r="O26" i="3"/>
  <c r="K27" i="3"/>
  <c r="O27" i="3"/>
  <c r="K28" i="3"/>
  <c r="O28" i="3"/>
  <c r="K29" i="3"/>
  <c r="O29" i="3"/>
  <c r="K30" i="3"/>
  <c r="O30" i="3"/>
  <c r="K31" i="3"/>
  <c r="O31" i="3"/>
  <c r="K32" i="3"/>
  <c r="O32" i="3"/>
  <c r="K33" i="3"/>
  <c r="O33" i="3"/>
  <c r="K34" i="3"/>
  <c r="O34" i="3"/>
  <c r="K35" i="3"/>
  <c r="O35" i="3"/>
  <c r="K36" i="3"/>
  <c r="O36" i="3"/>
  <c r="K37" i="3"/>
  <c r="O37" i="3"/>
  <c r="K38" i="3"/>
  <c r="O38" i="3"/>
  <c r="K39" i="3"/>
  <c r="O39" i="3"/>
  <c r="K40" i="3"/>
  <c r="O40" i="3"/>
  <c r="K41" i="3"/>
  <c r="O41" i="3"/>
  <c r="K42" i="3"/>
  <c r="O42" i="3"/>
  <c r="K43" i="3"/>
  <c r="O43" i="3"/>
  <c r="K44" i="3"/>
  <c r="O44" i="3"/>
  <c r="K45" i="3"/>
  <c r="O45" i="3"/>
  <c r="K46" i="3"/>
  <c r="O46" i="3"/>
  <c r="K47" i="3"/>
  <c r="O47" i="3"/>
  <c r="K48" i="3"/>
  <c r="O48" i="3"/>
  <c r="K49" i="3"/>
  <c r="O49" i="3"/>
  <c r="K50" i="3"/>
  <c r="O50" i="3"/>
  <c r="K51" i="3"/>
  <c r="O51" i="3"/>
  <c r="K52" i="3"/>
  <c r="O52" i="3"/>
  <c r="K53" i="3"/>
  <c r="O53" i="3"/>
  <c r="K55" i="3"/>
  <c r="O55" i="3"/>
  <c r="K56" i="3"/>
  <c r="O56" i="3"/>
  <c r="K57" i="3"/>
  <c r="O57" i="3"/>
  <c r="K58" i="3"/>
  <c r="O58" i="3"/>
  <c r="K59" i="3"/>
  <c r="O59" i="3"/>
  <c r="K60" i="3"/>
  <c r="O60" i="3"/>
  <c r="K61" i="3"/>
  <c r="O61" i="3"/>
  <c r="K62" i="3"/>
  <c r="O62" i="3"/>
  <c r="K63" i="3"/>
  <c r="O63" i="3"/>
  <c r="K64" i="3"/>
  <c r="O64" i="3"/>
  <c r="K65" i="3"/>
  <c r="O65" i="3"/>
  <c r="K66" i="3"/>
  <c r="O66" i="3"/>
  <c r="K67" i="3"/>
  <c r="O67" i="3"/>
  <c r="K68" i="3"/>
  <c r="O68" i="3"/>
  <c r="K69" i="3"/>
  <c r="O69" i="3"/>
  <c r="K70" i="3"/>
  <c r="O70" i="3"/>
  <c r="K71" i="3"/>
  <c r="O71" i="3"/>
  <c r="K72" i="3"/>
  <c r="O72" i="3"/>
  <c r="K73" i="3"/>
  <c r="O73" i="3"/>
  <c r="K74" i="3"/>
  <c r="O74" i="3"/>
  <c r="K75" i="3"/>
  <c r="O75" i="3"/>
  <c r="K76" i="3"/>
  <c r="O76" i="3"/>
  <c r="K77" i="3"/>
  <c r="O77" i="3"/>
  <c r="K78" i="3"/>
  <c r="O78" i="3"/>
  <c r="K79" i="3"/>
  <c r="O79" i="3"/>
  <c r="K80" i="3"/>
  <c r="O80" i="3"/>
  <c r="K81" i="3"/>
  <c r="O81" i="3"/>
  <c r="K82" i="3"/>
  <c r="O82" i="3"/>
  <c r="K83" i="3"/>
  <c r="O83" i="3"/>
  <c r="K84" i="3"/>
  <c r="O84" i="3"/>
  <c r="K85" i="3"/>
  <c r="O85" i="3"/>
  <c r="K86" i="3"/>
  <c r="O86" i="3"/>
  <c r="K87" i="3"/>
  <c r="O87" i="3"/>
  <c r="K88" i="3"/>
  <c r="O88" i="3"/>
  <c r="K89" i="3"/>
  <c r="O89" i="3"/>
  <c r="K90" i="3"/>
  <c r="O90" i="3"/>
  <c r="K91" i="3"/>
  <c r="O91" i="3"/>
  <c r="K92" i="3"/>
  <c r="O92" i="3"/>
  <c r="K93" i="3"/>
  <c r="O93" i="3"/>
  <c r="K94" i="3"/>
  <c r="O94" i="3"/>
  <c r="K95" i="3"/>
  <c r="O95" i="3"/>
  <c r="K96" i="3"/>
  <c r="O96" i="3"/>
  <c r="K97" i="3"/>
  <c r="O97" i="3"/>
  <c r="K98" i="3"/>
  <c r="O98" i="3"/>
  <c r="K99" i="3"/>
  <c r="O99" i="3"/>
  <c r="K100" i="3"/>
  <c r="O100" i="3"/>
  <c r="K101" i="3"/>
  <c r="O101" i="3"/>
  <c r="K102" i="3"/>
  <c r="O102" i="3"/>
  <c r="K103" i="3"/>
  <c r="O103" i="3"/>
  <c r="K104" i="3"/>
  <c r="O104" i="3"/>
  <c r="K105" i="3"/>
  <c r="O105" i="3"/>
  <c r="K106" i="3"/>
  <c r="O106" i="3"/>
  <c r="K107" i="3"/>
  <c r="O107" i="3"/>
  <c r="K108" i="3"/>
  <c r="O108" i="3"/>
  <c r="K109" i="3"/>
  <c r="O109" i="3"/>
  <c r="K110" i="3"/>
  <c r="O110" i="3"/>
  <c r="K111" i="3"/>
  <c r="O111" i="3"/>
  <c r="K112" i="3"/>
  <c r="O112" i="3"/>
  <c r="K113" i="3"/>
  <c r="O113" i="3"/>
  <c r="K114" i="3"/>
  <c r="O114" i="3"/>
  <c r="K115" i="3"/>
  <c r="O115" i="3"/>
  <c r="K116" i="3"/>
  <c r="O116" i="3"/>
  <c r="K117" i="3"/>
  <c r="O117" i="3"/>
  <c r="K118" i="3"/>
  <c r="O118" i="3"/>
  <c r="K119" i="3"/>
  <c r="O119" i="3"/>
  <c r="K120" i="3"/>
  <c r="O120" i="3"/>
  <c r="K121" i="3"/>
  <c r="O121" i="3"/>
  <c r="K122" i="3"/>
  <c r="O122" i="3"/>
  <c r="K123" i="3"/>
  <c r="O123" i="3"/>
  <c r="K124" i="3"/>
  <c r="O124" i="3"/>
  <c r="K125" i="3"/>
  <c r="O125" i="3"/>
  <c r="K126" i="3"/>
  <c r="O126" i="3"/>
  <c r="K127" i="3"/>
  <c r="O127" i="3"/>
  <c r="K128" i="3"/>
  <c r="O128" i="3"/>
  <c r="K129" i="3"/>
  <c r="O129" i="3"/>
  <c r="K130" i="3"/>
  <c r="O130" i="3"/>
  <c r="K131" i="3"/>
  <c r="O131" i="3"/>
  <c r="K132" i="3"/>
  <c r="O132" i="3"/>
  <c r="K133" i="3"/>
  <c r="O133" i="3"/>
  <c r="K134" i="3"/>
  <c r="O134" i="3"/>
  <c r="K135" i="3"/>
  <c r="O135" i="3"/>
  <c r="K136" i="3"/>
  <c r="O136" i="3"/>
  <c r="K137" i="3"/>
  <c r="O137" i="3"/>
  <c r="K138" i="3"/>
  <c r="O138" i="3"/>
  <c r="K139" i="3"/>
  <c r="O139" i="3"/>
  <c r="K140" i="3"/>
  <c r="O140" i="3"/>
  <c r="K141" i="3"/>
  <c r="O141" i="3"/>
  <c r="K142" i="3"/>
  <c r="O142" i="3"/>
  <c r="K143" i="3"/>
  <c r="O143" i="3"/>
  <c r="K144" i="3"/>
  <c r="O144" i="3"/>
  <c r="K145" i="3"/>
  <c r="O145" i="3"/>
  <c r="K146" i="3"/>
  <c r="O146" i="3"/>
  <c r="K147" i="3"/>
  <c r="O147" i="3"/>
  <c r="K148" i="3"/>
  <c r="O148" i="3"/>
  <c r="K149" i="3"/>
  <c r="O149" i="3"/>
  <c r="K150" i="3"/>
  <c r="O150" i="3"/>
  <c r="K151" i="3"/>
  <c r="O151" i="3"/>
  <c r="K152" i="3"/>
  <c r="O152" i="3"/>
  <c r="K153" i="3"/>
  <c r="O153" i="3"/>
  <c r="K154" i="3"/>
  <c r="O154" i="3"/>
  <c r="K155" i="3"/>
  <c r="O155" i="3"/>
  <c r="K156" i="3"/>
  <c r="O156" i="3"/>
  <c r="K157" i="3"/>
  <c r="O157" i="3"/>
  <c r="K158" i="3"/>
  <c r="O158" i="3"/>
  <c r="K159" i="3"/>
  <c r="O159" i="3"/>
  <c r="K160" i="3"/>
  <c r="O160" i="3"/>
  <c r="K161" i="3"/>
  <c r="O161" i="3"/>
  <c r="K162" i="3"/>
  <c r="O162" i="3"/>
  <c r="K163" i="3"/>
  <c r="O163" i="3"/>
  <c r="K164" i="3"/>
  <c r="O164" i="3"/>
  <c r="K165" i="3"/>
  <c r="O165" i="3"/>
  <c r="K166" i="3"/>
  <c r="O166" i="3"/>
  <c r="K167" i="3"/>
  <c r="O167" i="3"/>
  <c r="K168" i="3"/>
  <c r="O168" i="3"/>
  <c r="K169" i="3"/>
  <c r="O169" i="3"/>
  <c r="K170" i="3"/>
  <c r="O170" i="3"/>
  <c r="K171" i="3"/>
  <c r="O171" i="3"/>
  <c r="K172" i="3"/>
  <c r="O172" i="3"/>
  <c r="K173" i="3"/>
  <c r="O173" i="3"/>
  <c r="K174" i="3"/>
  <c r="O174" i="3"/>
  <c r="K175" i="3"/>
  <c r="O175" i="3"/>
  <c r="K176" i="3"/>
  <c r="O176" i="3"/>
  <c r="K177" i="3"/>
  <c r="O177" i="3"/>
  <c r="K178" i="3"/>
  <c r="O178" i="3"/>
  <c r="K179" i="3"/>
  <c r="O179" i="3"/>
  <c r="K180" i="3"/>
  <c r="O180" i="3"/>
  <c r="K181" i="3"/>
  <c r="O181" i="3"/>
  <c r="K182" i="3"/>
  <c r="O182" i="3"/>
  <c r="K183" i="3"/>
  <c r="O183" i="3"/>
  <c r="K184" i="3"/>
  <c r="O184" i="3"/>
  <c r="K185" i="3"/>
  <c r="O185" i="3"/>
  <c r="K186" i="3"/>
  <c r="O186" i="3"/>
  <c r="K187" i="3"/>
  <c r="O187" i="3"/>
  <c r="K188" i="3"/>
  <c r="O188" i="3"/>
  <c r="K189" i="3"/>
  <c r="O189" i="3"/>
  <c r="K190" i="3"/>
  <c r="O190" i="3"/>
  <c r="K191" i="3"/>
  <c r="O191" i="3"/>
  <c r="K192" i="3"/>
  <c r="O192" i="3"/>
  <c r="K193" i="3"/>
  <c r="O193" i="3"/>
  <c r="K194" i="3"/>
  <c r="O194" i="3"/>
  <c r="K195" i="3"/>
  <c r="O195" i="3"/>
  <c r="K196" i="3"/>
  <c r="O196" i="3"/>
  <c r="K197" i="3"/>
  <c r="O197" i="3"/>
  <c r="K198" i="3"/>
  <c r="O198" i="3"/>
  <c r="K199" i="3"/>
  <c r="O199" i="3"/>
  <c r="K200" i="3"/>
  <c r="O200" i="3"/>
  <c r="K201" i="3"/>
  <c r="O201" i="3"/>
  <c r="K202" i="3"/>
  <c r="O202" i="3"/>
  <c r="K203" i="3"/>
  <c r="O203" i="3"/>
  <c r="K204" i="3"/>
  <c r="O204" i="3"/>
  <c r="K205" i="3"/>
  <c r="O205" i="3"/>
  <c r="K206" i="3"/>
  <c r="O206" i="3"/>
  <c r="K207" i="3"/>
  <c r="O207" i="3"/>
  <c r="K208" i="3"/>
  <c r="O208" i="3"/>
  <c r="K209" i="3"/>
  <c r="O209" i="3"/>
  <c r="K210" i="3"/>
  <c r="O210" i="3"/>
  <c r="K211" i="3"/>
  <c r="O211" i="3"/>
  <c r="K212" i="3"/>
  <c r="O212" i="3"/>
  <c r="K213" i="3"/>
  <c r="O213" i="3"/>
  <c r="K214" i="3"/>
  <c r="O214" i="3"/>
  <c r="K215" i="3"/>
  <c r="O215" i="3"/>
  <c r="K216" i="3"/>
  <c r="O216" i="3"/>
  <c r="K217" i="3"/>
  <c r="O217" i="3"/>
  <c r="K218" i="3"/>
  <c r="O218" i="3"/>
  <c r="K219" i="3"/>
  <c r="O219" i="3"/>
  <c r="K220" i="3"/>
  <c r="O220" i="3"/>
  <c r="K221" i="3"/>
  <c r="O221" i="3"/>
  <c r="K222" i="3"/>
  <c r="O222" i="3"/>
  <c r="K223" i="3"/>
  <c r="O223" i="3"/>
  <c r="K224" i="3"/>
  <c r="O224" i="3"/>
  <c r="K225" i="3"/>
  <c r="O225" i="3"/>
  <c r="K226" i="3"/>
  <c r="O226" i="3"/>
  <c r="K227" i="3"/>
  <c r="O227" i="3"/>
  <c r="K228" i="3"/>
  <c r="O228" i="3"/>
  <c r="K229" i="3"/>
  <c r="O229" i="3"/>
  <c r="K230" i="3"/>
  <c r="O230" i="3"/>
  <c r="K231" i="3"/>
  <c r="O231" i="3"/>
  <c r="K232" i="3"/>
  <c r="O232" i="3"/>
  <c r="K233" i="3"/>
  <c r="O233" i="3"/>
  <c r="K234" i="3"/>
  <c r="O234" i="3"/>
  <c r="K235" i="3"/>
  <c r="O235" i="3"/>
  <c r="K236" i="3"/>
  <c r="O236" i="3"/>
  <c r="K237" i="3"/>
  <c r="O237" i="3"/>
  <c r="K238" i="3"/>
  <c r="O238" i="3"/>
  <c r="K239" i="3"/>
  <c r="O239" i="3"/>
  <c r="K240" i="3"/>
  <c r="O240" i="3"/>
  <c r="K241" i="3"/>
  <c r="O241" i="3"/>
  <c r="K242" i="3"/>
  <c r="O242" i="3"/>
  <c r="K243" i="3"/>
  <c r="O243" i="3"/>
  <c r="K244" i="3"/>
  <c r="O244" i="3"/>
  <c r="K245" i="3"/>
  <c r="O245" i="3"/>
  <c r="K246" i="3"/>
  <c r="O246" i="3"/>
  <c r="K247" i="3"/>
  <c r="O247" i="3"/>
  <c r="K248" i="3"/>
  <c r="O248" i="3"/>
  <c r="K249" i="3"/>
  <c r="O249" i="3"/>
  <c r="K250" i="3"/>
  <c r="O250" i="3"/>
  <c r="K251" i="3"/>
  <c r="O251" i="3"/>
  <c r="K252" i="3"/>
  <c r="O252" i="3"/>
  <c r="K253" i="3"/>
  <c r="O253" i="3"/>
  <c r="K254" i="3"/>
  <c r="O254" i="3"/>
  <c r="K5" i="3"/>
  <c r="O5" i="3"/>
  <c r="C86" i="3"/>
  <c r="N86" i="3"/>
  <c r="BE16" i="3"/>
  <c r="BE5" i="3"/>
  <c r="E86" i="3"/>
  <c r="BD33" i="3"/>
  <c r="BG6" i="3"/>
  <c r="BG5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E84" i="3"/>
  <c r="AZ6" i="3"/>
  <c r="C94" i="3"/>
  <c r="N94" i="3"/>
  <c r="AW5" i="3"/>
  <c r="E94" i="3"/>
  <c r="AV33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5" i="3"/>
  <c r="C88" i="3"/>
  <c r="N88" i="3"/>
  <c r="AO16" i="3"/>
  <c r="AO5" i="3"/>
  <c r="E88" i="3"/>
  <c r="AN33" i="3"/>
  <c r="AQ16" i="3"/>
  <c r="AQ36" i="3"/>
  <c r="C89" i="3"/>
  <c r="N89" i="3"/>
  <c r="AS16" i="3"/>
  <c r="AS5" i="3"/>
  <c r="E89" i="3"/>
  <c r="AR33" i="3"/>
  <c r="AU16" i="3"/>
  <c r="AU36" i="3"/>
  <c r="BG36" i="3"/>
  <c r="C84" i="3"/>
  <c r="N84" i="3"/>
  <c r="BA16" i="3"/>
  <c r="BA5" i="3"/>
  <c r="AZ33" i="3"/>
  <c r="BC16" i="3"/>
  <c r="BC36" i="3"/>
  <c r="AW16" i="3"/>
  <c r="AY36" i="3"/>
  <c r="BC7" i="3"/>
  <c r="BC8" i="3"/>
  <c r="BC9" i="3"/>
  <c r="BC10" i="3"/>
  <c r="BC11" i="3"/>
  <c r="BC12" i="3"/>
  <c r="BC13" i="3"/>
  <c r="BC14" i="3"/>
  <c r="BC15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6" i="3"/>
  <c r="AU7" i="3"/>
  <c r="AU8" i="3"/>
  <c r="AU9" i="3"/>
  <c r="AU10" i="3"/>
  <c r="AU11" i="3"/>
  <c r="AU12" i="3"/>
  <c r="AU13" i="3"/>
  <c r="AU14" i="3"/>
  <c r="AU15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6" i="3"/>
  <c r="AQ7" i="3"/>
  <c r="AQ8" i="3"/>
  <c r="AQ9" i="3"/>
  <c r="AQ10" i="3"/>
  <c r="AQ11" i="3"/>
  <c r="AQ12" i="3"/>
  <c r="AQ13" i="3"/>
  <c r="AQ14" i="3"/>
  <c r="AQ15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6" i="3"/>
  <c r="AV16" i="3"/>
  <c r="AY35" i="3"/>
  <c r="AN16" i="3"/>
  <c r="AQ35" i="3"/>
  <c r="AR16" i="3"/>
  <c r="AU35" i="3"/>
  <c r="AU5" i="3"/>
  <c r="BE6" i="3"/>
  <c r="AU33" i="3"/>
  <c r="AR5" i="3"/>
  <c r="AS33" i="3"/>
  <c r="AT5" i="3"/>
  <c r="AZ5" i="3"/>
  <c r="BA33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5" i="3"/>
  <c r="BD5" i="3"/>
  <c r="BE33" i="3"/>
  <c r="BF32" i="3"/>
  <c r="AZ16" i="3"/>
  <c r="BC35" i="3"/>
  <c r="BD16" i="3"/>
  <c r="BG35" i="3"/>
  <c r="AQ33" i="3"/>
  <c r="AQ5" i="3"/>
  <c r="BF5" i="3"/>
  <c r="BF16" i="3"/>
  <c r="AV5" i="3"/>
  <c r="AW33" i="3"/>
  <c r="AX5" i="3"/>
  <c r="BC5" i="3"/>
  <c r="BC33" i="3"/>
  <c r="BA6" i="3"/>
  <c r="BA7" i="3"/>
  <c r="BA8" i="3"/>
  <c r="BA9" i="3"/>
  <c r="BA10" i="3"/>
  <c r="BA11" i="3"/>
  <c r="BA12" i="3"/>
  <c r="BA13" i="3"/>
  <c r="BA14" i="3"/>
  <c r="BA15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F6" i="3"/>
  <c r="BF7" i="3"/>
  <c r="BF8" i="3"/>
  <c r="BF9" i="3"/>
  <c r="BF10" i="3"/>
  <c r="BF11" i="3"/>
  <c r="BF12" i="3"/>
  <c r="BF13" i="3"/>
  <c r="BF14" i="3"/>
  <c r="BF15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3" i="3"/>
  <c r="AZ7" i="3"/>
  <c r="AZ8" i="3"/>
  <c r="AZ9" i="3"/>
  <c r="AZ10" i="3"/>
  <c r="AZ11" i="3"/>
  <c r="AZ12" i="3"/>
  <c r="AZ13" i="3"/>
  <c r="AZ14" i="3"/>
  <c r="AZ15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BF35" i="3"/>
  <c r="BB35" i="3"/>
  <c r="BE7" i="3"/>
  <c r="BE8" i="3"/>
  <c r="BE9" i="3"/>
  <c r="BE10" i="3"/>
  <c r="BE11" i="3"/>
  <c r="BE12" i="3"/>
  <c r="BE13" i="3"/>
  <c r="BE14" i="3"/>
  <c r="BE15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D6" i="3"/>
  <c r="BD7" i="3"/>
  <c r="BD8" i="3"/>
  <c r="BD9" i="3"/>
  <c r="BD10" i="3"/>
  <c r="BD11" i="3"/>
  <c r="BD12" i="3"/>
  <c r="BD13" i="3"/>
  <c r="BD14" i="3"/>
  <c r="BD15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AV7" i="3"/>
  <c r="AV8" i="3"/>
  <c r="AV9" i="3"/>
  <c r="AV10" i="3"/>
  <c r="AV11" i="3"/>
  <c r="AV12" i="3"/>
  <c r="AV13" i="3"/>
  <c r="AV14" i="3"/>
  <c r="AV15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6" i="3"/>
  <c r="AS6" i="3"/>
  <c r="AN5" i="3"/>
  <c r="AO33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O6" i="3"/>
  <c r="AO7" i="3"/>
  <c r="AO8" i="3"/>
  <c r="AO9" i="3"/>
  <c r="AO10" i="3"/>
  <c r="AO11" i="3"/>
  <c r="AO12" i="3"/>
  <c r="AO13" i="3"/>
  <c r="AO14" i="3"/>
  <c r="AO15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N6" i="3"/>
  <c r="AP35" i="3"/>
  <c r="AT35" i="3"/>
  <c r="AW6" i="3"/>
  <c r="AP33" i="3"/>
  <c r="AP5" i="3"/>
  <c r="AT33" i="3"/>
  <c r="AX33" i="3"/>
  <c r="AW7" i="3"/>
  <c r="AW8" i="3"/>
  <c r="AW9" i="3"/>
  <c r="AW10" i="3"/>
  <c r="AW11" i="3"/>
  <c r="AW12" i="3"/>
  <c r="AW13" i="3"/>
  <c r="AW14" i="3"/>
  <c r="AW15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R6" i="3"/>
  <c r="AS7" i="3"/>
  <c r="AS8" i="3"/>
  <c r="AS9" i="3"/>
  <c r="AS10" i="3"/>
  <c r="AS11" i="3"/>
  <c r="AS12" i="3"/>
  <c r="AS13" i="3"/>
  <c r="AS14" i="3"/>
  <c r="AS15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R32" i="3"/>
  <c r="AR7" i="3"/>
  <c r="AR8" i="3"/>
  <c r="AR9" i="3"/>
  <c r="AR10" i="3"/>
  <c r="AR11" i="3"/>
  <c r="AR12" i="3"/>
  <c r="AR13" i="3"/>
  <c r="AR14" i="3"/>
  <c r="AR15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N7" i="3"/>
  <c r="AN8" i="3"/>
  <c r="AN9" i="3"/>
  <c r="AN10" i="3"/>
  <c r="AN11" i="3"/>
  <c r="AN12" i="3"/>
  <c r="AN13" i="3"/>
  <c r="AN14" i="3"/>
  <c r="AN15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C6" i="3"/>
  <c r="AD6" i="3"/>
  <c r="C5" i="3"/>
  <c r="P5" i="3"/>
  <c r="C6" i="3"/>
  <c r="P6" i="3"/>
  <c r="C7" i="3"/>
  <c r="P7" i="3"/>
  <c r="C8" i="3"/>
  <c r="P8" i="3"/>
  <c r="C9" i="3"/>
  <c r="P9" i="3"/>
  <c r="C10" i="3"/>
  <c r="P10" i="3"/>
  <c r="C11" i="3"/>
  <c r="P11" i="3"/>
  <c r="C12" i="3"/>
  <c r="P12" i="3"/>
  <c r="C13" i="3"/>
  <c r="P13" i="3"/>
  <c r="C14" i="3"/>
  <c r="P14" i="3"/>
  <c r="C15" i="3"/>
  <c r="P15" i="3"/>
  <c r="C16" i="3"/>
  <c r="P16" i="3"/>
  <c r="C17" i="3"/>
  <c r="P17" i="3"/>
  <c r="C18" i="3"/>
  <c r="P18" i="3"/>
  <c r="C19" i="3"/>
  <c r="P19" i="3"/>
  <c r="C20" i="3"/>
  <c r="P20" i="3"/>
  <c r="C21" i="3"/>
  <c r="P21" i="3"/>
  <c r="C22" i="3"/>
  <c r="P22" i="3"/>
  <c r="C23" i="3"/>
  <c r="P23" i="3"/>
  <c r="C24" i="3"/>
  <c r="P24" i="3"/>
  <c r="C25" i="3"/>
  <c r="P25" i="3"/>
  <c r="C26" i="3"/>
  <c r="P26" i="3"/>
  <c r="C27" i="3"/>
  <c r="P27" i="3"/>
  <c r="C28" i="3"/>
  <c r="P28" i="3"/>
  <c r="C29" i="3"/>
  <c r="P29" i="3"/>
  <c r="C30" i="3"/>
  <c r="P30" i="3"/>
  <c r="C31" i="3"/>
  <c r="P31" i="3"/>
  <c r="C32" i="3"/>
  <c r="P32" i="3"/>
  <c r="C33" i="3"/>
  <c r="P33" i="3"/>
  <c r="C34" i="3"/>
  <c r="P34" i="3"/>
  <c r="C35" i="3"/>
  <c r="P35" i="3"/>
  <c r="C36" i="3"/>
  <c r="P36" i="3"/>
  <c r="C37" i="3"/>
  <c r="P37" i="3"/>
  <c r="C38" i="3"/>
  <c r="P38" i="3"/>
  <c r="C39" i="3"/>
  <c r="P39" i="3"/>
  <c r="C40" i="3"/>
  <c r="P40" i="3"/>
  <c r="C41" i="3"/>
  <c r="P41" i="3"/>
  <c r="C42" i="3"/>
  <c r="P42" i="3"/>
  <c r="C43" i="3"/>
  <c r="P43" i="3"/>
  <c r="C44" i="3"/>
  <c r="P44" i="3"/>
  <c r="C45" i="3"/>
  <c r="P45" i="3"/>
  <c r="C46" i="3"/>
  <c r="P46" i="3"/>
  <c r="C47" i="3"/>
  <c r="P47" i="3"/>
  <c r="C48" i="3"/>
  <c r="P48" i="3"/>
  <c r="C49" i="3"/>
  <c r="P49" i="3"/>
  <c r="C50" i="3"/>
  <c r="P50" i="3"/>
  <c r="C51" i="3"/>
  <c r="P51" i="3"/>
  <c r="C52" i="3"/>
  <c r="P52" i="3"/>
  <c r="C53" i="3"/>
  <c r="P53" i="3"/>
  <c r="P54" i="3"/>
  <c r="C55" i="3"/>
  <c r="P55" i="3"/>
  <c r="C56" i="3"/>
  <c r="P56" i="3"/>
  <c r="C57" i="3"/>
  <c r="P57" i="3"/>
  <c r="C58" i="3"/>
  <c r="P58" i="3"/>
  <c r="C59" i="3"/>
  <c r="P59" i="3"/>
  <c r="C60" i="3"/>
  <c r="P60" i="3"/>
  <c r="C61" i="3"/>
  <c r="P61" i="3"/>
  <c r="C62" i="3"/>
  <c r="P62" i="3"/>
  <c r="C63" i="3"/>
  <c r="P63" i="3"/>
  <c r="C64" i="3"/>
  <c r="P64" i="3"/>
  <c r="C65" i="3"/>
  <c r="P65" i="3"/>
  <c r="C66" i="3"/>
  <c r="P66" i="3"/>
  <c r="C67" i="3"/>
  <c r="P67" i="3"/>
  <c r="C68" i="3"/>
  <c r="P68" i="3"/>
  <c r="C69" i="3"/>
  <c r="P69" i="3"/>
  <c r="C70" i="3"/>
  <c r="P70" i="3"/>
  <c r="C71" i="3"/>
  <c r="P71" i="3"/>
  <c r="C72" i="3"/>
  <c r="P72" i="3"/>
  <c r="C73" i="3"/>
  <c r="P73" i="3"/>
  <c r="C74" i="3"/>
  <c r="P74" i="3"/>
  <c r="C75" i="3"/>
  <c r="P75" i="3"/>
  <c r="C76" i="3"/>
  <c r="P76" i="3"/>
  <c r="C77" i="3"/>
  <c r="P77" i="3"/>
  <c r="C78" i="3"/>
  <c r="P78" i="3"/>
  <c r="C79" i="3"/>
  <c r="P79" i="3"/>
  <c r="C80" i="3"/>
  <c r="P80" i="3"/>
  <c r="C81" i="3"/>
  <c r="P81" i="3"/>
  <c r="C82" i="3"/>
  <c r="P82" i="3"/>
  <c r="C83" i="3"/>
  <c r="P83" i="3"/>
  <c r="P84" i="3"/>
  <c r="C85" i="3"/>
  <c r="P85" i="3"/>
  <c r="P86" i="3"/>
  <c r="C87" i="3"/>
  <c r="P87" i="3"/>
  <c r="P88" i="3"/>
  <c r="P89" i="3"/>
  <c r="C90" i="3"/>
  <c r="P90" i="3"/>
  <c r="C91" i="3"/>
  <c r="P91" i="3"/>
  <c r="C92" i="3"/>
  <c r="P92" i="3"/>
  <c r="C93" i="3"/>
  <c r="P93" i="3"/>
  <c r="P94" i="3"/>
  <c r="C95" i="3"/>
  <c r="P95" i="3"/>
  <c r="C96" i="3"/>
  <c r="P96" i="3"/>
  <c r="C97" i="3"/>
  <c r="P97" i="3"/>
  <c r="C98" i="3"/>
  <c r="P98" i="3"/>
  <c r="C99" i="3"/>
  <c r="P99" i="3"/>
  <c r="C100" i="3"/>
  <c r="P100" i="3"/>
  <c r="C101" i="3"/>
  <c r="P101" i="3"/>
  <c r="C102" i="3"/>
  <c r="P102" i="3"/>
  <c r="C103" i="3"/>
  <c r="P103" i="3"/>
  <c r="C104" i="3"/>
  <c r="P104" i="3"/>
  <c r="C105" i="3"/>
  <c r="P105" i="3"/>
  <c r="C106" i="3"/>
  <c r="P106" i="3"/>
  <c r="C107" i="3"/>
  <c r="P107" i="3"/>
  <c r="C108" i="3"/>
  <c r="P108" i="3"/>
  <c r="C109" i="3"/>
  <c r="P109" i="3"/>
  <c r="C110" i="3"/>
  <c r="P110" i="3"/>
  <c r="C111" i="3"/>
  <c r="P111" i="3"/>
  <c r="C112" i="3"/>
  <c r="P112" i="3"/>
  <c r="C113" i="3"/>
  <c r="P113" i="3"/>
  <c r="C114" i="3"/>
  <c r="P114" i="3"/>
  <c r="C115" i="3"/>
  <c r="P115" i="3"/>
  <c r="C116" i="3"/>
  <c r="P116" i="3"/>
  <c r="C117" i="3"/>
  <c r="P117" i="3"/>
  <c r="C118" i="3"/>
  <c r="P118" i="3"/>
  <c r="C119" i="3"/>
  <c r="P119" i="3"/>
  <c r="C120" i="3"/>
  <c r="P120" i="3"/>
  <c r="C121" i="3"/>
  <c r="P121" i="3"/>
  <c r="C122" i="3"/>
  <c r="P122" i="3"/>
  <c r="C123" i="3"/>
  <c r="P123" i="3"/>
  <c r="C124" i="3"/>
  <c r="P124" i="3"/>
  <c r="C125" i="3"/>
  <c r="P125" i="3"/>
  <c r="C126" i="3"/>
  <c r="P126" i="3"/>
  <c r="C127" i="3"/>
  <c r="P127" i="3"/>
  <c r="C128" i="3"/>
  <c r="P128" i="3"/>
  <c r="C129" i="3"/>
  <c r="P129" i="3"/>
  <c r="C130" i="3"/>
  <c r="P130" i="3"/>
  <c r="C131" i="3"/>
  <c r="P131" i="3"/>
  <c r="C132" i="3"/>
  <c r="P132" i="3"/>
  <c r="C133" i="3"/>
  <c r="P133" i="3"/>
  <c r="C134" i="3"/>
  <c r="P134" i="3"/>
  <c r="C135" i="3"/>
  <c r="P135" i="3"/>
  <c r="C136" i="3"/>
  <c r="P136" i="3"/>
  <c r="C137" i="3"/>
  <c r="P137" i="3"/>
  <c r="C138" i="3"/>
  <c r="P138" i="3"/>
  <c r="C139" i="3"/>
  <c r="P139" i="3"/>
  <c r="C140" i="3"/>
  <c r="P140" i="3"/>
  <c r="C141" i="3"/>
  <c r="P141" i="3"/>
  <c r="C142" i="3"/>
  <c r="P142" i="3"/>
  <c r="C143" i="3"/>
  <c r="P143" i="3"/>
  <c r="C144" i="3"/>
  <c r="P144" i="3"/>
  <c r="C145" i="3"/>
  <c r="P145" i="3"/>
  <c r="C146" i="3"/>
  <c r="P146" i="3"/>
  <c r="C147" i="3"/>
  <c r="P147" i="3"/>
  <c r="C148" i="3"/>
  <c r="P148" i="3"/>
  <c r="C149" i="3"/>
  <c r="P149" i="3"/>
  <c r="C150" i="3"/>
  <c r="P150" i="3"/>
  <c r="C151" i="3"/>
  <c r="P151" i="3"/>
  <c r="C152" i="3"/>
  <c r="P152" i="3"/>
  <c r="C153" i="3"/>
  <c r="P153" i="3"/>
  <c r="C154" i="3"/>
  <c r="P154" i="3"/>
  <c r="C155" i="3"/>
  <c r="P155" i="3"/>
  <c r="C156" i="3"/>
  <c r="P156" i="3"/>
  <c r="C157" i="3"/>
  <c r="P157" i="3"/>
  <c r="C158" i="3"/>
  <c r="P158" i="3"/>
  <c r="C159" i="3"/>
  <c r="P159" i="3"/>
  <c r="C160" i="3"/>
  <c r="P160" i="3"/>
  <c r="C161" i="3"/>
  <c r="P161" i="3"/>
  <c r="C162" i="3"/>
  <c r="P162" i="3"/>
  <c r="C163" i="3"/>
  <c r="P163" i="3"/>
  <c r="C164" i="3"/>
  <c r="P164" i="3"/>
  <c r="C165" i="3"/>
  <c r="P165" i="3"/>
  <c r="C166" i="3"/>
  <c r="P166" i="3"/>
  <c r="C167" i="3"/>
  <c r="P167" i="3"/>
  <c r="C168" i="3"/>
  <c r="P168" i="3"/>
  <c r="C169" i="3"/>
  <c r="P169" i="3"/>
  <c r="C170" i="3"/>
  <c r="P170" i="3"/>
  <c r="C171" i="3"/>
  <c r="P171" i="3"/>
  <c r="C172" i="3"/>
  <c r="P172" i="3"/>
  <c r="C173" i="3"/>
  <c r="P173" i="3"/>
  <c r="C174" i="3"/>
  <c r="P174" i="3"/>
  <c r="C175" i="3"/>
  <c r="P175" i="3"/>
  <c r="C176" i="3"/>
  <c r="P176" i="3"/>
  <c r="C177" i="3"/>
  <c r="P177" i="3"/>
  <c r="C178" i="3"/>
  <c r="P178" i="3"/>
  <c r="C179" i="3"/>
  <c r="P179" i="3"/>
  <c r="C180" i="3"/>
  <c r="P180" i="3"/>
  <c r="C181" i="3"/>
  <c r="P181" i="3"/>
  <c r="C182" i="3"/>
  <c r="P182" i="3"/>
  <c r="C183" i="3"/>
  <c r="P183" i="3"/>
  <c r="C184" i="3"/>
  <c r="P184" i="3"/>
  <c r="C185" i="3"/>
  <c r="P185" i="3"/>
  <c r="C186" i="3"/>
  <c r="P186" i="3"/>
  <c r="C187" i="3"/>
  <c r="P187" i="3"/>
  <c r="C188" i="3"/>
  <c r="P188" i="3"/>
  <c r="C189" i="3"/>
  <c r="P189" i="3"/>
  <c r="C190" i="3"/>
  <c r="P190" i="3"/>
  <c r="C191" i="3"/>
  <c r="P191" i="3"/>
  <c r="C192" i="3"/>
  <c r="P192" i="3"/>
  <c r="C193" i="3"/>
  <c r="P193" i="3"/>
  <c r="C194" i="3"/>
  <c r="P194" i="3"/>
  <c r="C195" i="3"/>
  <c r="P195" i="3"/>
  <c r="C196" i="3"/>
  <c r="P196" i="3"/>
  <c r="C197" i="3"/>
  <c r="P197" i="3"/>
  <c r="C198" i="3"/>
  <c r="P198" i="3"/>
  <c r="C199" i="3"/>
  <c r="P199" i="3"/>
  <c r="C200" i="3"/>
  <c r="P200" i="3"/>
  <c r="C201" i="3"/>
  <c r="P201" i="3"/>
  <c r="C202" i="3"/>
  <c r="P202" i="3"/>
  <c r="C203" i="3"/>
  <c r="P203" i="3"/>
  <c r="C204" i="3"/>
  <c r="P204" i="3"/>
  <c r="C205" i="3"/>
  <c r="P205" i="3"/>
  <c r="C206" i="3"/>
  <c r="P206" i="3"/>
  <c r="C207" i="3"/>
  <c r="P207" i="3"/>
  <c r="C208" i="3"/>
  <c r="P208" i="3"/>
  <c r="C209" i="3"/>
  <c r="P209" i="3"/>
  <c r="C210" i="3"/>
  <c r="P210" i="3"/>
  <c r="C211" i="3"/>
  <c r="P211" i="3"/>
  <c r="C212" i="3"/>
  <c r="P212" i="3"/>
  <c r="C213" i="3"/>
  <c r="P213" i="3"/>
  <c r="C214" i="3"/>
  <c r="P214" i="3"/>
  <c r="C215" i="3"/>
  <c r="P215" i="3"/>
  <c r="C216" i="3"/>
  <c r="P216" i="3"/>
  <c r="C217" i="3"/>
  <c r="P217" i="3"/>
  <c r="C218" i="3"/>
  <c r="P218" i="3"/>
  <c r="C219" i="3"/>
  <c r="P219" i="3"/>
  <c r="C220" i="3"/>
  <c r="P220" i="3"/>
  <c r="C221" i="3"/>
  <c r="P221" i="3"/>
  <c r="C222" i="3"/>
  <c r="P222" i="3"/>
  <c r="C223" i="3"/>
  <c r="P223" i="3"/>
  <c r="C224" i="3"/>
  <c r="P224" i="3"/>
  <c r="C225" i="3"/>
  <c r="P225" i="3"/>
  <c r="C226" i="3"/>
  <c r="P226" i="3"/>
  <c r="C227" i="3"/>
  <c r="P227" i="3"/>
  <c r="C228" i="3"/>
  <c r="P228" i="3"/>
  <c r="C229" i="3"/>
  <c r="P229" i="3"/>
  <c r="C230" i="3"/>
  <c r="P230" i="3"/>
  <c r="C231" i="3"/>
  <c r="P231" i="3"/>
  <c r="C232" i="3"/>
  <c r="P232" i="3"/>
  <c r="C233" i="3"/>
  <c r="P233" i="3"/>
  <c r="C234" i="3"/>
  <c r="P234" i="3"/>
  <c r="C235" i="3"/>
  <c r="P235" i="3"/>
  <c r="C236" i="3"/>
  <c r="P236" i="3"/>
  <c r="C237" i="3"/>
  <c r="P237" i="3"/>
  <c r="C238" i="3"/>
  <c r="P238" i="3"/>
  <c r="C239" i="3"/>
  <c r="P239" i="3"/>
  <c r="C240" i="3"/>
  <c r="P240" i="3"/>
  <c r="C241" i="3"/>
  <c r="P241" i="3"/>
  <c r="C242" i="3"/>
  <c r="P242" i="3"/>
  <c r="C243" i="3"/>
  <c r="P243" i="3"/>
  <c r="C244" i="3"/>
  <c r="P244" i="3"/>
  <c r="C245" i="3"/>
  <c r="P245" i="3"/>
  <c r="C246" i="3"/>
  <c r="P246" i="3"/>
  <c r="C247" i="3"/>
  <c r="P247" i="3"/>
  <c r="C248" i="3"/>
  <c r="P248" i="3"/>
  <c r="C249" i="3"/>
  <c r="P249" i="3"/>
  <c r="C250" i="3"/>
  <c r="P250" i="3"/>
  <c r="C251" i="3"/>
  <c r="P251" i="3"/>
  <c r="C252" i="3"/>
  <c r="P252" i="3"/>
  <c r="C253" i="3"/>
  <c r="P253" i="3"/>
  <c r="C254" i="3"/>
  <c r="P254" i="3"/>
  <c r="E5" i="3"/>
  <c r="R5" i="3"/>
  <c r="S5" i="3"/>
  <c r="T5" i="3"/>
  <c r="N104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6" i="3"/>
  <c r="AI6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5" i="3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5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Z6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5" i="4"/>
  <c r="AC13" i="3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5" i="4"/>
  <c r="L304" i="4"/>
  <c r="K304" i="4"/>
  <c r="M304" i="4"/>
  <c r="F304" i="4"/>
  <c r="C304" i="4"/>
  <c r="I304" i="4"/>
  <c r="E304" i="4"/>
  <c r="H304" i="4"/>
  <c r="D304" i="4"/>
  <c r="G304" i="4"/>
  <c r="L303" i="4"/>
  <c r="K303" i="4"/>
  <c r="M303" i="4"/>
  <c r="F303" i="4"/>
  <c r="C303" i="4"/>
  <c r="I303" i="4"/>
  <c r="E303" i="4"/>
  <c r="H303" i="4"/>
  <c r="D303" i="4"/>
  <c r="G303" i="4"/>
  <c r="L302" i="4"/>
  <c r="K302" i="4"/>
  <c r="M302" i="4"/>
  <c r="F302" i="4"/>
  <c r="C302" i="4"/>
  <c r="I302" i="4"/>
  <c r="E302" i="4"/>
  <c r="H302" i="4"/>
  <c r="D302" i="4"/>
  <c r="G302" i="4"/>
  <c r="L301" i="4"/>
  <c r="K301" i="4"/>
  <c r="M301" i="4"/>
  <c r="F301" i="4"/>
  <c r="C301" i="4"/>
  <c r="I301" i="4"/>
  <c r="E301" i="4"/>
  <c r="H301" i="4"/>
  <c r="D301" i="4"/>
  <c r="G301" i="4"/>
  <c r="L300" i="4"/>
  <c r="K300" i="4"/>
  <c r="M300" i="4"/>
  <c r="F300" i="4"/>
  <c r="C300" i="4"/>
  <c r="I300" i="4"/>
  <c r="E300" i="4"/>
  <c r="H300" i="4"/>
  <c r="D300" i="4"/>
  <c r="G300" i="4"/>
  <c r="L299" i="4"/>
  <c r="K299" i="4"/>
  <c r="M299" i="4"/>
  <c r="F299" i="4"/>
  <c r="C299" i="4"/>
  <c r="I299" i="4"/>
  <c r="E299" i="4"/>
  <c r="H299" i="4"/>
  <c r="D299" i="4"/>
  <c r="G299" i="4"/>
  <c r="L298" i="4"/>
  <c r="K298" i="4"/>
  <c r="M298" i="4"/>
  <c r="F298" i="4"/>
  <c r="C298" i="4"/>
  <c r="I298" i="4"/>
  <c r="E298" i="4"/>
  <c r="H298" i="4"/>
  <c r="D298" i="4"/>
  <c r="G298" i="4"/>
  <c r="L297" i="4"/>
  <c r="K297" i="4"/>
  <c r="M297" i="4"/>
  <c r="F297" i="4"/>
  <c r="C297" i="4"/>
  <c r="I297" i="4"/>
  <c r="E297" i="4"/>
  <c r="H297" i="4"/>
  <c r="D297" i="4"/>
  <c r="G297" i="4"/>
  <c r="L296" i="4"/>
  <c r="K296" i="4"/>
  <c r="M296" i="4"/>
  <c r="F296" i="4"/>
  <c r="C296" i="4"/>
  <c r="I296" i="4"/>
  <c r="E296" i="4"/>
  <c r="H296" i="4"/>
  <c r="D296" i="4"/>
  <c r="G296" i="4"/>
  <c r="L295" i="4"/>
  <c r="K295" i="4"/>
  <c r="M295" i="4"/>
  <c r="F295" i="4"/>
  <c r="C295" i="4"/>
  <c r="I295" i="4"/>
  <c r="E295" i="4"/>
  <c r="H295" i="4"/>
  <c r="D295" i="4"/>
  <c r="G295" i="4"/>
  <c r="L294" i="4"/>
  <c r="K294" i="4"/>
  <c r="M294" i="4"/>
  <c r="F294" i="4"/>
  <c r="C294" i="4"/>
  <c r="I294" i="4"/>
  <c r="E294" i="4"/>
  <c r="H294" i="4"/>
  <c r="D294" i="4"/>
  <c r="G294" i="4"/>
  <c r="L293" i="4"/>
  <c r="K293" i="4"/>
  <c r="M293" i="4"/>
  <c r="F293" i="4"/>
  <c r="C293" i="4"/>
  <c r="I293" i="4"/>
  <c r="E293" i="4"/>
  <c r="H293" i="4"/>
  <c r="D293" i="4"/>
  <c r="G293" i="4"/>
  <c r="L292" i="4"/>
  <c r="K292" i="4"/>
  <c r="M292" i="4"/>
  <c r="F292" i="4"/>
  <c r="C292" i="4"/>
  <c r="I292" i="4"/>
  <c r="E292" i="4"/>
  <c r="H292" i="4"/>
  <c r="D292" i="4"/>
  <c r="G292" i="4"/>
  <c r="L291" i="4"/>
  <c r="K291" i="4"/>
  <c r="M291" i="4"/>
  <c r="F291" i="4"/>
  <c r="C291" i="4"/>
  <c r="I291" i="4"/>
  <c r="E291" i="4"/>
  <c r="H291" i="4"/>
  <c r="D291" i="4"/>
  <c r="G291" i="4"/>
  <c r="L290" i="4"/>
  <c r="K290" i="4"/>
  <c r="M290" i="4"/>
  <c r="F290" i="4"/>
  <c r="C290" i="4"/>
  <c r="I290" i="4"/>
  <c r="E290" i="4"/>
  <c r="H290" i="4"/>
  <c r="D290" i="4"/>
  <c r="G290" i="4"/>
  <c r="L289" i="4"/>
  <c r="K289" i="4"/>
  <c r="M289" i="4"/>
  <c r="F289" i="4"/>
  <c r="C289" i="4"/>
  <c r="I289" i="4"/>
  <c r="E289" i="4"/>
  <c r="H289" i="4"/>
  <c r="D289" i="4"/>
  <c r="G289" i="4"/>
  <c r="L288" i="4"/>
  <c r="K288" i="4"/>
  <c r="M288" i="4"/>
  <c r="F288" i="4"/>
  <c r="C288" i="4"/>
  <c r="I288" i="4"/>
  <c r="E288" i="4"/>
  <c r="H288" i="4"/>
  <c r="D288" i="4"/>
  <c r="G288" i="4"/>
  <c r="L287" i="4"/>
  <c r="K287" i="4"/>
  <c r="M287" i="4"/>
  <c r="F287" i="4"/>
  <c r="C287" i="4"/>
  <c r="I287" i="4"/>
  <c r="E287" i="4"/>
  <c r="H287" i="4"/>
  <c r="D287" i="4"/>
  <c r="G287" i="4"/>
  <c r="L286" i="4"/>
  <c r="K286" i="4"/>
  <c r="M286" i="4"/>
  <c r="F286" i="4"/>
  <c r="C286" i="4"/>
  <c r="I286" i="4"/>
  <c r="E286" i="4"/>
  <c r="H286" i="4"/>
  <c r="D286" i="4"/>
  <c r="G286" i="4"/>
  <c r="L285" i="4"/>
  <c r="K285" i="4"/>
  <c r="M285" i="4"/>
  <c r="F285" i="4"/>
  <c r="C285" i="4"/>
  <c r="I285" i="4"/>
  <c r="E285" i="4"/>
  <c r="H285" i="4"/>
  <c r="D285" i="4"/>
  <c r="G285" i="4"/>
  <c r="L284" i="4"/>
  <c r="K284" i="4"/>
  <c r="M284" i="4"/>
  <c r="F284" i="4"/>
  <c r="C284" i="4"/>
  <c r="I284" i="4"/>
  <c r="E284" i="4"/>
  <c r="H284" i="4"/>
  <c r="D284" i="4"/>
  <c r="G284" i="4"/>
  <c r="L283" i="4"/>
  <c r="K283" i="4"/>
  <c r="M283" i="4"/>
  <c r="F283" i="4"/>
  <c r="C283" i="4"/>
  <c r="I283" i="4"/>
  <c r="E283" i="4"/>
  <c r="H283" i="4"/>
  <c r="D283" i="4"/>
  <c r="G283" i="4"/>
  <c r="L282" i="4"/>
  <c r="K282" i="4"/>
  <c r="M282" i="4"/>
  <c r="F282" i="4"/>
  <c r="C282" i="4"/>
  <c r="I282" i="4"/>
  <c r="E282" i="4"/>
  <c r="H282" i="4"/>
  <c r="D282" i="4"/>
  <c r="G282" i="4"/>
  <c r="L281" i="4"/>
  <c r="K281" i="4"/>
  <c r="M281" i="4"/>
  <c r="F281" i="4"/>
  <c r="C281" i="4"/>
  <c r="I281" i="4"/>
  <c r="E281" i="4"/>
  <c r="H281" i="4"/>
  <c r="D281" i="4"/>
  <c r="G281" i="4"/>
  <c r="L280" i="4"/>
  <c r="K280" i="4"/>
  <c r="M280" i="4"/>
  <c r="F280" i="4"/>
  <c r="C280" i="4"/>
  <c r="I280" i="4"/>
  <c r="E280" i="4"/>
  <c r="H280" i="4"/>
  <c r="D280" i="4"/>
  <c r="G280" i="4"/>
  <c r="L279" i="4"/>
  <c r="K279" i="4"/>
  <c r="M279" i="4"/>
  <c r="F279" i="4"/>
  <c r="C279" i="4"/>
  <c r="I279" i="4"/>
  <c r="E279" i="4"/>
  <c r="H279" i="4"/>
  <c r="D279" i="4"/>
  <c r="G279" i="4"/>
  <c r="L278" i="4"/>
  <c r="K278" i="4"/>
  <c r="M278" i="4"/>
  <c r="F278" i="4"/>
  <c r="C278" i="4"/>
  <c r="I278" i="4"/>
  <c r="E278" i="4"/>
  <c r="H278" i="4"/>
  <c r="D278" i="4"/>
  <c r="G278" i="4"/>
  <c r="L277" i="4"/>
  <c r="K277" i="4"/>
  <c r="M277" i="4"/>
  <c r="F277" i="4"/>
  <c r="C277" i="4"/>
  <c r="I277" i="4"/>
  <c r="E277" i="4"/>
  <c r="H277" i="4"/>
  <c r="D277" i="4"/>
  <c r="G277" i="4"/>
  <c r="L276" i="4"/>
  <c r="K276" i="4"/>
  <c r="M276" i="4"/>
  <c r="F276" i="4"/>
  <c r="C276" i="4"/>
  <c r="I276" i="4"/>
  <c r="E276" i="4"/>
  <c r="H276" i="4"/>
  <c r="D276" i="4"/>
  <c r="G276" i="4"/>
  <c r="L275" i="4"/>
  <c r="K275" i="4"/>
  <c r="M275" i="4"/>
  <c r="F275" i="4"/>
  <c r="C275" i="4"/>
  <c r="I275" i="4"/>
  <c r="E275" i="4"/>
  <c r="H275" i="4"/>
  <c r="D275" i="4"/>
  <c r="G275" i="4"/>
  <c r="L274" i="4"/>
  <c r="K274" i="4"/>
  <c r="M274" i="4"/>
  <c r="F274" i="4"/>
  <c r="C274" i="4"/>
  <c r="I274" i="4"/>
  <c r="E274" i="4"/>
  <c r="H274" i="4"/>
  <c r="D274" i="4"/>
  <c r="G274" i="4"/>
  <c r="L273" i="4"/>
  <c r="K273" i="4"/>
  <c r="M273" i="4"/>
  <c r="F273" i="4"/>
  <c r="C273" i="4"/>
  <c r="I273" i="4"/>
  <c r="E273" i="4"/>
  <c r="H273" i="4"/>
  <c r="D273" i="4"/>
  <c r="G273" i="4"/>
  <c r="L272" i="4"/>
  <c r="K272" i="4"/>
  <c r="M272" i="4"/>
  <c r="F272" i="4"/>
  <c r="C272" i="4"/>
  <c r="I272" i="4"/>
  <c r="E272" i="4"/>
  <c r="H272" i="4"/>
  <c r="D272" i="4"/>
  <c r="G272" i="4"/>
  <c r="L271" i="4"/>
  <c r="K271" i="4"/>
  <c r="M271" i="4"/>
  <c r="F271" i="4"/>
  <c r="C271" i="4"/>
  <c r="I271" i="4"/>
  <c r="E271" i="4"/>
  <c r="H271" i="4"/>
  <c r="D271" i="4"/>
  <c r="G271" i="4"/>
  <c r="L270" i="4"/>
  <c r="K270" i="4"/>
  <c r="M270" i="4"/>
  <c r="F270" i="4"/>
  <c r="C270" i="4"/>
  <c r="I270" i="4"/>
  <c r="E270" i="4"/>
  <c r="H270" i="4"/>
  <c r="D270" i="4"/>
  <c r="G270" i="4"/>
  <c r="L269" i="4"/>
  <c r="K269" i="4"/>
  <c r="M269" i="4"/>
  <c r="F269" i="4"/>
  <c r="C269" i="4"/>
  <c r="I269" i="4"/>
  <c r="E269" i="4"/>
  <c r="H269" i="4"/>
  <c r="D269" i="4"/>
  <c r="G269" i="4"/>
  <c r="L268" i="4"/>
  <c r="K268" i="4"/>
  <c r="M268" i="4"/>
  <c r="F268" i="4"/>
  <c r="C268" i="4"/>
  <c r="I268" i="4"/>
  <c r="E268" i="4"/>
  <c r="H268" i="4"/>
  <c r="D268" i="4"/>
  <c r="G268" i="4"/>
  <c r="L267" i="4"/>
  <c r="K267" i="4"/>
  <c r="M267" i="4"/>
  <c r="F267" i="4"/>
  <c r="C267" i="4"/>
  <c r="I267" i="4"/>
  <c r="E267" i="4"/>
  <c r="H267" i="4"/>
  <c r="D267" i="4"/>
  <c r="G267" i="4"/>
  <c r="L266" i="4"/>
  <c r="K266" i="4"/>
  <c r="M266" i="4"/>
  <c r="F266" i="4"/>
  <c r="C266" i="4"/>
  <c r="I266" i="4"/>
  <c r="E266" i="4"/>
  <c r="H266" i="4"/>
  <c r="D266" i="4"/>
  <c r="G266" i="4"/>
  <c r="L265" i="4"/>
  <c r="K265" i="4"/>
  <c r="M265" i="4"/>
  <c r="F265" i="4"/>
  <c r="C265" i="4"/>
  <c r="I265" i="4"/>
  <c r="E265" i="4"/>
  <c r="H265" i="4"/>
  <c r="D265" i="4"/>
  <c r="G265" i="4"/>
  <c r="L264" i="4"/>
  <c r="K264" i="4"/>
  <c r="M264" i="4"/>
  <c r="F264" i="4"/>
  <c r="C264" i="4"/>
  <c r="I264" i="4"/>
  <c r="E264" i="4"/>
  <c r="H264" i="4"/>
  <c r="D264" i="4"/>
  <c r="G264" i="4"/>
  <c r="L263" i="4"/>
  <c r="K263" i="4"/>
  <c r="M263" i="4"/>
  <c r="F263" i="4"/>
  <c r="C263" i="4"/>
  <c r="I263" i="4"/>
  <c r="E263" i="4"/>
  <c r="H263" i="4"/>
  <c r="D263" i="4"/>
  <c r="G263" i="4"/>
  <c r="L262" i="4"/>
  <c r="K262" i="4"/>
  <c r="M262" i="4"/>
  <c r="F262" i="4"/>
  <c r="C262" i="4"/>
  <c r="I262" i="4"/>
  <c r="E262" i="4"/>
  <c r="H262" i="4"/>
  <c r="D262" i="4"/>
  <c r="G262" i="4"/>
  <c r="L261" i="4"/>
  <c r="K261" i="4"/>
  <c r="M261" i="4"/>
  <c r="F261" i="4"/>
  <c r="C261" i="4"/>
  <c r="I261" i="4"/>
  <c r="E261" i="4"/>
  <c r="H261" i="4"/>
  <c r="D261" i="4"/>
  <c r="G261" i="4"/>
  <c r="L260" i="4"/>
  <c r="K260" i="4"/>
  <c r="M260" i="4"/>
  <c r="F260" i="4"/>
  <c r="C260" i="4"/>
  <c r="I260" i="4"/>
  <c r="E260" i="4"/>
  <c r="H260" i="4"/>
  <c r="D260" i="4"/>
  <c r="G260" i="4"/>
  <c r="L259" i="4"/>
  <c r="K259" i="4"/>
  <c r="M259" i="4"/>
  <c r="F259" i="4"/>
  <c r="C259" i="4"/>
  <c r="I259" i="4"/>
  <c r="E259" i="4"/>
  <c r="H259" i="4"/>
  <c r="D259" i="4"/>
  <c r="G259" i="4"/>
  <c r="L258" i="4"/>
  <c r="K258" i="4"/>
  <c r="M258" i="4"/>
  <c r="F258" i="4"/>
  <c r="C258" i="4"/>
  <c r="I258" i="4"/>
  <c r="E258" i="4"/>
  <c r="H258" i="4"/>
  <c r="D258" i="4"/>
  <c r="G258" i="4"/>
  <c r="L257" i="4"/>
  <c r="K257" i="4"/>
  <c r="M257" i="4"/>
  <c r="F257" i="4"/>
  <c r="C257" i="4"/>
  <c r="I257" i="4"/>
  <c r="E257" i="4"/>
  <c r="H257" i="4"/>
  <c r="D257" i="4"/>
  <c r="G257" i="4"/>
  <c r="L256" i="4"/>
  <c r="K256" i="4"/>
  <c r="M256" i="4"/>
  <c r="F256" i="4"/>
  <c r="C256" i="4"/>
  <c r="I256" i="4"/>
  <c r="E256" i="4"/>
  <c r="H256" i="4"/>
  <c r="D256" i="4"/>
  <c r="G256" i="4"/>
  <c r="L255" i="4"/>
  <c r="K255" i="4"/>
  <c r="M255" i="4"/>
  <c r="F255" i="4"/>
  <c r="C255" i="4"/>
  <c r="I255" i="4"/>
  <c r="E255" i="4"/>
  <c r="H255" i="4"/>
  <c r="D255" i="4"/>
  <c r="G255" i="4"/>
  <c r="C254" i="4"/>
  <c r="K254" i="4"/>
  <c r="O254" i="4"/>
  <c r="E254" i="4"/>
  <c r="Q254" i="4"/>
  <c r="R254" i="4"/>
  <c r="S254" i="4"/>
  <c r="P254" i="4"/>
  <c r="N254" i="4"/>
  <c r="L254" i="4"/>
  <c r="M254" i="4"/>
  <c r="F254" i="4"/>
  <c r="I254" i="4"/>
  <c r="H254" i="4"/>
  <c r="D254" i="4"/>
  <c r="G254" i="4"/>
  <c r="C253" i="4"/>
  <c r="K253" i="4"/>
  <c r="O253" i="4"/>
  <c r="E253" i="4"/>
  <c r="Q253" i="4"/>
  <c r="R253" i="4"/>
  <c r="S253" i="4"/>
  <c r="P253" i="4"/>
  <c r="N253" i="4"/>
  <c r="L253" i="4"/>
  <c r="M253" i="4"/>
  <c r="F253" i="4"/>
  <c r="I253" i="4"/>
  <c r="H253" i="4"/>
  <c r="D253" i="4"/>
  <c r="G253" i="4"/>
  <c r="C252" i="4"/>
  <c r="K252" i="4"/>
  <c r="O252" i="4"/>
  <c r="E252" i="4"/>
  <c r="Q252" i="4"/>
  <c r="R252" i="4"/>
  <c r="S252" i="4"/>
  <c r="P252" i="4"/>
  <c r="N252" i="4"/>
  <c r="L252" i="4"/>
  <c r="M252" i="4"/>
  <c r="F252" i="4"/>
  <c r="I252" i="4"/>
  <c r="H252" i="4"/>
  <c r="D252" i="4"/>
  <c r="G252" i="4"/>
  <c r="C251" i="4"/>
  <c r="K251" i="4"/>
  <c r="O251" i="4"/>
  <c r="E251" i="4"/>
  <c r="Q251" i="4"/>
  <c r="R251" i="4"/>
  <c r="S251" i="4"/>
  <c r="P251" i="4"/>
  <c r="N251" i="4"/>
  <c r="L251" i="4"/>
  <c r="M251" i="4"/>
  <c r="F251" i="4"/>
  <c r="I251" i="4"/>
  <c r="H251" i="4"/>
  <c r="D251" i="4"/>
  <c r="G251" i="4"/>
  <c r="C250" i="4"/>
  <c r="K250" i="4"/>
  <c r="O250" i="4"/>
  <c r="E250" i="4"/>
  <c r="Q250" i="4"/>
  <c r="R250" i="4"/>
  <c r="S250" i="4"/>
  <c r="P250" i="4"/>
  <c r="N250" i="4"/>
  <c r="L250" i="4"/>
  <c r="M250" i="4"/>
  <c r="F250" i="4"/>
  <c r="I250" i="4"/>
  <c r="H250" i="4"/>
  <c r="D250" i="4"/>
  <c r="G250" i="4"/>
  <c r="C249" i="4"/>
  <c r="K249" i="4"/>
  <c r="O249" i="4"/>
  <c r="E249" i="4"/>
  <c r="Q249" i="4"/>
  <c r="R249" i="4"/>
  <c r="S249" i="4"/>
  <c r="P249" i="4"/>
  <c r="N249" i="4"/>
  <c r="L249" i="4"/>
  <c r="M249" i="4"/>
  <c r="F249" i="4"/>
  <c r="I249" i="4"/>
  <c r="H249" i="4"/>
  <c r="D249" i="4"/>
  <c r="G249" i="4"/>
  <c r="C248" i="4"/>
  <c r="K248" i="4"/>
  <c r="O248" i="4"/>
  <c r="E248" i="4"/>
  <c r="Q248" i="4"/>
  <c r="R248" i="4"/>
  <c r="S248" i="4"/>
  <c r="P248" i="4"/>
  <c r="N248" i="4"/>
  <c r="L248" i="4"/>
  <c r="M248" i="4"/>
  <c r="F248" i="4"/>
  <c r="I248" i="4"/>
  <c r="H248" i="4"/>
  <c r="D248" i="4"/>
  <c r="G248" i="4"/>
  <c r="C247" i="4"/>
  <c r="K247" i="4"/>
  <c r="O247" i="4"/>
  <c r="E247" i="4"/>
  <c r="Q247" i="4"/>
  <c r="R247" i="4"/>
  <c r="S247" i="4"/>
  <c r="P247" i="4"/>
  <c r="N247" i="4"/>
  <c r="L247" i="4"/>
  <c r="M247" i="4"/>
  <c r="F247" i="4"/>
  <c r="I247" i="4"/>
  <c r="H247" i="4"/>
  <c r="D247" i="4"/>
  <c r="G247" i="4"/>
  <c r="C246" i="4"/>
  <c r="K246" i="4"/>
  <c r="O246" i="4"/>
  <c r="E246" i="4"/>
  <c r="Q246" i="4"/>
  <c r="R246" i="4"/>
  <c r="S246" i="4"/>
  <c r="P246" i="4"/>
  <c r="N246" i="4"/>
  <c r="L246" i="4"/>
  <c r="M246" i="4"/>
  <c r="F246" i="4"/>
  <c r="I246" i="4"/>
  <c r="H246" i="4"/>
  <c r="D246" i="4"/>
  <c r="G246" i="4"/>
  <c r="C245" i="4"/>
  <c r="K245" i="4"/>
  <c r="O245" i="4"/>
  <c r="E245" i="4"/>
  <c r="Q245" i="4"/>
  <c r="R245" i="4"/>
  <c r="S245" i="4"/>
  <c r="P245" i="4"/>
  <c r="N245" i="4"/>
  <c r="L245" i="4"/>
  <c r="M245" i="4"/>
  <c r="F245" i="4"/>
  <c r="I245" i="4"/>
  <c r="H245" i="4"/>
  <c r="D245" i="4"/>
  <c r="G245" i="4"/>
  <c r="C244" i="4"/>
  <c r="K244" i="4"/>
  <c r="O244" i="4"/>
  <c r="E244" i="4"/>
  <c r="Q244" i="4"/>
  <c r="R244" i="4"/>
  <c r="S244" i="4"/>
  <c r="P244" i="4"/>
  <c r="N244" i="4"/>
  <c r="L244" i="4"/>
  <c r="M244" i="4"/>
  <c r="F244" i="4"/>
  <c r="I244" i="4"/>
  <c r="H244" i="4"/>
  <c r="D244" i="4"/>
  <c r="G244" i="4"/>
  <c r="C243" i="4"/>
  <c r="K243" i="4"/>
  <c r="O243" i="4"/>
  <c r="E243" i="4"/>
  <c r="Q243" i="4"/>
  <c r="R243" i="4"/>
  <c r="S243" i="4"/>
  <c r="P243" i="4"/>
  <c r="N243" i="4"/>
  <c r="L243" i="4"/>
  <c r="M243" i="4"/>
  <c r="F243" i="4"/>
  <c r="I243" i="4"/>
  <c r="H243" i="4"/>
  <c r="D243" i="4"/>
  <c r="G243" i="4"/>
  <c r="C242" i="4"/>
  <c r="K242" i="4"/>
  <c r="O242" i="4"/>
  <c r="E242" i="4"/>
  <c r="Q242" i="4"/>
  <c r="R242" i="4"/>
  <c r="S242" i="4"/>
  <c r="P242" i="4"/>
  <c r="N242" i="4"/>
  <c r="L242" i="4"/>
  <c r="M242" i="4"/>
  <c r="F242" i="4"/>
  <c r="I242" i="4"/>
  <c r="H242" i="4"/>
  <c r="D242" i="4"/>
  <c r="G242" i="4"/>
  <c r="C241" i="4"/>
  <c r="K241" i="4"/>
  <c r="O241" i="4"/>
  <c r="E241" i="4"/>
  <c r="Q241" i="4"/>
  <c r="R241" i="4"/>
  <c r="S241" i="4"/>
  <c r="P241" i="4"/>
  <c r="N241" i="4"/>
  <c r="L241" i="4"/>
  <c r="M241" i="4"/>
  <c r="F241" i="4"/>
  <c r="I241" i="4"/>
  <c r="H241" i="4"/>
  <c r="D241" i="4"/>
  <c r="G241" i="4"/>
  <c r="C240" i="4"/>
  <c r="K240" i="4"/>
  <c r="O240" i="4"/>
  <c r="E240" i="4"/>
  <c r="Q240" i="4"/>
  <c r="R240" i="4"/>
  <c r="S240" i="4"/>
  <c r="P240" i="4"/>
  <c r="N240" i="4"/>
  <c r="L240" i="4"/>
  <c r="M240" i="4"/>
  <c r="F240" i="4"/>
  <c r="I240" i="4"/>
  <c r="H240" i="4"/>
  <c r="D240" i="4"/>
  <c r="G240" i="4"/>
  <c r="C239" i="4"/>
  <c r="K239" i="4"/>
  <c r="O239" i="4"/>
  <c r="E239" i="4"/>
  <c r="Q239" i="4"/>
  <c r="R239" i="4"/>
  <c r="S239" i="4"/>
  <c r="P239" i="4"/>
  <c r="N239" i="4"/>
  <c r="L239" i="4"/>
  <c r="M239" i="4"/>
  <c r="F239" i="4"/>
  <c r="I239" i="4"/>
  <c r="H239" i="4"/>
  <c r="D239" i="4"/>
  <c r="G239" i="4"/>
  <c r="C238" i="4"/>
  <c r="K238" i="4"/>
  <c r="O238" i="4"/>
  <c r="E238" i="4"/>
  <c r="Q238" i="4"/>
  <c r="R238" i="4"/>
  <c r="S238" i="4"/>
  <c r="P238" i="4"/>
  <c r="N238" i="4"/>
  <c r="L238" i="4"/>
  <c r="M238" i="4"/>
  <c r="F238" i="4"/>
  <c r="I238" i="4"/>
  <c r="H238" i="4"/>
  <c r="D238" i="4"/>
  <c r="G238" i="4"/>
  <c r="C237" i="4"/>
  <c r="K237" i="4"/>
  <c r="O237" i="4"/>
  <c r="E237" i="4"/>
  <c r="Q237" i="4"/>
  <c r="R237" i="4"/>
  <c r="S237" i="4"/>
  <c r="P237" i="4"/>
  <c r="N237" i="4"/>
  <c r="L237" i="4"/>
  <c r="M237" i="4"/>
  <c r="F237" i="4"/>
  <c r="I237" i="4"/>
  <c r="H237" i="4"/>
  <c r="D237" i="4"/>
  <c r="G237" i="4"/>
  <c r="C236" i="4"/>
  <c r="K236" i="4"/>
  <c r="O236" i="4"/>
  <c r="E236" i="4"/>
  <c r="Q236" i="4"/>
  <c r="R236" i="4"/>
  <c r="S236" i="4"/>
  <c r="P236" i="4"/>
  <c r="N236" i="4"/>
  <c r="L236" i="4"/>
  <c r="M236" i="4"/>
  <c r="F236" i="4"/>
  <c r="I236" i="4"/>
  <c r="H236" i="4"/>
  <c r="D236" i="4"/>
  <c r="G236" i="4"/>
  <c r="C235" i="4"/>
  <c r="K235" i="4"/>
  <c r="O235" i="4"/>
  <c r="E235" i="4"/>
  <c r="Q235" i="4"/>
  <c r="R235" i="4"/>
  <c r="S235" i="4"/>
  <c r="P235" i="4"/>
  <c r="N235" i="4"/>
  <c r="L235" i="4"/>
  <c r="M235" i="4"/>
  <c r="F235" i="4"/>
  <c r="I235" i="4"/>
  <c r="H235" i="4"/>
  <c r="D235" i="4"/>
  <c r="G235" i="4"/>
  <c r="C234" i="4"/>
  <c r="K234" i="4"/>
  <c r="O234" i="4"/>
  <c r="E234" i="4"/>
  <c r="Q234" i="4"/>
  <c r="R234" i="4"/>
  <c r="S234" i="4"/>
  <c r="P234" i="4"/>
  <c r="N234" i="4"/>
  <c r="L234" i="4"/>
  <c r="M234" i="4"/>
  <c r="F234" i="4"/>
  <c r="I234" i="4"/>
  <c r="H234" i="4"/>
  <c r="D234" i="4"/>
  <c r="G234" i="4"/>
  <c r="C233" i="4"/>
  <c r="K233" i="4"/>
  <c r="O233" i="4"/>
  <c r="E233" i="4"/>
  <c r="Q233" i="4"/>
  <c r="R233" i="4"/>
  <c r="S233" i="4"/>
  <c r="P233" i="4"/>
  <c r="N233" i="4"/>
  <c r="L233" i="4"/>
  <c r="M233" i="4"/>
  <c r="F233" i="4"/>
  <c r="I233" i="4"/>
  <c r="H233" i="4"/>
  <c r="D233" i="4"/>
  <c r="G233" i="4"/>
  <c r="C232" i="4"/>
  <c r="K232" i="4"/>
  <c r="O232" i="4"/>
  <c r="E232" i="4"/>
  <c r="Q232" i="4"/>
  <c r="R232" i="4"/>
  <c r="S232" i="4"/>
  <c r="P232" i="4"/>
  <c r="N232" i="4"/>
  <c r="L232" i="4"/>
  <c r="M232" i="4"/>
  <c r="F232" i="4"/>
  <c r="I232" i="4"/>
  <c r="H232" i="4"/>
  <c r="D232" i="4"/>
  <c r="G232" i="4"/>
  <c r="C231" i="4"/>
  <c r="K231" i="4"/>
  <c r="O231" i="4"/>
  <c r="E231" i="4"/>
  <c r="Q231" i="4"/>
  <c r="R231" i="4"/>
  <c r="S231" i="4"/>
  <c r="P231" i="4"/>
  <c r="N231" i="4"/>
  <c r="L231" i="4"/>
  <c r="M231" i="4"/>
  <c r="F231" i="4"/>
  <c r="I231" i="4"/>
  <c r="H231" i="4"/>
  <c r="D231" i="4"/>
  <c r="G231" i="4"/>
  <c r="C230" i="4"/>
  <c r="K230" i="4"/>
  <c r="O230" i="4"/>
  <c r="E230" i="4"/>
  <c r="Q230" i="4"/>
  <c r="R230" i="4"/>
  <c r="S230" i="4"/>
  <c r="P230" i="4"/>
  <c r="N230" i="4"/>
  <c r="L230" i="4"/>
  <c r="M230" i="4"/>
  <c r="F230" i="4"/>
  <c r="I230" i="4"/>
  <c r="H230" i="4"/>
  <c r="D230" i="4"/>
  <c r="G230" i="4"/>
  <c r="C229" i="4"/>
  <c r="K229" i="4"/>
  <c r="O229" i="4"/>
  <c r="E229" i="4"/>
  <c r="Q229" i="4"/>
  <c r="R229" i="4"/>
  <c r="S229" i="4"/>
  <c r="P229" i="4"/>
  <c r="N229" i="4"/>
  <c r="L229" i="4"/>
  <c r="M229" i="4"/>
  <c r="F229" i="4"/>
  <c r="I229" i="4"/>
  <c r="H229" i="4"/>
  <c r="D229" i="4"/>
  <c r="G229" i="4"/>
  <c r="C228" i="4"/>
  <c r="K228" i="4"/>
  <c r="O228" i="4"/>
  <c r="E228" i="4"/>
  <c r="Q228" i="4"/>
  <c r="R228" i="4"/>
  <c r="S228" i="4"/>
  <c r="P228" i="4"/>
  <c r="N228" i="4"/>
  <c r="L228" i="4"/>
  <c r="M228" i="4"/>
  <c r="F228" i="4"/>
  <c r="I228" i="4"/>
  <c r="H228" i="4"/>
  <c r="D228" i="4"/>
  <c r="G228" i="4"/>
  <c r="C227" i="4"/>
  <c r="K227" i="4"/>
  <c r="O227" i="4"/>
  <c r="E227" i="4"/>
  <c r="Q227" i="4"/>
  <c r="R227" i="4"/>
  <c r="S227" i="4"/>
  <c r="P227" i="4"/>
  <c r="N227" i="4"/>
  <c r="L227" i="4"/>
  <c r="M227" i="4"/>
  <c r="F227" i="4"/>
  <c r="I227" i="4"/>
  <c r="H227" i="4"/>
  <c r="D227" i="4"/>
  <c r="G227" i="4"/>
  <c r="C226" i="4"/>
  <c r="K226" i="4"/>
  <c r="O226" i="4"/>
  <c r="E226" i="4"/>
  <c r="Q226" i="4"/>
  <c r="R226" i="4"/>
  <c r="S226" i="4"/>
  <c r="P226" i="4"/>
  <c r="N226" i="4"/>
  <c r="L226" i="4"/>
  <c r="M226" i="4"/>
  <c r="F226" i="4"/>
  <c r="I226" i="4"/>
  <c r="H226" i="4"/>
  <c r="D226" i="4"/>
  <c r="G226" i="4"/>
  <c r="C225" i="4"/>
  <c r="K225" i="4"/>
  <c r="O225" i="4"/>
  <c r="E225" i="4"/>
  <c r="Q225" i="4"/>
  <c r="R225" i="4"/>
  <c r="S225" i="4"/>
  <c r="P225" i="4"/>
  <c r="N225" i="4"/>
  <c r="L225" i="4"/>
  <c r="M225" i="4"/>
  <c r="F225" i="4"/>
  <c r="I225" i="4"/>
  <c r="H225" i="4"/>
  <c r="D225" i="4"/>
  <c r="G225" i="4"/>
  <c r="C224" i="4"/>
  <c r="K224" i="4"/>
  <c r="O224" i="4"/>
  <c r="E224" i="4"/>
  <c r="Q224" i="4"/>
  <c r="R224" i="4"/>
  <c r="S224" i="4"/>
  <c r="P224" i="4"/>
  <c r="N224" i="4"/>
  <c r="L224" i="4"/>
  <c r="M224" i="4"/>
  <c r="F224" i="4"/>
  <c r="I224" i="4"/>
  <c r="H224" i="4"/>
  <c r="D224" i="4"/>
  <c r="G224" i="4"/>
  <c r="C223" i="4"/>
  <c r="K223" i="4"/>
  <c r="O223" i="4"/>
  <c r="E223" i="4"/>
  <c r="Q223" i="4"/>
  <c r="R223" i="4"/>
  <c r="S223" i="4"/>
  <c r="P223" i="4"/>
  <c r="N223" i="4"/>
  <c r="L223" i="4"/>
  <c r="M223" i="4"/>
  <c r="F223" i="4"/>
  <c r="I223" i="4"/>
  <c r="H223" i="4"/>
  <c r="D223" i="4"/>
  <c r="G223" i="4"/>
  <c r="C222" i="4"/>
  <c r="K222" i="4"/>
  <c r="O222" i="4"/>
  <c r="E222" i="4"/>
  <c r="Q222" i="4"/>
  <c r="R222" i="4"/>
  <c r="S222" i="4"/>
  <c r="P222" i="4"/>
  <c r="N222" i="4"/>
  <c r="L222" i="4"/>
  <c r="M222" i="4"/>
  <c r="F222" i="4"/>
  <c r="I222" i="4"/>
  <c r="H222" i="4"/>
  <c r="D222" i="4"/>
  <c r="G222" i="4"/>
  <c r="C221" i="4"/>
  <c r="K221" i="4"/>
  <c r="O221" i="4"/>
  <c r="E221" i="4"/>
  <c r="Q221" i="4"/>
  <c r="R221" i="4"/>
  <c r="S221" i="4"/>
  <c r="P221" i="4"/>
  <c r="N221" i="4"/>
  <c r="L221" i="4"/>
  <c r="M221" i="4"/>
  <c r="F221" i="4"/>
  <c r="I221" i="4"/>
  <c r="H221" i="4"/>
  <c r="D221" i="4"/>
  <c r="G221" i="4"/>
  <c r="C220" i="4"/>
  <c r="K220" i="4"/>
  <c r="O220" i="4"/>
  <c r="E220" i="4"/>
  <c r="Q220" i="4"/>
  <c r="R220" i="4"/>
  <c r="S220" i="4"/>
  <c r="P220" i="4"/>
  <c r="N220" i="4"/>
  <c r="L220" i="4"/>
  <c r="M220" i="4"/>
  <c r="F220" i="4"/>
  <c r="I220" i="4"/>
  <c r="H220" i="4"/>
  <c r="D220" i="4"/>
  <c r="G220" i="4"/>
  <c r="C219" i="4"/>
  <c r="K219" i="4"/>
  <c r="O219" i="4"/>
  <c r="E219" i="4"/>
  <c r="Q219" i="4"/>
  <c r="R219" i="4"/>
  <c r="S219" i="4"/>
  <c r="P219" i="4"/>
  <c r="N219" i="4"/>
  <c r="L219" i="4"/>
  <c r="M219" i="4"/>
  <c r="F219" i="4"/>
  <c r="I219" i="4"/>
  <c r="H219" i="4"/>
  <c r="D219" i="4"/>
  <c r="G219" i="4"/>
  <c r="C218" i="4"/>
  <c r="K218" i="4"/>
  <c r="O218" i="4"/>
  <c r="E218" i="4"/>
  <c r="Q218" i="4"/>
  <c r="R218" i="4"/>
  <c r="S218" i="4"/>
  <c r="P218" i="4"/>
  <c r="N218" i="4"/>
  <c r="L218" i="4"/>
  <c r="M218" i="4"/>
  <c r="F218" i="4"/>
  <c r="I218" i="4"/>
  <c r="H218" i="4"/>
  <c r="D218" i="4"/>
  <c r="G218" i="4"/>
  <c r="C217" i="4"/>
  <c r="K217" i="4"/>
  <c r="O217" i="4"/>
  <c r="E217" i="4"/>
  <c r="Q217" i="4"/>
  <c r="R217" i="4"/>
  <c r="S217" i="4"/>
  <c r="P217" i="4"/>
  <c r="N217" i="4"/>
  <c r="L217" i="4"/>
  <c r="M217" i="4"/>
  <c r="F217" i="4"/>
  <c r="I217" i="4"/>
  <c r="H217" i="4"/>
  <c r="D217" i="4"/>
  <c r="G217" i="4"/>
  <c r="C216" i="4"/>
  <c r="K216" i="4"/>
  <c r="O216" i="4"/>
  <c r="E216" i="4"/>
  <c r="Q216" i="4"/>
  <c r="R216" i="4"/>
  <c r="S216" i="4"/>
  <c r="P216" i="4"/>
  <c r="N216" i="4"/>
  <c r="L216" i="4"/>
  <c r="M216" i="4"/>
  <c r="F216" i="4"/>
  <c r="I216" i="4"/>
  <c r="H216" i="4"/>
  <c r="D216" i="4"/>
  <c r="G216" i="4"/>
  <c r="C215" i="4"/>
  <c r="K215" i="4"/>
  <c r="O215" i="4"/>
  <c r="E215" i="4"/>
  <c r="Q215" i="4"/>
  <c r="R215" i="4"/>
  <c r="S215" i="4"/>
  <c r="P215" i="4"/>
  <c r="N215" i="4"/>
  <c r="L215" i="4"/>
  <c r="M215" i="4"/>
  <c r="F215" i="4"/>
  <c r="I215" i="4"/>
  <c r="H215" i="4"/>
  <c r="D215" i="4"/>
  <c r="G215" i="4"/>
  <c r="C214" i="4"/>
  <c r="K214" i="4"/>
  <c r="O214" i="4"/>
  <c r="E214" i="4"/>
  <c r="Q214" i="4"/>
  <c r="R214" i="4"/>
  <c r="S214" i="4"/>
  <c r="P214" i="4"/>
  <c r="N214" i="4"/>
  <c r="L214" i="4"/>
  <c r="M214" i="4"/>
  <c r="F214" i="4"/>
  <c r="I214" i="4"/>
  <c r="H214" i="4"/>
  <c r="D214" i="4"/>
  <c r="G214" i="4"/>
  <c r="C213" i="4"/>
  <c r="K213" i="4"/>
  <c r="O213" i="4"/>
  <c r="E213" i="4"/>
  <c r="Q213" i="4"/>
  <c r="R213" i="4"/>
  <c r="S213" i="4"/>
  <c r="P213" i="4"/>
  <c r="N213" i="4"/>
  <c r="L213" i="4"/>
  <c r="M213" i="4"/>
  <c r="F213" i="4"/>
  <c r="I213" i="4"/>
  <c r="H213" i="4"/>
  <c r="D213" i="4"/>
  <c r="G213" i="4"/>
  <c r="C212" i="4"/>
  <c r="K212" i="4"/>
  <c r="O212" i="4"/>
  <c r="E212" i="4"/>
  <c r="Q212" i="4"/>
  <c r="R212" i="4"/>
  <c r="S212" i="4"/>
  <c r="P212" i="4"/>
  <c r="N212" i="4"/>
  <c r="L212" i="4"/>
  <c r="M212" i="4"/>
  <c r="F212" i="4"/>
  <c r="I212" i="4"/>
  <c r="H212" i="4"/>
  <c r="D212" i="4"/>
  <c r="G212" i="4"/>
  <c r="C211" i="4"/>
  <c r="K211" i="4"/>
  <c r="O211" i="4"/>
  <c r="E211" i="4"/>
  <c r="Q211" i="4"/>
  <c r="R211" i="4"/>
  <c r="S211" i="4"/>
  <c r="P211" i="4"/>
  <c r="N211" i="4"/>
  <c r="L211" i="4"/>
  <c r="M211" i="4"/>
  <c r="F211" i="4"/>
  <c r="I211" i="4"/>
  <c r="H211" i="4"/>
  <c r="D211" i="4"/>
  <c r="G211" i="4"/>
  <c r="C210" i="4"/>
  <c r="K210" i="4"/>
  <c r="O210" i="4"/>
  <c r="E210" i="4"/>
  <c r="Q210" i="4"/>
  <c r="R210" i="4"/>
  <c r="S210" i="4"/>
  <c r="P210" i="4"/>
  <c r="N210" i="4"/>
  <c r="L210" i="4"/>
  <c r="M210" i="4"/>
  <c r="F210" i="4"/>
  <c r="I210" i="4"/>
  <c r="H210" i="4"/>
  <c r="D210" i="4"/>
  <c r="G210" i="4"/>
  <c r="C209" i="4"/>
  <c r="K209" i="4"/>
  <c r="O209" i="4"/>
  <c r="E209" i="4"/>
  <c r="Q209" i="4"/>
  <c r="R209" i="4"/>
  <c r="S209" i="4"/>
  <c r="P209" i="4"/>
  <c r="N209" i="4"/>
  <c r="L209" i="4"/>
  <c r="M209" i="4"/>
  <c r="F209" i="4"/>
  <c r="I209" i="4"/>
  <c r="H209" i="4"/>
  <c r="D209" i="4"/>
  <c r="G209" i="4"/>
  <c r="C208" i="4"/>
  <c r="K208" i="4"/>
  <c r="O208" i="4"/>
  <c r="E208" i="4"/>
  <c r="Q208" i="4"/>
  <c r="R208" i="4"/>
  <c r="S208" i="4"/>
  <c r="P208" i="4"/>
  <c r="N208" i="4"/>
  <c r="L208" i="4"/>
  <c r="M208" i="4"/>
  <c r="F208" i="4"/>
  <c r="I208" i="4"/>
  <c r="H208" i="4"/>
  <c r="D208" i="4"/>
  <c r="G208" i="4"/>
  <c r="C207" i="4"/>
  <c r="K207" i="4"/>
  <c r="O207" i="4"/>
  <c r="E207" i="4"/>
  <c r="Q207" i="4"/>
  <c r="R207" i="4"/>
  <c r="S207" i="4"/>
  <c r="P207" i="4"/>
  <c r="N207" i="4"/>
  <c r="L207" i="4"/>
  <c r="M207" i="4"/>
  <c r="F207" i="4"/>
  <c r="I207" i="4"/>
  <c r="H207" i="4"/>
  <c r="D207" i="4"/>
  <c r="G207" i="4"/>
  <c r="C206" i="4"/>
  <c r="K206" i="4"/>
  <c r="O206" i="4"/>
  <c r="E206" i="4"/>
  <c r="Q206" i="4"/>
  <c r="R206" i="4"/>
  <c r="S206" i="4"/>
  <c r="P206" i="4"/>
  <c r="N206" i="4"/>
  <c r="L206" i="4"/>
  <c r="M206" i="4"/>
  <c r="F206" i="4"/>
  <c r="I206" i="4"/>
  <c r="H206" i="4"/>
  <c r="D206" i="4"/>
  <c r="G206" i="4"/>
  <c r="C205" i="4"/>
  <c r="K205" i="4"/>
  <c r="O205" i="4"/>
  <c r="E205" i="4"/>
  <c r="Q205" i="4"/>
  <c r="R205" i="4"/>
  <c r="S205" i="4"/>
  <c r="P205" i="4"/>
  <c r="N205" i="4"/>
  <c r="L205" i="4"/>
  <c r="M205" i="4"/>
  <c r="F205" i="4"/>
  <c r="I205" i="4"/>
  <c r="H205" i="4"/>
  <c r="D205" i="4"/>
  <c r="G205" i="4"/>
  <c r="C204" i="4"/>
  <c r="K204" i="4"/>
  <c r="O204" i="4"/>
  <c r="E204" i="4"/>
  <c r="Q204" i="4"/>
  <c r="R204" i="4"/>
  <c r="S204" i="4"/>
  <c r="P204" i="4"/>
  <c r="N204" i="4"/>
  <c r="L204" i="4"/>
  <c r="M204" i="4"/>
  <c r="F204" i="4"/>
  <c r="I204" i="4"/>
  <c r="H204" i="4"/>
  <c r="D204" i="4"/>
  <c r="G204" i="4"/>
  <c r="C203" i="4"/>
  <c r="K203" i="4"/>
  <c r="O203" i="4"/>
  <c r="E203" i="4"/>
  <c r="Q203" i="4"/>
  <c r="R203" i="4"/>
  <c r="S203" i="4"/>
  <c r="P203" i="4"/>
  <c r="N203" i="4"/>
  <c r="L203" i="4"/>
  <c r="M203" i="4"/>
  <c r="F203" i="4"/>
  <c r="I203" i="4"/>
  <c r="H203" i="4"/>
  <c r="D203" i="4"/>
  <c r="G203" i="4"/>
  <c r="C202" i="4"/>
  <c r="K202" i="4"/>
  <c r="O202" i="4"/>
  <c r="E202" i="4"/>
  <c r="Q202" i="4"/>
  <c r="R202" i="4"/>
  <c r="S202" i="4"/>
  <c r="P202" i="4"/>
  <c r="N202" i="4"/>
  <c r="L202" i="4"/>
  <c r="M202" i="4"/>
  <c r="F202" i="4"/>
  <c r="I202" i="4"/>
  <c r="H202" i="4"/>
  <c r="D202" i="4"/>
  <c r="G202" i="4"/>
  <c r="C201" i="4"/>
  <c r="K201" i="4"/>
  <c r="O201" i="4"/>
  <c r="E201" i="4"/>
  <c r="Q201" i="4"/>
  <c r="R201" i="4"/>
  <c r="S201" i="4"/>
  <c r="P201" i="4"/>
  <c r="N201" i="4"/>
  <c r="L201" i="4"/>
  <c r="M201" i="4"/>
  <c r="F201" i="4"/>
  <c r="I201" i="4"/>
  <c r="H201" i="4"/>
  <c r="D201" i="4"/>
  <c r="G201" i="4"/>
  <c r="C200" i="4"/>
  <c r="K200" i="4"/>
  <c r="O200" i="4"/>
  <c r="E200" i="4"/>
  <c r="Q200" i="4"/>
  <c r="R200" i="4"/>
  <c r="S200" i="4"/>
  <c r="P200" i="4"/>
  <c r="N200" i="4"/>
  <c r="L200" i="4"/>
  <c r="M200" i="4"/>
  <c r="F200" i="4"/>
  <c r="I200" i="4"/>
  <c r="H200" i="4"/>
  <c r="D200" i="4"/>
  <c r="G200" i="4"/>
  <c r="C199" i="4"/>
  <c r="K199" i="4"/>
  <c r="O199" i="4"/>
  <c r="E199" i="4"/>
  <c r="Q199" i="4"/>
  <c r="R199" i="4"/>
  <c r="S199" i="4"/>
  <c r="P199" i="4"/>
  <c r="N199" i="4"/>
  <c r="L199" i="4"/>
  <c r="M199" i="4"/>
  <c r="F199" i="4"/>
  <c r="I199" i="4"/>
  <c r="H199" i="4"/>
  <c r="D199" i="4"/>
  <c r="G199" i="4"/>
  <c r="C198" i="4"/>
  <c r="K198" i="4"/>
  <c r="O198" i="4"/>
  <c r="E198" i="4"/>
  <c r="Q198" i="4"/>
  <c r="R198" i="4"/>
  <c r="S198" i="4"/>
  <c r="P198" i="4"/>
  <c r="N198" i="4"/>
  <c r="L198" i="4"/>
  <c r="M198" i="4"/>
  <c r="F198" i="4"/>
  <c r="I198" i="4"/>
  <c r="H198" i="4"/>
  <c r="D198" i="4"/>
  <c r="G198" i="4"/>
  <c r="C197" i="4"/>
  <c r="K197" i="4"/>
  <c r="O197" i="4"/>
  <c r="E197" i="4"/>
  <c r="Q197" i="4"/>
  <c r="R197" i="4"/>
  <c r="S197" i="4"/>
  <c r="P197" i="4"/>
  <c r="N197" i="4"/>
  <c r="L197" i="4"/>
  <c r="M197" i="4"/>
  <c r="F197" i="4"/>
  <c r="I197" i="4"/>
  <c r="H197" i="4"/>
  <c r="D197" i="4"/>
  <c r="G197" i="4"/>
  <c r="C196" i="4"/>
  <c r="K196" i="4"/>
  <c r="O196" i="4"/>
  <c r="E196" i="4"/>
  <c r="Q196" i="4"/>
  <c r="R196" i="4"/>
  <c r="S196" i="4"/>
  <c r="P196" i="4"/>
  <c r="N196" i="4"/>
  <c r="L196" i="4"/>
  <c r="M196" i="4"/>
  <c r="F196" i="4"/>
  <c r="I196" i="4"/>
  <c r="H196" i="4"/>
  <c r="D196" i="4"/>
  <c r="G196" i="4"/>
  <c r="C195" i="4"/>
  <c r="K195" i="4"/>
  <c r="O195" i="4"/>
  <c r="E195" i="4"/>
  <c r="Q195" i="4"/>
  <c r="R195" i="4"/>
  <c r="S195" i="4"/>
  <c r="P195" i="4"/>
  <c r="N195" i="4"/>
  <c r="L195" i="4"/>
  <c r="M195" i="4"/>
  <c r="F195" i="4"/>
  <c r="I195" i="4"/>
  <c r="H195" i="4"/>
  <c r="D195" i="4"/>
  <c r="G195" i="4"/>
  <c r="C194" i="4"/>
  <c r="K194" i="4"/>
  <c r="O194" i="4"/>
  <c r="E194" i="4"/>
  <c r="Q194" i="4"/>
  <c r="R194" i="4"/>
  <c r="S194" i="4"/>
  <c r="P194" i="4"/>
  <c r="N194" i="4"/>
  <c r="L194" i="4"/>
  <c r="M194" i="4"/>
  <c r="F194" i="4"/>
  <c r="I194" i="4"/>
  <c r="H194" i="4"/>
  <c r="D194" i="4"/>
  <c r="G194" i="4"/>
  <c r="C193" i="4"/>
  <c r="K193" i="4"/>
  <c r="O193" i="4"/>
  <c r="E193" i="4"/>
  <c r="Q193" i="4"/>
  <c r="R193" i="4"/>
  <c r="S193" i="4"/>
  <c r="P193" i="4"/>
  <c r="N193" i="4"/>
  <c r="L193" i="4"/>
  <c r="M193" i="4"/>
  <c r="F193" i="4"/>
  <c r="I193" i="4"/>
  <c r="H193" i="4"/>
  <c r="D193" i="4"/>
  <c r="G193" i="4"/>
  <c r="C192" i="4"/>
  <c r="K192" i="4"/>
  <c r="O192" i="4"/>
  <c r="E192" i="4"/>
  <c r="Q192" i="4"/>
  <c r="R192" i="4"/>
  <c r="S192" i="4"/>
  <c r="P192" i="4"/>
  <c r="N192" i="4"/>
  <c r="L192" i="4"/>
  <c r="M192" i="4"/>
  <c r="F192" i="4"/>
  <c r="I192" i="4"/>
  <c r="H192" i="4"/>
  <c r="D192" i="4"/>
  <c r="G192" i="4"/>
  <c r="C191" i="4"/>
  <c r="K191" i="4"/>
  <c r="O191" i="4"/>
  <c r="E191" i="4"/>
  <c r="Q191" i="4"/>
  <c r="R191" i="4"/>
  <c r="S191" i="4"/>
  <c r="P191" i="4"/>
  <c r="N191" i="4"/>
  <c r="L191" i="4"/>
  <c r="M191" i="4"/>
  <c r="F191" i="4"/>
  <c r="I191" i="4"/>
  <c r="H191" i="4"/>
  <c r="D191" i="4"/>
  <c r="G191" i="4"/>
  <c r="C190" i="4"/>
  <c r="K190" i="4"/>
  <c r="O190" i="4"/>
  <c r="E190" i="4"/>
  <c r="Q190" i="4"/>
  <c r="R190" i="4"/>
  <c r="S190" i="4"/>
  <c r="P190" i="4"/>
  <c r="N190" i="4"/>
  <c r="L190" i="4"/>
  <c r="M190" i="4"/>
  <c r="F190" i="4"/>
  <c r="I190" i="4"/>
  <c r="H190" i="4"/>
  <c r="D190" i="4"/>
  <c r="G190" i="4"/>
  <c r="C189" i="4"/>
  <c r="K189" i="4"/>
  <c r="O189" i="4"/>
  <c r="E189" i="4"/>
  <c r="Q189" i="4"/>
  <c r="R189" i="4"/>
  <c r="S189" i="4"/>
  <c r="P189" i="4"/>
  <c r="N189" i="4"/>
  <c r="L189" i="4"/>
  <c r="M189" i="4"/>
  <c r="F189" i="4"/>
  <c r="I189" i="4"/>
  <c r="H189" i="4"/>
  <c r="D189" i="4"/>
  <c r="G189" i="4"/>
  <c r="C188" i="4"/>
  <c r="K188" i="4"/>
  <c r="O188" i="4"/>
  <c r="E188" i="4"/>
  <c r="Q188" i="4"/>
  <c r="R188" i="4"/>
  <c r="S188" i="4"/>
  <c r="P188" i="4"/>
  <c r="N188" i="4"/>
  <c r="L188" i="4"/>
  <c r="M188" i="4"/>
  <c r="F188" i="4"/>
  <c r="I188" i="4"/>
  <c r="H188" i="4"/>
  <c r="D188" i="4"/>
  <c r="G188" i="4"/>
  <c r="C187" i="4"/>
  <c r="K187" i="4"/>
  <c r="O187" i="4"/>
  <c r="E187" i="4"/>
  <c r="Q187" i="4"/>
  <c r="R187" i="4"/>
  <c r="S187" i="4"/>
  <c r="P187" i="4"/>
  <c r="N187" i="4"/>
  <c r="L187" i="4"/>
  <c r="M187" i="4"/>
  <c r="F187" i="4"/>
  <c r="I187" i="4"/>
  <c r="H187" i="4"/>
  <c r="D187" i="4"/>
  <c r="G187" i="4"/>
  <c r="C186" i="4"/>
  <c r="K186" i="4"/>
  <c r="O186" i="4"/>
  <c r="E186" i="4"/>
  <c r="Q186" i="4"/>
  <c r="R186" i="4"/>
  <c r="S186" i="4"/>
  <c r="P186" i="4"/>
  <c r="N186" i="4"/>
  <c r="L186" i="4"/>
  <c r="M186" i="4"/>
  <c r="F186" i="4"/>
  <c r="I186" i="4"/>
  <c r="H186" i="4"/>
  <c r="D186" i="4"/>
  <c r="G186" i="4"/>
  <c r="C185" i="4"/>
  <c r="K185" i="4"/>
  <c r="O185" i="4"/>
  <c r="E185" i="4"/>
  <c r="Q185" i="4"/>
  <c r="R185" i="4"/>
  <c r="S185" i="4"/>
  <c r="P185" i="4"/>
  <c r="N185" i="4"/>
  <c r="L185" i="4"/>
  <c r="M185" i="4"/>
  <c r="F185" i="4"/>
  <c r="I185" i="4"/>
  <c r="H185" i="4"/>
  <c r="D185" i="4"/>
  <c r="G185" i="4"/>
  <c r="C184" i="4"/>
  <c r="K184" i="4"/>
  <c r="O184" i="4"/>
  <c r="E184" i="4"/>
  <c r="Q184" i="4"/>
  <c r="R184" i="4"/>
  <c r="S184" i="4"/>
  <c r="P184" i="4"/>
  <c r="N184" i="4"/>
  <c r="L184" i="4"/>
  <c r="M184" i="4"/>
  <c r="F184" i="4"/>
  <c r="I184" i="4"/>
  <c r="H184" i="4"/>
  <c r="D184" i="4"/>
  <c r="G184" i="4"/>
  <c r="C183" i="4"/>
  <c r="K183" i="4"/>
  <c r="O183" i="4"/>
  <c r="E183" i="4"/>
  <c r="Q183" i="4"/>
  <c r="R183" i="4"/>
  <c r="S183" i="4"/>
  <c r="P183" i="4"/>
  <c r="N183" i="4"/>
  <c r="L183" i="4"/>
  <c r="M183" i="4"/>
  <c r="F183" i="4"/>
  <c r="I183" i="4"/>
  <c r="H183" i="4"/>
  <c r="D183" i="4"/>
  <c r="G183" i="4"/>
  <c r="C182" i="4"/>
  <c r="K182" i="4"/>
  <c r="O182" i="4"/>
  <c r="E182" i="4"/>
  <c r="Q182" i="4"/>
  <c r="R182" i="4"/>
  <c r="S182" i="4"/>
  <c r="P182" i="4"/>
  <c r="N182" i="4"/>
  <c r="L182" i="4"/>
  <c r="M182" i="4"/>
  <c r="F182" i="4"/>
  <c r="I182" i="4"/>
  <c r="H182" i="4"/>
  <c r="D182" i="4"/>
  <c r="G182" i="4"/>
  <c r="C181" i="4"/>
  <c r="K181" i="4"/>
  <c r="O181" i="4"/>
  <c r="E181" i="4"/>
  <c r="Q181" i="4"/>
  <c r="R181" i="4"/>
  <c r="S181" i="4"/>
  <c r="P181" i="4"/>
  <c r="N181" i="4"/>
  <c r="L181" i="4"/>
  <c r="M181" i="4"/>
  <c r="F181" i="4"/>
  <c r="I181" i="4"/>
  <c r="H181" i="4"/>
  <c r="D181" i="4"/>
  <c r="G181" i="4"/>
  <c r="C180" i="4"/>
  <c r="K180" i="4"/>
  <c r="O180" i="4"/>
  <c r="E180" i="4"/>
  <c r="Q180" i="4"/>
  <c r="R180" i="4"/>
  <c r="S180" i="4"/>
  <c r="P180" i="4"/>
  <c r="N180" i="4"/>
  <c r="L180" i="4"/>
  <c r="M180" i="4"/>
  <c r="F180" i="4"/>
  <c r="I180" i="4"/>
  <c r="H180" i="4"/>
  <c r="D180" i="4"/>
  <c r="G180" i="4"/>
  <c r="C179" i="4"/>
  <c r="K179" i="4"/>
  <c r="O179" i="4"/>
  <c r="E179" i="4"/>
  <c r="Q179" i="4"/>
  <c r="R179" i="4"/>
  <c r="S179" i="4"/>
  <c r="P179" i="4"/>
  <c r="N179" i="4"/>
  <c r="L179" i="4"/>
  <c r="M179" i="4"/>
  <c r="F179" i="4"/>
  <c r="I179" i="4"/>
  <c r="H179" i="4"/>
  <c r="D179" i="4"/>
  <c r="G179" i="4"/>
  <c r="C178" i="4"/>
  <c r="K178" i="4"/>
  <c r="O178" i="4"/>
  <c r="E178" i="4"/>
  <c r="Q178" i="4"/>
  <c r="R178" i="4"/>
  <c r="S178" i="4"/>
  <c r="P178" i="4"/>
  <c r="N178" i="4"/>
  <c r="L178" i="4"/>
  <c r="M178" i="4"/>
  <c r="F178" i="4"/>
  <c r="I178" i="4"/>
  <c r="H178" i="4"/>
  <c r="D178" i="4"/>
  <c r="G178" i="4"/>
  <c r="C177" i="4"/>
  <c r="K177" i="4"/>
  <c r="O177" i="4"/>
  <c r="E177" i="4"/>
  <c r="Q177" i="4"/>
  <c r="R177" i="4"/>
  <c r="S177" i="4"/>
  <c r="P177" i="4"/>
  <c r="N177" i="4"/>
  <c r="L177" i="4"/>
  <c r="M177" i="4"/>
  <c r="F177" i="4"/>
  <c r="I177" i="4"/>
  <c r="H177" i="4"/>
  <c r="D177" i="4"/>
  <c r="G177" i="4"/>
  <c r="C176" i="4"/>
  <c r="K176" i="4"/>
  <c r="O176" i="4"/>
  <c r="E176" i="4"/>
  <c r="Q176" i="4"/>
  <c r="R176" i="4"/>
  <c r="S176" i="4"/>
  <c r="P176" i="4"/>
  <c r="N176" i="4"/>
  <c r="L176" i="4"/>
  <c r="M176" i="4"/>
  <c r="F176" i="4"/>
  <c r="I176" i="4"/>
  <c r="H176" i="4"/>
  <c r="D176" i="4"/>
  <c r="G176" i="4"/>
  <c r="C175" i="4"/>
  <c r="K175" i="4"/>
  <c r="O175" i="4"/>
  <c r="E175" i="4"/>
  <c r="Q175" i="4"/>
  <c r="R175" i="4"/>
  <c r="S175" i="4"/>
  <c r="P175" i="4"/>
  <c r="N175" i="4"/>
  <c r="L175" i="4"/>
  <c r="M175" i="4"/>
  <c r="F175" i="4"/>
  <c r="I175" i="4"/>
  <c r="H175" i="4"/>
  <c r="D175" i="4"/>
  <c r="G175" i="4"/>
  <c r="C174" i="4"/>
  <c r="K174" i="4"/>
  <c r="O174" i="4"/>
  <c r="E174" i="4"/>
  <c r="Q174" i="4"/>
  <c r="R174" i="4"/>
  <c r="S174" i="4"/>
  <c r="P174" i="4"/>
  <c r="N174" i="4"/>
  <c r="L174" i="4"/>
  <c r="M174" i="4"/>
  <c r="F174" i="4"/>
  <c r="I174" i="4"/>
  <c r="H174" i="4"/>
  <c r="D174" i="4"/>
  <c r="G174" i="4"/>
  <c r="C173" i="4"/>
  <c r="K173" i="4"/>
  <c r="O173" i="4"/>
  <c r="E173" i="4"/>
  <c r="Q173" i="4"/>
  <c r="R173" i="4"/>
  <c r="S173" i="4"/>
  <c r="P173" i="4"/>
  <c r="N173" i="4"/>
  <c r="L173" i="4"/>
  <c r="M173" i="4"/>
  <c r="F173" i="4"/>
  <c r="I173" i="4"/>
  <c r="H173" i="4"/>
  <c r="D173" i="4"/>
  <c r="G173" i="4"/>
  <c r="C172" i="4"/>
  <c r="K172" i="4"/>
  <c r="O172" i="4"/>
  <c r="E172" i="4"/>
  <c r="Q172" i="4"/>
  <c r="R172" i="4"/>
  <c r="S172" i="4"/>
  <c r="P172" i="4"/>
  <c r="N172" i="4"/>
  <c r="L172" i="4"/>
  <c r="M172" i="4"/>
  <c r="F172" i="4"/>
  <c r="I172" i="4"/>
  <c r="H172" i="4"/>
  <c r="D172" i="4"/>
  <c r="G172" i="4"/>
  <c r="C171" i="4"/>
  <c r="K171" i="4"/>
  <c r="O171" i="4"/>
  <c r="E171" i="4"/>
  <c r="Q171" i="4"/>
  <c r="R171" i="4"/>
  <c r="S171" i="4"/>
  <c r="P171" i="4"/>
  <c r="N171" i="4"/>
  <c r="L171" i="4"/>
  <c r="M171" i="4"/>
  <c r="F171" i="4"/>
  <c r="I171" i="4"/>
  <c r="H171" i="4"/>
  <c r="D171" i="4"/>
  <c r="G171" i="4"/>
  <c r="C170" i="4"/>
  <c r="K170" i="4"/>
  <c r="O170" i="4"/>
  <c r="E170" i="4"/>
  <c r="Q170" i="4"/>
  <c r="R170" i="4"/>
  <c r="S170" i="4"/>
  <c r="P170" i="4"/>
  <c r="N170" i="4"/>
  <c r="L170" i="4"/>
  <c r="M170" i="4"/>
  <c r="F170" i="4"/>
  <c r="I170" i="4"/>
  <c r="H170" i="4"/>
  <c r="D170" i="4"/>
  <c r="G170" i="4"/>
  <c r="C169" i="4"/>
  <c r="K169" i="4"/>
  <c r="O169" i="4"/>
  <c r="E169" i="4"/>
  <c r="Q169" i="4"/>
  <c r="R169" i="4"/>
  <c r="S169" i="4"/>
  <c r="P169" i="4"/>
  <c r="N169" i="4"/>
  <c r="L169" i="4"/>
  <c r="M169" i="4"/>
  <c r="F169" i="4"/>
  <c r="I169" i="4"/>
  <c r="H169" i="4"/>
  <c r="D169" i="4"/>
  <c r="G169" i="4"/>
  <c r="C168" i="4"/>
  <c r="K168" i="4"/>
  <c r="O168" i="4"/>
  <c r="E168" i="4"/>
  <c r="Q168" i="4"/>
  <c r="R168" i="4"/>
  <c r="S168" i="4"/>
  <c r="P168" i="4"/>
  <c r="N168" i="4"/>
  <c r="L168" i="4"/>
  <c r="M168" i="4"/>
  <c r="F168" i="4"/>
  <c r="I168" i="4"/>
  <c r="H168" i="4"/>
  <c r="D168" i="4"/>
  <c r="G168" i="4"/>
  <c r="C167" i="4"/>
  <c r="K167" i="4"/>
  <c r="O167" i="4"/>
  <c r="E167" i="4"/>
  <c r="Q167" i="4"/>
  <c r="R167" i="4"/>
  <c r="S167" i="4"/>
  <c r="P167" i="4"/>
  <c r="N167" i="4"/>
  <c r="L167" i="4"/>
  <c r="M167" i="4"/>
  <c r="F167" i="4"/>
  <c r="I167" i="4"/>
  <c r="H167" i="4"/>
  <c r="D167" i="4"/>
  <c r="G167" i="4"/>
  <c r="C166" i="4"/>
  <c r="K166" i="4"/>
  <c r="O166" i="4"/>
  <c r="E166" i="4"/>
  <c r="Q166" i="4"/>
  <c r="R166" i="4"/>
  <c r="S166" i="4"/>
  <c r="P166" i="4"/>
  <c r="N166" i="4"/>
  <c r="L166" i="4"/>
  <c r="M166" i="4"/>
  <c r="F166" i="4"/>
  <c r="I166" i="4"/>
  <c r="H166" i="4"/>
  <c r="D166" i="4"/>
  <c r="G166" i="4"/>
  <c r="C165" i="4"/>
  <c r="K165" i="4"/>
  <c r="O165" i="4"/>
  <c r="E165" i="4"/>
  <c r="Q165" i="4"/>
  <c r="R165" i="4"/>
  <c r="S165" i="4"/>
  <c r="P165" i="4"/>
  <c r="N165" i="4"/>
  <c r="L165" i="4"/>
  <c r="M165" i="4"/>
  <c r="F165" i="4"/>
  <c r="I165" i="4"/>
  <c r="H165" i="4"/>
  <c r="D165" i="4"/>
  <c r="G165" i="4"/>
  <c r="C164" i="4"/>
  <c r="K164" i="4"/>
  <c r="O164" i="4"/>
  <c r="E164" i="4"/>
  <c r="Q164" i="4"/>
  <c r="R164" i="4"/>
  <c r="S164" i="4"/>
  <c r="P164" i="4"/>
  <c r="N164" i="4"/>
  <c r="L164" i="4"/>
  <c r="M164" i="4"/>
  <c r="F164" i="4"/>
  <c r="I164" i="4"/>
  <c r="H164" i="4"/>
  <c r="D164" i="4"/>
  <c r="G164" i="4"/>
  <c r="C163" i="4"/>
  <c r="K163" i="4"/>
  <c r="O163" i="4"/>
  <c r="E163" i="4"/>
  <c r="Q163" i="4"/>
  <c r="R163" i="4"/>
  <c r="S163" i="4"/>
  <c r="P163" i="4"/>
  <c r="N163" i="4"/>
  <c r="L163" i="4"/>
  <c r="M163" i="4"/>
  <c r="F163" i="4"/>
  <c r="I163" i="4"/>
  <c r="H163" i="4"/>
  <c r="D163" i="4"/>
  <c r="G163" i="4"/>
  <c r="C162" i="4"/>
  <c r="K162" i="4"/>
  <c r="O162" i="4"/>
  <c r="E162" i="4"/>
  <c r="Q162" i="4"/>
  <c r="R162" i="4"/>
  <c r="S162" i="4"/>
  <c r="P162" i="4"/>
  <c r="N162" i="4"/>
  <c r="L162" i="4"/>
  <c r="M162" i="4"/>
  <c r="F162" i="4"/>
  <c r="I162" i="4"/>
  <c r="H162" i="4"/>
  <c r="D162" i="4"/>
  <c r="G162" i="4"/>
  <c r="C161" i="4"/>
  <c r="K161" i="4"/>
  <c r="O161" i="4"/>
  <c r="E161" i="4"/>
  <c r="Q161" i="4"/>
  <c r="R161" i="4"/>
  <c r="S161" i="4"/>
  <c r="P161" i="4"/>
  <c r="N161" i="4"/>
  <c r="L161" i="4"/>
  <c r="M161" i="4"/>
  <c r="F161" i="4"/>
  <c r="I161" i="4"/>
  <c r="H161" i="4"/>
  <c r="D161" i="4"/>
  <c r="G161" i="4"/>
  <c r="C160" i="4"/>
  <c r="K160" i="4"/>
  <c r="O160" i="4"/>
  <c r="E160" i="4"/>
  <c r="Q160" i="4"/>
  <c r="R160" i="4"/>
  <c r="S160" i="4"/>
  <c r="P160" i="4"/>
  <c r="N160" i="4"/>
  <c r="L160" i="4"/>
  <c r="M160" i="4"/>
  <c r="F160" i="4"/>
  <c r="I160" i="4"/>
  <c r="H160" i="4"/>
  <c r="D160" i="4"/>
  <c r="G160" i="4"/>
  <c r="C159" i="4"/>
  <c r="K159" i="4"/>
  <c r="O159" i="4"/>
  <c r="E159" i="4"/>
  <c r="Q159" i="4"/>
  <c r="R159" i="4"/>
  <c r="S159" i="4"/>
  <c r="P159" i="4"/>
  <c r="N159" i="4"/>
  <c r="L159" i="4"/>
  <c r="M159" i="4"/>
  <c r="F159" i="4"/>
  <c r="I159" i="4"/>
  <c r="H159" i="4"/>
  <c r="D159" i="4"/>
  <c r="G159" i="4"/>
  <c r="C158" i="4"/>
  <c r="K158" i="4"/>
  <c r="O158" i="4"/>
  <c r="E158" i="4"/>
  <c r="Q158" i="4"/>
  <c r="R158" i="4"/>
  <c r="S158" i="4"/>
  <c r="P158" i="4"/>
  <c r="N158" i="4"/>
  <c r="L158" i="4"/>
  <c r="M158" i="4"/>
  <c r="F158" i="4"/>
  <c r="I158" i="4"/>
  <c r="H158" i="4"/>
  <c r="D158" i="4"/>
  <c r="G158" i="4"/>
  <c r="C157" i="4"/>
  <c r="K157" i="4"/>
  <c r="O157" i="4"/>
  <c r="E157" i="4"/>
  <c r="Q157" i="4"/>
  <c r="R157" i="4"/>
  <c r="S157" i="4"/>
  <c r="P157" i="4"/>
  <c r="N157" i="4"/>
  <c r="L157" i="4"/>
  <c r="M157" i="4"/>
  <c r="F157" i="4"/>
  <c r="I157" i="4"/>
  <c r="H157" i="4"/>
  <c r="D157" i="4"/>
  <c r="G157" i="4"/>
  <c r="C156" i="4"/>
  <c r="K156" i="4"/>
  <c r="O156" i="4"/>
  <c r="E156" i="4"/>
  <c r="Q156" i="4"/>
  <c r="R156" i="4"/>
  <c r="S156" i="4"/>
  <c r="P156" i="4"/>
  <c r="N156" i="4"/>
  <c r="L156" i="4"/>
  <c r="M156" i="4"/>
  <c r="F156" i="4"/>
  <c r="I156" i="4"/>
  <c r="H156" i="4"/>
  <c r="D156" i="4"/>
  <c r="G156" i="4"/>
  <c r="C155" i="4"/>
  <c r="K155" i="4"/>
  <c r="O155" i="4"/>
  <c r="E155" i="4"/>
  <c r="Q155" i="4"/>
  <c r="R155" i="4"/>
  <c r="S155" i="4"/>
  <c r="P155" i="4"/>
  <c r="N155" i="4"/>
  <c r="L155" i="4"/>
  <c r="M155" i="4"/>
  <c r="F155" i="4"/>
  <c r="I155" i="4"/>
  <c r="H155" i="4"/>
  <c r="D155" i="4"/>
  <c r="G155" i="4"/>
  <c r="C154" i="4"/>
  <c r="K154" i="4"/>
  <c r="O154" i="4"/>
  <c r="E154" i="4"/>
  <c r="Q154" i="4"/>
  <c r="R154" i="4"/>
  <c r="S154" i="4"/>
  <c r="P154" i="4"/>
  <c r="N154" i="4"/>
  <c r="L154" i="4"/>
  <c r="M154" i="4"/>
  <c r="F154" i="4"/>
  <c r="I154" i="4"/>
  <c r="H154" i="4"/>
  <c r="D154" i="4"/>
  <c r="G154" i="4"/>
  <c r="C153" i="4"/>
  <c r="K153" i="4"/>
  <c r="O153" i="4"/>
  <c r="E153" i="4"/>
  <c r="Q153" i="4"/>
  <c r="R153" i="4"/>
  <c r="S153" i="4"/>
  <c r="P153" i="4"/>
  <c r="N153" i="4"/>
  <c r="L153" i="4"/>
  <c r="M153" i="4"/>
  <c r="F153" i="4"/>
  <c r="I153" i="4"/>
  <c r="H153" i="4"/>
  <c r="D153" i="4"/>
  <c r="G153" i="4"/>
  <c r="C152" i="4"/>
  <c r="K152" i="4"/>
  <c r="O152" i="4"/>
  <c r="E152" i="4"/>
  <c r="Q152" i="4"/>
  <c r="R152" i="4"/>
  <c r="S152" i="4"/>
  <c r="P152" i="4"/>
  <c r="N152" i="4"/>
  <c r="L152" i="4"/>
  <c r="M152" i="4"/>
  <c r="F152" i="4"/>
  <c r="I152" i="4"/>
  <c r="H152" i="4"/>
  <c r="D152" i="4"/>
  <c r="G152" i="4"/>
  <c r="C151" i="4"/>
  <c r="K151" i="4"/>
  <c r="O151" i="4"/>
  <c r="E151" i="4"/>
  <c r="Q151" i="4"/>
  <c r="R151" i="4"/>
  <c r="S151" i="4"/>
  <c r="P151" i="4"/>
  <c r="N151" i="4"/>
  <c r="L151" i="4"/>
  <c r="M151" i="4"/>
  <c r="F151" i="4"/>
  <c r="I151" i="4"/>
  <c r="H151" i="4"/>
  <c r="D151" i="4"/>
  <c r="G151" i="4"/>
  <c r="C150" i="4"/>
  <c r="K150" i="4"/>
  <c r="O150" i="4"/>
  <c r="E150" i="4"/>
  <c r="Q150" i="4"/>
  <c r="R150" i="4"/>
  <c r="S150" i="4"/>
  <c r="P150" i="4"/>
  <c r="N150" i="4"/>
  <c r="L150" i="4"/>
  <c r="M150" i="4"/>
  <c r="F150" i="4"/>
  <c r="I150" i="4"/>
  <c r="H150" i="4"/>
  <c r="D150" i="4"/>
  <c r="G150" i="4"/>
  <c r="C149" i="4"/>
  <c r="K149" i="4"/>
  <c r="O149" i="4"/>
  <c r="E149" i="4"/>
  <c r="Q149" i="4"/>
  <c r="R149" i="4"/>
  <c r="S149" i="4"/>
  <c r="P149" i="4"/>
  <c r="N149" i="4"/>
  <c r="L149" i="4"/>
  <c r="M149" i="4"/>
  <c r="F149" i="4"/>
  <c r="I149" i="4"/>
  <c r="H149" i="4"/>
  <c r="D149" i="4"/>
  <c r="G149" i="4"/>
  <c r="C148" i="4"/>
  <c r="K148" i="4"/>
  <c r="O148" i="4"/>
  <c r="E148" i="4"/>
  <c r="Q148" i="4"/>
  <c r="R148" i="4"/>
  <c r="S148" i="4"/>
  <c r="P148" i="4"/>
  <c r="N148" i="4"/>
  <c r="L148" i="4"/>
  <c r="M148" i="4"/>
  <c r="F148" i="4"/>
  <c r="I148" i="4"/>
  <c r="H148" i="4"/>
  <c r="D148" i="4"/>
  <c r="G148" i="4"/>
  <c r="C147" i="4"/>
  <c r="K147" i="4"/>
  <c r="O147" i="4"/>
  <c r="E147" i="4"/>
  <c r="Q147" i="4"/>
  <c r="R147" i="4"/>
  <c r="S147" i="4"/>
  <c r="P147" i="4"/>
  <c r="N147" i="4"/>
  <c r="L147" i="4"/>
  <c r="M147" i="4"/>
  <c r="F147" i="4"/>
  <c r="I147" i="4"/>
  <c r="H147" i="4"/>
  <c r="D147" i="4"/>
  <c r="G147" i="4"/>
  <c r="C146" i="4"/>
  <c r="K146" i="4"/>
  <c r="O146" i="4"/>
  <c r="E146" i="4"/>
  <c r="Q146" i="4"/>
  <c r="R146" i="4"/>
  <c r="S146" i="4"/>
  <c r="P146" i="4"/>
  <c r="N146" i="4"/>
  <c r="L146" i="4"/>
  <c r="M146" i="4"/>
  <c r="F146" i="4"/>
  <c r="I146" i="4"/>
  <c r="H146" i="4"/>
  <c r="D146" i="4"/>
  <c r="G146" i="4"/>
  <c r="C145" i="4"/>
  <c r="K145" i="4"/>
  <c r="O145" i="4"/>
  <c r="E145" i="4"/>
  <c r="Q145" i="4"/>
  <c r="R145" i="4"/>
  <c r="S145" i="4"/>
  <c r="P145" i="4"/>
  <c r="N145" i="4"/>
  <c r="L145" i="4"/>
  <c r="M145" i="4"/>
  <c r="F145" i="4"/>
  <c r="I145" i="4"/>
  <c r="H145" i="4"/>
  <c r="D145" i="4"/>
  <c r="G145" i="4"/>
  <c r="C144" i="4"/>
  <c r="K144" i="4"/>
  <c r="O144" i="4"/>
  <c r="E144" i="4"/>
  <c r="Q144" i="4"/>
  <c r="R144" i="4"/>
  <c r="S144" i="4"/>
  <c r="P144" i="4"/>
  <c r="N144" i="4"/>
  <c r="L144" i="4"/>
  <c r="M144" i="4"/>
  <c r="F144" i="4"/>
  <c r="I144" i="4"/>
  <c r="H144" i="4"/>
  <c r="D144" i="4"/>
  <c r="G144" i="4"/>
  <c r="C143" i="4"/>
  <c r="K143" i="4"/>
  <c r="O143" i="4"/>
  <c r="E143" i="4"/>
  <c r="Q143" i="4"/>
  <c r="R143" i="4"/>
  <c r="S143" i="4"/>
  <c r="P143" i="4"/>
  <c r="N143" i="4"/>
  <c r="L143" i="4"/>
  <c r="M143" i="4"/>
  <c r="F143" i="4"/>
  <c r="I143" i="4"/>
  <c r="H143" i="4"/>
  <c r="D143" i="4"/>
  <c r="G143" i="4"/>
  <c r="C142" i="4"/>
  <c r="K142" i="4"/>
  <c r="O142" i="4"/>
  <c r="E142" i="4"/>
  <c r="Q142" i="4"/>
  <c r="R142" i="4"/>
  <c r="S142" i="4"/>
  <c r="P142" i="4"/>
  <c r="N142" i="4"/>
  <c r="L142" i="4"/>
  <c r="M142" i="4"/>
  <c r="F142" i="4"/>
  <c r="I142" i="4"/>
  <c r="H142" i="4"/>
  <c r="D142" i="4"/>
  <c r="G142" i="4"/>
  <c r="C141" i="4"/>
  <c r="K141" i="4"/>
  <c r="O141" i="4"/>
  <c r="E141" i="4"/>
  <c r="Q141" i="4"/>
  <c r="R141" i="4"/>
  <c r="S141" i="4"/>
  <c r="P141" i="4"/>
  <c r="N141" i="4"/>
  <c r="L141" i="4"/>
  <c r="M141" i="4"/>
  <c r="F141" i="4"/>
  <c r="I141" i="4"/>
  <c r="H141" i="4"/>
  <c r="D141" i="4"/>
  <c r="G141" i="4"/>
  <c r="C140" i="4"/>
  <c r="K140" i="4"/>
  <c r="O140" i="4"/>
  <c r="E140" i="4"/>
  <c r="Q140" i="4"/>
  <c r="R140" i="4"/>
  <c r="S140" i="4"/>
  <c r="P140" i="4"/>
  <c r="N140" i="4"/>
  <c r="L140" i="4"/>
  <c r="M140" i="4"/>
  <c r="F140" i="4"/>
  <c r="I140" i="4"/>
  <c r="H140" i="4"/>
  <c r="D140" i="4"/>
  <c r="G140" i="4"/>
  <c r="C139" i="4"/>
  <c r="K139" i="4"/>
  <c r="O139" i="4"/>
  <c r="E139" i="4"/>
  <c r="Q139" i="4"/>
  <c r="R139" i="4"/>
  <c r="S139" i="4"/>
  <c r="P139" i="4"/>
  <c r="N139" i="4"/>
  <c r="L139" i="4"/>
  <c r="M139" i="4"/>
  <c r="F139" i="4"/>
  <c r="I139" i="4"/>
  <c r="H139" i="4"/>
  <c r="D139" i="4"/>
  <c r="G139" i="4"/>
  <c r="C138" i="4"/>
  <c r="K138" i="4"/>
  <c r="O138" i="4"/>
  <c r="E138" i="4"/>
  <c r="Q138" i="4"/>
  <c r="R138" i="4"/>
  <c r="S138" i="4"/>
  <c r="P138" i="4"/>
  <c r="N138" i="4"/>
  <c r="L138" i="4"/>
  <c r="M138" i="4"/>
  <c r="F138" i="4"/>
  <c r="I138" i="4"/>
  <c r="H138" i="4"/>
  <c r="D138" i="4"/>
  <c r="G138" i="4"/>
  <c r="C137" i="4"/>
  <c r="K137" i="4"/>
  <c r="O137" i="4"/>
  <c r="E137" i="4"/>
  <c r="Q137" i="4"/>
  <c r="R137" i="4"/>
  <c r="S137" i="4"/>
  <c r="P137" i="4"/>
  <c r="N137" i="4"/>
  <c r="L137" i="4"/>
  <c r="M137" i="4"/>
  <c r="F137" i="4"/>
  <c r="I137" i="4"/>
  <c r="H137" i="4"/>
  <c r="D137" i="4"/>
  <c r="G137" i="4"/>
  <c r="C136" i="4"/>
  <c r="K136" i="4"/>
  <c r="O136" i="4"/>
  <c r="E136" i="4"/>
  <c r="Q136" i="4"/>
  <c r="R136" i="4"/>
  <c r="S136" i="4"/>
  <c r="P136" i="4"/>
  <c r="N136" i="4"/>
  <c r="L136" i="4"/>
  <c r="M136" i="4"/>
  <c r="F136" i="4"/>
  <c r="I136" i="4"/>
  <c r="H136" i="4"/>
  <c r="D136" i="4"/>
  <c r="G136" i="4"/>
  <c r="C135" i="4"/>
  <c r="K135" i="4"/>
  <c r="O135" i="4"/>
  <c r="E135" i="4"/>
  <c r="Q135" i="4"/>
  <c r="R135" i="4"/>
  <c r="S135" i="4"/>
  <c r="P135" i="4"/>
  <c r="N135" i="4"/>
  <c r="L135" i="4"/>
  <c r="M135" i="4"/>
  <c r="F135" i="4"/>
  <c r="I135" i="4"/>
  <c r="H135" i="4"/>
  <c r="D135" i="4"/>
  <c r="G135" i="4"/>
  <c r="C134" i="4"/>
  <c r="K134" i="4"/>
  <c r="O134" i="4"/>
  <c r="E134" i="4"/>
  <c r="Q134" i="4"/>
  <c r="R134" i="4"/>
  <c r="S134" i="4"/>
  <c r="P134" i="4"/>
  <c r="N134" i="4"/>
  <c r="L134" i="4"/>
  <c r="M134" i="4"/>
  <c r="F134" i="4"/>
  <c r="I134" i="4"/>
  <c r="H134" i="4"/>
  <c r="D134" i="4"/>
  <c r="G134" i="4"/>
  <c r="C133" i="4"/>
  <c r="K133" i="4"/>
  <c r="O133" i="4"/>
  <c r="E133" i="4"/>
  <c r="Q133" i="4"/>
  <c r="R133" i="4"/>
  <c r="S133" i="4"/>
  <c r="P133" i="4"/>
  <c r="N133" i="4"/>
  <c r="L133" i="4"/>
  <c r="M133" i="4"/>
  <c r="F133" i="4"/>
  <c r="I133" i="4"/>
  <c r="H133" i="4"/>
  <c r="D133" i="4"/>
  <c r="G133" i="4"/>
  <c r="C132" i="4"/>
  <c r="K132" i="4"/>
  <c r="O132" i="4"/>
  <c r="E132" i="4"/>
  <c r="Q132" i="4"/>
  <c r="R132" i="4"/>
  <c r="S132" i="4"/>
  <c r="P132" i="4"/>
  <c r="N132" i="4"/>
  <c r="L132" i="4"/>
  <c r="M132" i="4"/>
  <c r="F132" i="4"/>
  <c r="I132" i="4"/>
  <c r="H132" i="4"/>
  <c r="D132" i="4"/>
  <c r="G132" i="4"/>
  <c r="C131" i="4"/>
  <c r="K131" i="4"/>
  <c r="O131" i="4"/>
  <c r="E131" i="4"/>
  <c r="Q131" i="4"/>
  <c r="R131" i="4"/>
  <c r="S131" i="4"/>
  <c r="P131" i="4"/>
  <c r="N131" i="4"/>
  <c r="L131" i="4"/>
  <c r="M131" i="4"/>
  <c r="F131" i="4"/>
  <c r="I131" i="4"/>
  <c r="H131" i="4"/>
  <c r="D131" i="4"/>
  <c r="G131" i="4"/>
  <c r="C130" i="4"/>
  <c r="K130" i="4"/>
  <c r="O130" i="4"/>
  <c r="E130" i="4"/>
  <c r="Q130" i="4"/>
  <c r="R130" i="4"/>
  <c r="S130" i="4"/>
  <c r="P130" i="4"/>
  <c r="N130" i="4"/>
  <c r="L130" i="4"/>
  <c r="M130" i="4"/>
  <c r="F130" i="4"/>
  <c r="I130" i="4"/>
  <c r="H130" i="4"/>
  <c r="D130" i="4"/>
  <c r="G130" i="4"/>
  <c r="C129" i="4"/>
  <c r="K129" i="4"/>
  <c r="O129" i="4"/>
  <c r="E129" i="4"/>
  <c r="Q129" i="4"/>
  <c r="R129" i="4"/>
  <c r="S129" i="4"/>
  <c r="P129" i="4"/>
  <c r="N129" i="4"/>
  <c r="L129" i="4"/>
  <c r="M129" i="4"/>
  <c r="F129" i="4"/>
  <c r="I129" i="4"/>
  <c r="H129" i="4"/>
  <c r="D129" i="4"/>
  <c r="G129" i="4"/>
  <c r="C128" i="4"/>
  <c r="K128" i="4"/>
  <c r="O128" i="4"/>
  <c r="E128" i="4"/>
  <c r="Q128" i="4"/>
  <c r="R128" i="4"/>
  <c r="S128" i="4"/>
  <c r="P128" i="4"/>
  <c r="N128" i="4"/>
  <c r="L128" i="4"/>
  <c r="M128" i="4"/>
  <c r="F128" i="4"/>
  <c r="I128" i="4"/>
  <c r="H128" i="4"/>
  <c r="D128" i="4"/>
  <c r="G128" i="4"/>
  <c r="C127" i="4"/>
  <c r="K127" i="4"/>
  <c r="O127" i="4"/>
  <c r="E127" i="4"/>
  <c r="Q127" i="4"/>
  <c r="R127" i="4"/>
  <c r="S127" i="4"/>
  <c r="P127" i="4"/>
  <c r="N127" i="4"/>
  <c r="L127" i="4"/>
  <c r="M127" i="4"/>
  <c r="F127" i="4"/>
  <c r="I127" i="4"/>
  <c r="H127" i="4"/>
  <c r="D127" i="4"/>
  <c r="G127" i="4"/>
  <c r="C126" i="4"/>
  <c r="K126" i="4"/>
  <c r="O126" i="4"/>
  <c r="E126" i="4"/>
  <c r="Q126" i="4"/>
  <c r="R126" i="4"/>
  <c r="S126" i="4"/>
  <c r="P126" i="4"/>
  <c r="N126" i="4"/>
  <c r="L126" i="4"/>
  <c r="M126" i="4"/>
  <c r="F126" i="4"/>
  <c r="I126" i="4"/>
  <c r="H126" i="4"/>
  <c r="D126" i="4"/>
  <c r="G126" i="4"/>
  <c r="C125" i="4"/>
  <c r="K125" i="4"/>
  <c r="O125" i="4"/>
  <c r="E125" i="4"/>
  <c r="Q125" i="4"/>
  <c r="R125" i="4"/>
  <c r="S125" i="4"/>
  <c r="P125" i="4"/>
  <c r="N125" i="4"/>
  <c r="L125" i="4"/>
  <c r="M125" i="4"/>
  <c r="F125" i="4"/>
  <c r="I125" i="4"/>
  <c r="H125" i="4"/>
  <c r="D125" i="4"/>
  <c r="G125" i="4"/>
  <c r="C124" i="4"/>
  <c r="K124" i="4"/>
  <c r="O124" i="4"/>
  <c r="E124" i="4"/>
  <c r="Q124" i="4"/>
  <c r="R124" i="4"/>
  <c r="S124" i="4"/>
  <c r="P124" i="4"/>
  <c r="N124" i="4"/>
  <c r="L124" i="4"/>
  <c r="M124" i="4"/>
  <c r="F124" i="4"/>
  <c r="I124" i="4"/>
  <c r="H124" i="4"/>
  <c r="D124" i="4"/>
  <c r="G124" i="4"/>
  <c r="C123" i="4"/>
  <c r="K123" i="4"/>
  <c r="O123" i="4"/>
  <c r="E123" i="4"/>
  <c r="Q123" i="4"/>
  <c r="R123" i="4"/>
  <c r="S123" i="4"/>
  <c r="P123" i="4"/>
  <c r="N123" i="4"/>
  <c r="L123" i="4"/>
  <c r="M123" i="4"/>
  <c r="F123" i="4"/>
  <c r="I123" i="4"/>
  <c r="H123" i="4"/>
  <c r="D123" i="4"/>
  <c r="G123" i="4"/>
  <c r="C122" i="4"/>
  <c r="K122" i="4"/>
  <c r="O122" i="4"/>
  <c r="E122" i="4"/>
  <c r="Q122" i="4"/>
  <c r="R122" i="4"/>
  <c r="S122" i="4"/>
  <c r="P122" i="4"/>
  <c r="N122" i="4"/>
  <c r="L122" i="4"/>
  <c r="M122" i="4"/>
  <c r="F122" i="4"/>
  <c r="I122" i="4"/>
  <c r="H122" i="4"/>
  <c r="D122" i="4"/>
  <c r="G122" i="4"/>
  <c r="C121" i="4"/>
  <c r="K121" i="4"/>
  <c r="O121" i="4"/>
  <c r="E121" i="4"/>
  <c r="Q121" i="4"/>
  <c r="R121" i="4"/>
  <c r="S121" i="4"/>
  <c r="P121" i="4"/>
  <c r="N121" i="4"/>
  <c r="L121" i="4"/>
  <c r="M121" i="4"/>
  <c r="F121" i="4"/>
  <c r="I121" i="4"/>
  <c r="H121" i="4"/>
  <c r="D121" i="4"/>
  <c r="G121" i="4"/>
  <c r="C120" i="4"/>
  <c r="K120" i="4"/>
  <c r="O120" i="4"/>
  <c r="E120" i="4"/>
  <c r="Q120" i="4"/>
  <c r="R120" i="4"/>
  <c r="S120" i="4"/>
  <c r="P120" i="4"/>
  <c r="N120" i="4"/>
  <c r="L120" i="4"/>
  <c r="M120" i="4"/>
  <c r="F120" i="4"/>
  <c r="I120" i="4"/>
  <c r="H120" i="4"/>
  <c r="D120" i="4"/>
  <c r="G120" i="4"/>
  <c r="C119" i="4"/>
  <c r="K119" i="4"/>
  <c r="O119" i="4"/>
  <c r="E119" i="4"/>
  <c r="Q119" i="4"/>
  <c r="R119" i="4"/>
  <c r="S119" i="4"/>
  <c r="P119" i="4"/>
  <c r="N119" i="4"/>
  <c r="L119" i="4"/>
  <c r="M119" i="4"/>
  <c r="F119" i="4"/>
  <c r="I119" i="4"/>
  <c r="H119" i="4"/>
  <c r="D119" i="4"/>
  <c r="G119" i="4"/>
  <c r="C118" i="4"/>
  <c r="K118" i="4"/>
  <c r="O118" i="4"/>
  <c r="E118" i="4"/>
  <c r="Q118" i="4"/>
  <c r="R118" i="4"/>
  <c r="S118" i="4"/>
  <c r="P118" i="4"/>
  <c r="N118" i="4"/>
  <c r="L118" i="4"/>
  <c r="M118" i="4"/>
  <c r="F118" i="4"/>
  <c r="I118" i="4"/>
  <c r="H118" i="4"/>
  <c r="D118" i="4"/>
  <c r="G118" i="4"/>
  <c r="C117" i="4"/>
  <c r="K117" i="4"/>
  <c r="O117" i="4"/>
  <c r="E117" i="4"/>
  <c r="Q117" i="4"/>
  <c r="R117" i="4"/>
  <c r="S117" i="4"/>
  <c r="P117" i="4"/>
  <c r="N117" i="4"/>
  <c r="L117" i="4"/>
  <c r="M117" i="4"/>
  <c r="F117" i="4"/>
  <c r="I117" i="4"/>
  <c r="H117" i="4"/>
  <c r="D117" i="4"/>
  <c r="G117" i="4"/>
  <c r="C116" i="4"/>
  <c r="K116" i="4"/>
  <c r="O116" i="4"/>
  <c r="E116" i="4"/>
  <c r="Q116" i="4"/>
  <c r="R116" i="4"/>
  <c r="S116" i="4"/>
  <c r="P116" i="4"/>
  <c r="N116" i="4"/>
  <c r="L116" i="4"/>
  <c r="M116" i="4"/>
  <c r="F116" i="4"/>
  <c r="I116" i="4"/>
  <c r="H116" i="4"/>
  <c r="D116" i="4"/>
  <c r="G116" i="4"/>
  <c r="C115" i="4"/>
  <c r="K115" i="4"/>
  <c r="O115" i="4"/>
  <c r="E115" i="4"/>
  <c r="Q115" i="4"/>
  <c r="R115" i="4"/>
  <c r="S115" i="4"/>
  <c r="P115" i="4"/>
  <c r="N115" i="4"/>
  <c r="L115" i="4"/>
  <c r="M115" i="4"/>
  <c r="F115" i="4"/>
  <c r="I115" i="4"/>
  <c r="H115" i="4"/>
  <c r="D115" i="4"/>
  <c r="G115" i="4"/>
  <c r="C114" i="4"/>
  <c r="K114" i="4"/>
  <c r="O114" i="4"/>
  <c r="E114" i="4"/>
  <c r="Q114" i="4"/>
  <c r="R114" i="4"/>
  <c r="S114" i="4"/>
  <c r="P114" i="4"/>
  <c r="N114" i="4"/>
  <c r="L114" i="4"/>
  <c r="M114" i="4"/>
  <c r="F114" i="4"/>
  <c r="I114" i="4"/>
  <c r="H114" i="4"/>
  <c r="D114" i="4"/>
  <c r="G114" i="4"/>
  <c r="C113" i="4"/>
  <c r="K113" i="4"/>
  <c r="O113" i="4"/>
  <c r="E113" i="4"/>
  <c r="Q113" i="4"/>
  <c r="R113" i="4"/>
  <c r="S113" i="4"/>
  <c r="P113" i="4"/>
  <c r="N113" i="4"/>
  <c r="L113" i="4"/>
  <c r="M113" i="4"/>
  <c r="F113" i="4"/>
  <c r="I113" i="4"/>
  <c r="H113" i="4"/>
  <c r="D113" i="4"/>
  <c r="G113" i="4"/>
  <c r="C112" i="4"/>
  <c r="K112" i="4"/>
  <c r="O112" i="4"/>
  <c r="E112" i="4"/>
  <c r="Q112" i="4"/>
  <c r="R112" i="4"/>
  <c r="S112" i="4"/>
  <c r="P112" i="4"/>
  <c r="N112" i="4"/>
  <c r="L112" i="4"/>
  <c r="M112" i="4"/>
  <c r="F112" i="4"/>
  <c r="I112" i="4"/>
  <c r="H112" i="4"/>
  <c r="D112" i="4"/>
  <c r="G112" i="4"/>
  <c r="C111" i="4"/>
  <c r="K111" i="4"/>
  <c r="O111" i="4"/>
  <c r="E111" i="4"/>
  <c r="Q111" i="4"/>
  <c r="R111" i="4"/>
  <c r="S111" i="4"/>
  <c r="P111" i="4"/>
  <c r="N111" i="4"/>
  <c r="L111" i="4"/>
  <c r="M111" i="4"/>
  <c r="F111" i="4"/>
  <c r="I111" i="4"/>
  <c r="H111" i="4"/>
  <c r="D111" i="4"/>
  <c r="G111" i="4"/>
  <c r="C110" i="4"/>
  <c r="K110" i="4"/>
  <c r="O110" i="4"/>
  <c r="E110" i="4"/>
  <c r="Q110" i="4"/>
  <c r="R110" i="4"/>
  <c r="S110" i="4"/>
  <c r="P110" i="4"/>
  <c r="N110" i="4"/>
  <c r="L110" i="4"/>
  <c r="M110" i="4"/>
  <c r="F110" i="4"/>
  <c r="I110" i="4"/>
  <c r="H110" i="4"/>
  <c r="D110" i="4"/>
  <c r="G110" i="4"/>
  <c r="C109" i="4"/>
  <c r="K109" i="4"/>
  <c r="O109" i="4"/>
  <c r="E109" i="4"/>
  <c r="Q109" i="4"/>
  <c r="R109" i="4"/>
  <c r="S109" i="4"/>
  <c r="P109" i="4"/>
  <c r="N109" i="4"/>
  <c r="L109" i="4"/>
  <c r="M109" i="4"/>
  <c r="F109" i="4"/>
  <c r="I109" i="4"/>
  <c r="H109" i="4"/>
  <c r="D109" i="4"/>
  <c r="G109" i="4"/>
  <c r="C108" i="4"/>
  <c r="K108" i="4"/>
  <c r="O108" i="4"/>
  <c r="E108" i="4"/>
  <c r="Q108" i="4"/>
  <c r="R108" i="4"/>
  <c r="S108" i="4"/>
  <c r="P108" i="4"/>
  <c r="N108" i="4"/>
  <c r="L108" i="4"/>
  <c r="M108" i="4"/>
  <c r="F108" i="4"/>
  <c r="I108" i="4"/>
  <c r="H108" i="4"/>
  <c r="D108" i="4"/>
  <c r="G108" i="4"/>
  <c r="C107" i="4"/>
  <c r="K107" i="4"/>
  <c r="O107" i="4"/>
  <c r="E107" i="4"/>
  <c r="Q107" i="4"/>
  <c r="R107" i="4"/>
  <c r="S107" i="4"/>
  <c r="P107" i="4"/>
  <c r="N107" i="4"/>
  <c r="L107" i="4"/>
  <c r="M107" i="4"/>
  <c r="F107" i="4"/>
  <c r="I107" i="4"/>
  <c r="H107" i="4"/>
  <c r="D107" i="4"/>
  <c r="G107" i="4"/>
  <c r="C106" i="4"/>
  <c r="K106" i="4"/>
  <c r="O106" i="4"/>
  <c r="E106" i="4"/>
  <c r="Q106" i="4"/>
  <c r="R106" i="4"/>
  <c r="S106" i="4"/>
  <c r="P106" i="4"/>
  <c r="N106" i="4"/>
  <c r="L106" i="4"/>
  <c r="M106" i="4"/>
  <c r="F106" i="4"/>
  <c r="I106" i="4"/>
  <c r="H106" i="4"/>
  <c r="D106" i="4"/>
  <c r="G106" i="4"/>
  <c r="C105" i="4"/>
  <c r="K105" i="4"/>
  <c r="O105" i="4"/>
  <c r="E105" i="4"/>
  <c r="Q105" i="4"/>
  <c r="R105" i="4"/>
  <c r="S105" i="4"/>
  <c r="P105" i="4"/>
  <c r="N105" i="4"/>
  <c r="L105" i="4"/>
  <c r="M105" i="4"/>
  <c r="F105" i="4"/>
  <c r="I105" i="4"/>
  <c r="H105" i="4"/>
  <c r="D105" i="4"/>
  <c r="G105" i="4"/>
  <c r="C104" i="4"/>
  <c r="K104" i="4"/>
  <c r="O104" i="4"/>
  <c r="E104" i="4"/>
  <c r="Q104" i="4"/>
  <c r="R104" i="4"/>
  <c r="S104" i="4"/>
  <c r="P104" i="4"/>
  <c r="N104" i="4"/>
  <c r="L104" i="4"/>
  <c r="M104" i="4"/>
  <c r="F104" i="4"/>
  <c r="I104" i="4"/>
  <c r="H104" i="4"/>
  <c r="D104" i="4"/>
  <c r="G104" i="4"/>
  <c r="C103" i="4"/>
  <c r="K103" i="4"/>
  <c r="O103" i="4"/>
  <c r="E103" i="4"/>
  <c r="Q103" i="4"/>
  <c r="R103" i="4"/>
  <c r="S103" i="4"/>
  <c r="P103" i="4"/>
  <c r="N103" i="4"/>
  <c r="L103" i="4"/>
  <c r="M103" i="4"/>
  <c r="F103" i="4"/>
  <c r="I103" i="4"/>
  <c r="H103" i="4"/>
  <c r="D103" i="4"/>
  <c r="G103" i="4"/>
  <c r="C102" i="4"/>
  <c r="K102" i="4"/>
  <c r="O102" i="4"/>
  <c r="E102" i="4"/>
  <c r="Q102" i="4"/>
  <c r="R102" i="4"/>
  <c r="S102" i="4"/>
  <c r="P102" i="4"/>
  <c r="N102" i="4"/>
  <c r="L102" i="4"/>
  <c r="M102" i="4"/>
  <c r="F102" i="4"/>
  <c r="I102" i="4"/>
  <c r="H102" i="4"/>
  <c r="D102" i="4"/>
  <c r="G102" i="4"/>
  <c r="C101" i="4"/>
  <c r="K101" i="4"/>
  <c r="O101" i="4"/>
  <c r="E101" i="4"/>
  <c r="Q101" i="4"/>
  <c r="R101" i="4"/>
  <c r="S101" i="4"/>
  <c r="P101" i="4"/>
  <c r="N101" i="4"/>
  <c r="L101" i="4"/>
  <c r="M101" i="4"/>
  <c r="F101" i="4"/>
  <c r="I101" i="4"/>
  <c r="H101" i="4"/>
  <c r="D101" i="4"/>
  <c r="G101" i="4"/>
  <c r="C100" i="4"/>
  <c r="K100" i="4"/>
  <c r="O100" i="4"/>
  <c r="E100" i="4"/>
  <c r="Q100" i="4"/>
  <c r="R100" i="4"/>
  <c r="S100" i="4"/>
  <c r="P100" i="4"/>
  <c r="N100" i="4"/>
  <c r="L100" i="4"/>
  <c r="M100" i="4"/>
  <c r="F100" i="4"/>
  <c r="I100" i="4"/>
  <c r="H100" i="4"/>
  <c r="D100" i="4"/>
  <c r="G100" i="4"/>
  <c r="C99" i="4"/>
  <c r="K99" i="4"/>
  <c r="O99" i="4"/>
  <c r="E99" i="4"/>
  <c r="Q99" i="4"/>
  <c r="R99" i="4"/>
  <c r="S99" i="4"/>
  <c r="P99" i="4"/>
  <c r="N99" i="4"/>
  <c r="L99" i="4"/>
  <c r="M99" i="4"/>
  <c r="F99" i="4"/>
  <c r="I99" i="4"/>
  <c r="H99" i="4"/>
  <c r="D99" i="4"/>
  <c r="G99" i="4"/>
  <c r="C98" i="4"/>
  <c r="K98" i="4"/>
  <c r="O98" i="4"/>
  <c r="E98" i="4"/>
  <c r="Q98" i="4"/>
  <c r="R98" i="4"/>
  <c r="S98" i="4"/>
  <c r="P98" i="4"/>
  <c r="N98" i="4"/>
  <c r="L98" i="4"/>
  <c r="M98" i="4"/>
  <c r="F98" i="4"/>
  <c r="I98" i="4"/>
  <c r="H98" i="4"/>
  <c r="D98" i="4"/>
  <c r="G98" i="4"/>
  <c r="C97" i="4"/>
  <c r="K97" i="4"/>
  <c r="O97" i="4"/>
  <c r="E97" i="4"/>
  <c r="Q97" i="4"/>
  <c r="R97" i="4"/>
  <c r="S97" i="4"/>
  <c r="P97" i="4"/>
  <c r="N97" i="4"/>
  <c r="L97" i="4"/>
  <c r="M97" i="4"/>
  <c r="F97" i="4"/>
  <c r="I97" i="4"/>
  <c r="H97" i="4"/>
  <c r="D97" i="4"/>
  <c r="G97" i="4"/>
  <c r="C96" i="4"/>
  <c r="K96" i="4"/>
  <c r="O96" i="4"/>
  <c r="E96" i="4"/>
  <c r="Q96" i="4"/>
  <c r="R96" i="4"/>
  <c r="S96" i="4"/>
  <c r="P96" i="4"/>
  <c r="N96" i="4"/>
  <c r="L96" i="4"/>
  <c r="M96" i="4"/>
  <c r="F96" i="4"/>
  <c r="I96" i="4"/>
  <c r="H96" i="4"/>
  <c r="D96" i="4"/>
  <c r="G96" i="4"/>
  <c r="C95" i="4"/>
  <c r="K95" i="4"/>
  <c r="O95" i="4"/>
  <c r="E95" i="4"/>
  <c r="Q95" i="4"/>
  <c r="R95" i="4"/>
  <c r="S95" i="4"/>
  <c r="P95" i="4"/>
  <c r="N95" i="4"/>
  <c r="L95" i="4"/>
  <c r="M95" i="4"/>
  <c r="F95" i="4"/>
  <c r="I95" i="4"/>
  <c r="H95" i="4"/>
  <c r="D95" i="4"/>
  <c r="G95" i="4"/>
  <c r="C94" i="4"/>
  <c r="K94" i="4"/>
  <c r="O94" i="4"/>
  <c r="E94" i="4"/>
  <c r="Q94" i="4"/>
  <c r="R94" i="4"/>
  <c r="S94" i="4"/>
  <c r="P94" i="4"/>
  <c r="N94" i="4"/>
  <c r="L94" i="4"/>
  <c r="M94" i="4"/>
  <c r="F94" i="4"/>
  <c r="I94" i="4"/>
  <c r="H94" i="4"/>
  <c r="D94" i="4"/>
  <c r="G94" i="4"/>
  <c r="C93" i="4"/>
  <c r="K93" i="4"/>
  <c r="O93" i="4"/>
  <c r="E93" i="4"/>
  <c r="Q93" i="4"/>
  <c r="R93" i="4"/>
  <c r="S93" i="4"/>
  <c r="P93" i="4"/>
  <c r="N93" i="4"/>
  <c r="L93" i="4"/>
  <c r="M93" i="4"/>
  <c r="F93" i="4"/>
  <c r="I93" i="4"/>
  <c r="H93" i="4"/>
  <c r="D93" i="4"/>
  <c r="G93" i="4"/>
  <c r="C92" i="4"/>
  <c r="K92" i="4"/>
  <c r="O92" i="4"/>
  <c r="E92" i="4"/>
  <c r="Q92" i="4"/>
  <c r="R92" i="4"/>
  <c r="S92" i="4"/>
  <c r="P92" i="4"/>
  <c r="N92" i="4"/>
  <c r="L92" i="4"/>
  <c r="M92" i="4"/>
  <c r="F92" i="4"/>
  <c r="I92" i="4"/>
  <c r="H92" i="4"/>
  <c r="D92" i="4"/>
  <c r="G92" i="4"/>
  <c r="C91" i="4"/>
  <c r="K91" i="4"/>
  <c r="O91" i="4"/>
  <c r="E91" i="4"/>
  <c r="Q91" i="4"/>
  <c r="R91" i="4"/>
  <c r="S91" i="4"/>
  <c r="P91" i="4"/>
  <c r="N91" i="4"/>
  <c r="L91" i="4"/>
  <c r="M91" i="4"/>
  <c r="F91" i="4"/>
  <c r="I91" i="4"/>
  <c r="H91" i="4"/>
  <c r="D91" i="4"/>
  <c r="G91" i="4"/>
  <c r="C90" i="4"/>
  <c r="K90" i="4"/>
  <c r="O90" i="4"/>
  <c r="E90" i="4"/>
  <c r="Q90" i="4"/>
  <c r="R90" i="4"/>
  <c r="S90" i="4"/>
  <c r="P90" i="4"/>
  <c r="N90" i="4"/>
  <c r="L90" i="4"/>
  <c r="M90" i="4"/>
  <c r="F90" i="4"/>
  <c r="I90" i="4"/>
  <c r="H90" i="4"/>
  <c r="D90" i="4"/>
  <c r="G90" i="4"/>
  <c r="C89" i="4"/>
  <c r="K89" i="4"/>
  <c r="O89" i="4"/>
  <c r="E89" i="4"/>
  <c r="Q89" i="4"/>
  <c r="R89" i="4"/>
  <c r="S89" i="4"/>
  <c r="P89" i="4"/>
  <c r="N89" i="4"/>
  <c r="L89" i="4"/>
  <c r="M89" i="4"/>
  <c r="F89" i="4"/>
  <c r="I89" i="4"/>
  <c r="H89" i="4"/>
  <c r="D89" i="4"/>
  <c r="G89" i="4"/>
  <c r="C88" i="4"/>
  <c r="K88" i="4"/>
  <c r="O88" i="4"/>
  <c r="E88" i="4"/>
  <c r="Q88" i="4"/>
  <c r="R88" i="4"/>
  <c r="S88" i="4"/>
  <c r="P88" i="4"/>
  <c r="N88" i="4"/>
  <c r="L88" i="4"/>
  <c r="M88" i="4"/>
  <c r="F88" i="4"/>
  <c r="I88" i="4"/>
  <c r="H88" i="4"/>
  <c r="D88" i="4"/>
  <c r="G88" i="4"/>
  <c r="C87" i="4"/>
  <c r="K87" i="4"/>
  <c r="O87" i="4"/>
  <c r="E87" i="4"/>
  <c r="Q87" i="4"/>
  <c r="R87" i="4"/>
  <c r="S87" i="4"/>
  <c r="P87" i="4"/>
  <c r="N87" i="4"/>
  <c r="L87" i="4"/>
  <c r="M87" i="4"/>
  <c r="F87" i="4"/>
  <c r="I87" i="4"/>
  <c r="H87" i="4"/>
  <c r="D87" i="4"/>
  <c r="G87" i="4"/>
  <c r="C86" i="4"/>
  <c r="K86" i="4"/>
  <c r="O86" i="4"/>
  <c r="E86" i="4"/>
  <c r="Q86" i="4"/>
  <c r="R86" i="4"/>
  <c r="S86" i="4"/>
  <c r="P86" i="4"/>
  <c r="N86" i="4"/>
  <c r="L86" i="4"/>
  <c r="M86" i="4"/>
  <c r="F86" i="4"/>
  <c r="I86" i="4"/>
  <c r="H86" i="4"/>
  <c r="D86" i="4"/>
  <c r="G86" i="4"/>
  <c r="C85" i="4"/>
  <c r="K85" i="4"/>
  <c r="O85" i="4"/>
  <c r="E85" i="4"/>
  <c r="Q85" i="4"/>
  <c r="R85" i="4"/>
  <c r="S85" i="4"/>
  <c r="P85" i="4"/>
  <c r="N85" i="4"/>
  <c r="L85" i="4"/>
  <c r="M85" i="4"/>
  <c r="F85" i="4"/>
  <c r="I85" i="4"/>
  <c r="H85" i="4"/>
  <c r="D85" i="4"/>
  <c r="G85" i="4"/>
  <c r="C84" i="4"/>
  <c r="K84" i="4"/>
  <c r="O84" i="4"/>
  <c r="E84" i="4"/>
  <c r="Q84" i="4"/>
  <c r="R84" i="4"/>
  <c r="S84" i="4"/>
  <c r="P84" i="4"/>
  <c r="N84" i="4"/>
  <c r="L84" i="4"/>
  <c r="M84" i="4"/>
  <c r="F84" i="4"/>
  <c r="I84" i="4"/>
  <c r="H84" i="4"/>
  <c r="D84" i="4"/>
  <c r="G84" i="4"/>
  <c r="C83" i="4"/>
  <c r="K83" i="4"/>
  <c r="O83" i="4"/>
  <c r="E83" i="4"/>
  <c r="Q83" i="4"/>
  <c r="R83" i="4"/>
  <c r="S83" i="4"/>
  <c r="P83" i="4"/>
  <c r="N83" i="4"/>
  <c r="L83" i="4"/>
  <c r="M83" i="4"/>
  <c r="F83" i="4"/>
  <c r="I83" i="4"/>
  <c r="H83" i="4"/>
  <c r="D83" i="4"/>
  <c r="G83" i="4"/>
  <c r="C82" i="4"/>
  <c r="K82" i="4"/>
  <c r="O82" i="4"/>
  <c r="E82" i="4"/>
  <c r="Q82" i="4"/>
  <c r="R82" i="4"/>
  <c r="S82" i="4"/>
  <c r="P82" i="4"/>
  <c r="N82" i="4"/>
  <c r="L82" i="4"/>
  <c r="M82" i="4"/>
  <c r="F82" i="4"/>
  <c r="I82" i="4"/>
  <c r="H82" i="4"/>
  <c r="D82" i="4"/>
  <c r="G82" i="4"/>
  <c r="C81" i="4"/>
  <c r="K81" i="4"/>
  <c r="O81" i="4"/>
  <c r="E81" i="4"/>
  <c r="Q81" i="4"/>
  <c r="R81" i="4"/>
  <c r="S81" i="4"/>
  <c r="P81" i="4"/>
  <c r="N81" i="4"/>
  <c r="L81" i="4"/>
  <c r="M81" i="4"/>
  <c r="F81" i="4"/>
  <c r="I81" i="4"/>
  <c r="H81" i="4"/>
  <c r="D81" i="4"/>
  <c r="G81" i="4"/>
  <c r="C80" i="4"/>
  <c r="K80" i="4"/>
  <c r="O80" i="4"/>
  <c r="E80" i="4"/>
  <c r="Q80" i="4"/>
  <c r="R80" i="4"/>
  <c r="S80" i="4"/>
  <c r="P80" i="4"/>
  <c r="N80" i="4"/>
  <c r="L80" i="4"/>
  <c r="M80" i="4"/>
  <c r="F80" i="4"/>
  <c r="I80" i="4"/>
  <c r="H80" i="4"/>
  <c r="D80" i="4"/>
  <c r="G80" i="4"/>
  <c r="C79" i="4"/>
  <c r="K79" i="4"/>
  <c r="O79" i="4"/>
  <c r="E79" i="4"/>
  <c r="Q79" i="4"/>
  <c r="R79" i="4"/>
  <c r="S79" i="4"/>
  <c r="P79" i="4"/>
  <c r="N79" i="4"/>
  <c r="L79" i="4"/>
  <c r="M79" i="4"/>
  <c r="F79" i="4"/>
  <c r="I79" i="4"/>
  <c r="H79" i="4"/>
  <c r="D79" i="4"/>
  <c r="G79" i="4"/>
  <c r="C78" i="4"/>
  <c r="K78" i="4"/>
  <c r="O78" i="4"/>
  <c r="E78" i="4"/>
  <c r="Q78" i="4"/>
  <c r="R78" i="4"/>
  <c r="S78" i="4"/>
  <c r="P78" i="4"/>
  <c r="N78" i="4"/>
  <c r="L78" i="4"/>
  <c r="M78" i="4"/>
  <c r="F78" i="4"/>
  <c r="I78" i="4"/>
  <c r="H78" i="4"/>
  <c r="D78" i="4"/>
  <c r="G78" i="4"/>
  <c r="C77" i="4"/>
  <c r="K77" i="4"/>
  <c r="O77" i="4"/>
  <c r="E77" i="4"/>
  <c r="Q77" i="4"/>
  <c r="R77" i="4"/>
  <c r="S77" i="4"/>
  <c r="P77" i="4"/>
  <c r="N77" i="4"/>
  <c r="L77" i="4"/>
  <c r="M77" i="4"/>
  <c r="F77" i="4"/>
  <c r="I77" i="4"/>
  <c r="H77" i="4"/>
  <c r="D77" i="4"/>
  <c r="G77" i="4"/>
  <c r="C76" i="4"/>
  <c r="K76" i="4"/>
  <c r="O76" i="4"/>
  <c r="E76" i="4"/>
  <c r="Q76" i="4"/>
  <c r="R76" i="4"/>
  <c r="S76" i="4"/>
  <c r="P76" i="4"/>
  <c r="N76" i="4"/>
  <c r="L76" i="4"/>
  <c r="M76" i="4"/>
  <c r="F76" i="4"/>
  <c r="I76" i="4"/>
  <c r="H76" i="4"/>
  <c r="D76" i="4"/>
  <c r="G76" i="4"/>
  <c r="C75" i="4"/>
  <c r="K75" i="4"/>
  <c r="O75" i="4"/>
  <c r="E75" i="4"/>
  <c r="Q75" i="4"/>
  <c r="R75" i="4"/>
  <c r="S75" i="4"/>
  <c r="P75" i="4"/>
  <c r="N75" i="4"/>
  <c r="L75" i="4"/>
  <c r="M75" i="4"/>
  <c r="F75" i="4"/>
  <c r="I75" i="4"/>
  <c r="H75" i="4"/>
  <c r="D75" i="4"/>
  <c r="G75" i="4"/>
  <c r="C74" i="4"/>
  <c r="K74" i="4"/>
  <c r="O74" i="4"/>
  <c r="E74" i="4"/>
  <c r="Q74" i="4"/>
  <c r="R74" i="4"/>
  <c r="S74" i="4"/>
  <c r="P74" i="4"/>
  <c r="N74" i="4"/>
  <c r="L74" i="4"/>
  <c r="M74" i="4"/>
  <c r="F74" i="4"/>
  <c r="I74" i="4"/>
  <c r="H74" i="4"/>
  <c r="D74" i="4"/>
  <c r="G74" i="4"/>
  <c r="C73" i="4"/>
  <c r="K73" i="4"/>
  <c r="O73" i="4"/>
  <c r="E73" i="4"/>
  <c r="Q73" i="4"/>
  <c r="R73" i="4"/>
  <c r="S73" i="4"/>
  <c r="P73" i="4"/>
  <c r="N73" i="4"/>
  <c r="L73" i="4"/>
  <c r="M73" i="4"/>
  <c r="F73" i="4"/>
  <c r="I73" i="4"/>
  <c r="H73" i="4"/>
  <c r="D73" i="4"/>
  <c r="G73" i="4"/>
  <c r="C72" i="4"/>
  <c r="K72" i="4"/>
  <c r="O72" i="4"/>
  <c r="E72" i="4"/>
  <c r="Q72" i="4"/>
  <c r="R72" i="4"/>
  <c r="S72" i="4"/>
  <c r="P72" i="4"/>
  <c r="N72" i="4"/>
  <c r="L72" i="4"/>
  <c r="M72" i="4"/>
  <c r="F72" i="4"/>
  <c r="I72" i="4"/>
  <c r="H72" i="4"/>
  <c r="D72" i="4"/>
  <c r="G72" i="4"/>
  <c r="C71" i="4"/>
  <c r="K71" i="4"/>
  <c r="O71" i="4"/>
  <c r="E71" i="4"/>
  <c r="Q71" i="4"/>
  <c r="R71" i="4"/>
  <c r="S71" i="4"/>
  <c r="P71" i="4"/>
  <c r="N71" i="4"/>
  <c r="L71" i="4"/>
  <c r="M71" i="4"/>
  <c r="F71" i="4"/>
  <c r="I71" i="4"/>
  <c r="H71" i="4"/>
  <c r="D71" i="4"/>
  <c r="G71" i="4"/>
  <c r="C70" i="4"/>
  <c r="K70" i="4"/>
  <c r="O70" i="4"/>
  <c r="E70" i="4"/>
  <c r="Q70" i="4"/>
  <c r="R70" i="4"/>
  <c r="S70" i="4"/>
  <c r="P70" i="4"/>
  <c r="N70" i="4"/>
  <c r="L70" i="4"/>
  <c r="M70" i="4"/>
  <c r="F70" i="4"/>
  <c r="I70" i="4"/>
  <c r="H70" i="4"/>
  <c r="D70" i="4"/>
  <c r="G70" i="4"/>
  <c r="C69" i="4"/>
  <c r="K69" i="4"/>
  <c r="O69" i="4"/>
  <c r="E69" i="4"/>
  <c r="Q69" i="4"/>
  <c r="R69" i="4"/>
  <c r="S69" i="4"/>
  <c r="P69" i="4"/>
  <c r="N69" i="4"/>
  <c r="L69" i="4"/>
  <c r="M69" i="4"/>
  <c r="F69" i="4"/>
  <c r="I69" i="4"/>
  <c r="H69" i="4"/>
  <c r="D69" i="4"/>
  <c r="G69" i="4"/>
  <c r="C68" i="4"/>
  <c r="K68" i="4"/>
  <c r="O68" i="4"/>
  <c r="E68" i="4"/>
  <c r="Q68" i="4"/>
  <c r="R68" i="4"/>
  <c r="S68" i="4"/>
  <c r="P68" i="4"/>
  <c r="N68" i="4"/>
  <c r="L68" i="4"/>
  <c r="M68" i="4"/>
  <c r="F68" i="4"/>
  <c r="I68" i="4"/>
  <c r="H68" i="4"/>
  <c r="D68" i="4"/>
  <c r="G68" i="4"/>
  <c r="C67" i="4"/>
  <c r="K67" i="4"/>
  <c r="O67" i="4"/>
  <c r="E67" i="4"/>
  <c r="Q67" i="4"/>
  <c r="R67" i="4"/>
  <c r="S67" i="4"/>
  <c r="P67" i="4"/>
  <c r="N67" i="4"/>
  <c r="L67" i="4"/>
  <c r="M67" i="4"/>
  <c r="F67" i="4"/>
  <c r="I67" i="4"/>
  <c r="H67" i="4"/>
  <c r="D67" i="4"/>
  <c r="G67" i="4"/>
  <c r="C66" i="4"/>
  <c r="K66" i="4"/>
  <c r="O66" i="4"/>
  <c r="E66" i="4"/>
  <c r="Q66" i="4"/>
  <c r="R66" i="4"/>
  <c r="S66" i="4"/>
  <c r="P66" i="4"/>
  <c r="N66" i="4"/>
  <c r="L66" i="4"/>
  <c r="M66" i="4"/>
  <c r="F66" i="4"/>
  <c r="I66" i="4"/>
  <c r="H66" i="4"/>
  <c r="D66" i="4"/>
  <c r="G66" i="4"/>
  <c r="C65" i="4"/>
  <c r="K65" i="4"/>
  <c r="O65" i="4"/>
  <c r="E65" i="4"/>
  <c r="Q65" i="4"/>
  <c r="R65" i="4"/>
  <c r="S65" i="4"/>
  <c r="P65" i="4"/>
  <c r="N65" i="4"/>
  <c r="L65" i="4"/>
  <c r="M65" i="4"/>
  <c r="F65" i="4"/>
  <c r="I65" i="4"/>
  <c r="H65" i="4"/>
  <c r="D65" i="4"/>
  <c r="G65" i="4"/>
  <c r="C64" i="4"/>
  <c r="K64" i="4"/>
  <c r="O64" i="4"/>
  <c r="E64" i="4"/>
  <c r="Q64" i="4"/>
  <c r="R64" i="4"/>
  <c r="S64" i="4"/>
  <c r="P64" i="4"/>
  <c r="N64" i="4"/>
  <c r="L64" i="4"/>
  <c r="M64" i="4"/>
  <c r="F64" i="4"/>
  <c r="I64" i="4"/>
  <c r="H64" i="4"/>
  <c r="D64" i="4"/>
  <c r="G64" i="4"/>
  <c r="C63" i="4"/>
  <c r="K63" i="4"/>
  <c r="O63" i="4"/>
  <c r="E63" i="4"/>
  <c r="Q63" i="4"/>
  <c r="R63" i="4"/>
  <c r="S63" i="4"/>
  <c r="P63" i="4"/>
  <c r="N63" i="4"/>
  <c r="L63" i="4"/>
  <c r="M63" i="4"/>
  <c r="F63" i="4"/>
  <c r="I63" i="4"/>
  <c r="H63" i="4"/>
  <c r="D63" i="4"/>
  <c r="G63" i="4"/>
  <c r="C62" i="4"/>
  <c r="K62" i="4"/>
  <c r="O62" i="4"/>
  <c r="E62" i="4"/>
  <c r="Q62" i="4"/>
  <c r="R62" i="4"/>
  <c r="S62" i="4"/>
  <c r="P62" i="4"/>
  <c r="N62" i="4"/>
  <c r="L62" i="4"/>
  <c r="M62" i="4"/>
  <c r="F62" i="4"/>
  <c r="I62" i="4"/>
  <c r="H62" i="4"/>
  <c r="D62" i="4"/>
  <c r="G62" i="4"/>
  <c r="C61" i="4"/>
  <c r="K61" i="4"/>
  <c r="O61" i="4"/>
  <c r="E61" i="4"/>
  <c r="Q61" i="4"/>
  <c r="R61" i="4"/>
  <c r="S61" i="4"/>
  <c r="P61" i="4"/>
  <c r="N61" i="4"/>
  <c r="L61" i="4"/>
  <c r="M61" i="4"/>
  <c r="F61" i="4"/>
  <c r="I61" i="4"/>
  <c r="H61" i="4"/>
  <c r="D61" i="4"/>
  <c r="G61" i="4"/>
  <c r="C60" i="4"/>
  <c r="K60" i="4"/>
  <c r="O60" i="4"/>
  <c r="E60" i="4"/>
  <c r="Q60" i="4"/>
  <c r="R60" i="4"/>
  <c r="S60" i="4"/>
  <c r="P60" i="4"/>
  <c r="N60" i="4"/>
  <c r="L60" i="4"/>
  <c r="M60" i="4"/>
  <c r="F60" i="4"/>
  <c r="I60" i="4"/>
  <c r="H60" i="4"/>
  <c r="D60" i="4"/>
  <c r="G60" i="4"/>
  <c r="C59" i="4"/>
  <c r="K59" i="4"/>
  <c r="O59" i="4"/>
  <c r="E59" i="4"/>
  <c r="Q59" i="4"/>
  <c r="R59" i="4"/>
  <c r="S59" i="4"/>
  <c r="P59" i="4"/>
  <c r="N59" i="4"/>
  <c r="L59" i="4"/>
  <c r="M59" i="4"/>
  <c r="F59" i="4"/>
  <c r="I59" i="4"/>
  <c r="H59" i="4"/>
  <c r="D59" i="4"/>
  <c r="G59" i="4"/>
  <c r="C58" i="4"/>
  <c r="K58" i="4"/>
  <c r="O58" i="4"/>
  <c r="E58" i="4"/>
  <c r="Q58" i="4"/>
  <c r="R58" i="4"/>
  <c r="S58" i="4"/>
  <c r="P58" i="4"/>
  <c r="N58" i="4"/>
  <c r="L58" i="4"/>
  <c r="M58" i="4"/>
  <c r="F58" i="4"/>
  <c r="I58" i="4"/>
  <c r="H58" i="4"/>
  <c r="D58" i="4"/>
  <c r="G58" i="4"/>
  <c r="C57" i="4"/>
  <c r="K57" i="4"/>
  <c r="O57" i="4"/>
  <c r="E57" i="4"/>
  <c r="Q57" i="4"/>
  <c r="R57" i="4"/>
  <c r="S57" i="4"/>
  <c r="P57" i="4"/>
  <c r="N57" i="4"/>
  <c r="L57" i="4"/>
  <c r="M57" i="4"/>
  <c r="F57" i="4"/>
  <c r="I57" i="4"/>
  <c r="H57" i="4"/>
  <c r="D57" i="4"/>
  <c r="G57" i="4"/>
  <c r="C56" i="4"/>
  <c r="K56" i="4"/>
  <c r="O56" i="4"/>
  <c r="E56" i="4"/>
  <c r="Q56" i="4"/>
  <c r="R56" i="4"/>
  <c r="S56" i="4"/>
  <c r="P56" i="4"/>
  <c r="N56" i="4"/>
  <c r="L56" i="4"/>
  <c r="M56" i="4"/>
  <c r="F56" i="4"/>
  <c r="I56" i="4"/>
  <c r="H56" i="4"/>
  <c r="D56" i="4"/>
  <c r="G56" i="4"/>
  <c r="C55" i="4"/>
  <c r="K55" i="4"/>
  <c r="O55" i="4"/>
  <c r="E55" i="4"/>
  <c r="Q55" i="4"/>
  <c r="R55" i="4"/>
  <c r="S55" i="4"/>
  <c r="P55" i="4"/>
  <c r="N55" i="4"/>
  <c r="L55" i="4"/>
  <c r="M55" i="4"/>
  <c r="F55" i="4"/>
  <c r="I55" i="4"/>
  <c r="H55" i="4"/>
  <c r="D55" i="4"/>
  <c r="G55" i="4"/>
  <c r="C54" i="4"/>
  <c r="K54" i="4"/>
  <c r="O54" i="4"/>
  <c r="E54" i="4"/>
  <c r="Q54" i="4"/>
  <c r="R54" i="4"/>
  <c r="S54" i="4"/>
  <c r="P54" i="4"/>
  <c r="N54" i="4"/>
  <c r="L54" i="4"/>
  <c r="M54" i="4"/>
  <c r="F54" i="4"/>
  <c r="I54" i="4"/>
  <c r="H54" i="4"/>
  <c r="D54" i="4"/>
  <c r="G54" i="4"/>
  <c r="C53" i="4"/>
  <c r="K53" i="4"/>
  <c r="O53" i="4"/>
  <c r="E53" i="4"/>
  <c r="Q53" i="4"/>
  <c r="R53" i="4"/>
  <c r="S53" i="4"/>
  <c r="P53" i="4"/>
  <c r="N53" i="4"/>
  <c r="L53" i="4"/>
  <c r="M53" i="4"/>
  <c r="F53" i="4"/>
  <c r="I53" i="4"/>
  <c r="H53" i="4"/>
  <c r="D53" i="4"/>
  <c r="G53" i="4"/>
  <c r="C52" i="4"/>
  <c r="K52" i="4"/>
  <c r="O52" i="4"/>
  <c r="E52" i="4"/>
  <c r="Q52" i="4"/>
  <c r="R52" i="4"/>
  <c r="S52" i="4"/>
  <c r="P52" i="4"/>
  <c r="N52" i="4"/>
  <c r="L52" i="4"/>
  <c r="M52" i="4"/>
  <c r="F52" i="4"/>
  <c r="I52" i="4"/>
  <c r="H52" i="4"/>
  <c r="D52" i="4"/>
  <c r="G52" i="4"/>
  <c r="C51" i="4"/>
  <c r="K51" i="4"/>
  <c r="O51" i="4"/>
  <c r="E51" i="4"/>
  <c r="Q51" i="4"/>
  <c r="R51" i="4"/>
  <c r="S51" i="4"/>
  <c r="P51" i="4"/>
  <c r="N51" i="4"/>
  <c r="L51" i="4"/>
  <c r="M51" i="4"/>
  <c r="F51" i="4"/>
  <c r="I51" i="4"/>
  <c r="H51" i="4"/>
  <c r="D51" i="4"/>
  <c r="G51" i="4"/>
  <c r="C50" i="4"/>
  <c r="K50" i="4"/>
  <c r="O50" i="4"/>
  <c r="E50" i="4"/>
  <c r="Q50" i="4"/>
  <c r="R50" i="4"/>
  <c r="S50" i="4"/>
  <c r="P50" i="4"/>
  <c r="N50" i="4"/>
  <c r="L50" i="4"/>
  <c r="M50" i="4"/>
  <c r="F50" i="4"/>
  <c r="I50" i="4"/>
  <c r="H50" i="4"/>
  <c r="D50" i="4"/>
  <c r="G50" i="4"/>
  <c r="C49" i="4"/>
  <c r="K49" i="4"/>
  <c r="O49" i="4"/>
  <c r="E49" i="4"/>
  <c r="Q49" i="4"/>
  <c r="R49" i="4"/>
  <c r="S49" i="4"/>
  <c r="P49" i="4"/>
  <c r="N49" i="4"/>
  <c r="L49" i="4"/>
  <c r="M49" i="4"/>
  <c r="F49" i="4"/>
  <c r="I49" i="4"/>
  <c r="H49" i="4"/>
  <c r="D49" i="4"/>
  <c r="G49" i="4"/>
  <c r="C48" i="4"/>
  <c r="K48" i="4"/>
  <c r="O48" i="4"/>
  <c r="E48" i="4"/>
  <c r="Q48" i="4"/>
  <c r="R48" i="4"/>
  <c r="S48" i="4"/>
  <c r="P48" i="4"/>
  <c r="N48" i="4"/>
  <c r="L48" i="4"/>
  <c r="M48" i="4"/>
  <c r="F48" i="4"/>
  <c r="I48" i="4"/>
  <c r="H48" i="4"/>
  <c r="D48" i="4"/>
  <c r="G48" i="4"/>
  <c r="C47" i="4"/>
  <c r="K47" i="4"/>
  <c r="O47" i="4"/>
  <c r="E47" i="4"/>
  <c r="Q47" i="4"/>
  <c r="R47" i="4"/>
  <c r="S47" i="4"/>
  <c r="P47" i="4"/>
  <c r="N47" i="4"/>
  <c r="L47" i="4"/>
  <c r="M47" i="4"/>
  <c r="F47" i="4"/>
  <c r="I47" i="4"/>
  <c r="H47" i="4"/>
  <c r="D47" i="4"/>
  <c r="G47" i="4"/>
  <c r="C46" i="4"/>
  <c r="K46" i="4"/>
  <c r="O46" i="4"/>
  <c r="E46" i="4"/>
  <c r="Q46" i="4"/>
  <c r="R46" i="4"/>
  <c r="S46" i="4"/>
  <c r="P46" i="4"/>
  <c r="N46" i="4"/>
  <c r="L46" i="4"/>
  <c r="M46" i="4"/>
  <c r="F46" i="4"/>
  <c r="I46" i="4"/>
  <c r="H46" i="4"/>
  <c r="D46" i="4"/>
  <c r="G46" i="4"/>
  <c r="C45" i="4"/>
  <c r="K45" i="4"/>
  <c r="O45" i="4"/>
  <c r="E45" i="4"/>
  <c r="Q45" i="4"/>
  <c r="R45" i="4"/>
  <c r="S45" i="4"/>
  <c r="P45" i="4"/>
  <c r="N45" i="4"/>
  <c r="L45" i="4"/>
  <c r="M45" i="4"/>
  <c r="F45" i="4"/>
  <c r="I45" i="4"/>
  <c r="H45" i="4"/>
  <c r="D45" i="4"/>
  <c r="G45" i="4"/>
  <c r="C44" i="4"/>
  <c r="K44" i="4"/>
  <c r="O44" i="4"/>
  <c r="E44" i="4"/>
  <c r="Q44" i="4"/>
  <c r="R44" i="4"/>
  <c r="S44" i="4"/>
  <c r="P44" i="4"/>
  <c r="N44" i="4"/>
  <c r="L44" i="4"/>
  <c r="M44" i="4"/>
  <c r="F44" i="4"/>
  <c r="I44" i="4"/>
  <c r="H44" i="4"/>
  <c r="D44" i="4"/>
  <c r="G44" i="4"/>
  <c r="C43" i="4"/>
  <c r="K43" i="4"/>
  <c r="O43" i="4"/>
  <c r="E43" i="4"/>
  <c r="Q43" i="4"/>
  <c r="R43" i="4"/>
  <c r="S43" i="4"/>
  <c r="P43" i="4"/>
  <c r="N43" i="4"/>
  <c r="L43" i="4"/>
  <c r="M43" i="4"/>
  <c r="F43" i="4"/>
  <c r="I43" i="4"/>
  <c r="H43" i="4"/>
  <c r="D43" i="4"/>
  <c r="G43" i="4"/>
  <c r="C42" i="4"/>
  <c r="K42" i="4"/>
  <c r="O42" i="4"/>
  <c r="E42" i="4"/>
  <c r="Q42" i="4"/>
  <c r="R42" i="4"/>
  <c r="S42" i="4"/>
  <c r="P42" i="4"/>
  <c r="N42" i="4"/>
  <c r="L42" i="4"/>
  <c r="M42" i="4"/>
  <c r="F42" i="4"/>
  <c r="I42" i="4"/>
  <c r="H42" i="4"/>
  <c r="D42" i="4"/>
  <c r="G42" i="4"/>
  <c r="C41" i="4"/>
  <c r="K41" i="4"/>
  <c r="O41" i="4"/>
  <c r="E41" i="4"/>
  <c r="Q41" i="4"/>
  <c r="R41" i="4"/>
  <c r="S41" i="4"/>
  <c r="P41" i="4"/>
  <c r="N41" i="4"/>
  <c r="L41" i="4"/>
  <c r="M41" i="4"/>
  <c r="F41" i="4"/>
  <c r="I41" i="4"/>
  <c r="H41" i="4"/>
  <c r="D41" i="4"/>
  <c r="G41" i="4"/>
  <c r="C40" i="4"/>
  <c r="K40" i="4"/>
  <c r="O40" i="4"/>
  <c r="E40" i="4"/>
  <c r="Q40" i="4"/>
  <c r="R40" i="4"/>
  <c r="S40" i="4"/>
  <c r="P40" i="4"/>
  <c r="N40" i="4"/>
  <c r="L40" i="4"/>
  <c r="M40" i="4"/>
  <c r="F40" i="4"/>
  <c r="I40" i="4"/>
  <c r="H40" i="4"/>
  <c r="D40" i="4"/>
  <c r="G40" i="4"/>
  <c r="C39" i="4"/>
  <c r="K39" i="4"/>
  <c r="O39" i="4"/>
  <c r="E39" i="4"/>
  <c r="Q39" i="4"/>
  <c r="R39" i="4"/>
  <c r="S39" i="4"/>
  <c r="P39" i="4"/>
  <c r="N39" i="4"/>
  <c r="L39" i="4"/>
  <c r="M39" i="4"/>
  <c r="F39" i="4"/>
  <c r="I39" i="4"/>
  <c r="H39" i="4"/>
  <c r="D39" i="4"/>
  <c r="G39" i="4"/>
  <c r="C38" i="4"/>
  <c r="K38" i="4"/>
  <c r="O38" i="4"/>
  <c r="E38" i="4"/>
  <c r="Q38" i="4"/>
  <c r="R38" i="4"/>
  <c r="S38" i="4"/>
  <c r="P38" i="4"/>
  <c r="N38" i="4"/>
  <c r="L38" i="4"/>
  <c r="M38" i="4"/>
  <c r="F38" i="4"/>
  <c r="I38" i="4"/>
  <c r="H38" i="4"/>
  <c r="D38" i="4"/>
  <c r="G38" i="4"/>
  <c r="C37" i="4"/>
  <c r="K37" i="4"/>
  <c r="O37" i="4"/>
  <c r="E37" i="4"/>
  <c r="Q37" i="4"/>
  <c r="R37" i="4"/>
  <c r="S37" i="4"/>
  <c r="P37" i="4"/>
  <c r="N37" i="4"/>
  <c r="L37" i="4"/>
  <c r="M37" i="4"/>
  <c r="F37" i="4"/>
  <c r="I37" i="4"/>
  <c r="H37" i="4"/>
  <c r="D37" i="4"/>
  <c r="G37" i="4"/>
  <c r="C36" i="4"/>
  <c r="K36" i="4"/>
  <c r="O36" i="4"/>
  <c r="E36" i="4"/>
  <c r="Q36" i="4"/>
  <c r="R36" i="4"/>
  <c r="S36" i="4"/>
  <c r="P36" i="4"/>
  <c r="N36" i="4"/>
  <c r="L36" i="4"/>
  <c r="M36" i="4"/>
  <c r="F36" i="4"/>
  <c r="I36" i="4"/>
  <c r="H36" i="4"/>
  <c r="D36" i="4"/>
  <c r="G36" i="4"/>
  <c r="C35" i="4"/>
  <c r="K35" i="4"/>
  <c r="O35" i="4"/>
  <c r="E35" i="4"/>
  <c r="Q35" i="4"/>
  <c r="R35" i="4"/>
  <c r="S35" i="4"/>
  <c r="P35" i="4"/>
  <c r="N35" i="4"/>
  <c r="L35" i="4"/>
  <c r="M35" i="4"/>
  <c r="F35" i="4"/>
  <c r="I35" i="4"/>
  <c r="H35" i="4"/>
  <c r="D35" i="4"/>
  <c r="G35" i="4"/>
  <c r="C34" i="4"/>
  <c r="K34" i="4"/>
  <c r="O34" i="4"/>
  <c r="E34" i="4"/>
  <c r="Q34" i="4"/>
  <c r="R34" i="4"/>
  <c r="S34" i="4"/>
  <c r="P34" i="4"/>
  <c r="N34" i="4"/>
  <c r="L34" i="4"/>
  <c r="M34" i="4"/>
  <c r="F34" i="4"/>
  <c r="I34" i="4"/>
  <c r="H34" i="4"/>
  <c r="D34" i="4"/>
  <c r="G34" i="4"/>
  <c r="C33" i="4"/>
  <c r="K33" i="4"/>
  <c r="O33" i="4"/>
  <c r="E33" i="4"/>
  <c r="Q33" i="4"/>
  <c r="R33" i="4"/>
  <c r="S33" i="4"/>
  <c r="P33" i="4"/>
  <c r="N33" i="4"/>
  <c r="L33" i="4"/>
  <c r="M33" i="4"/>
  <c r="F33" i="4"/>
  <c r="I33" i="4"/>
  <c r="H33" i="4"/>
  <c r="D33" i="4"/>
  <c r="G33" i="4"/>
  <c r="C32" i="4"/>
  <c r="K32" i="4"/>
  <c r="O32" i="4"/>
  <c r="E32" i="4"/>
  <c r="Q32" i="4"/>
  <c r="R32" i="4"/>
  <c r="S32" i="4"/>
  <c r="P32" i="4"/>
  <c r="N32" i="4"/>
  <c r="L32" i="4"/>
  <c r="M32" i="4"/>
  <c r="F32" i="4"/>
  <c r="I32" i="4"/>
  <c r="H32" i="4"/>
  <c r="D32" i="4"/>
  <c r="G32" i="4"/>
  <c r="C31" i="4"/>
  <c r="K31" i="4"/>
  <c r="O31" i="4"/>
  <c r="E31" i="4"/>
  <c r="Q31" i="4"/>
  <c r="R31" i="4"/>
  <c r="S31" i="4"/>
  <c r="P31" i="4"/>
  <c r="N31" i="4"/>
  <c r="L31" i="4"/>
  <c r="M31" i="4"/>
  <c r="F31" i="4"/>
  <c r="I31" i="4"/>
  <c r="H31" i="4"/>
  <c r="D31" i="4"/>
  <c r="G31" i="4"/>
  <c r="C30" i="4"/>
  <c r="K30" i="4"/>
  <c r="O30" i="4"/>
  <c r="E30" i="4"/>
  <c r="Q30" i="4"/>
  <c r="R30" i="4"/>
  <c r="S30" i="4"/>
  <c r="P30" i="4"/>
  <c r="N30" i="4"/>
  <c r="L30" i="4"/>
  <c r="M30" i="4"/>
  <c r="F30" i="4"/>
  <c r="I30" i="4"/>
  <c r="H30" i="4"/>
  <c r="D30" i="4"/>
  <c r="G30" i="4"/>
  <c r="C29" i="4"/>
  <c r="K29" i="4"/>
  <c r="O29" i="4"/>
  <c r="E29" i="4"/>
  <c r="Q29" i="4"/>
  <c r="R29" i="4"/>
  <c r="S29" i="4"/>
  <c r="P29" i="4"/>
  <c r="N29" i="4"/>
  <c r="L29" i="4"/>
  <c r="M29" i="4"/>
  <c r="F29" i="4"/>
  <c r="I29" i="4"/>
  <c r="H29" i="4"/>
  <c r="D29" i="4"/>
  <c r="G29" i="4"/>
  <c r="C28" i="4"/>
  <c r="K28" i="4"/>
  <c r="O28" i="4"/>
  <c r="E28" i="4"/>
  <c r="Q28" i="4"/>
  <c r="R28" i="4"/>
  <c r="S28" i="4"/>
  <c r="P28" i="4"/>
  <c r="N28" i="4"/>
  <c r="L28" i="4"/>
  <c r="M28" i="4"/>
  <c r="F28" i="4"/>
  <c r="I28" i="4"/>
  <c r="H28" i="4"/>
  <c r="D28" i="4"/>
  <c r="G28" i="4"/>
  <c r="C27" i="4"/>
  <c r="K27" i="4"/>
  <c r="O27" i="4"/>
  <c r="E27" i="4"/>
  <c r="Q27" i="4"/>
  <c r="R27" i="4"/>
  <c r="S27" i="4"/>
  <c r="P27" i="4"/>
  <c r="N27" i="4"/>
  <c r="L27" i="4"/>
  <c r="M27" i="4"/>
  <c r="F27" i="4"/>
  <c r="I27" i="4"/>
  <c r="H27" i="4"/>
  <c r="D27" i="4"/>
  <c r="G27" i="4"/>
  <c r="C26" i="4"/>
  <c r="K26" i="4"/>
  <c r="O26" i="4"/>
  <c r="E26" i="4"/>
  <c r="Q26" i="4"/>
  <c r="R26" i="4"/>
  <c r="S26" i="4"/>
  <c r="P26" i="4"/>
  <c r="N26" i="4"/>
  <c r="L26" i="4"/>
  <c r="M26" i="4"/>
  <c r="F26" i="4"/>
  <c r="I26" i="4"/>
  <c r="H26" i="4"/>
  <c r="D26" i="4"/>
  <c r="G26" i="4"/>
  <c r="C25" i="4"/>
  <c r="K25" i="4"/>
  <c r="O25" i="4"/>
  <c r="E25" i="4"/>
  <c r="Q25" i="4"/>
  <c r="R25" i="4"/>
  <c r="S25" i="4"/>
  <c r="P25" i="4"/>
  <c r="N25" i="4"/>
  <c r="L25" i="4"/>
  <c r="M25" i="4"/>
  <c r="F25" i="4"/>
  <c r="I25" i="4"/>
  <c r="H25" i="4"/>
  <c r="D25" i="4"/>
  <c r="G25" i="4"/>
  <c r="C24" i="4"/>
  <c r="K24" i="4"/>
  <c r="O24" i="4"/>
  <c r="E24" i="4"/>
  <c r="Q24" i="4"/>
  <c r="R24" i="4"/>
  <c r="S24" i="4"/>
  <c r="P24" i="4"/>
  <c r="N24" i="4"/>
  <c r="L24" i="4"/>
  <c r="M24" i="4"/>
  <c r="F24" i="4"/>
  <c r="I24" i="4"/>
  <c r="H24" i="4"/>
  <c r="D24" i="4"/>
  <c r="G24" i="4"/>
  <c r="C23" i="4"/>
  <c r="K23" i="4"/>
  <c r="O23" i="4"/>
  <c r="E23" i="4"/>
  <c r="Q23" i="4"/>
  <c r="R23" i="4"/>
  <c r="S23" i="4"/>
  <c r="P23" i="4"/>
  <c r="N23" i="4"/>
  <c r="L23" i="4"/>
  <c r="M23" i="4"/>
  <c r="F23" i="4"/>
  <c r="I23" i="4"/>
  <c r="H23" i="4"/>
  <c r="D23" i="4"/>
  <c r="G23" i="4"/>
  <c r="C22" i="4"/>
  <c r="K22" i="4"/>
  <c r="O22" i="4"/>
  <c r="E22" i="4"/>
  <c r="Q22" i="4"/>
  <c r="R22" i="4"/>
  <c r="S22" i="4"/>
  <c r="P22" i="4"/>
  <c r="N22" i="4"/>
  <c r="L22" i="4"/>
  <c r="M22" i="4"/>
  <c r="F22" i="4"/>
  <c r="I22" i="4"/>
  <c r="H22" i="4"/>
  <c r="D22" i="4"/>
  <c r="G22" i="4"/>
  <c r="C21" i="4"/>
  <c r="K21" i="4"/>
  <c r="O21" i="4"/>
  <c r="E21" i="4"/>
  <c r="Q21" i="4"/>
  <c r="R21" i="4"/>
  <c r="S21" i="4"/>
  <c r="P21" i="4"/>
  <c r="N21" i="4"/>
  <c r="L21" i="4"/>
  <c r="M21" i="4"/>
  <c r="F21" i="4"/>
  <c r="I21" i="4"/>
  <c r="H21" i="4"/>
  <c r="D21" i="4"/>
  <c r="G21" i="4"/>
  <c r="C20" i="4"/>
  <c r="K20" i="4"/>
  <c r="O20" i="4"/>
  <c r="E20" i="4"/>
  <c r="Q20" i="4"/>
  <c r="R20" i="4"/>
  <c r="S20" i="4"/>
  <c r="P20" i="4"/>
  <c r="N20" i="4"/>
  <c r="L20" i="4"/>
  <c r="M20" i="4"/>
  <c r="F20" i="4"/>
  <c r="I20" i="4"/>
  <c r="H20" i="4"/>
  <c r="D20" i="4"/>
  <c r="G20" i="4"/>
  <c r="C19" i="4"/>
  <c r="K19" i="4"/>
  <c r="O19" i="4"/>
  <c r="E19" i="4"/>
  <c r="Q19" i="4"/>
  <c r="R19" i="4"/>
  <c r="S19" i="4"/>
  <c r="P19" i="4"/>
  <c r="N19" i="4"/>
  <c r="L19" i="4"/>
  <c r="M19" i="4"/>
  <c r="F19" i="4"/>
  <c r="I19" i="4"/>
  <c r="H19" i="4"/>
  <c r="D19" i="4"/>
  <c r="G19" i="4"/>
  <c r="C18" i="4"/>
  <c r="K18" i="4"/>
  <c r="O18" i="4"/>
  <c r="E18" i="4"/>
  <c r="Q18" i="4"/>
  <c r="R18" i="4"/>
  <c r="S18" i="4"/>
  <c r="P18" i="4"/>
  <c r="N18" i="4"/>
  <c r="L18" i="4"/>
  <c r="M18" i="4"/>
  <c r="F18" i="4"/>
  <c r="I18" i="4"/>
  <c r="H18" i="4"/>
  <c r="D18" i="4"/>
  <c r="G18" i="4"/>
  <c r="C17" i="4"/>
  <c r="K17" i="4"/>
  <c r="O17" i="4"/>
  <c r="E17" i="4"/>
  <c r="Q17" i="4"/>
  <c r="R17" i="4"/>
  <c r="S17" i="4"/>
  <c r="P17" i="4"/>
  <c r="N17" i="4"/>
  <c r="L17" i="4"/>
  <c r="M17" i="4"/>
  <c r="F17" i="4"/>
  <c r="I17" i="4"/>
  <c r="H17" i="4"/>
  <c r="D17" i="4"/>
  <c r="G17" i="4"/>
  <c r="C16" i="4"/>
  <c r="K16" i="4"/>
  <c r="O16" i="4"/>
  <c r="E16" i="4"/>
  <c r="Q16" i="4"/>
  <c r="R16" i="4"/>
  <c r="S16" i="4"/>
  <c r="P16" i="4"/>
  <c r="N16" i="4"/>
  <c r="L16" i="4"/>
  <c r="M16" i="4"/>
  <c r="F16" i="4"/>
  <c r="I16" i="4"/>
  <c r="H16" i="4"/>
  <c r="D16" i="4"/>
  <c r="G16" i="4"/>
  <c r="C15" i="4"/>
  <c r="K15" i="4"/>
  <c r="O15" i="4"/>
  <c r="E15" i="4"/>
  <c r="Q15" i="4"/>
  <c r="R15" i="4"/>
  <c r="S15" i="4"/>
  <c r="P15" i="4"/>
  <c r="N15" i="4"/>
  <c r="L15" i="4"/>
  <c r="M15" i="4"/>
  <c r="F15" i="4"/>
  <c r="I15" i="4"/>
  <c r="H15" i="4"/>
  <c r="D15" i="4"/>
  <c r="G15" i="4"/>
  <c r="C14" i="4"/>
  <c r="K14" i="4"/>
  <c r="O14" i="4"/>
  <c r="E14" i="4"/>
  <c r="Q14" i="4"/>
  <c r="R14" i="4"/>
  <c r="S14" i="4"/>
  <c r="P14" i="4"/>
  <c r="N14" i="4"/>
  <c r="L14" i="4"/>
  <c r="M14" i="4"/>
  <c r="F14" i="4"/>
  <c r="I14" i="4"/>
  <c r="H14" i="4"/>
  <c r="D14" i="4"/>
  <c r="G14" i="4"/>
  <c r="C13" i="4"/>
  <c r="K13" i="4"/>
  <c r="O13" i="4"/>
  <c r="E13" i="4"/>
  <c r="Q13" i="4"/>
  <c r="R13" i="4"/>
  <c r="S13" i="4"/>
  <c r="P13" i="4"/>
  <c r="N13" i="4"/>
  <c r="L13" i="4"/>
  <c r="M13" i="4"/>
  <c r="F13" i="4"/>
  <c r="I13" i="4"/>
  <c r="H13" i="4"/>
  <c r="D13" i="4"/>
  <c r="G13" i="4"/>
  <c r="C12" i="4"/>
  <c r="K12" i="4"/>
  <c r="O12" i="4"/>
  <c r="E12" i="4"/>
  <c r="Q12" i="4"/>
  <c r="R12" i="4"/>
  <c r="S12" i="4"/>
  <c r="P12" i="4"/>
  <c r="N12" i="4"/>
  <c r="L12" i="4"/>
  <c r="M12" i="4"/>
  <c r="F12" i="4"/>
  <c r="I12" i="4"/>
  <c r="H12" i="4"/>
  <c r="D12" i="4"/>
  <c r="G12" i="4"/>
  <c r="C11" i="4"/>
  <c r="K11" i="4"/>
  <c r="O11" i="4"/>
  <c r="E11" i="4"/>
  <c r="Q11" i="4"/>
  <c r="R11" i="4"/>
  <c r="S11" i="4"/>
  <c r="P11" i="4"/>
  <c r="N11" i="4"/>
  <c r="L11" i="4"/>
  <c r="M11" i="4"/>
  <c r="F11" i="4"/>
  <c r="I11" i="4"/>
  <c r="H11" i="4"/>
  <c r="D11" i="4"/>
  <c r="G11" i="4"/>
  <c r="C10" i="4"/>
  <c r="K10" i="4"/>
  <c r="O10" i="4"/>
  <c r="E10" i="4"/>
  <c r="Q10" i="4"/>
  <c r="R10" i="4"/>
  <c r="S10" i="4"/>
  <c r="P10" i="4"/>
  <c r="N10" i="4"/>
  <c r="L10" i="4"/>
  <c r="M10" i="4"/>
  <c r="F10" i="4"/>
  <c r="I10" i="4"/>
  <c r="H10" i="4"/>
  <c r="D10" i="4"/>
  <c r="G10" i="4"/>
  <c r="C9" i="4"/>
  <c r="K9" i="4"/>
  <c r="O9" i="4"/>
  <c r="E9" i="4"/>
  <c r="Q9" i="4"/>
  <c r="R9" i="4"/>
  <c r="S9" i="4"/>
  <c r="P9" i="4"/>
  <c r="N9" i="4"/>
  <c r="L9" i="4"/>
  <c r="M9" i="4"/>
  <c r="F9" i="4"/>
  <c r="I9" i="4"/>
  <c r="H9" i="4"/>
  <c r="D9" i="4"/>
  <c r="G9" i="4"/>
  <c r="C8" i="4"/>
  <c r="K8" i="4"/>
  <c r="O8" i="4"/>
  <c r="E8" i="4"/>
  <c r="Q8" i="4"/>
  <c r="R8" i="4"/>
  <c r="S8" i="4"/>
  <c r="P8" i="4"/>
  <c r="N8" i="4"/>
  <c r="L8" i="4"/>
  <c r="M8" i="4"/>
  <c r="F8" i="4"/>
  <c r="I8" i="4"/>
  <c r="H8" i="4"/>
  <c r="D8" i="4"/>
  <c r="G8" i="4"/>
  <c r="C7" i="4"/>
  <c r="K7" i="4"/>
  <c r="O7" i="4"/>
  <c r="E7" i="4"/>
  <c r="Q7" i="4"/>
  <c r="R7" i="4"/>
  <c r="S7" i="4"/>
  <c r="P7" i="4"/>
  <c r="N7" i="4"/>
  <c r="L7" i="4"/>
  <c r="M7" i="4"/>
  <c r="F7" i="4"/>
  <c r="I7" i="4"/>
  <c r="H7" i="4"/>
  <c r="D7" i="4"/>
  <c r="G7" i="4"/>
  <c r="C6" i="4"/>
  <c r="K6" i="4"/>
  <c r="O6" i="4"/>
  <c r="E6" i="4"/>
  <c r="Q6" i="4"/>
  <c r="R6" i="4"/>
  <c r="S6" i="4"/>
  <c r="P6" i="4"/>
  <c r="N6" i="4"/>
  <c r="L6" i="4"/>
  <c r="M6" i="4"/>
  <c r="F6" i="4"/>
  <c r="I6" i="4"/>
  <c r="H6" i="4"/>
  <c r="D6" i="4"/>
  <c r="G6" i="4"/>
  <c r="C5" i="4"/>
  <c r="K5" i="4"/>
  <c r="O5" i="4"/>
  <c r="E5" i="4"/>
  <c r="Q5" i="4"/>
  <c r="R5" i="4"/>
  <c r="S5" i="4"/>
  <c r="P5" i="4"/>
  <c r="N5" i="4"/>
  <c r="L5" i="4"/>
  <c r="M5" i="4"/>
  <c r="F5" i="4"/>
  <c r="I5" i="4"/>
  <c r="H5" i="4"/>
  <c r="D5" i="4"/>
  <c r="G5" i="4"/>
  <c r="AH5" i="3"/>
  <c r="E104" i="3"/>
  <c r="AJ33" i="3"/>
  <c r="AC5" i="3"/>
  <c r="AE33" i="3"/>
  <c r="AE5" i="3"/>
  <c r="AE6" i="3"/>
  <c r="AF6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5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C32" i="3"/>
  <c r="AD32" i="3"/>
  <c r="AE32" i="3"/>
  <c r="AF32" i="3"/>
  <c r="AG32" i="3"/>
  <c r="F104" i="3"/>
  <c r="AL32" i="3"/>
  <c r="AM32" i="3"/>
  <c r="E96" i="3"/>
  <c r="AG6" i="3"/>
  <c r="AL6" i="3"/>
  <c r="AM6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7" i="3"/>
  <c r="AF7" i="3"/>
  <c r="AC7" i="3"/>
  <c r="AD7" i="3"/>
  <c r="AC8" i="3"/>
  <c r="AD8" i="3"/>
  <c r="AC9" i="3"/>
  <c r="AD9" i="3"/>
  <c r="AC10" i="3"/>
  <c r="AD10" i="3"/>
  <c r="AC11" i="3"/>
  <c r="AD11" i="3"/>
  <c r="AC12" i="3"/>
  <c r="AD12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AC27" i="3"/>
  <c r="AD27" i="3"/>
  <c r="AC28" i="3"/>
  <c r="AD28" i="3"/>
  <c r="AC29" i="3"/>
  <c r="AD29" i="3"/>
  <c r="AC30" i="3"/>
  <c r="AD30" i="3"/>
  <c r="AC31" i="3"/>
  <c r="AD31" i="3"/>
  <c r="AL7" i="3"/>
  <c r="AM7" i="3"/>
  <c r="AC33" i="3"/>
  <c r="E6" i="3"/>
  <c r="R6" i="3"/>
  <c r="S6" i="3"/>
  <c r="N14" i="3"/>
  <c r="E14" i="3"/>
  <c r="AL19" i="3"/>
  <c r="AM19" i="3"/>
  <c r="AL31" i="3"/>
  <c r="AM31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L26" i="3"/>
  <c r="AM26" i="3"/>
  <c r="AL27" i="3"/>
  <c r="AM27" i="3"/>
  <c r="AL28" i="3"/>
  <c r="AM28" i="3"/>
  <c r="AL29" i="3"/>
  <c r="AM29" i="3"/>
  <c r="AL30" i="3"/>
  <c r="AM30" i="3"/>
  <c r="AL5" i="3"/>
  <c r="AD55" i="3"/>
  <c r="AD83" i="3"/>
  <c r="AG7" i="3"/>
  <c r="AE59" i="3"/>
  <c r="AD59" i="3"/>
  <c r="AD79" i="3"/>
  <c r="AD82" i="3"/>
  <c r="AE77" i="3"/>
  <c r="AE80" i="3"/>
  <c r="AE81" i="3"/>
  <c r="AD81" i="3"/>
  <c r="AD57" i="3"/>
  <c r="AD58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80" i="3"/>
  <c r="AD56" i="3"/>
  <c r="AE58" i="3"/>
  <c r="E7" i="3"/>
  <c r="R7" i="3"/>
  <c r="S7" i="3"/>
  <c r="E8" i="3"/>
  <c r="R8" i="3"/>
  <c r="S8" i="3"/>
  <c r="E9" i="3"/>
  <c r="R9" i="3"/>
  <c r="S9" i="3"/>
  <c r="E10" i="3"/>
  <c r="R10" i="3"/>
  <c r="S10" i="3"/>
  <c r="E11" i="3"/>
  <c r="R11" i="3"/>
  <c r="S11" i="3"/>
  <c r="E12" i="3"/>
  <c r="R12" i="3"/>
  <c r="S12" i="3"/>
  <c r="E13" i="3"/>
  <c r="R13" i="3"/>
  <c r="S13" i="3"/>
  <c r="R14" i="3"/>
  <c r="S14" i="3"/>
  <c r="E15" i="3"/>
  <c r="R15" i="3"/>
  <c r="S15" i="3"/>
  <c r="E16" i="3"/>
  <c r="R16" i="3"/>
  <c r="S16" i="3"/>
  <c r="E17" i="3"/>
  <c r="R17" i="3"/>
  <c r="S17" i="3"/>
  <c r="E18" i="3"/>
  <c r="R18" i="3"/>
  <c r="S18" i="3"/>
  <c r="E19" i="3"/>
  <c r="R19" i="3"/>
  <c r="S19" i="3"/>
  <c r="E20" i="3"/>
  <c r="R20" i="3"/>
  <c r="S20" i="3"/>
  <c r="E21" i="3"/>
  <c r="R21" i="3"/>
  <c r="S21" i="3"/>
  <c r="E22" i="3"/>
  <c r="R22" i="3"/>
  <c r="S22" i="3"/>
  <c r="E23" i="3"/>
  <c r="R23" i="3"/>
  <c r="S23" i="3"/>
  <c r="E24" i="3"/>
  <c r="R24" i="3"/>
  <c r="S24" i="3"/>
  <c r="E25" i="3"/>
  <c r="R25" i="3"/>
  <c r="S25" i="3"/>
  <c r="E26" i="3"/>
  <c r="R26" i="3"/>
  <c r="S26" i="3"/>
  <c r="E27" i="3"/>
  <c r="R27" i="3"/>
  <c r="S27" i="3"/>
  <c r="E28" i="3"/>
  <c r="R28" i="3"/>
  <c r="S28" i="3"/>
  <c r="E29" i="3"/>
  <c r="R29" i="3"/>
  <c r="S29" i="3"/>
  <c r="E30" i="3"/>
  <c r="R30" i="3"/>
  <c r="S30" i="3"/>
  <c r="E31" i="3"/>
  <c r="R31" i="3"/>
  <c r="S31" i="3"/>
  <c r="E32" i="3"/>
  <c r="R32" i="3"/>
  <c r="S32" i="3"/>
  <c r="E33" i="3"/>
  <c r="R33" i="3"/>
  <c r="S33" i="3"/>
  <c r="E34" i="3"/>
  <c r="R34" i="3"/>
  <c r="S34" i="3"/>
  <c r="E35" i="3"/>
  <c r="R35" i="3"/>
  <c r="S35" i="3"/>
  <c r="E36" i="3"/>
  <c r="R36" i="3"/>
  <c r="S36" i="3"/>
  <c r="E37" i="3"/>
  <c r="R37" i="3"/>
  <c r="S37" i="3"/>
  <c r="E38" i="3"/>
  <c r="R38" i="3"/>
  <c r="S38" i="3"/>
  <c r="E39" i="3"/>
  <c r="R39" i="3"/>
  <c r="S39" i="3"/>
  <c r="E40" i="3"/>
  <c r="R40" i="3"/>
  <c r="S40" i="3"/>
  <c r="E41" i="3"/>
  <c r="R41" i="3"/>
  <c r="S41" i="3"/>
  <c r="E42" i="3"/>
  <c r="R42" i="3"/>
  <c r="S42" i="3"/>
  <c r="E43" i="3"/>
  <c r="R43" i="3"/>
  <c r="S43" i="3"/>
  <c r="E44" i="3"/>
  <c r="R44" i="3"/>
  <c r="S44" i="3"/>
  <c r="E45" i="3"/>
  <c r="R45" i="3"/>
  <c r="S45" i="3"/>
  <c r="E46" i="3"/>
  <c r="R46" i="3"/>
  <c r="S46" i="3"/>
  <c r="E47" i="3"/>
  <c r="R47" i="3"/>
  <c r="S47" i="3"/>
  <c r="E48" i="3"/>
  <c r="R48" i="3"/>
  <c r="S48" i="3"/>
  <c r="E49" i="3"/>
  <c r="R49" i="3"/>
  <c r="S49" i="3"/>
  <c r="E50" i="3"/>
  <c r="R50" i="3"/>
  <c r="S50" i="3"/>
  <c r="E51" i="3"/>
  <c r="R51" i="3"/>
  <c r="S51" i="3"/>
  <c r="E52" i="3"/>
  <c r="R52" i="3"/>
  <c r="S52" i="3"/>
  <c r="E53" i="3"/>
  <c r="R53" i="3"/>
  <c r="S53" i="3"/>
  <c r="R54" i="3"/>
  <c r="S54" i="3"/>
  <c r="E55" i="3"/>
  <c r="R55" i="3"/>
  <c r="S55" i="3"/>
  <c r="E56" i="3"/>
  <c r="R56" i="3"/>
  <c r="S56" i="3"/>
  <c r="E57" i="3"/>
  <c r="R57" i="3"/>
  <c r="S57" i="3"/>
  <c r="E58" i="3"/>
  <c r="R58" i="3"/>
  <c r="S58" i="3"/>
  <c r="E59" i="3"/>
  <c r="R59" i="3"/>
  <c r="S59" i="3"/>
  <c r="E60" i="3"/>
  <c r="R60" i="3"/>
  <c r="S60" i="3"/>
  <c r="E61" i="3"/>
  <c r="R61" i="3"/>
  <c r="S61" i="3"/>
  <c r="E62" i="3"/>
  <c r="R62" i="3"/>
  <c r="S62" i="3"/>
  <c r="E63" i="3"/>
  <c r="R63" i="3"/>
  <c r="S63" i="3"/>
  <c r="E64" i="3"/>
  <c r="R64" i="3"/>
  <c r="S64" i="3"/>
  <c r="E65" i="3"/>
  <c r="R65" i="3"/>
  <c r="S65" i="3"/>
  <c r="E66" i="3"/>
  <c r="R66" i="3"/>
  <c r="S66" i="3"/>
  <c r="E67" i="3"/>
  <c r="R67" i="3"/>
  <c r="S67" i="3"/>
  <c r="E68" i="3"/>
  <c r="R68" i="3"/>
  <c r="S68" i="3"/>
  <c r="E69" i="3"/>
  <c r="R69" i="3"/>
  <c r="S69" i="3"/>
  <c r="E70" i="3"/>
  <c r="R70" i="3"/>
  <c r="S70" i="3"/>
  <c r="E71" i="3"/>
  <c r="R71" i="3"/>
  <c r="S71" i="3"/>
  <c r="E72" i="3"/>
  <c r="R72" i="3"/>
  <c r="S72" i="3"/>
  <c r="E73" i="3"/>
  <c r="R73" i="3"/>
  <c r="S73" i="3"/>
  <c r="E74" i="3"/>
  <c r="R74" i="3"/>
  <c r="S74" i="3"/>
  <c r="E75" i="3"/>
  <c r="R75" i="3"/>
  <c r="S75" i="3"/>
  <c r="E76" i="3"/>
  <c r="R76" i="3"/>
  <c r="S76" i="3"/>
  <c r="E77" i="3"/>
  <c r="R77" i="3"/>
  <c r="S77" i="3"/>
  <c r="E78" i="3"/>
  <c r="R78" i="3"/>
  <c r="S78" i="3"/>
  <c r="E79" i="3"/>
  <c r="R79" i="3"/>
  <c r="S79" i="3"/>
  <c r="E80" i="3"/>
  <c r="R80" i="3"/>
  <c r="S80" i="3"/>
  <c r="E81" i="3"/>
  <c r="R81" i="3"/>
  <c r="S81" i="3"/>
  <c r="E82" i="3"/>
  <c r="R82" i="3"/>
  <c r="S82" i="3"/>
  <c r="E83" i="3"/>
  <c r="R83" i="3"/>
  <c r="S83" i="3"/>
  <c r="R84" i="3"/>
  <c r="S84" i="3"/>
  <c r="E85" i="3"/>
  <c r="R85" i="3"/>
  <c r="S85" i="3"/>
  <c r="R86" i="3"/>
  <c r="S86" i="3"/>
  <c r="E87" i="3"/>
  <c r="R87" i="3"/>
  <c r="S87" i="3"/>
  <c r="R88" i="3"/>
  <c r="S88" i="3"/>
  <c r="R89" i="3"/>
  <c r="S89" i="3"/>
  <c r="E90" i="3"/>
  <c r="R90" i="3"/>
  <c r="S90" i="3"/>
  <c r="E91" i="3"/>
  <c r="R91" i="3"/>
  <c r="S91" i="3"/>
  <c r="E92" i="3"/>
  <c r="R92" i="3"/>
  <c r="S92" i="3"/>
  <c r="E93" i="3"/>
  <c r="R93" i="3"/>
  <c r="S93" i="3"/>
  <c r="R94" i="3"/>
  <c r="S94" i="3"/>
  <c r="E95" i="3"/>
  <c r="R95" i="3"/>
  <c r="S95" i="3"/>
  <c r="R96" i="3"/>
  <c r="S96" i="3"/>
  <c r="E97" i="3"/>
  <c r="R97" i="3"/>
  <c r="S97" i="3"/>
  <c r="E98" i="3"/>
  <c r="R98" i="3"/>
  <c r="S98" i="3"/>
  <c r="E99" i="3"/>
  <c r="R99" i="3"/>
  <c r="S99" i="3"/>
  <c r="E100" i="3"/>
  <c r="R100" i="3"/>
  <c r="S100" i="3"/>
  <c r="E101" i="3"/>
  <c r="R101" i="3"/>
  <c r="S101" i="3"/>
  <c r="E102" i="3"/>
  <c r="R102" i="3"/>
  <c r="S102" i="3"/>
  <c r="E103" i="3"/>
  <c r="R103" i="3"/>
  <c r="S103" i="3"/>
  <c r="R104" i="3"/>
  <c r="S104" i="3"/>
  <c r="E105" i="3"/>
  <c r="R105" i="3"/>
  <c r="S105" i="3"/>
  <c r="E106" i="3"/>
  <c r="R106" i="3"/>
  <c r="S106" i="3"/>
  <c r="E107" i="3"/>
  <c r="R107" i="3"/>
  <c r="S107" i="3"/>
  <c r="E108" i="3"/>
  <c r="R108" i="3"/>
  <c r="S108" i="3"/>
  <c r="E109" i="3"/>
  <c r="R109" i="3"/>
  <c r="S109" i="3"/>
  <c r="E110" i="3"/>
  <c r="R110" i="3"/>
  <c r="S110" i="3"/>
  <c r="E111" i="3"/>
  <c r="R111" i="3"/>
  <c r="S111" i="3"/>
  <c r="E112" i="3"/>
  <c r="R112" i="3"/>
  <c r="S112" i="3"/>
  <c r="E113" i="3"/>
  <c r="R113" i="3"/>
  <c r="S113" i="3"/>
  <c r="E114" i="3"/>
  <c r="R114" i="3"/>
  <c r="S114" i="3"/>
  <c r="E115" i="3"/>
  <c r="R115" i="3"/>
  <c r="S115" i="3"/>
  <c r="E116" i="3"/>
  <c r="R116" i="3"/>
  <c r="S116" i="3"/>
  <c r="E117" i="3"/>
  <c r="R117" i="3"/>
  <c r="S117" i="3"/>
  <c r="E118" i="3"/>
  <c r="R118" i="3"/>
  <c r="S118" i="3"/>
  <c r="E119" i="3"/>
  <c r="R119" i="3"/>
  <c r="S119" i="3"/>
  <c r="E120" i="3"/>
  <c r="R120" i="3"/>
  <c r="S120" i="3"/>
  <c r="E121" i="3"/>
  <c r="R121" i="3"/>
  <c r="S121" i="3"/>
  <c r="E122" i="3"/>
  <c r="R122" i="3"/>
  <c r="S122" i="3"/>
  <c r="E123" i="3"/>
  <c r="R123" i="3"/>
  <c r="S123" i="3"/>
  <c r="E124" i="3"/>
  <c r="R124" i="3"/>
  <c r="S124" i="3"/>
  <c r="E125" i="3"/>
  <c r="R125" i="3"/>
  <c r="S125" i="3"/>
  <c r="E126" i="3"/>
  <c r="R126" i="3"/>
  <c r="S126" i="3"/>
  <c r="E127" i="3"/>
  <c r="R127" i="3"/>
  <c r="S127" i="3"/>
  <c r="E128" i="3"/>
  <c r="R128" i="3"/>
  <c r="S128" i="3"/>
  <c r="E129" i="3"/>
  <c r="R129" i="3"/>
  <c r="S129" i="3"/>
  <c r="E130" i="3"/>
  <c r="R130" i="3"/>
  <c r="S130" i="3"/>
  <c r="E131" i="3"/>
  <c r="R131" i="3"/>
  <c r="S131" i="3"/>
  <c r="E132" i="3"/>
  <c r="R132" i="3"/>
  <c r="S132" i="3"/>
  <c r="E133" i="3"/>
  <c r="R133" i="3"/>
  <c r="S133" i="3"/>
  <c r="E134" i="3"/>
  <c r="R134" i="3"/>
  <c r="S134" i="3"/>
  <c r="E135" i="3"/>
  <c r="R135" i="3"/>
  <c r="S135" i="3"/>
  <c r="E136" i="3"/>
  <c r="R136" i="3"/>
  <c r="S136" i="3"/>
  <c r="E137" i="3"/>
  <c r="R137" i="3"/>
  <c r="S137" i="3"/>
  <c r="E138" i="3"/>
  <c r="R138" i="3"/>
  <c r="S138" i="3"/>
  <c r="E139" i="3"/>
  <c r="R139" i="3"/>
  <c r="S139" i="3"/>
  <c r="E140" i="3"/>
  <c r="R140" i="3"/>
  <c r="S140" i="3"/>
  <c r="E141" i="3"/>
  <c r="R141" i="3"/>
  <c r="S141" i="3"/>
  <c r="E142" i="3"/>
  <c r="R142" i="3"/>
  <c r="S142" i="3"/>
  <c r="E143" i="3"/>
  <c r="R143" i="3"/>
  <c r="S143" i="3"/>
  <c r="E144" i="3"/>
  <c r="R144" i="3"/>
  <c r="S144" i="3"/>
  <c r="E145" i="3"/>
  <c r="R145" i="3"/>
  <c r="S145" i="3"/>
  <c r="E146" i="3"/>
  <c r="R146" i="3"/>
  <c r="S146" i="3"/>
  <c r="E147" i="3"/>
  <c r="R147" i="3"/>
  <c r="S147" i="3"/>
  <c r="E148" i="3"/>
  <c r="R148" i="3"/>
  <c r="S148" i="3"/>
  <c r="E149" i="3"/>
  <c r="R149" i="3"/>
  <c r="S149" i="3"/>
  <c r="E150" i="3"/>
  <c r="R150" i="3"/>
  <c r="S150" i="3"/>
  <c r="E151" i="3"/>
  <c r="R151" i="3"/>
  <c r="S151" i="3"/>
  <c r="E152" i="3"/>
  <c r="R152" i="3"/>
  <c r="S152" i="3"/>
  <c r="E153" i="3"/>
  <c r="R153" i="3"/>
  <c r="S153" i="3"/>
  <c r="E154" i="3"/>
  <c r="R154" i="3"/>
  <c r="S154" i="3"/>
  <c r="E155" i="3"/>
  <c r="R155" i="3"/>
  <c r="S155" i="3"/>
  <c r="E156" i="3"/>
  <c r="R156" i="3"/>
  <c r="S156" i="3"/>
  <c r="E157" i="3"/>
  <c r="R157" i="3"/>
  <c r="S157" i="3"/>
  <c r="E158" i="3"/>
  <c r="R158" i="3"/>
  <c r="S158" i="3"/>
  <c r="E159" i="3"/>
  <c r="R159" i="3"/>
  <c r="S159" i="3"/>
  <c r="E160" i="3"/>
  <c r="R160" i="3"/>
  <c r="S160" i="3"/>
  <c r="E161" i="3"/>
  <c r="R161" i="3"/>
  <c r="S161" i="3"/>
  <c r="E162" i="3"/>
  <c r="R162" i="3"/>
  <c r="S162" i="3"/>
  <c r="E163" i="3"/>
  <c r="R163" i="3"/>
  <c r="S163" i="3"/>
  <c r="E164" i="3"/>
  <c r="R164" i="3"/>
  <c r="S164" i="3"/>
  <c r="E165" i="3"/>
  <c r="R165" i="3"/>
  <c r="S165" i="3"/>
  <c r="E166" i="3"/>
  <c r="R166" i="3"/>
  <c r="S166" i="3"/>
  <c r="E167" i="3"/>
  <c r="R167" i="3"/>
  <c r="S167" i="3"/>
  <c r="E168" i="3"/>
  <c r="R168" i="3"/>
  <c r="S168" i="3"/>
  <c r="E169" i="3"/>
  <c r="R169" i="3"/>
  <c r="S169" i="3"/>
  <c r="E170" i="3"/>
  <c r="R170" i="3"/>
  <c r="S170" i="3"/>
  <c r="E171" i="3"/>
  <c r="R171" i="3"/>
  <c r="S171" i="3"/>
  <c r="E172" i="3"/>
  <c r="R172" i="3"/>
  <c r="S172" i="3"/>
  <c r="E173" i="3"/>
  <c r="R173" i="3"/>
  <c r="S173" i="3"/>
  <c r="E174" i="3"/>
  <c r="R174" i="3"/>
  <c r="S174" i="3"/>
  <c r="E175" i="3"/>
  <c r="R175" i="3"/>
  <c r="S175" i="3"/>
  <c r="E176" i="3"/>
  <c r="R176" i="3"/>
  <c r="S176" i="3"/>
  <c r="E177" i="3"/>
  <c r="R177" i="3"/>
  <c r="S177" i="3"/>
  <c r="E178" i="3"/>
  <c r="R178" i="3"/>
  <c r="S178" i="3"/>
  <c r="E179" i="3"/>
  <c r="R179" i="3"/>
  <c r="S179" i="3"/>
  <c r="E180" i="3"/>
  <c r="R180" i="3"/>
  <c r="S180" i="3"/>
  <c r="E181" i="3"/>
  <c r="R181" i="3"/>
  <c r="S181" i="3"/>
  <c r="E182" i="3"/>
  <c r="R182" i="3"/>
  <c r="S182" i="3"/>
  <c r="E183" i="3"/>
  <c r="R183" i="3"/>
  <c r="S183" i="3"/>
  <c r="E184" i="3"/>
  <c r="R184" i="3"/>
  <c r="S184" i="3"/>
  <c r="E185" i="3"/>
  <c r="R185" i="3"/>
  <c r="S185" i="3"/>
  <c r="E186" i="3"/>
  <c r="R186" i="3"/>
  <c r="S186" i="3"/>
  <c r="E187" i="3"/>
  <c r="R187" i="3"/>
  <c r="S187" i="3"/>
  <c r="E188" i="3"/>
  <c r="R188" i="3"/>
  <c r="S188" i="3"/>
  <c r="E189" i="3"/>
  <c r="R189" i="3"/>
  <c r="S189" i="3"/>
  <c r="E190" i="3"/>
  <c r="R190" i="3"/>
  <c r="S190" i="3"/>
  <c r="E191" i="3"/>
  <c r="R191" i="3"/>
  <c r="S191" i="3"/>
  <c r="E192" i="3"/>
  <c r="R192" i="3"/>
  <c r="S192" i="3"/>
  <c r="E193" i="3"/>
  <c r="R193" i="3"/>
  <c r="S193" i="3"/>
  <c r="E194" i="3"/>
  <c r="R194" i="3"/>
  <c r="S194" i="3"/>
  <c r="E195" i="3"/>
  <c r="R195" i="3"/>
  <c r="S195" i="3"/>
  <c r="E196" i="3"/>
  <c r="R196" i="3"/>
  <c r="S196" i="3"/>
  <c r="E197" i="3"/>
  <c r="R197" i="3"/>
  <c r="S197" i="3"/>
  <c r="E198" i="3"/>
  <c r="R198" i="3"/>
  <c r="S198" i="3"/>
  <c r="E199" i="3"/>
  <c r="R199" i="3"/>
  <c r="S199" i="3"/>
  <c r="E200" i="3"/>
  <c r="R200" i="3"/>
  <c r="S200" i="3"/>
  <c r="E201" i="3"/>
  <c r="R201" i="3"/>
  <c r="S201" i="3"/>
  <c r="E202" i="3"/>
  <c r="R202" i="3"/>
  <c r="S202" i="3"/>
  <c r="E203" i="3"/>
  <c r="R203" i="3"/>
  <c r="S203" i="3"/>
  <c r="E204" i="3"/>
  <c r="R204" i="3"/>
  <c r="S204" i="3"/>
  <c r="E205" i="3"/>
  <c r="R205" i="3"/>
  <c r="S205" i="3"/>
  <c r="E206" i="3"/>
  <c r="R206" i="3"/>
  <c r="S206" i="3"/>
  <c r="E207" i="3"/>
  <c r="R207" i="3"/>
  <c r="S207" i="3"/>
  <c r="E208" i="3"/>
  <c r="R208" i="3"/>
  <c r="S208" i="3"/>
  <c r="E209" i="3"/>
  <c r="R209" i="3"/>
  <c r="S209" i="3"/>
  <c r="E210" i="3"/>
  <c r="R210" i="3"/>
  <c r="S210" i="3"/>
  <c r="E211" i="3"/>
  <c r="R211" i="3"/>
  <c r="S211" i="3"/>
  <c r="E212" i="3"/>
  <c r="R212" i="3"/>
  <c r="S212" i="3"/>
  <c r="E213" i="3"/>
  <c r="R213" i="3"/>
  <c r="S213" i="3"/>
  <c r="E214" i="3"/>
  <c r="R214" i="3"/>
  <c r="S214" i="3"/>
  <c r="E215" i="3"/>
  <c r="R215" i="3"/>
  <c r="S215" i="3"/>
  <c r="E216" i="3"/>
  <c r="R216" i="3"/>
  <c r="S216" i="3"/>
  <c r="E217" i="3"/>
  <c r="R217" i="3"/>
  <c r="S217" i="3"/>
  <c r="E218" i="3"/>
  <c r="R218" i="3"/>
  <c r="S218" i="3"/>
  <c r="E219" i="3"/>
  <c r="R219" i="3"/>
  <c r="S219" i="3"/>
  <c r="E220" i="3"/>
  <c r="R220" i="3"/>
  <c r="S220" i="3"/>
  <c r="E221" i="3"/>
  <c r="R221" i="3"/>
  <c r="S221" i="3"/>
  <c r="E222" i="3"/>
  <c r="R222" i="3"/>
  <c r="S222" i="3"/>
  <c r="E223" i="3"/>
  <c r="R223" i="3"/>
  <c r="S223" i="3"/>
  <c r="E224" i="3"/>
  <c r="R224" i="3"/>
  <c r="S224" i="3"/>
  <c r="E225" i="3"/>
  <c r="R225" i="3"/>
  <c r="S225" i="3"/>
  <c r="E226" i="3"/>
  <c r="R226" i="3"/>
  <c r="S226" i="3"/>
  <c r="E227" i="3"/>
  <c r="R227" i="3"/>
  <c r="S227" i="3"/>
  <c r="E228" i="3"/>
  <c r="R228" i="3"/>
  <c r="S228" i="3"/>
  <c r="E229" i="3"/>
  <c r="R229" i="3"/>
  <c r="S229" i="3"/>
  <c r="E230" i="3"/>
  <c r="R230" i="3"/>
  <c r="S230" i="3"/>
  <c r="E231" i="3"/>
  <c r="R231" i="3"/>
  <c r="S231" i="3"/>
  <c r="E232" i="3"/>
  <c r="R232" i="3"/>
  <c r="S232" i="3"/>
  <c r="E233" i="3"/>
  <c r="R233" i="3"/>
  <c r="S233" i="3"/>
  <c r="E234" i="3"/>
  <c r="R234" i="3"/>
  <c r="S234" i="3"/>
  <c r="E235" i="3"/>
  <c r="R235" i="3"/>
  <c r="S235" i="3"/>
  <c r="E236" i="3"/>
  <c r="R236" i="3"/>
  <c r="S236" i="3"/>
  <c r="E237" i="3"/>
  <c r="R237" i="3"/>
  <c r="S237" i="3"/>
  <c r="E238" i="3"/>
  <c r="R238" i="3"/>
  <c r="S238" i="3"/>
  <c r="E239" i="3"/>
  <c r="R239" i="3"/>
  <c r="S239" i="3"/>
  <c r="E240" i="3"/>
  <c r="R240" i="3"/>
  <c r="S240" i="3"/>
  <c r="E241" i="3"/>
  <c r="R241" i="3"/>
  <c r="S241" i="3"/>
  <c r="E242" i="3"/>
  <c r="R242" i="3"/>
  <c r="S242" i="3"/>
  <c r="E243" i="3"/>
  <c r="R243" i="3"/>
  <c r="S243" i="3"/>
  <c r="E244" i="3"/>
  <c r="R244" i="3"/>
  <c r="S244" i="3"/>
  <c r="E245" i="3"/>
  <c r="R245" i="3"/>
  <c r="S245" i="3"/>
  <c r="E246" i="3"/>
  <c r="R246" i="3"/>
  <c r="S246" i="3"/>
  <c r="E247" i="3"/>
  <c r="R247" i="3"/>
  <c r="S247" i="3"/>
  <c r="E248" i="3"/>
  <c r="R248" i="3"/>
  <c r="S248" i="3"/>
  <c r="E249" i="3"/>
  <c r="R249" i="3"/>
  <c r="S249" i="3"/>
  <c r="E250" i="3"/>
  <c r="R250" i="3"/>
  <c r="S250" i="3"/>
  <c r="E251" i="3"/>
  <c r="R251" i="3"/>
  <c r="S251" i="3"/>
  <c r="E252" i="3"/>
  <c r="R252" i="3"/>
  <c r="S252" i="3"/>
  <c r="E253" i="3"/>
  <c r="R253" i="3"/>
  <c r="S253" i="3"/>
  <c r="E254" i="3"/>
  <c r="R254" i="3"/>
  <c r="S254" i="3"/>
  <c r="T73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AL33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K255" i="3"/>
  <c r="M255" i="3"/>
  <c r="K256" i="3"/>
  <c r="M256" i="3"/>
  <c r="K257" i="3"/>
  <c r="M257" i="3"/>
  <c r="K258" i="3"/>
  <c r="M258" i="3"/>
  <c r="K259" i="3"/>
  <c r="M259" i="3"/>
  <c r="K260" i="3"/>
  <c r="M260" i="3"/>
  <c r="K261" i="3"/>
  <c r="M261" i="3"/>
  <c r="K262" i="3"/>
  <c r="M262" i="3"/>
  <c r="K263" i="3"/>
  <c r="M263" i="3"/>
  <c r="K264" i="3"/>
  <c r="M264" i="3"/>
  <c r="K265" i="3"/>
  <c r="M265" i="3"/>
  <c r="K266" i="3"/>
  <c r="M266" i="3"/>
  <c r="K267" i="3"/>
  <c r="M267" i="3"/>
  <c r="K268" i="3"/>
  <c r="M268" i="3"/>
  <c r="K269" i="3"/>
  <c r="M269" i="3"/>
  <c r="K270" i="3"/>
  <c r="M270" i="3"/>
  <c r="K271" i="3"/>
  <c r="M271" i="3"/>
  <c r="K272" i="3"/>
  <c r="M272" i="3"/>
  <c r="K273" i="3"/>
  <c r="M273" i="3"/>
  <c r="K274" i="3"/>
  <c r="M274" i="3"/>
  <c r="K275" i="3"/>
  <c r="M275" i="3"/>
  <c r="K276" i="3"/>
  <c r="M276" i="3"/>
  <c r="K277" i="3"/>
  <c r="M277" i="3"/>
  <c r="K278" i="3"/>
  <c r="M278" i="3"/>
  <c r="K279" i="3"/>
  <c r="M279" i="3"/>
  <c r="K280" i="3"/>
  <c r="M280" i="3"/>
  <c r="K281" i="3"/>
  <c r="M281" i="3"/>
  <c r="K282" i="3"/>
  <c r="M282" i="3"/>
  <c r="K283" i="3"/>
  <c r="M283" i="3"/>
  <c r="K284" i="3"/>
  <c r="M284" i="3"/>
  <c r="K285" i="3"/>
  <c r="M285" i="3"/>
  <c r="K286" i="3"/>
  <c r="M286" i="3"/>
  <c r="K287" i="3"/>
  <c r="M287" i="3"/>
  <c r="K288" i="3"/>
  <c r="M288" i="3"/>
  <c r="K289" i="3"/>
  <c r="M289" i="3"/>
  <c r="K290" i="3"/>
  <c r="M290" i="3"/>
  <c r="K291" i="3"/>
  <c r="M291" i="3"/>
  <c r="K292" i="3"/>
  <c r="M292" i="3"/>
  <c r="K293" i="3"/>
  <c r="M293" i="3"/>
  <c r="L294" i="3"/>
  <c r="K294" i="3"/>
  <c r="M294" i="3"/>
  <c r="L295" i="3"/>
  <c r="K295" i="3"/>
  <c r="M295" i="3"/>
  <c r="L296" i="3"/>
  <c r="K296" i="3"/>
  <c r="M296" i="3"/>
  <c r="L297" i="3"/>
  <c r="K297" i="3"/>
  <c r="M297" i="3"/>
  <c r="L298" i="3"/>
  <c r="K298" i="3"/>
  <c r="M298" i="3"/>
  <c r="L299" i="3"/>
  <c r="K299" i="3"/>
  <c r="M299" i="3"/>
  <c r="L300" i="3"/>
  <c r="K300" i="3"/>
  <c r="M300" i="3"/>
  <c r="L301" i="3"/>
  <c r="K301" i="3"/>
  <c r="M301" i="3"/>
  <c r="L302" i="3"/>
  <c r="K302" i="3"/>
  <c r="M302" i="3"/>
  <c r="L303" i="3"/>
  <c r="K303" i="3"/>
  <c r="M303" i="3"/>
  <c r="L304" i="3"/>
  <c r="K304" i="3"/>
  <c r="M304" i="3"/>
  <c r="M5" i="3"/>
  <c r="C255" i="3"/>
  <c r="D255" i="3"/>
  <c r="E255" i="3"/>
  <c r="F255" i="3"/>
  <c r="G255" i="3"/>
  <c r="H255" i="3"/>
  <c r="I255" i="3"/>
  <c r="C256" i="3"/>
  <c r="D256" i="3"/>
  <c r="E256" i="3"/>
  <c r="F256" i="3"/>
  <c r="G256" i="3"/>
  <c r="H256" i="3"/>
  <c r="I256" i="3"/>
  <c r="C257" i="3"/>
  <c r="D257" i="3"/>
  <c r="E257" i="3"/>
  <c r="F257" i="3"/>
  <c r="G257" i="3"/>
  <c r="H257" i="3"/>
  <c r="I257" i="3"/>
  <c r="C258" i="3"/>
  <c r="D258" i="3"/>
  <c r="E258" i="3"/>
  <c r="F258" i="3"/>
  <c r="G258" i="3"/>
  <c r="H258" i="3"/>
  <c r="I258" i="3"/>
  <c r="C259" i="3"/>
  <c r="D259" i="3"/>
  <c r="E259" i="3"/>
  <c r="F259" i="3"/>
  <c r="G259" i="3"/>
  <c r="H259" i="3"/>
  <c r="I259" i="3"/>
  <c r="C260" i="3"/>
  <c r="D260" i="3"/>
  <c r="E260" i="3"/>
  <c r="F260" i="3"/>
  <c r="G260" i="3"/>
  <c r="H260" i="3"/>
  <c r="I260" i="3"/>
  <c r="C261" i="3"/>
  <c r="D261" i="3"/>
  <c r="E261" i="3"/>
  <c r="F261" i="3"/>
  <c r="G261" i="3"/>
  <c r="H261" i="3"/>
  <c r="I261" i="3"/>
  <c r="C262" i="3"/>
  <c r="D262" i="3"/>
  <c r="E262" i="3"/>
  <c r="F262" i="3"/>
  <c r="G262" i="3"/>
  <c r="H262" i="3"/>
  <c r="I262" i="3"/>
  <c r="C263" i="3"/>
  <c r="D263" i="3"/>
  <c r="E263" i="3"/>
  <c r="F263" i="3"/>
  <c r="G263" i="3"/>
  <c r="H263" i="3"/>
  <c r="I263" i="3"/>
  <c r="C264" i="3"/>
  <c r="D264" i="3"/>
  <c r="E264" i="3"/>
  <c r="F264" i="3"/>
  <c r="G264" i="3"/>
  <c r="H264" i="3"/>
  <c r="I264" i="3"/>
  <c r="C265" i="3"/>
  <c r="D265" i="3"/>
  <c r="E265" i="3"/>
  <c r="F265" i="3"/>
  <c r="G265" i="3"/>
  <c r="H265" i="3"/>
  <c r="I265" i="3"/>
  <c r="C266" i="3"/>
  <c r="D266" i="3"/>
  <c r="E266" i="3"/>
  <c r="F266" i="3"/>
  <c r="G266" i="3"/>
  <c r="H266" i="3"/>
  <c r="I266" i="3"/>
  <c r="C267" i="3"/>
  <c r="D267" i="3"/>
  <c r="E267" i="3"/>
  <c r="F267" i="3"/>
  <c r="G267" i="3"/>
  <c r="H267" i="3"/>
  <c r="I267" i="3"/>
  <c r="C268" i="3"/>
  <c r="D268" i="3"/>
  <c r="E268" i="3"/>
  <c r="F268" i="3"/>
  <c r="G268" i="3"/>
  <c r="H268" i="3"/>
  <c r="I268" i="3"/>
  <c r="C269" i="3"/>
  <c r="D269" i="3"/>
  <c r="E269" i="3"/>
  <c r="F269" i="3"/>
  <c r="G269" i="3"/>
  <c r="H269" i="3"/>
  <c r="I269" i="3"/>
  <c r="C270" i="3"/>
  <c r="D270" i="3"/>
  <c r="E270" i="3"/>
  <c r="F270" i="3"/>
  <c r="G270" i="3"/>
  <c r="H270" i="3"/>
  <c r="I270" i="3"/>
  <c r="C271" i="3"/>
  <c r="D271" i="3"/>
  <c r="E271" i="3"/>
  <c r="F271" i="3"/>
  <c r="G271" i="3"/>
  <c r="H271" i="3"/>
  <c r="I271" i="3"/>
  <c r="C272" i="3"/>
  <c r="D272" i="3"/>
  <c r="E272" i="3"/>
  <c r="F272" i="3"/>
  <c r="G272" i="3"/>
  <c r="H272" i="3"/>
  <c r="I272" i="3"/>
  <c r="C273" i="3"/>
  <c r="D273" i="3"/>
  <c r="E273" i="3"/>
  <c r="F273" i="3"/>
  <c r="G273" i="3"/>
  <c r="H273" i="3"/>
  <c r="I273" i="3"/>
  <c r="C274" i="3"/>
  <c r="D274" i="3"/>
  <c r="E274" i="3"/>
  <c r="F274" i="3"/>
  <c r="G274" i="3"/>
  <c r="H274" i="3"/>
  <c r="I274" i="3"/>
  <c r="C275" i="3"/>
  <c r="D275" i="3"/>
  <c r="E275" i="3"/>
  <c r="F275" i="3"/>
  <c r="G275" i="3"/>
  <c r="H275" i="3"/>
  <c r="I275" i="3"/>
  <c r="C276" i="3"/>
  <c r="D276" i="3"/>
  <c r="E276" i="3"/>
  <c r="F276" i="3"/>
  <c r="G276" i="3"/>
  <c r="H276" i="3"/>
  <c r="I276" i="3"/>
  <c r="C277" i="3"/>
  <c r="D277" i="3"/>
  <c r="E277" i="3"/>
  <c r="F277" i="3"/>
  <c r="G277" i="3"/>
  <c r="H277" i="3"/>
  <c r="I277" i="3"/>
  <c r="C278" i="3"/>
  <c r="D278" i="3"/>
  <c r="E278" i="3"/>
  <c r="F278" i="3"/>
  <c r="G278" i="3"/>
  <c r="H278" i="3"/>
  <c r="I278" i="3"/>
  <c r="C279" i="3"/>
  <c r="D279" i="3"/>
  <c r="E279" i="3"/>
  <c r="F279" i="3"/>
  <c r="G279" i="3"/>
  <c r="H279" i="3"/>
  <c r="I279" i="3"/>
  <c r="C280" i="3"/>
  <c r="D280" i="3"/>
  <c r="E280" i="3"/>
  <c r="F280" i="3"/>
  <c r="G280" i="3"/>
  <c r="H280" i="3"/>
  <c r="I280" i="3"/>
  <c r="C281" i="3"/>
  <c r="D281" i="3"/>
  <c r="E281" i="3"/>
  <c r="F281" i="3"/>
  <c r="G281" i="3"/>
  <c r="H281" i="3"/>
  <c r="I281" i="3"/>
  <c r="C282" i="3"/>
  <c r="D282" i="3"/>
  <c r="E282" i="3"/>
  <c r="F282" i="3"/>
  <c r="G282" i="3"/>
  <c r="H282" i="3"/>
  <c r="I282" i="3"/>
  <c r="C283" i="3"/>
  <c r="D283" i="3"/>
  <c r="E283" i="3"/>
  <c r="F283" i="3"/>
  <c r="G283" i="3"/>
  <c r="H283" i="3"/>
  <c r="I283" i="3"/>
  <c r="C284" i="3"/>
  <c r="D284" i="3"/>
  <c r="E284" i="3"/>
  <c r="F284" i="3"/>
  <c r="G284" i="3"/>
  <c r="H284" i="3"/>
  <c r="I284" i="3"/>
  <c r="C285" i="3"/>
  <c r="D285" i="3"/>
  <c r="E285" i="3"/>
  <c r="F285" i="3"/>
  <c r="G285" i="3"/>
  <c r="H285" i="3"/>
  <c r="I285" i="3"/>
  <c r="C286" i="3"/>
  <c r="D286" i="3"/>
  <c r="E286" i="3"/>
  <c r="F286" i="3"/>
  <c r="G286" i="3"/>
  <c r="H286" i="3"/>
  <c r="I286" i="3"/>
  <c r="C287" i="3"/>
  <c r="D287" i="3"/>
  <c r="E287" i="3"/>
  <c r="F287" i="3"/>
  <c r="G287" i="3"/>
  <c r="H287" i="3"/>
  <c r="I287" i="3"/>
  <c r="C288" i="3"/>
  <c r="D288" i="3"/>
  <c r="E288" i="3"/>
  <c r="F288" i="3"/>
  <c r="G288" i="3"/>
  <c r="H288" i="3"/>
  <c r="I288" i="3"/>
  <c r="C289" i="3"/>
  <c r="D289" i="3"/>
  <c r="E289" i="3"/>
  <c r="F289" i="3"/>
  <c r="G289" i="3"/>
  <c r="H289" i="3"/>
  <c r="I289" i="3"/>
  <c r="C290" i="3"/>
  <c r="D290" i="3"/>
  <c r="E290" i="3"/>
  <c r="F290" i="3"/>
  <c r="G290" i="3"/>
  <c r="H290" i="3"/>
  <c r="I290" i="3"/>
  <c r="C291" i="3"/>
  <c r="D291" i="3"/>
  <c r="E291" i="3"/>
  <c r="F291" i="3"/>
  <c r="G291" i="3"/>
  <c r="H291" i="3"/>
  <c r="I291" i="3"/>
  <c r="C292" i="3"/>
  <c r="D292" i="3"/>
  <c r="E292" i="3"/>
  <c r="F292" i="3"/>
  <c r="G292" i="3"/>
  <c r="H292" i="3"/>
  <c r="I292" i="3"/>
  <c r="C293" i="3"/>
  <c r="D293" i="3"/>
  <c r="E293" i="3"/>
  <c r="F293" i="3"/>
  <c r="G293" i="3"/>
  <c r="H293" i="3"/>
  <c r="I293" i="3"/>
  <c r="C294" i="3"/>
  <c r="D294" i="3"/>
  <c r="E294" i="3"/>
  <c r="F294" i="3"/>
  <c r="G294" i="3"/>
  <c r="H294" i="3"/>
  <c r="I294" i="3"/>
  <c r="C295" i="3"/>
  <c r="D295" i="3"/>
  <c r="E295" i="3"/>
  <c r="F295" i="3"/>
  <c r="G295" i="3"/>
  <c r="H295" i="3"/>
  <c r="I295" i="3"/>
  <c r="C296" i="3"/>
  <c r="D296" i="3"/>
  <c r="E296" i="3"/>
  <c r="F296" i="3"/>
  <c r="G296" i="3"/>
  <c r="H296" i="3"/>
  <c r="I296" i="3"/>
  <c r="C297" i="3"/>
  <c r="D297" i="3"/>
  <c r="E297" i="3"/>
  <c r="F297" i="3"/>
  <c r="G297" i="3"/>
  <c r="H297" i="3"/>
  <c r="I297" i="3"/>
  <c r="C298" i="3"/>
  <c r="D298" i="3"/>
  <c r="E298" i="3"/>
  <c r="F298" i="3"/>
  <c r="G298" i="3"/>
  <c r="H298" i="3"/>
  <c r="I298" i="3"/>
  <c r="C299" i="3"/>
  <c r="D299" i="3"/>
  <c r="E299" i="3"/>
  <c r="F299" i="3"/>
  <c r="G299" i="3"/>
  <c r="H299" i="3"/>
  <c r="I299" i="3"/>
  <c r="C300" i="3"/>
  <c r="D300" i="3"/>
  <c r="E300" i="3"/>
  <c r="F300" i="3"/>
  <c r="G300" i="3"/>
  <c r="H300" i="3"/>
  <c r="I300" i="3"/>
  <c r="C301" i="3"/>
  <c r="D301" i="3"/>
  <c r="E301" i="3"/>
  <c r="F301" i="3"/>
  <c r="G301" i="3"/>
  <c r="H301" i="3"/>
  <c r="I301" i="3"/>
  <c r="C302" i="3"/>
  <c r="D302" i="3"/>
  <c r="E302" i="3"/>
  <c r="F302" i="3"/>
  <c r="G302" i="3"/>
  <c r="H302" i="3"/>
  <c r="I302" i="3"/>
  <c r="C303" i="3"/>
  <c r="D303" i="3"/>
  <c r="E303" i="3"/>
  <c r="F303" i="3"/>
  <c r="G303" i="3"/>
  <c r="H303" i="3"/>
  <c r="I303" i="3"/>
  <c r="C304" i="3"/>
  <c r="D304" i="3"/>
  <c r="E304" i="3"/>
  <c r="F304" i="3"/>
  <c r="G304" i="3"/>
  <c r="H304" i="3"/>
  <c r="I304" i="3"/>
  <c r="N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G5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8" i="3"/>
  <c r="AE82" i="3"/>
  <c r="AE8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5" i="3"/>
  <c r="Q31" i="2"/>
  <c r="AH33" i="3"/>
  <c r="N6" i="3"/>
  <c r="N7" i="3"/>
  <c r="N8" i="3"/>
  <c r="N9" i="3"/>
  <c r="N10" i="3"/>
  <c r="N11" i="3"/>
  <c r="N12" i="3"/>
  <c r="N13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5" i="3"/>
  <c r="N87" i="3"/>
  <c r="N90" i="3"/>
  <c r="N91" i="3"/>
  <c r="N92" i="3"/>
  <c r="N93" i="3"/>
  <c r="N95" i="3"/>
  <c r="N96" i="3"/>
  <c r="N97" i="3"/>
  <c r="N98" i="3"/>
  <c r="N99" i="3"/>
  <c r="N100" i="3"/>
  <c r="N101" i="3"/>
  <c r="N102" i="3"/>
  <c r="N103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I6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54" i="2"/>
  <c r="Q6" i="2"/>
  <c r="H6" i="2"/>
  <c r="P6" i="2"/>
  <c r="O6" i="2"/>
  <c r="O31" i="2"/>
  <c r="C6" i="2"/>
  <c r="G6" i="2"/>
  <c r="F6" i="2"/>
  <c r="E6" i="2"/>
  <c r="D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J31" i="2"/>
  <c r="E31" i="2"/>
  <c r="D41" i="2"/>
  <c r="D51" i="2"/>
  <c r="D32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  <c r="D47" i="2"/>
  <c r="D48" i="2"/>
  <c r="D49" i="2"/>
  <c r="D50" i="2"/>
  <c r="D31" i="2"/>
  <c r="C31" i="2"/>
  <c r="I31" i="2"/>
  <c r="I32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H31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54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K6" i="2"/>
  <c r="M6" i="2"/>
  <c r="J6" i="2"/>
  <c r="C61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54" i="2"/>
  <c r="O26" i="2"/>
  <c r="P26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54" i="2"/>
  <c r="O17" i="2"/>
  <c r="P17" i="2"/>
  <c r="E15" i="2"/>
  <c r="F15" i="2"/>
  <c r="K31" i="2"/>
  <c r="L31" i="2"/>
  <c r="M31" i="2"/>
  <c r="C15" i="2"/>
  <c r="G15" i="2"/>
  <c r="L6" i="2"/>
  <c r="O5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P51" i="2"/>
  <c r="P31" i="2"/>
  <c r="O7" i="2"/>
  <c r="O8" i="2"/>
  <c r="O9" i="2"/>
  <c r="O10" i="2"/>
  <c r="O11" i="2"/>
  <c r="O12" i="2"/>
  <c r="O13" i="2"/>
  <c r="O14" i="2"/>
  <c r="O15" i="2"/>
  <c r="O16" i="2"/>
  <c r="O18" i="2"/>
  <c r="O19" i="2"/>
  <c r="O20" i="2"/>
  <c r="O21" i="2"/>
  <c r="O22" i="2"/>
  <c r="O23" i="2"/>
  <c r="O24" i="2"/>
  <c r="O25" i="2"/>
  <c r="H32" i="2"/>
  <c r="D55" i="2"/>
  <c r="J32" i="2"/>
  <c r="H33" i="2"/>
  <c r="I33" i="2"/>
  <c r="D56" i="2"/>
  <c r="J33" i="2"/>
  <c r="H34" i="2"/>
  <c r="I34" i="2"/>
  <c r="D57" i="2"/>
  <c r="J34" i="2"/>
  <c r="H35" i="2"/>
  <c r="I35" i="2"/>
  <c r="D58" i="2"/>
  <c r="J35" i="2"/>
  <c r="H36" i="2"/>
  <c r="I36" i="2"/>
  <c r="D59" i="2"/>
  <c r="J36" i="2"/>
  <c r="H37" i="2"/>
  <c r="I37" i="2"/>
  <c r="D60" i="2"/>
  <c r="J37" i="2"/>
  <c r="H38" i="2"/>
  <c r="I38" i="2"/>
  <c r="D61" i="2"/>
  <c r="J38" i="2"/>
  <c r="H39" i="2"/>
  <c r="I39" i="2"/>
  <c r="D62" i="2"/>
  <c r="J39" i="2"/>
  <c r="H40" i="2"/>
  <c r="I40" i="2"/>
  <c r="D63" i="2"/>
  <c r="J40" i="2"/>
  <c r="H41" i="2"/>
  <c r="I41" i="2"/>
  <c r="D64" i="2"/>
  <c r="J41" i="2"/>
  <c r="H42" i="2"/>
  <c r="I42" i="2"/>
  <c r="D65" i="2"/>
  <c r="J42" i="2"/>
  <c r="H43" i="2"/>
  <c r="I43" i="2"/>
  <c r="D66" i="2"/>
  <c r="J43" i="2"/>
  <c r="H44" i="2"/>
  <c r="I44" i="2"/>
  <c r="D67" i="2"/>
  <c r="J44" i="2"/>
  <c r="H45" i="2"/>
  <c r="I45" i="2"/>
  <c r="D68" i="2"/>
  <c r="J45" i="2"/>
  <c r="H46" i="2"/>
  <c r="I46" i="2"/>
  <c r="D69" i="2"/>
  <c r="J46" i="2"/>
  <c r="H47" i="2"/>
  <c r="I47" i="2"/>
  <c r="D70" i="2"/>
  <c r="J47" i="2"/>
  <c r="H48" i="2"/>
  <c r="I48" i="2"/>
  <c r="D71" i="2"/>
  <c r="J48" i="2"/>
  <c r="H49" i="2"/>
  <c r="I49" i="2"/>
  <c r="D72" i="2"/>
  <c r="J49" i="2"/>
  <c r="H50" i="2"/>
  <c r="I50" i="2"/>
  <c r="D73" i="2"/>
  <c r="J50" i="2"/>
  <c r="H51" i="2"/>
  <c r="I51" i="2"/>
  <c r="J5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C56" i="2"/>
  <c r="C57" i="2"/>
  <c r="C58" i="2"/>
  <c r="C59" i="2"/>
  <c r="C60" i="2"/>
  <c r="C62" i="2"/>
  <c r="C63" i="2"/>
  <c r="C64" i="2"/>
  <c r="C65" i="2"/>
  <c r="C66" i="2"/>
  <c r="C67" i="2"/>
  <c r="C68" i="2"/>
  <c r="C69" i="2"/>
  <c r="C70" i="2"/>
  <c r="C71" i="2"/>
  <c r="C72" i="2"/>
  <c r="C73" i="2"/>
  <c r="C55" i="2"/>
  <c r="K9" i="2"/>
  <c r="M9" i="2"/>
  <c r="K12" i="2"/>
  <c r="M12" i="2"/>
  <c r="P19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P7" i="2"/>
  <c r="P8" i="2"/>
  <c r="P9" i="2"/>
  <c r="P10" i="2"/>
  <c r="P11" i="2"/>
  <c r="P12" i="2"/>
  <c r="P13" i="2"/>
  <c r="P14" i="2"/>
  <c r="P15" i="2"/>
  <c r="P16" i="2"/>
  <c r="P18" i="2"/>
  <c r="P20" i="2"/>
  <c r="P21" i="2"/>
  <c r="P22" i="2"/>
  <c r="P23" i="2"/>
  <c r="P24" i="2"/>
  <c r="P25" i="2"/>
  <c r="K7" i="2"/>
  <c r="M7" i="2"/>
  <c r="K8" i="2"/>
  <c r="M8" i="2"/>
  <c r="K10" i="2"/>
  <c r="M10" i="2"/>
  <c r="K11" i="2"/>
  <c r="M11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L11" i="2"/>
  <c r="L7" i="2"/>
  <c r="L8" i="2"/>
  <c r="L9" i="2"/>
  <c r="L10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F26" i="2"/>
  <c r="G2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E26" i="2"/>
  <c r="E25" i="2"/>
  <c r="E7" i="2"/>
  <c r="E8" i="2"/>
  <c r="E9" i="2"/>
  <c r="E10" i="2"/>
  <c r="E11" i="2"/>
  <c r="E12" i="2"/>
  <c r="E13" i="2"/>
  <c r="E14" i="2"/>
  <c r="E16" i="2"/>
  <c r="E17" i="2"/>
  <c r="E18" i="2"/>
  <c r="E19" i="2"/>
  <c r="E20" i="2"/>
  <c r="E21" i="2"/>
  <c r="E22" i="2"/>
  <c r="E23" i="2"/>
  <c r="E24" i="2"/>
  <c r="C19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C7" i="2"/>
  <c r="C8" i="2"/>
  <c r="C9" i="2"/>
  <c r="C10" i="2"/>
  <c r="C11" i="2"/>
  <c r="C12" i="2"/>
  <c r="C13" i="2"/>
  <c r="C14" i="2"/>
  <c r="C16" i="2"/>
  <c r="C17" i="2"/>
  <c r="C18" i="2"/>
  <c r="C20" i="2"/>
  <c r="C21" i="2"/>
  <c r="C22" i="2"/>
  <c r="C23" i="2"/>
  <c r="C24" i="2"/>
  <c r="G19" i="1"/>
  <c r="H19" i="1"/>
  <c r="H28" i="1"/>
  <c r="H22" i="1"/>
  <c r="H20" i="1"/>
  <c r="B60" i="1"/>
  <c r="H21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F19" i="1"/>
  <c r="F20" i="1"/>
  <c r="G20" i="1"/>
  <c r="D38" i="1"/>
  <c r="E38" i="1"/>
  <c r="F38" i="1"/>
  <c r="G3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9" i="1"/>
</calcChain>
</file>

<file path=xl/sharedStrings.xml><?xml version="1.0" encoding="utf-8"?>
<sst xmlns="http://schemas.openxmlformats.org/spreadsheetml/2006/main" count="271" uniqueCount="116">
  <si>
    <t>EBTerm</t>
  </si>
  <si>
    <t>La12</t>
  </si>
  <si>
    <t>=</t>
  </si>
  <si>
    <t>-2843.69;</t>
  </si>
  <si>
    <t>GUort</t>
  </si>
  <si>
    <t>G0Uort;</t>
  </si>
  <si>
    <t>GZrort</t>
  </si>
  <si>
    <t>+</t>
  </si>
  <si>
    <t>G0Zrhcp;</t>
  </si>
  <si>
    <t>EGort</t>
  </si>
  <si>
    <t>*</t>
  </si>
  <si>
    <t>_c1</t>
  </si>
  <si>
    <t>*_c2;</t>
  </si>
  <si>
    <t>Gort</t>
  </si>
  <si>
    <t>_c2</t>
  </si>
  <si>
    <t>EGort;</t>
  </si>
  <si>
    <t>//</t>
  </si>
  <si>
    <t>compose</t>
  </si>
  <si>
    <t>total</t>
  </si>
  <si>
    <t>free</t>
  </si>
  <si>
    <t>energy</t>
  </si>
  <si>
    <t>EBFunction</t>
  </si>
  <si>
    <t>G;</t>
  </si>
  <si>
    <t>G(_c1</t>
  </si>
  <si>
    <t>_T)</t>
  </si>
  <si>
    <t>(Gort</t>
  </si>
  <si>
    <t>_RG)</t>
  </si>
  <si>
    <t>/</t>
  </si>
  <si>
    <t>_Vmol</t>
  </si>
  <si>
    <t>_JtoeV</t>
  </si>
  <si>
    <t>_nm*_nm*_nm;</t>
  </si>
  <si>
    <t>in</t>
  </si>
  <si>
    <t>eV/nm^3</t>
  </si>
  <si>
    <t>Uort1("Uort1")</t>
  </si>
  <si>
    <t>Uort2("Uort2");</t>
  </si>
  <si>
    <t>Uort1</t>
  </si>
  <si>
    <t>_T</t>
  </si>
  <si>
    <t>-</t>
  </si>
  <si>
    <t>log(_T)</t>
  </si>
  <si>
    <t>pow(_T</t>
  </si>
  <si>
    <t>2)</t>
  </si>
  <si>
    <t>3)</t>
  </si>
  <si>
    <t>38568/_T;</t>
  </si>
  <si>
    <t>if</t>
  </si>
  <si>
    <t>&lt;</t>
  </si>
  <si>
    <t>Uort2</t>
  </si>
  <si>
    <t>log(_T);</t>
  </si>
  <si>
    <t>&gt;</t>
  </si>
  <si>
    <t>G0Uort</t>
  </si>
  <si>
    <t>conditional(_T</t>
  </si>
  <si>
    <t>Uort2);</t>
  </si>
  <si>
    <t>T</t>
  </si>
  <si>
    <t>G0Zrhcp</t>
  </si>
  <si>
    <t>Gzrort</t>
  </si>
  <si>
    <t>Egort</t>
  </si>
  <si>
    <t>cU</t>
  </si>
  <si>
    <t>G0Utet</t>
  </si>
  <si>
    <t>G0Ubcc</t>
  </si>
  <si>
    <t>G0Mobcc</t>
  </si>
  <si>
    <t>Gmoort</t>
  </si>
  <si>
    <t>at 50K</t>
  </si>
  <si>
    <t>Egbcc</t>
  </si>
  <si>
    <t>Gbcc</t>
  </si>
  <si>
    <t>GU2Mo</t>
  </si>
  <si>
    <t>at 500K</t>
  </si>
  <si>
    <t>from G0</t>
  </si>
  <si>
    <t>RG2 @ 500k</t>
  </si>
  <si>
    <t>RG2@50K</t>
  </si>
  <si>
    <t>Gbcc+RG</t>
  </si>
  <si>
    <t>Gort+RG</t>
  </si>
  <si>
    <t>RG @ 50K</t>
  </si>
  <si>
    <t>RG @ 500K</t>
  </si>
  <si>
    <t>Gbcc +RG</t>
  </si>
  <si>
    <t>Gort + RG</t>
  </si>
  <si>
    <t>La12 @50k</t>
  </si>
  <si>
    <t>La12@500K</t>
  </si>
  <si>
    <t>at 900K</t>
  </si>
  <si>
    <t>RG @ 900K</t>
  </si>
  <si>
    <t>Full Construction of Free Energy Curves</t>
  </si>
  <si>
    <t>G0Uliq</t>
  </si>
  <si>
    <t>del A-&gt;B</t>
  </si>
  <si>
    <t>940K</t>
  </si>
  <si>
    <t>1050K</t>
  </si>
  <si>
    <t>1410K</t>
  </si>
  <si>
    <t>U2Mo</t>
  </si>
  <si>
    <t>U2Mo*</t>
  </si>
  <si>
    <t>GUMoort</t>
  </si>
  <si>
    <t>c1</t>
  </si>
  <si>
    <t>GUMoort +RG</t>
  </si>
  <si>
    <t>GUMobcc</t>
  </si>
  <si>
    <t>GUMobcc+RG</t>
  </si>
  <si>
    <t>1000K</t>
  </si>
  <si>
    <t>GOMoliq</t>
  </si>
  <si>
    <t>delA-&gt;C</t>
  </si>
  <si>
    <t>deA-&gt;L</t>
  </si>
  <si>
    <t>delL-&gt;bcc</t>
  </si>
  <si>
    <t>GUMoliq</t>
  </si>
  <si>
    <t>840k</t>
  </si>
  <si>
    <t>0.667U0.333Mo</t>
  </si>
  <si>
    <t>del bcc-&gt;u2mo</t>
  </si>
  <si>
    <t>GU33Mobcc</t>
  </si>
  <si>
    <t>500K</t>
  </si>
  <si>
    <t>2890k</t>
  </si>
  <si>
    <t>870K</t>
  </si>
  <si>
    <t>relative to ort</t>
  </si>
  <si>
    <t>c2</t>
  </si>
  <si>
    <t>840K</t>
  </si>
  <si>
    <t>850k</t>
  </si>
  <si>
    <t>850K</t>
  </si>
  <si>
    <t>900k</t>
  </si>
  <si>
    <t>800k</t>
  </si>
  <si>
    <t>820k</t>
  </si>
  <si>
    <t>500Lk</t>
  </si>
  <si>
    <t>GUMobeta</t>
  </si>
  <si>
    <t>Gmotet</t>
  </si>
  <si>
    <t>Fande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</si>
</sst>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UZr!$C$19:$C$37</c:f>
              <c:numCache>
                <c:formatCode>General</c:formatCode>
                <c:ptCount val="19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</c:numCache>
            </c:numRef>
          </c:xVal>
          <c:yVal>
            <c:numRef>
              <c:f>UZr!$D$19:$D$37</c:f>
              <c:numCache>
                <c:formatCode>General</c:formatCode>
                <c:ptCount val="19"/>
                <c:pt idx="0">
                  <c:v>-6351.271739485797</c:v>
                </c:pt>
                <c:pt idx="1">
                  <c:v>-7314.738660046464</c:v>
                </c:pt>
                <c:pt idx="2">
                  <c:v>-8725.711764781275</c:v>
                </c:pt>
                <c:pt idx="3">
                  <c:v>-10533.44330724267</c:v>
                </c:pt>
                <c:pt idx="4">
                  <c:v>-12662.55635104987</c:v>
                </c:pt>
                <c:pt idx="5">
                  <c:v>-15060.15917278717</c:v>
                </c:pt>
                <c:pt idx="6">
                  <c:v>-17689.44369169154</c:v>
                </c:pt>
                <c:pt idx="7">
                  <c:v>-20524.04798878482</c:v>
                </c:pt>
                <c:pt idx="8">
                  <c:v>-23544.56946664879</c:v>
                </c:pt>
                <c:pt idx="9">
                  <c:v>-26736.42110747411</c:v>
                </c:pt>
                <c:pt idx="10">
                  <c:v>-30088.46824071271</c:v>
                </c:pt>
                <c:pt idx="11">
                  <c:v>-33592.12830702356</c:v>
                </c:pt>
                <c:pt idx="12">
                  <c:v>-37240.75534481368</c:v>
                </c:pt>
                <c:pt idx="13">
                  <c:v>-41029.2060794786</c:v>
                </c:pt>
                <c:pt idx="14">
                  <c:v>-44953.52578476906</c:v>
                </c:pt>
                <c:pt idx="15">
                  <c:v>-49010.71552616863</c:v>
                </c:pt>
                <c:pt idx="16">
                  <c:v>-53198.55617588941</c:v>
                </c:pt>
                <c:pt idx="17">
                  <c:v>-57515.47296297144</c:v>
                </c:pt>
                <c:pt idx="18">
                  <c:v>-61960.42956804145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UZr!$C$19:$C$37</c:f>
              <c:numCache>
                <c:formatCode>General</c:formatCode>
                <c:ptCount val="19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</c:numCache>
            </c:numRef>
          </c:xVal>
          <c:yVal>
            <c:numRef>
              <c:f>UZr!$E$19:$E$37</c:f>
              <c:numCache>
                <c:formatCode>General</c:formatCode>
                <c:ptCount val="19"/>
                <c:pt idx="0">
                  <c:v>-5582.742838627687</c:v>
                </c:pt>
                <c:pt idx="1">
                  <c:v>-6083.678890980706</c:v>
                </c:pt>
                <c:pt idx="2">
                  <c:v>-7005.495343334233</c:v>
                </c:pt>
                <c:pt idx="3">
                  <c:v>-8301.423000412067</c:v>
                </c:pt>
                <c:pt idx="4">
                  <c:v>-9901.176167301007</c:v>
                </c:pt>
                <c:pt idx="5">
                  <c:v>-11754.41700984445</c:v>
                </c:pt>
                <c:pt idx="6">
                  <c:v>-13825.1772753423</c:v>
                </c:pt>
                <c:pt idx="7">
                  <c:v>-16086.84002872544</c:v>
                </c:pt>
                <c:pt idx="8">
                  <c:v>-18519.02384302288</c:v>
                </c:pt>
                <c:pt idx="9">
                  <c:v>-21105.66416722865</c:v>
                </c:pt>
                <c:pt idx="10">
                  <c:v>-23833.79222980574</c:v>
                </c:pt>
                <c:pt idx="11">
                  <c:v>-26692.72825704089</c:v>
                </c:pt>
                <c:pt idx="12">
                  <c:v>-29673.52967202262</c:v>
                </c:pt>
                <c:pt idx="13">
                  <c:v>-32768.60200704763</c:v>
                </c:pt>
                <c:pt idx="14">
                  <c:v>-35971.41716715885</c:v>
                </c:pt>
                <c:pt idx="15">
                  <c:v>-39276.30465425352</c:v>
                </c:pt>
                <c:pt idx="16">
                  <c:v>-42678.29369768441</c:v>
                </c:pt>
                <c:pt idx="17">
                  <c:v>-46172.99173757374</c:v>
                </c:pt>
                <c:pt idx="18">
                  <c:v>-49756.48940746125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72920"/>
        <c:axId val="2053975464"/>
      </c:scatterChart>
      <c:valAx>
        <c:axId val="205397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975464"/>
        <c:crosses val="autoZero"/>
        <c:crossBetween val="midCat"/>
      </c:valAx>
      <c:valAx>
        <c:axId val="2053975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3972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Full'!$C$5:$C$254</c:f>
              <c:numCache>
                <c:formatCode>General</c:formatCode>
                <c:ptCount val="250"/>
                <c:pt idx="0">
                  <c:v>-3861.076230552324</c:v>
                </c:pt>
                <c:pt idx="1">
                  <c:v>-5472.56019411962</c:v>
                </c:pt>
                <c:pt idx="2">
                  <c:v>-5939.095940121746</c:v>
                </c:pt>
                <c:pt idx="3">
                  <c:v>-6175.52856806919</c:v>
                </c:pt>
                <c:pt idx="4">
                  <c:v>-6351.271739485797</c:v>
                </c:pt>
                <c:pt idx="5">
                  <c:v>-6516.818558488415</c:v>
                </c:pt>
                <c:pt idx="6">
                  <c:v>-6690.616686295885</c:v>
                </c:pt>
                <c:pt idx="7">
                  <c:v>-6879.979702198278</c:v>
                </c:pt>
                <c:pt idx="8">
                  <c:v>-7087.73602122624</c:v>
                </c:pt>
                <c:pt idx="9">
                  <c:v>-7314.738660046464</c:v>
                </c:pt>
                <c:pt idx="10">
                  <c:v>-7560.928278803894</c:v>
                </c:pt>
                <c:pt idx="11">
                  <c:v>-7825.82097806668</c:v>
                </c:pt>
                <c:pt idx="12">
                  <c:v>-8108.744804526027</c:v>
                </c:pt>
                <c:pt idx="13">
                  <c:v>-8408.958459353731</c:v>
                </c:pt>
                <c:pt idx="14">
                  <c:v>-8725.711764781275</c:v>
                </c:pt>
                <c:pt idx="15">
                  <c:v>-9058.276171716353</c:v>
                </c:pt>
                <c:pt idx="16">
                  <c:v>-9405.95942440979</c:v>
                </c:pt>
                <c:pt idx="17">
                  <c:v>-9768.11171158725</c:v>
                </c:pt>
                <c:pt idx="18">
                  <c:v>-10144.12722931956</c:v>
                </c:pt>
                <c:pt idx="19">
                  <c:v>-10533.44330724267</c:v>
                </c:pt>
                <c:pt idx="20">
                  <c:v>-10935.53829619824</c:v>
                </c:pt>
                <c:pt idx="21">
                  <c:v>-11349.92888949978</c:v>
                </c:pt>
                <c:pt idx="22">
                  <c:v>-11776.16725412322</c:v>
                </c:pt>
                <c:pt idx="23">
                  <c:v>-12213.83817911305</c:v>
                </c:pt>
                <c:pt idx="24">
                  <c:v>-12662.55635104987</c:v>
                </c:pt>
                <c:pt idx="25">
                  <c:v>-13121.96381006211</c:v>
                </c:pt>
                <c:pt idx="26">
                  <c:v>-13591.72760741727</c:v>
                </c:pt>
                <c:pt idx="27">
                  <c:v>-14071.53766734567</c:v>
                </c:pt>
                <c:pt idx="28">
                  <c:v>-14561.10484568424</c:v>
                </c:pt>
                <c:pt idx="29">
                  <c:v>-15060.15917278717</c:v>
                </c:pt>
                <c:pt idx="30">
                  <c:v>-15568.44826590556</c:v>
                </c:pt>
                <c:pt idx="31">
                  <c:v>-16085.73589567229</c:v>
                </c:pt>
                <c:pt idx="32">
                  <c:v>-16611.80069170604</c:v>
                </c:pt>
                <c:pt idx="33">
                  <c:v>-17146.43497322707</c:v>
                </c:pt>
                <c:pt idx="34">
                  <c:v>-17689.44369169154</c:v>
                </c:pt>
                <c:pt idx="35">
                  <c:v>-18240.64347364404</c:v>
                </c:pt>
                <c:pt idx="36">
                  <c:v>-18799.86175316983</c:v>
                </c:pt>
                <c:pt idx="37">
                  <c:v>-19366.93598444996</c:v>
                </c:pt>
                <c:pt idx="38">
                  <c:v>-19941.71292595865</c:v>
                </c:pt>
                <c:pt idx="39">
                  <c:v>-20524.04798878482</c:v>
                </c:pt>
                <c:pt idx="40">
                  <c:v>-21113.80464240589</c:v>
                </c:pt>
                <c:pt idx="41">
                  <c:v>-21710.85387199665</c:v>
                </c:pt>
                <c:pt idx="42">
                  <c:v>-22315.07368202692</c:v>
                </c:pt>
                <c:pt idx="43">
                  <c:v>-22926.34864149261</c:v>
                </c:pt>
                <c:pt idx="44">
                  <c:v>-23544.56946664879</c:v>
                </c:pt>
                <c:pt idx="45">
                  <c:v>-24169.63263757348</c:v>
                </c:pt>
                <c:pt idx="46">
                  <c:v>-24801.44004529641</c:v>
                </c:pt>
                <c:pt idx="47">
                  <c:v>-25439.8986665855</c:v>
                </c:pt>
                <c:pt idx="48">
                  <c:v>-26084.92026379692</c:v>
                </c:pt>
                <c:pt idx="49">
                  <c:v>-26736.42110747411</c:v>
                </c:pt>
                <c:pt idx="50">
                  <c:v>-27394.32171962468</c:v>
                </c:pt>
                <c:pt idx="51">
                  <c:v>-28058.54663582123</c:v>
                </c:pt>
                <c:pt idx="52">
                  <c:v>-28729.02418446308</c:v>
                </c:pt>
                <c:pt idx="53">
                  <c:v>-29405.68628170551</c:v>
                </c:pt>
                <c:pt idx="54">
                  <c:v>-30088.46824071271</c:v>
                </c:pt>
                <c:pt idx="55">
                  <c:v>-30777.30859402491</c:v>
                </c:pt>
                <c:pt idx="56">
                  <c:v>-31472.14892794735</c:v>
                </c:pt>
                <c:pt idx="57">
                  <c:v>-32172.93372797515</c:v>
                </c:pt>
                <c:pt idx="58">
                  <c:v>-32879.61023436197</c:v>
                </c:pt>
                <c:pt idx="59">
                  <c:v>-33592.12830702356</c:v>
                </c:pt>
                <c:pt idx="60">
                  <c:v>-34310.44029904343</c:v>
                </c:pt>
                <c:pt idx="61">
                  <c:v>-35034.50093811402</c:v>
                </c:pt>
                <c:pt idx="62">
                  <c:v>-35764.26721530742</c:v>
                </c:pt>
                <c:pt idx="63">
                  <c:v>-36499.69828062377</c:v>
                </c:pt>
                <c:pt idx="64">
                  <c:v>-37240.75534481368</c:v>
                </c:pt>
                <c:pt idx="65">
                  <c:v>-37987.40158701533</c:v>
                </c:pt>
                <c:pt idx="66">
                  <c:v>-38739.6020677854</c:v>
                </c:pt>
                <c:pt idx="67">
                  <c:v>-39497.32364713974</c:v>
                </c:pt>
                <c:pt idx="68">
                  <c:v>-40260.53490725083</c:v>
                </c:pt>
                <c:pt idx="69">
                  <c:v>-41029.2060794786</c:v>
                </c:pt>
                <c:pt idx="70">
                  <c:v>-41803.3089754376</c:v>
                </c:pt>
                <c:pt idx="71">
                  <c:v>-42582.81692182714</c:v>
                </c:pt>
                <c:pt idx="72">
                  <c:v>-43367.70469877332</c:v>
                </c:pt>
                <c:pt idx="73">
                  <c:v>-44157.94848145047</c:v>
                </c:pt>
                <c:pt idx="74">
                  <c:v>-44953.52578476906</c:v>
                </c:pt>
                <c:pt idx="75">
                  <c:v>-45754.4154109321</c:v>
                </c:pt>
                <c:pt idx="76">
                  <c:v>-46560.59739967776</c:v>
                </c:pt>
                <c:pt idx="77">
                  <c:v>-47372.05298103975</c:v>
                </c:pt>
                <c:pt idx="78">
                  <c:v>-48188.76453046841</c:v>
                </c:pt>
                <c:pt idx="79">
                  <c:v>-49010.71552616863</c:v>
                </c:pt>
                <c:pt idx="80">
                  <c:v>-49837.8905085193</c:v>
                </c:pt>
                <c:pt idx="81">
                  <c:v>-50670.27504145007</c:v>
                </c:pt>
                <c:pt idx="82">
                  <c:v>-51507.8556756593</c:v>
                </c:pt>
                <c:pt idx="83">
                  <c:v>-52350.61991356509</c:v>
                </c:pt>
                <c:pt idx="84">
                  <c:v>-53198.55617588941</c:v>
                </c:pt>
                <c:pt idx="85">
                  <c:v>-54051.65376978147</c:v>
                </c:pt>
                <c:pt idx="86">
                  <c:v>-54909.90285839335</c:v>
                </c:pt>
                <c:pt idx="87">
                  <c:v>-55773.29443182594</c:v>
                </c:pt>
                <c:pt idx="88">
                  <c:v>-56641.82027937014</c:v>
                </c:pt>
                <c:pt idx="89">
                  <c:v>-57515.47296297144</c:v>
                </c:pt>
                <c:pt idx="90">
                  <c:v>-58394.24579185189</c:v>
                </c:pt>
                <c:pt idx="91">
                  <c:v>-59278.13279822706</c:v>
                </c:pt>
                <c:pt idx="92">
                  <c:v>-60167.12871406022</c:v>
                </c:pt>
                <c:pt idx="93">
                  <c:v>-61061.22894879871</c:v>
                </c:pt>
                <c:pt idx="94">
                  <c:v>-61960.42956804145</c:v>
                </c:pt>
                <c:pt idx="95">
                  <c:v>-62864.72539703856</c:v>
                </c:pt>
                <c:pt idx="96">
                  <c:v>-63774.08982389292</c:v>
                </c:pt>
                <c:pt idx="97">
                  <c:v>-64688.47083445626</c:v>
                </c:pt>
                <c:pt idx="98">
                  <c:v>-65607.81723731296</c:v>
                </c:pt>
                <c:pt idx="99">
                  <c:v>-66532.07887527079</c:v>
                </c:pt>
                <c:pt idx="100">
                  <c:v>-67461.20659433177</c:v>
                </c:pt>
                <c:pt idx="101">
                  <c:v>-68395.1522138929</c:v>
                </c:pt>
                <c:pt idx="102">
                  <c:v>-69333.86849811463</c:v>
                </c:pt>
                <c:pt idx="103">
                  <c:v>-70277.3091284018</c:v>
                </c:pt>
                <c:pt idx="104">
                  <c:v>-71225.42867694312</c:v>
                </c:pt>
                <c:pt idx="105">
                  <c:v>-72178.18258125841</c:v>
                </c:pt>
                <c:pt idx="106">
                  <c:v>-73135.52711970708</c:v>
                </c:pt>
                <c:pt idx="107">
                  <c:v>-74097.41938791121</c:v>
                </c:pt>
                <c:pt idx="108">
                  <c:v>-75063.81727605284</c:v>
                </c:pt>
                <c:pt idx="109">
                  <c:v>-76034.6794470041</c:v>
                </c:pt>
                <c:pt idx="110">
                  <c:v>-77009.96531525278</c:v>
                </c:pt>
                <c:pt idx="111">
                  <c:v>-77989.6350265867</c:v>
                </c:pt>
                <c:pt idx="112">
                  <c:v>-78973.649438505</c:v>
                </c:pt>
                <c:pt idx="113">
                  <c:v>-79961.97010132176</c:v>
                </c:pt>
                <c:pt idx="114">
                  <c:v>-80954.55923993291</c:v>
                </c:pt>
                <c:pt idx="115">
                  <c:v>-81951.37973621813</c:v>
                </c:pt>
                <c:pt idx="116">
                  <c:v>-82952.39511204842</c:v>
                </c:pt>
                <c:pt idx="117">
                  <c:v>-83957.56951287563</c:v>
                </c:pt>
                <c:pt idx="118">
                  <c:v>-84966.86769187771</c:v>
                </c:pt>
                <c:pt idx="119">
                  <c:v>-85980.2549946375</c:v>
                </c:pt>
                <c:pt idx="120">
                  <c:v>-86997.69734433147</c:v>
                </c:pt>
                <c:pt idx="121">
                  <c:v>-88019.16122740885</c:v>
                </c:pt>
                <c:pt idx="122">
                  <c:v>-89044.61367973988</c:v>
                </c:pt>
                <c:pt idx="123">
                  <c:v>-90074.02227321488</c:v>
                </c:pt>
                <c:pt idx="124">
                  <c:v>-91107.35510277526</c:v>
                </c:pt>
                <c:pt idx="125">
                  <c:v>-92144.58077385998</c:v>
                </c:pt>
                <c:pt idx="126">
                  <c:v>-93185.66839024994</c:v>
                </c:pt>
                <c:pt idx="127">
                  <c:v>-94230.5875422961</c:v>
                </c:pt>
                <c:pt idx="128">
                  <c:v>-95279.30829551467</c:v>
                </c:pt>
                <c:pt idx="129">
                  <c:v>-96331.80117953656</c:v>
                </c:pt>
                <c:pt idx="130">
                  <c:v>-97388.03717739636</c:v>
                </c:pt>
                <c:pt idx="131">
                  <c:v>-98447.98771514883</c:v>
                </c:pt>
                <c:pt idx="132">
                  <c:v>-99511.62465179985</c:v>
                </c:pt>
                <c:pt idx="133">
                  <c:v>-100578.9202695401</c:v>
                </c:pt>
                <c:pt idx="134">
                  <c:v>-101649.8472642708</c:v>
                </c:pt>
                <c:pt idx="135">
                  <c:v>-102724.3787364088</c:v>
                </c:pt>
                <c:pt idx="136">
                  <c:v>-103802.488181965</c:v>
                </c:pt>
                <c:pt idx="137">
                  <c:v>-104884.1494838789</c:v>
                </c:pt>
                <c:pt idx="138">
                  <c:v>-105969.3369036093</c:v>
                </c:pt>
                <c:pt idx="139">
                  <c:v>-107058.0250729626</c:v>
                </c:pt>
                <c:pt idx="140">
                  <c:v>-108150.1889861576</c:v>
                </c:pt>
                <c:pt idx="141">
                  <c:v>-109245.803992114</c:v>
                </c:pt>
                <c:pt idx="142">
                  <c:v>-110344.8457869584</c:v>
                </c:pt>
                <c:pt idx="143">
                  <c:v>-111447.2904067402</c:v>
                </c:pt>
                <c:pt idx="144">
                  <c:v>-112553.1142203494</c:v>
                </c:pt>
                <c:pt idx="145">
                  <c:v>-113662.2939226301</c:v>
                </c:pt>
                <c:pt idx="146">
                  <c:v>-114774.806527683</c:v>
                </c:pt>
                <c:pt idx="147">
                  <c:v>-115890.629362349</c:v>
                </c:pt>
                <c:pt idx="148">
                  <c:v>-117009.7400598705</c:v>
                </c:pt>
                <c:pt idx="149">
                  <c:v>-118132.1165537212</c:v>
                </c:pt>
                <c:pt idx="150">
                  <c:v>-119257.7370716018</c:v>
                </c:pt>
                <c:pt idx="151">
                  <c:v>-120386.5801295946</c:v>
                </c:pt>
                <c:pt idx="152">
                  <c:v>-121518.6245264707</c:v>
                </c:pt>
                <c:pt idx="153">
                  <c:v>-122653.8493381476</c:v>
                </c:pt>
                <c:pt idx="154">
                  <c:v>-123792.2339122903</c:v>
                </c:pt>
                <c:pt idx="155">
                  <c:v>-124933.7578630503</c:v>
                </c:pt>
                <c:pt idx="156">
                  <c:v>-126078.4010659421</c:v>
                </c:pt>
                <c:pt idx="157">
                  <c:v>-127226.1436528483</c:v>
                </c:pt>
                <c:pt idx="158">
                  <c:v>-128376.9660071515</c:v>
                </c:pt>
                <c:pt idx="159">
                  <c:v>-129530.8487589893</c:v>
                </c:pt>
                <c:pt idx="160">
                  <c:v>-130687.7727806271</c:v>
                </c:pt>
                <c:pt idx="161">
                  <c:v>-131847.7191819469</c:v>
                </c:pt>
                <c:pt idx="162">
                  <c:v>-133010.6693060461</c:v>
                </c:pt>
                <c:pt idx="163">
                  <c:v>-134176.6047249458</c:v>
                </c:pt>
                <c:pt idx="164">
                  <c:v>-135345.5072354027</c:v>
                </c:pt>
                <c:pt idx="165">
                  <c:v>-136517.3588548226</c:v>
                </c:pt>
                <c:pt idx="166">
                  <c:v>-137692.1418172736</c:v>
                </c:pt>
                <c:pt idx="167">
                  <c:v>-138869.8385695927</c:v>
                </c:pt>
                <c:pt idx="168">
                  <c:v>-140050.4317675874</c:v>
                </c:pt>
                <c:pt idx="169">
                  <c:v>-141233.9042723252</c:v>
                </c:pt>
                <c:pt idx="170">
                  <c:v>-142420.2391465115</c:v>
                </c:pt>
                <c:pt idx="171">
                  <c:v>-143609.4196509526</c:v>
                </c:pt>
                <c:pt idx="172">
                  <c:v>-144801.4292410992</c:v>
                </c:pt>
                <c:pt idx="173">
                  <c:v>-145996.2515636725</c:v>
                </c:pt>
                <c:pt idx="174">
                  <c:v>-147193.8704533648</c:v>
                </c:pt>
                <c:pt idx="175">
                  <c:v>-148394.2699296182</c:v>
                </c:pt>
                <c:pt idx="176">
                  <c:v>-149597.4341934751</c:v>
                </c:pt>
                <c:pt idx="177">
                  <c:v>-150803.3476244995</c:v>
                </c:pt>
                <c:pt idx="178">
                  <c:v>-152011.9947777695</c:v>
                </c:pt>
                <c:pt idx="179">
                  <c:v>-153223.3603809343</c:v>
                </c:pt>
                <c:pt idx="180">
                  <c:v>-154437.4293313384</c:v>
                </c:pt>
                <c:pt idx="181">
                  <c:v>-155654.1866932097</c:v>
                </c:pt>
                <c:pt idx="182">
                  <c:v>-156873.6176949074</c:v>
                </c:pt>
                <c:pt idx="183">
                  <c:v>-158095.707726232</c:v>
                </c:pt>
                <c:pt idx="184">
                  <c:v>-159320.4423357929</c:v>
                </c:pt>
                <c:pt idx="185">
                  <c:v>-160547.8072284328</c:v>
                </c:pt>
                <c:pt idx="186">
                  <c:v>-161777.7882627085</c:v>
                </c:pt>
                <c:pt idx="187">
                  <c:v>-163010.3714484237</c:v>
                </c:pt>
                <c:pt idx="188">
                  <c:v>-164245.5429442169</c:v>
                </c:pt>
                <c:pt idx="189">
                  <c:v>-165483.2890551972</c:v>
                </c:pt>
                <c:pt idx="190">
                  <c:v>-166723.5962306331</c:v>
                </c:pt>
                <c:pt idx="191">
                  <c:v>-167966.4510616873</c:v>
                </c:pt>
                <c:pt idx="192">
                  <c:v>-169211.8402791999</c:v>
                </c:pt>
                <c:pt idx="193">
                  <c:v>-170459.750751517</c:v>
                </c:pt>
                <c:pt idx="194">
                  <c:v>-171710.1694823644</c:v>
                </c:pt>
                <c:pt idx="195">
                  <c:v>-172963.0836087646</c:v>
                </c:pt>
                <c:pt idx="196">
                  <c:v>-174218.4803989973</c:v>
                </c:pt>
                <c:pt idx="197">
                  <c:v>-175476.3472505989</c:v>
                </c:pt>
                <c:pt idx="198">
                  <c:v>-176736.6716884064</c:v>
                </c:pt>
                <c:pt idx="199">
                  <c:v>-177999.4413626355</c:v>
                </c:pt>
                <c:pt idx="200">
                  <c:v>-179264.6440470023</c:v>
                </c:pt>
                <c:pt idx="201">
                  <c:v>-180532.2676368784</c:v>
                </c:pt>
                <c:pt idx="202">
                  <c:v>-181802.3001474852</c:v>
                </c:pt>
                <c:pt idx="203">
                  <c:v>-183074.7297121217</c:v>
                </c:pt>
                <c:pt idx="204">
                  <c:v>-184349.5445804287</c:v>
                </c:pt>
                <c:pt idx="205">
                  <c:v>-185626.7331166861</c:v>
                </c:pt>
                <c:pt idx="206">
                  <c:v>-186906.2837981432</c:v>
                </c:pt>
                <c:pt idx="207">
                  <c:v>-188188.1852133813</c:v>
                </c:pt>
                <c:pt idx="208">
                  <c:v>-189472.4260607088</c:v>
                </c:pt>
                <c:pt idx="209">
                  <c:v>-190758.9951465848</c:v>
                </c:pt>
                <c:pt idx="210">
                  <c:v>-192047.8813840753</c:v>
                </c:pt>
                <c:pt idx="211">
                  <c:v>-193339.0737913365</c:v>
                </c:pt>
                <c:pt idx="212">
                  <c:v>-194632.5614901282</c:v>
                </c:pt>
                <c:pt idx="213">
                  <c:v>-195928.3337043547</c:v>
                </c:pt>
                <c:pt idx="214">
                  <c:v>-197226.379758632</c:v>
                </c:pt>
                <c:pt idx="215">
                  <c:v>-198526.6890768838</c:v>
                </c:pt>
                <c:pt idx="216">
                  <c:v>-199829.251180961</c:v>
                </c:pt>
                <c:pt idx="217">
                  <c:v>-201134.0556892881</c:v>
                </c:pt>
                <c:pt idx="218">
                  <c:v>-202441.0923155351</c:v>
                </c:pt>
                <c:pt idx="219">
                  <c:v>-203750.3508673116</c:v>
                </c:pt>
                <c:pt idx="220">
                  <c:v>-205061.8212448865</c:v>
                </c:pt>
                <c:pt idx="221">
                  <c:v>-206375.4934399299</c:v>
                </c:pt>
                <c:pt idx="222">
                  <c:v>-207691.3575342775</c:v>
                </c:pt>
                <c:pt idx="223">
                  <c:v>-209009.4036987186</c:v>
                </c:pt>
                <c:pt idx="224">
                  <c:v>-210329.622191804</c:v>
                </c:pt>
                <c:pt idx="225">
                  <c:v>-211652.0033586761</c:v>
                </c:pt>
                <c:pt idx="226">
                  <c:v>-212976.5376299192</c:v>
                </c:pt>
                <c:pt idx="227">
                  <c:v>-214303.2155204305</c:v>
                </c:pt>
                <c:pt idx="228">
                  <c:v>-215632.0276283106</c:v>
                </c:pt>
                <c:pt idx="229">
                  <c:v>-216962.9646337739</c:v>
                </c:pt>
                <c:pt idx="230">
                  <c:v>-218296.0172980765</c:v>
                </c:pt>
                <c:pt idx="231">
                  <c:v>-219631.1764624653</c:v>
                </c:pt>
                <c:pt idx="232">
                  <c:v>-220968.4330471415</c:v>
                </c:pt>
                <c:pt idx="233">
                  <c:v>-222307.7780502468</c:v>
                </c:pt>
                <c:pt idx="234">
                  <c:v>-223649.2025468608</c:v>
                </c:pt>
                <c:pt idx="235">
                  <c:v>-224992.697688022</c:v>
                </c:pt>
                <c:pt idx="236">
                  <c:v>-226338.25469976</c:v>
                </c:pt>
                <c:pt idx="237">
                  <c:v>-227685.8648821473</c:v>
                </c:pt>
                <c:pt idx="238">
                  <c:v>-229035.5196083654</c:v>
                </c:pt>
                <c:pt idx="239">
                  <c:v>-230387.2103237877</c:v>
                </c:pt>
                <c:pt idx="240">
                  <c:v>-231740.9285450767</c:v>
                </c:pt>
                <c:pt idx="241">
                  <c:v>-233096.6658592967</c:v>
                </c:pt>
                <c:pt idx="242">
                  <c:v>-234454.4139230405</c:v>
                </c:pt>
                <c:pt idx="243">
                  <c:v>-235814.1644615723</c:v>
                </c:pt>
                <c:pt idx="244">
                  <c:v>-237175.9092679818</c:v>
                </c:pt>
                <c:pt idx="245">
                  <c:v>-238539.6402023552</c:v>
                </c:pt>
                <c:pt idx="246">
                  <c:v>-239905.3491909568</c:v>
                </c:pt>
                <c:pt idx="247">
                  <c:v>-241273.0282254262</c:v>
                </c:pt>
                <c:pt idx="248">
                  <c:v>-242642.6693619867</c:v>
                </c:pt>
                <c:pt idx="249">
                  <c:v>-244014.264720668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Full'!$D$5:$D$254</c:f>
              <c:numCache>
                <c:formatCode>General</c:formatCode>
                <c:ptCount val="250"/>
                <c:pt idx="0">
                  <c:v>3581.009251798229</c:v>
                </c:pt>
                <c:pt idx="1">
                  <c:v>-292.2577740929355</c:v>
                </c:pt>
                <c:pt idx="2">
                  <c:v>-1555.741857166693</c:v>
                </c:pt>
                <c:pt idx="3">
                  <c:v>-2216.140999560658</c:v>
                </c:pt>
                <c:pt idx="4">
                  <c:v>-2663.274462224213</c:v>
                </c:pt>
                <c:pt idx="5">
                  <c:v>-3021.994231385567</c:v>
                </c:pt>
                <c:pt idx="6">
                  <c:v>-3343.086605299889</c:v>
                </c:pt>
                <c:pt idx="7">
                  <c:v>-3650.312469838891</c:v>
                </c:pt>
                <c:pt idx="8">
                  <c:v>-3955.814556231334</c:v>
                </c:pt>
                <c:pt idx="9">
                  <c:v>-4266.1532328154</c:v>
                </c:pt>
                <c:pt idx="10">
                  <c:v>-4584.984064052652</c:v>
                </c:pt>
                <c:pt idx="11">
                  <c:v>-4914.359488767498</c:v>
                </c:pt>
                <c:pt idx="12">
                  <c:v>-5255.407531099813</c:v>
                </c:pt>
                <c:pt idx="13">
                  <c:v>-5608.705687344392</c:v>
                </c:pt>
                <c:pt idx="14">
                  <c:v>-5974.496129159555</c:v>
                </c:pt>
                <c:pt idx="15">
                  <c:v>-6352.814024856937</c:v>
                </c:pt>
                <c:pt idx="16">
                  <c:v>-6743.566264044296</c:v>
                </c:pt>
                <c:pt idx="17">
                  <c:v>-7146.580864520548</c:v>
                </c:pt>
                <c:pt idx="18">
                  <c:v>-7561.63853194404</c:v>
                </c:pt>
                <c:pt idx="19">
                  <c:v>-7988.49308186474</c:v>
                </c:pt>
                <c:pt idx="20">
                  <c:v>-8426.884764076197</c:v>
                </c:pt>
                <c:pt idx="21">
                  <c:v>-8876.548983626821</c:v>
                </c:pt>
                <c:pt idx="22">
                  <c:v>-9337.22199254382</c:v>
                </c:pt>
                <c:pt idx="23">
                  <c:v>-9808.644564663733</c:v>
                </c:pt>
                <c:pt idx="24">
                  <c:v>-10290.56431559789</c:v>
                </c:pt>
                <c:pt idx="25">
                  <c:v>-10782.73710701344</c:v>
                </c:pt>
                <c:pt idx="26">
                  <c:v>-11284.92783019682</c:v>
                </c:pt>
                <c:pt idx="27">
                  <c:v>-11796.91076909173</c:v>
                </c:pt>
                <c:pt idx="28">
                  <c:v>-12318.46967985906</c:v>
                </c:pt>
                <c:pt idx="29">
                  <c:v>-12849.39768142002</c:v>
                </c:pt>
                <c:pt idx="30">
                  <c:v>-13389.49702241393</c:v>
                </c:pt>
                <c:pt idx="31">
                  <c:v>-13938.57877002418</c:v>
                </c:pt>
                <c:pt idx="32">
                  <c:v>-14496.4624522677</c:v>
                </c:pt>
                <c:pt idx="33">
                  <c:v>-15062.97567566194</c:v>
                </c:pt>
                <c:pt idx="34">
                  <c:v>-15637.95373338413</c:v>
                </c:pt>
                <c:pt idx="35">
                  <c:v>-16221.23921424086</c:v>
                </c:pt>
                <c:pt idx="36">
                  <c:v>-16812.68161937271</c:v>
                </c:pt>
                <c:pt idx="37">
                  <c:v>-17412.13699121604</c:v>
                </c:pt>
                <c:pt idx="38">
                  <c:v>-18019.46755754264</c:v>
                </c:pt>
                <c:pt idx="39">
                  <c:v>-18634.54139219736</c:v>
                </c:pt>
                <c:pt idx="40">
                  <c:v>-19257.23209331161</c:v>
                </c:pt>
                <c:pt idx="41">
                  <c:v>-19887.41847918396</c:v>
                </c:pt>
                <c:pt idx="42">
                  <c:v>-20524.98430161901</c:v>
                </c:pt>
                <c:pt idx="43">
                  <c:v>-21169.8179762454</c:v>
                </c:pt>
                <c:pt idx="44">
                  <c:v>-21821.81232916162</c:v>
                </c:pt>
                <c:pt idx="45">
                  <c:v>-22480.86435915206</c:v>
                </c:pt>
                <c:pt idx="46">
                  <c:v>-23146.87501465893</c:v>
                </c:pt>
                <c:pt idx="47">
                  <c:v>-23819.74898467292</c:v>
                </c:pt>
                <c:pt idx="48">
                  <c:v>-24499.39450270647</c:v>
                </c:pt>
                <c:pt idx="49">
                  <c:v>-25185.72316303064</c:v>
                </c:pt>
                <c:pt idx="50">
                  <c:v>-25878.64974838507</c:v>
                </c:pt>
                <c:pt idx="51">
                  <c:v>-26578.09206840497</c:v>
                </c:pt>
                <c:pt idx="52">
                  <c:v>-27283.97080804843</c:v>
                </c:pt>
                <c:pt idx="53">
                  <c:v>-27996.20938534772</c:v>
                </c:pt>
                <c:pt idx="54">
                  <c:v>-28714.73381785045</c:v>
                </c:pt>
                <c:pt idx="55">
                  <c:v>-29439.47259715623</c:v>
                </c:pt>
                <c:pt idx="56">
                  <c:v>-30170.35657099523</c:v>
                </c:pt>
                <c:pt idx="57">
                  <c:v>-30907.31883233262</c:v>
                </c:pt>
                <c:pt idx="58">
                  <c:v>-31650.29461501902</c:v>
                </c:pt>
                <c:pt idx="59">
                  <c:v>-32399.22119554187</c:v>
                </c:pt>
                <c:pt idx="60">
                  <c:v>-33154.03780046386</c:v>
                </c:pt>
                <c:pt idx="61">
                  <c:v>-33914.68551916553</c:v>
                </c:pt>
                <c:pt idx="62">
                  <c:v>-34681.10722153635</c:v>
                </c:pt>
                <c:pt idx="63">
                  <c:v>-35453.24748028498</c:v>
                </c:pt>
                <c:pt idx="64">
                  <c:v>-36231.05249756342</c:v>
                </c:pt>
                <c:pt idx="65">
                  <c:v>-37014.47003562213</c:v>
                </c:pt>
                <c:pt idx="66">
                  <c:v>-37803.44935123371</c:v>
                </c:pt>
                <c:pt idx="67">
                  <c:v>-38597.94113364209</c:v>
                </c:pt>
                <c:pt idx="68">
                  <c:v>-39397.89744581142</c:v>
                </c:pt>
                <c:pt idx="69">
                  <c:v>-40203.27166876562</c:v>
                </c:pt>
                <c:pt idx="70">
                  <c:v>-41014.01844882411</c:v>
                </c:pt>
                <c:pt idx="71">
                  <c:v>-41830.09364755325</c:v>
                </c:pt>
                <c:pt idx="72">
                  <c:v>-42651.45429426607</c:v>
                </c:pt>
                <c:pt idx="73">
                  <c:v>-43478.05854091441</c:v>
                </c:pt>
                <c:pt idx="74">
                  <c:v>-44309.86561922823</c:v>
                </c:pt>
                <c:pt idx="75">
                  <c:v>-45146.83579996781</c:v>
                </c:pt>
                <c:pt idx="76">
                  <c:v>-45988.93035416269</c:v>
                </c:pt>
                <c:pt idx="77">
                  <c:v>-46836.11151622088</c:v>
                </c:pt>
                <c:pt idx="78">
                  <c:v>-47688.34244879873</c:v>
                </c:pt>
                <c:pt idx="79">
                  <c:v>-48545.58720933047</c:v>
                </c:pt>
                <c:pt idx="80">
                  <c:v>-49407.81071812187</c:v>
                </c:pt>
                <c:pt idx="81">
                  <c:v>-50274.97872791957</c:v>
                </c:pt>
                <c:pt idx="82">
                  <c:v>-51147.0577948737</c:v>
                </c:pt>
                <c:pt idx="83">
                  <c:v>-52024.01525081561</c:v>
                </c:pt>
                <c:pt idx="84">
                  <c:v>-52905.81917677914</c:v>
                </c:pt>
                <c:pt idx="85">
                  <c:v>-53792.43837769666</c:v>
                </c:pt>
                <c:pt idx="86">
                  <c:v>-54683.84235820761</c:v>
                </c:pt>
                <c:pt idx="87">
                  <c:v>-55580.00129951868</c:v>
                </c:pt>
                <c:pt idx="88">
                  <c:v>-56480.88603726128</c:v>
                </c:pt>
                <c:pt idx="89">
                  <c:v>-57386.46804029265</c:v>
                </c:pt>
                <c:pt idx="90">
                  <c:v>-58296.71939039248</c:v>
                </c:pt>
                <c:pt idx="91">
                  <c:v>-59211.61276280842</c:v>
                </c:pt>
                <c:pt idx="92">
                  <c:v>-60131.12140760718</c:v>
                </c:pt>
                <c:pt idx="93">
                  <c:v>-61055.21913179071</c:v>
                </c:pt>
                <c:pt idx="94">
                  <c:v>-61983.87734316551</c:v>
                </c:pt>
                <c:pt idx="95">
                  <c:v>-62917.05490277382</c:v>
                </c:pt>
                <c:pt idx="96">
                  <c:v>-63854.70418908651</c:v>
                </c:pt>
                <c:pt idx="97">
                  <c:v>-64796.77910018625</c:v>
                </c:pt>
                <c:pt idx="98">
                  <c:v>-65743.23447506106</c:v>
                </c:pt>
                <c:pt idx="99">
                  <c:v>-66694.02606508933</c:v>
                </c:pt>
                <c:pt idx="100">
                  <c:v>-67649.11050666688</c:v>
                </c:pt>
                <c:pt idx="101">
                  <c:v>-68608.44529491698</c:v>
                </c:pt>
                <c:pt idx="102">
                  <c:v>-69571.98875843256</c:v>
                </c:pt>
                <c:pt idx="103">
                  <c:v>-70539.70003499844</c:v>
                </c:pt>
                <c:pt idx="104">
                  <c:v>-71511.539048248</c:v>
                </c:pt>
                <c:pt idx="105">
                  <c:v>-72487.46648520904</c:v>
                </c:pt>
                <c:pt idx="106">
                  <c:v>-73467.44377469664</c:v>
                </c:pt>
                <c:pt idx="107">
                  <c:v>-74451.43306651467</c:v>
                </c:pt>
                <c:pt idx="108">
                  <c:v>-75439.39721142669</c:v>
                </c:pt>
                <c:pt idx="109">
                  <c:v>-76431.29974186281</c:v>
                </c:pt>
                <c:pt idx="110">
                  <c:v>-77427.10485332721</c:v>
                </c:pt>
                <c:pt idx="111">
                  <c:v>-78426.77738647669</c:v>
                </c:pt>
                <c:pt idx="112">
                  <c:v>-79430.28280983883</c:v>
                </c:pt>
                <c:pt idx="113">
                  <c:v>-80437.58720314171</c:v>
                </c:pt>
                <c:pt idx="114">
                  <c:v>-81448.65724122897</c:v>
                </c:pt>
                <c:pt idx="115">
                  <c:v>-82463.4601785345</c:v>
                </c:pt>
                <c:pt idx="116">
                  <c:v>-83481.96383409185</c:v>
                </c:pt>
                <c:pt idx="117">
                  <c:v>-84504.13657705695</c:v>
                </c:pt>
                <c:pt idx="118">
                  <c:v>-85529.94731272123</c:v>
                </c:pt>
                <c:pt idx="119">
                  <c:v>-86559.3654689947</c:v>
                </c:pt>
                <c:pt idx="120">
                  <c:v>-87592.36098334001</c:v>
                </c:pt>
                <c:pt idx="121">
                  <c:v>-88628.90429013869</c:v>
                </c:pt>
                <c:pt idx="122">
                  <c:v>-89668.96630847058</c:v>
                </c:pt>
                <c:pt idx="123">
                  <c:v>-90712.51843029196</c:v>
                </c:pt>
                <c:pt idx="124">
                  <c:v>-91759.5325089944</c:v>
                </c:pt>
                <c:pt idx="125">
                  <c:v>-92809.98084832943</c:v>
                </c:pt>
                <c:pt idx="126">
                  <c:v>-93863.83619168575</c:v>
                </c:pt>
                <c:pt idx="127">
                  <c:v>-94921.07171170343</c:v>
                </c:pt>
                <c:pt idx="128">
                  <c:v>-95981.66100021289</c:v>
                </c:pt>
                <c:pt idx="129">
                  <c:v>-97045.57805848598</c:v>
                </c:pt>
                <c:pt idx="130">
                  <c:v>-98112.79728778685</c:v>
                </c:pt>
                <c:pt idx="131">
                  <c:v>-99183.29348021152</c:v>
                </c:pt>
                <c:pt idx="132">
                  <c:v>-100257.041809805</c:v>
                </c:pt>
                <c:pt idx="133">
                  <c:v>-101334.0178239457</c:v>
                </c:pt>
                <c:pt idx="134">
                  <c:v>-102414.1974349867</c:v>
                </c:pt>
                <c:pt idx="135">
                  <c:v>-103497.5569121446</c:v>
                </c:pt>
                <c:pt idx="136">
                  <c:v>-104584.0728736283</c:v>
                </c:pt>
                <c:pt idx="137">
                  <c:v>-105673.7222789953</c:v>
                </c:pt>
                <c:pt idx="138">
                  <c:v>-106766.4824217318</c:v>
                </c:pt>
                <c:pt idx="139">
                  <c:v>-107862.3309220445</c:v>
                </c:pt>
                <c:pt idx="140">
                  <c:v>-108961.2457198601</c:v>
                </c:pt>
                <c:pt idx="141">
                  <c:v>-110063.2050680218</c:v>
                </c:pt>
                <c:pt idx="142">
                  <c:v>-111168.1875256784</c:v>
                </c:pt>
                <c:pt idx="143">
                  <c:v>-112276.1719518586</c:v>
                </c:pt>
                <c:pt idx="144">
                  <c:v>-113387.137499222</c:v>
                </c:pt>
                <c:pt idx="145">
                  <c:v>-114501.0636079853</c:v>
                </c:pt>
                <c:pt idx="146">
                  <c:v>-115617.9300000125</c:v>
                </c:pt>
                <c:pt idx="147">
                  <c:v>-116737.716673067</c:v>
                </c:pt>
                <c:pt idx="148">
                  <c:v>-117860.403895219</c:v>
                </c:pt>
                <c:pt idx="149">
                  <c:v>-118985.9721994025</c:v>
                </c:pt>
                <c:pt idx="150">
                  <c:v>-120114.4023781188</c:v>
                </c:pt>
                <c:pt idx="151">
                  <c:v>-121245.6754782781</c:v>
                </c:pt>
                <c:pt idx="152">
                  <c:v>-122379.7727961793</c:v>
                </c:pt>
                <c:pt idx="153">
                  <c:v>-123516.6758726191</c:v>
                </c:pt>
                <c:pt idx="154">
                  <c:v>-124656.3664881295</c:v>
                </c:pt>
                <c:pt idx="155">
                  <c:v>-125798.826658337</c:v>
                </c:pt>
                <c:pt idx="156">
                  <c:v>-126944.0386294415</c:v>
                </c:pt>
                <c:pt idx="157">
                  <c:v>-128091.9848738116</c:v>
                </c:pt>
                <c:pt idx="158">
                  <c:v>-129242.6480856881</c:v>
                </c:pt>
                <c:pt idx="159">
                  <c:v>-130396.0111769991</c:v>
                </c:pt>
                <c:pt idx="160">
                  <c:v>-131552.0572732778</c:v>
                </c:pt>
                <c:pt idx="161">
                  <c:v>-132710.769709682</c:v>
                </c:pt>
                <c:pt idx="162">
                  <c:v>-133872.1320271124</c:v>
                </c:pt>
                <c:pt idx="163">
                  <c:v>-135036.1279684255</c:v>
                </c:pt>
                <c:pt idx="164">
                  <c:v>-136202.7414747395</c:v>
                </c:pt>
                <c:pt idx="165">
                  <c:v>-137371.9566818294</c:v>
                </c:pt>
                <c:pt idx="166">
                  <c:v>-138543.7579166085</c:v>
                </c:pt>
                <c:pt idx="167">
                  <c:v>-139718.1296936958</c:v>
                </c:pt>
                <c:pt idx="168">
                  <c:v>-140895.0567120626</c:v>
                </c:pt>
                <c:pt idx="169">
                  <c:v>-142074.5238517612</c:v>
                </c:pt>
                <c:pt idx="170">
                  <c:v>-143256.5161707286</c:v>
                </c:pt>
                <c:pt idx="171">
                  <c:v>-144441.0189016655</c:v>
                </c:pt>
                <c:pt idx="172">
                  <c:v>-145628.0174489889</c:v>
                </c:pt>
                <c:pt idx="173">
                  <c:v>-146817.4973858533</c:v>
                </c:pt>
                <c:pt idx="174">
                  <c:v>-148009.4444512413</c:v>
                </c:pt>
                <c:pt idx="175">
                  <c:v>-149203.8445471222</c:v>
                </c:pt>
                <c:pt idx="176">
                  <c:v>-150400.6837356723</c:v>
                </c:pt>
                <c:pt idx="177">
                  <c:v>-151599.9482365598</c:v>
                </c:pt>
                <c:pt idx="178">
                  <c:v>-152801.624424291</c:v>
                </c:pt>
                <c:pt idx="179">
                  <c:v>-154005.6988256141</c:v>
                </c:pt>
                <c:pt idx="180">
                  <c:v>-155212.1581169832</c:v>
                </c:pt>
                <c:pt idx="181">
                  <c:v>-156420.9891220754</c:v>
                </c:pt>
                <c:pt idx="182">
                  <c:v>-157632.1788093655</c:v>
                </c:pt>
                <c:pt idx="183">
                  <c:v>-158845.714289751</c:v>
                </c:pt>
                <c:pt idx="184">
                  <c:v>-160061.5828142301</c:v>
                </c:pt>
                <c:pt idx="185">
                  <c:v>-161279.771771631</c:v>
                </c:pt>
                <c:pt idx="186">
                  <c:v>-162500.2686863869</c:v>
                </c:pt>
                <c:pt idx="187">
                  <c:v>-163723.0612163624</c:v>
                </c:pt>
                <c:pt idx="188">
                  <c:v>-164948.1371507225</c:v>
                </c:pt>
                <c:pt idx="189">
                  <c:v>-166175.4844078493</c:v>
                </c:pt>
                <c:pt idx="190">
                  <c:v>-167405.0910333021</c:v>
                </c:pt>
                <c:pt idx="191">
                  <c:v>-168636.9451978188</c:v>
                </c:pt>
                <c:pt idx="192">
                  <c:v>-169871.0351953608</c:v>
                </c:pt>
                <c:pt idx="193">
                  <c:v>-171107.349441197</c:v>
                </c:pt>
                <c:pt idx="194">
                  <c:v>-172345.876470028</c:v>
                </c:pt>
                <c:pt idx="195">
                  <c:v>-173586.6049341493</c:v>
                </c:pt>
                <c:pt idx="196">
                  <c:v>-174829.5236016503</c:v>
                </c:pt>
                <c:pt idx="197">
                  <c:v>-176074.6213546518</c:v>
                </c:pt>
                <c:pt idx="198">
                  <c:v>-177321.8871875774</c:v>
                </c:pt>
                <c:pt idx="199">
                  <c:v>-178571.3102054611</c:v>
                </c:pt>
                <c:pt idx="200">
                  <c:v>-179822.8796222885</c:v>
                </c:pt>
                <c:pt idx="201">
                  <c:v>-181076.584759369</c:v>
                </c:pt>
                <c:pt idx="202">
                  <c:v>-182332.4150437437</c:v>
                </c:pt>
                <c:pt idx="203">
                  <c:v>-183590.360006622</c:v>
                </c:pt>
                <c:pt idx="204">
                  <c:v>-184850.4092818493</c:v>
                </c:pt>
                <c:pt idx="205">
                  <c:v>-186112.552604406</c:v>
                </c:pt>
                <c:pt idx="206">
                  <c:v>-187376.7798089334</c:v>
                </c:pt>
                <c:pt idx="207">
                  <c:v>-188643.0808282906</c:v>
                </c:pt>
                <c:pt idx="208">
                  <c:v>-189911.4456921369</c:v>
                </c:pt>
                <c:pt idx="209">
                  <c:v>-191181.8645255425</c:v>
                </c:pt>
                <c:pt idx="210">
                  <c:v>-192454.3275476263</c:v>
                </c:pt>
                <c:pt idx="211">
                  <c:v>-193728.8250702174</c:v>
                </c:pt>
                <c:pt idx="212">
                  <c:v>-195005.3474965438</c:v>
                </c:pt>
                <c:pt idx="213">
                  <c:v>-196283.8853199455</c:v>
                </c:pt>
                <c:pt idx="214">
                  <c:v>-197564.4291226101</c:v>
                </c:pt>
                <c:pt idx="215">
                  <c:v>-198846.9695743343</c:v>
                </c:pt>
                <c:pt idx="216">
                  <c:v>-200131.4974313064</c:v>
                </c:pt>
                <c:pt idx="217">
                  <c:v>-201418.0035349113</c:v>
                </c:pt>
                <c:pt idx="218">
                  <c:v>-202706.47881056</c:v>
                </c:pt>
                <c:pt idx="219">
                  <c:v>-203996.9142665362</c:v>
                </c:pt>
                <c:pt idx="220">
                  <c:v>-205289.3009928683</c:v>
                </c:pt>
                <c:pt idx="221">
                  <c:v>-206583.630160218</c:v>
                </c:pt>
                <c:pt idx="222">
                  <c:v>-207879.8930187915</c:v>
                </c:pt>
                <c:pt idx="223">
                  <c:v>-209178.0808972698</c:v>
                </c:pt>
                <c:pt idx="224">
                  <c:v>-210478.1852017564</c:v>
                </c:pt>
                <c:pt idx="225">
                  <c:v>-211780.1974147467</c:v>
                </c:pt>
                <c:pt idx="226">
                  <c:v>-213084.1090941122</c:v>
                </c:pt>
                <c:pt idx="227">
                  <c:v>-214389.9118721052</c:v>
                </c:pt>
                <c:pt idx="228">
                  <c:v>-215697.5974543805</c:v>
                </c:pt>
                <c:pt idx="229">
                  <c:v>-217007.1576190328</c:v>
                </c:pt>
                <c:pt idx="230">
                  <c:v>-218318.5842156522</c:v>
                </c:pt>
                <c:pt idx="231">
                  <c:v>-219631.8691643967</c:v>
                </c:pt>
                <c:pt idx="232">
                  <c:v>-220947.0044550772</c:v>
                </c:pt>
                <c:pt idx="233">
                  <c:v>-222263.9821462642</c:v>
                </c:pt>
                <c:pt idx="234">
                  <c:v>-223582.7943644024</c:v>
                </c:pt>
                <c:pt idx="235">
                  <c:v>-224903.4333029472</c:v>
                </c:pt>
                <c:pt idx="236">
                  <c:v>-226225.8912215115</c:v>
                </c:pt>
                <c:pt idx="237">
                  <c:v>-227550.1604450285</c:v>
                </c:pt>
                <c:pt idx="238">
                  <c:v>-228876.2333629283</c:v>
                </c:pt>
                <c:pt idx="239">
                  <c:v>-230204.1024283284</c:v>
                </c:pt>
                <c:pt idx="240">
                  <c:v>-231533.7601572371</c:v>
                </c:pt>
                <c:pt idx="241">
                  <c:v>-232865.1991277718</c:v>
                </c:pt>
                <c:pt idx="242">
                  <c:v>-234198.4119793879</c:v>
                </c:pt>
                <c:pt idx="243">
                  <c:v>-235533.3914121218</c:v>
                </c:pt>
                <c:pt idx="244">
                  <c:v>-236870.1301858467</c:v>
                </c:pt>
                <c:pt idx="245">
                  <c:v>-238208.6211195386</c:v>
                </c:pt>
                <c:pt idx="246">
                  <c:v>-239548.8570905568</c:v>
                </c:pt>
                <c:pt idx="247">
                  <c:v>-240890.8310339341</c:v>
                </c:pt>
                <c:pt idx="248">
                  <c:v>-242234.5359416797</c:v>
                </c:pt>
                <c:pt idx="249">
                  <c:v>-243579.9648620918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Full'!$E$5:$E$254</c:f>
              <c:numCache>
                <c:formatCode>General</c:formatCode>
                <c:ptCount val="250"/>
                <c:pt idx="0">
                  <c:v>20389.3184793995</c:v>
                </c:pt>
                <c:pt idx="1">
                  <c:v>10456.64691019014</c:v>
                </c:pt>
                <c:pt idx="2">
                  <c:v>7198.70965927835</c:v>
                </c:pt>
                <c:pt idx="3">
                  <c:v>5550.714187814569</c:v>
                </c:pt>
                <c:pt idx="4">
                  <c:v>4513.584343427173</c:v>
                </c:pt>
                <c:pt idx="5">
                  <c:v>3760.42741133812</c:v>
                </c:pt>
                <c:pt idx="6">
                  <c:v>3154.428382932727</c:v>
                </c:pt>
                <c:pt idx="7">
                  <c:v>2629.148847713697</c:v>
                </c:pt>
                <c:pt idx="8">
                  <c:v>2148.955291062136</c:v>
                </c:pt>
                <c:pt idx="9">
                  <c:v>1693.343536850044</c:v>
                </c:pt>
                <c:pt idx="10">
                  <c:v>1249.892979523334</c:v>
                </c:pt>
                <c:pt idx="11">
                  <c:v>810.7883938430787</c:v>
                </c:pt>
                <c:pt idx="12">
                  <c:v>370.9737974569609</c:v>
                </c:pt>
                <c:pt idx="13">
                  <c:v>-72.88568245599276</c:v>
                </c:pt>
                <c:pt idx="14">
                  <c:v>-523.0156921592616</c:v>
                </c:pt>
                <c:pt idx="15">
                  <c:v>-980.9076326754853</c:v>
                </c:pt>
                <c:pt idx="16">
                  <c:v>-1447.556106633255</c:v>
                </c:pt>
                <c:pt idx="17">
                  <c:v>-1923.613510448803</c:v>
                </c:pt>
                <c:pt idx="18">
                  <c:v>-2409.49310344594</c:v>
                </c:pt>
                <c:pt idx="19">
                  <c:v>-2905.439144808508</c:v>
                </c:pt>
                <c:pt idx="20">
                  <c:v>-3411.575470166339</c:v>
                </c:pt>
                <c:pt idx="21">
                  <c:v>-3927.939652210793</c:v>
                </c:pt>
                <c:pt idx="22">
                  <c:v>-4454.507341255952</c:v>
                </c:pt>
                <c:pt idx="23">
                  <c:v>-4991.209805148161</c:v>
                </c:pt>
                <c:pt idx="24">
                  <c:v>-5537.946689915821</c:v>
                </c:pt>
                <c:pt idx="25">
                  <c:v>-6094.59537751942</c:v>
                </c:pt>
                <c:pt idx="26">
                  <c:v>-6661.017892283151</c:v>
                </c:pt>
                <c:pt idx="27">
                  <c:v>-7237.066023061737</c:v>
                </c:pt>
                <c:pt idx="28">
                  <c:v>-7822.58513464135</c:v>
                </c:pt>
                <c:pt idx="29">
                  <c:v>-8417.417008331425</c:v>
                </c:pt>
                <c:pt idx="30">
                  <c:v>-9021.401958367867</c:v>
                </c:pt>
                <c:pt idx="31">
                  <c:v>-9634.38040473274</c:v>
                </c:pt>
                <c:pt idx="32">
                  <c:v>-10256.19403579172</c:v>
                </c:pt>
                <c:pt idx="33">
                  <c:v>-10886.68666005572</c:v>
                </c:pt>
                <c:pt idx="34">
                  <c:v>-11525.70482151729</c:v>
                </c:pt>
                <c:pt idx="35">
                  <c:v>-12173.09823473576</c:v>
                </c:pt>
                <c:pt idx="36">
                  <c:v>-12828.72008229941</c:v>
                </c:pt>
                <c:pt idx="37">
                  <c:v>-13492.42720718023</c:v>
                </c:pt>
                <c:pt idx="38">
                  <c:v>-14164.08022489454</c:v>
                </c:pt>
                <c:pt idx="39">
                  <c:v>-14843.54357463422</c:v>
                </c:pt>
                <c:pt idx="40">
                  <c:v>-15530.68552415899</c:v>
                </c:pt>
                <c:pt idx="41">
                  <c:v>-16225.37813989589</c:v>
                </c:pt>
                <c:pt idx="42">
                  <c:v>-16927.49723112223</c:v>
                </c:pt>
                <c:pt idx="43">
                  <c:v>-17636.92227512451</c:v>
                </c:pt>
                <c:pt idx="44">
                  <c:v>-18353.53632868902</c:v>
                </c:pt>
                <c:pt idx="45">
                  <c:v>-19077.22593008508</c:v>
                </c:pt>
                <c:pt idx="46">
                  <c:v>-19807.88099476904</c:v>
                </c:pt>
                <c:pt idx="47">
                  <c:v>-20545.39470730897</c:v>
                </c:pt>
                <c:pt idx="48">
                  <c:v>-21289.66341145765</c:v>
                </c:pt>
                <c:pt idx="49">
                  <c:v>-22040.58649985316</c:v>
                </c:pt>
                <c:pt idx="50">
                  <c:v>-22798.06630447325</c:v>
                </c:pt>
                <c:pt idx="51">
                  <c:v>-23562.00798869228</c:v>
                </c:pt>
                <c:pt idx="52">
                  <c:v>-24332.31944157011</c:v>
                </c:pt>
                <c:pt idx="53">
                  <c:v>-25108.9111748313</c:v>
                </c:pt>
                <c:pt idx="54">
                  <c:v>-25891.69622285706</c:v>
                </c:pt>
                <c:pt idx="55">
                  <c:v>-26680.59004590643</c:v>
                </c:pt>
                <c:pt idx="56">
                  <c:v>-27475.51043670082</c:v>
                </c:pt>
                <c:pt idx="57">
                  <c:v>-28276.37743044034</c:v>
                </c:pt>
                <c:pt idx="58">
                  <c:v>-29083.11321827188</c:v>
                </c:pt>
                <c:pt idx="59">
                  <c:v>-29895.64206418867</c:v>
                </c:pt>
                <c:pt idx="60">
                  <c:v>-30713.89022531384</c:v>
                </c:pt>
                <c:pt idx="61">
                  <c:v>-31537.78587549686</c:v>
                </c:pt>
                <c:pt idx="62">
                  <c:v>-32367.25903213724</c:v>
                </c:pt>
                <c:pt idx="63">
                  <c:v>-33202.24148613701</c:v>
                </c:pt>
                <c:pt idx="64">
                  <c:v>-34042.6667348773</c:v>
                </c:pt>
                <c:pt idx="65">
                  <c:v>-34888.46991810781</c:v>
                </c:pt>
                <c:pt idx="66">
                  <c:v>-35739.587756637</c:v>
                </c:pt>
                <c:pt idx="67">
                  <c:v>-36595.95849370796</c:v>
                </c:pt>
                <c:pt idx="68">
                  <c:v>-37457.52183894814</c:v>
                </c:pt>
                <c:pt idx="69">
                  <c:v>-38324.21891477898</c:v>
                </c:pt>
                <c:pt idx="70">
                  <c:v>-39195.99220517781</c:v>
                </c:pt>
                <c:pt idx="71">
                  <c:v>-40072.78550668383</c:v>
                </c:pt>
                <c:pt idx="72">
                  <c:v>-40954.5438815454</c:v>
                </c:pt>
                <c:pt idx="73">
                  <c:v>-41841.21361290872</c:v>
                </c:pt>
                <c:pt idx="74">
                  <c:v>-42732.74216195141</c:v>
                </c:pt>
                <c:pt idx="75">
                  <c:v>-43629.07812686915</c:v>
                </c:pt>
                <c:pt idx="76">
                  <c:v>-44530.17120362692</c:v>
                </c:pt>
                <c:pt idx="77">
                  <c:v>-45435.97214839002</c:v>
                </c:pt>
                <c:pt idx="78">
                  <c:v>-46346.43274155504</c:v>
                </c:pt>
                <c:pt idx="79">
                  <c:v>-47261.50575330286</c:v>
                </c:pt>
                <c:pt idx="80">
                  <c:v>-48181.14491060175</c:v>
                </c:pt>
                <c:pt idx="81">
                  <c:v>-49105.30486558952</c:v>
                </c:pt>
                <c:pt idx="82">
                  <c:v>-50033.9411652702</c:v>
                </c:pt>
                <c:pt idx="83">
                  <c:v>-50967.0102224605</c:v>
                </c:pt>
                <c:pt idx="84">
                  <c:v>-51904.46928792792</c:v>
                </c:pt>
                <c:pt idx="85">
                  <c:v>-52846.27642366304</c:v>
                </c:pt>
                <c:pt idx="86">
                  <c:v>-53792.39047723205</c:v>
                </c:pt>
                <c:pt idx="87">
                  <c:v>-54742.77105715885</c:v>
                </c:pt>
                <c:pt idx="88">
                  <c:v>-55697.37850928815</c:v>
                </c:pt>
                <c:pt idx="89">
                  <c:v>-56656.17389408344</c:v>
                </c:pt>
                <c:pt idx="90">
                  <c:v>-57619.11896481634</c:v>
                </c:pt>
                <c:pt idx="91">
                  <c:v>-58586.17614660644</c:v>
                </c:pt>
                <c:pt idx="92">
                  <c:v>-59557.30851627101</c:v>
                </c:pt>
                <c:pt idx="93">
                  <c:v>-60532.47978294974</c:v>
                </c:pt>
                <c:pt idx="94">
                  <c:v>-61511.65426946612</c:v>
                </c:pt>
                <c:pt idx="95">
                  <c:v>-62494.79689439526</c:v>
                </c:pt>
                <c:pt idx="96">
                  <c:v>-63481.87315480336</c:v>
                </c:pt>
                <c:pt idx="97">
                  <c:v>-64472.84910963111</c:v>
                </c:pt>
                <c:pt idx="98">
                  <c:v>-65467.69136369057</c:v>
                </c:pt>
                <c:pt idx="99">
                  <c:v>-66466.36705224931</c:v>
                </c:pt>
                <c:pt idx="100">
                  <c:v>-67468.84382617591</c:v>
                </c:pt>
                <c:pt idx="101">
                  <c:v>-68475.08983762185</c:v>
                </c:pt>
                <c:pt idx="102">
                  <c:v>-69485.07372621675</c:v>
                </c:pt>
                <c:pt idx="103">
                  <c:v>-70498.7646057548</c:v>
                </c:pt>
                <c:pt idx="104">
                  <c:v>-71516.13205135164</c:v>
                </c:pt>
                <c:pt idx="105">
                  <c:v>-72537.14448366535</c:v>
                </c:pt>
                <c:pt idx="106">
                  <c:v>-73561.76914747336</c:v>
                </c:pt>
                <c:pt idx="107">
                  <c:v>-74589.97176990998</c:v>
                </c:pt>
                <c:pt idx="108">
                  <c:v>-75621.71922077745</c:v>
                </c:pt>
                <c:pt idx="109">
                  <c:v>-76656.97897779709</c:v>
                </c:pt>
                <c:pt idx="110">
                  <c:v>-77695.7191100296</c:v>
                </c:pt>
                <c:pt idx="111">
                  <c:v>-78737.90826189084</c:v>
                </c:pt>
                <c:pt idx="112">
                  <c:v>-79783.51563774096</c:v>
                </c:pt>
                <c:pt idx="113">
                  <c:v>-80832.51098701669</c:v>
                </c:pt>
                <c:pt idx="114">
                  <c:v>-81884.8645898873</c:v>
                </c:pt>
                <c:pt idx="115">
                  <c:v>-82940.54724340833</c:v>
                </c:pt>
                <c:pt idx="116">
                  <c:v>-83999.53024815314</c:v>
                </c:pt>
                <c:pt idx="117">
                  <c:v>-85061.78539530184</c:v>
                </c:pt>
                <c:pt idx="118">
                  <c:v>-86127.2849541673</c:v>
                </c:pt>
                <c:pt idx="119">
                  <c:v>-87196.0016601411</c:v>
                </c:pt>
                <c:pt idx="120">
                  <c:v>-88267.90870304065</c:v>
                </c:pt>
                <c:pt idx="121">
                  <c:v>-89342.97971584225</c:v>
                </c:pt>
                <c:pt idx="122">
                  <c:v>-90421.18876378325</c:v>
                </c:pt>
                <c:pt idx="123">
                  <c:v>-91502.51033381833</c:v>
                </c:pt>
                <c:pt idx="124">
                  <c:v>-92586.91932441652</c:v>
                </c:pt>
                <c:pt idx="125">
                  <c:v>-93674.39103568423</c:v>
                </c:pt>
                <c:pt idx="126">
                  <c:v>-94764.9011598021</c:v>
                </c:pt>
                <c:pt idx="127">
                  <c:v>-95858.42577176308</c:v>
                </c:pt>
                <c:pt idx="128">
                  <c:v>-96954.9413203999</c:v>
                </c:pt>
                <c:pt idx="129">
                  <c:v>-98054.42461969063</c:v>
                </c:pt>
                <c:pt idx="130">
                  <c:v>-99156.85284033208</c:v>
                </c:pt>
                <c:pt idx="131">
                  <c:v>-100262.2035015702</c:v>
                </c:pt>
                <c:pt idx="132">
                  <c:v>-101370.4544632785</c:v>
                </c:pt>
                <c:pt idx="133">
                  <c:v>-102481.5839182737</c:v>
                </c:pt>
                <c:pt idx="134">
                  <c:v>-103595.5703848626</c:v>
                </c:pt>
                <c:pt idx="135">
                  <c:v>-104712.3926996077</c:v>
                </c:pt>
                <c:pt idx="136">
                  <c:v>-105832.0300103073</c:v>
                </c:pt>
                <c:pt idx="137">
                  <c:v>-106954.4617691791</c:v>
                </c:pt>
                <c:pt idx="138">
                  <c:v>-108079.6677262431</c:v>
                </c:pt>
                <c:pt idx="139">
                  <c:v>-109207.6279228934</c:v>
                </c:pt>
                <c:pt idx="140">
                  <c:v>-110338.3226856542</c:v>
                </c:pt>
                <c:pt idx="141">
                  <c:v>-111471.7326201133</c:v>
                </c:pt>
                <c:pt idx="142">
                  <c:v>-112607.838605026</c:v>
                </c:pt>
                <c:pt idx="143">
                  <c:v>-113746.6217865843</c:v>
                </c:pt>
                <c:pt idx="144">
                  <c:v>-114888.0635728448</c:v>
                </c:pt>
                <c:pt idx="145">
                  <c:v>-116032.145628311</c:v>
                </c:pt>
                <c:pt idx="146">
                  <c:v>-117178.8498686635</c:v>
                </c:pt>
                <c:pt idx="147">
                  <c:v>-118328.1584556337</c:v>
                </c:pt>
                <c:pt idx="148">
                  <c:v>-119480.0537920162</c:v>
                </c:pt>
                <c:pt idx="149">
                  <c:v>-120634.5185168154</c:v>
                </c:pt>
                <c:pt idx="150">
                  <c:v>-121791.5355005204</c:v>
                </c:pt>
                <c:pt idx="151">
                  <c:v>-122951.0878405064</c:v>
                </c:pt>
                <c:pt idx="152">
                  <c:v>-124113.1588565565</c:v>
                </c:pt>
                <c:pt idx="153">
                  <c:v>-125277.7320865003</c:v>
                </c:pt>
                <c:pt idx="154">
                  <c:v>-126444.7912819667</c:v>
                </c:pt>
                <c:pt idx="155">
                  <c:v>-127614.3204042449</c:v>
                </c:pt>
                <c:pt idx="156">
                  <c:v>-128786.3036202535</c:v>
                </c:pt>
                <c:pt idx="157">
                  <c:v>-129960.7252986102</c:v>
                </c:pt>
                <c:pt idx="158">
                  <c:v>-131137.5700058019</c:v>
                </c:pt>
                <c:pt idx="159">
                  <c:v>-132316.8225024521</c:v>
                </c:pt>
                <c:pt idx="160">
                  <c:v>-133498.4677396804</c:v>
                </c:pt>
                <c:pt idx="161">
                  <c:v>-134682.490855552</c:v>
                </c:pt>
                <c:pt idx="162">
                  <c:v>-135868.8771716168</c:v>
                </c:pt>
                <c:pt idx="163">
                  <c:v>-137057.6121895316</c:v>
                </c:pt>
                <c:pt idx="164">
                  <c:v>-138248.6815877658</c:v>
                </c:pt>
                <c:pt idx="165">
                  <c:v>-139442.0712183858</c:v>
                </c:pt>
                <c:pt idx="166">
                  <c:v>-140637.7671039188</c:v>
                </c:pt>
                <c:pt idx="167">
                  <c:v>-141835.7554342895</c:v>
                </c:pt>
                <c:pt idx="168">
                  <c:v>-143036.0225638312</c:v>
                </c:pt>
                <c:pt idx="169">
                  <c:v>-144238.5550083672</c:v>
                </c:pt>
                <c:pt idx="170">
                  <c:v>-145443.3394423612</c:v>
                </c:pt>
                <c:pt idx="171">
                  <c:v>-146650.3626961337</c:v>
                </c:pt>
                <c:pt idx="172">
                  <c:v>-147859.6117531433</c:v>
                </c:pt>
                <c:pt idx="173">
                  <c:v>-149071.0737473317</c:v>
                </c:pt>
                <c:pt idx="174">
                  <c:v>-150284.735960529</c:v>
                </c:pt>
                <c:pt idx="175">
                  <c:v>-151500.5858199174</c:v>
                </c:pt>
                <c:pt idx="176">
                  <c:v>-152718.6108955552</c:v>
                </c:pt>
                <c:pt idx="177">
                  <c:v>-153938.7988979539</c:v>
                </c:pt>
                <c:pt idx="178">
                  <c:v>-155161.1376757112</c:v>
                </c:pt>
                <c:pt idx="179">
                  <c:v>-156385.6152131971</c:v>
                </c:pt>
                <c:pt idx="180">
                  <c:v>-157612.2196282906</c:v>
                </c:pt>
                <c:pt idx="181">
                  <c:v>-158840.9391701666</c:v>
                </c:pt>
                <c:pt idx="182">
                  <c:v>-160071.762217132</c:v>
                </c:pt>
                <c:pt idx="183">
                  <c:v>-161304.677274509</c:v>
                </c:pt>
                <c:pt idx="184">
                  <c:v>-162539.6729725635</c:v>
                </c:pt>
                <c:pt idx="185">
                  <c:v>-163776.7380644793</c:v>
                </c:pt>
                <c:pt idx="186">
                  <c:v>-165015.8614243753</c:v>
                </c:pt>
                <c:pt idx="187">
                  <c:v>-166257.0320453658</c:v>
                </c:pt>
                <c:pt idx="188">
                  <c:v>-167500.2390376611</c:v>
                </c:pt>
                <c:pt idx="189">
                  <c:v>-168745.4716267091</c:v>
                </c:pt>
                <c:pt idx="190">
                  <c:v>-169992.7191513756</c:v>
                </c:pt>
                <c:pt idx="191">
                  <c:v>-171241.9710621625</c:v>
                </c:pt>
                <c:pt idx="192">
                  <c:v>-172493.2169194645</c:v>
                </c:pt>
                <c:pt idx="193">
                  <c:v>-173746.4463918595</c:v>
                </c:pt>
                <c:pt idx="194">
                  <c:v>-175001.649254437</c:v>
                </c:pt>
                <c:pt idx="195">
                  <c:v>-176258.815387158</c:v>
                </c:pt>
                <c:pt idx="196">
                  <c:v>-177517.9347732512</c:v>
                </c:pt>
                <c:pt idx="197">
                  <c:v>-178778.9974976395</c:v>
                </c:pt>
                <c:pt idx="198">
                  <c:v>-180041.9937453992</c:v>
                </c:pt>
                <c:pt idx="199">
                  <c:v>-181306.9138002506</c:v>
                </c:pt>
                <c:pt idx="200">
                  <c:v>-182573.7480430777</c:v>
                </c:pt>
                <c:pt idx="201">
                  <c:v>-183842.4869504787</c:v>
                </c:pt>
                <c:pt idx="202">
                  <c:v>-185113.1210933438</c:v>
                </c:pt>
                <c:pt idx="203">
                  <c:v>-186385.6411354619</c:v>
                </c:pt>
                <c:pt idx="204">
                  <c:v>-187660.0378321545</c:v>
                </c:pt>
                <c:pt idx="205">
                  <c:v>-188936.3020289366</c:v>
                </c:pt>
                <c:pt idx="206">
                  <c:v>-190214.4246602019</c:v>
                </c:pt>
                <c:pt idx="207">
                  <c:v>-191494.3967479366</c:v>
                </c:pt>
                <c:pt idx="208">
                  <c:v>-192776.2094004538</c:v>
                </c:pt>
                <c:pt idx="209">
                  <c:v>-194059.8538111564</c:v>
                </c:pt>
                <c:pt idx="210">
                  <c:v>-195345.3212573205</c:v>
                </c:pt>
                <c:pt idx="211">
                  <c:v>-196632.6030989023</c:v>
                </c:pt>
                <c:pt idx="212">
                  <c:v>-197921.6907773694</c:v>
                </c:pt>
                <c:pt idx="213">
                  <c:v>-199212.5758145521</c:v>
                </c:pt>
                <c:pt idx="214">
                  <c:v>-200505.2498115164</c:v>
                </c:pt>
                <c:pt idx="215">
                  <c:v>-201799.704447459</c:v>
                </c:pt>
                <c:pt idx="216">
                  <c:v>-203095.931478622</c:v>
                </c:pt>
                <c:pt idx="217">
                  <c:v>-204393.9227372275</c:v>
                </c:pt>
                <c:pt idx="218">
                  <c:v>-205693.6701304322</c:v>
                </c:pt>
                <c:pt idx="219">
                  <c:v>-206995.1656393006</c:v>
                </c:pt>
                <c:pt idx="220">
                  <c:v>-208298.4013177979</c:v>
                </c:pt>
                <c:pt idx="221">
                  <c:v>-209603.3692917993</c:v>
                </c:pt>
                <c:pt idx="222">
                  <c:v>-210910.061758119</c:v>
                </c:pt>
                <c:pt idx="223">
                  <c:v>-212218.4709835555</c:v>
                </c:pt>
                <c:pt idx="224">
                  <c:v>-213528.5893039551</c:v>
                </c:pt>
                <c:pt idx="225">
                  <c:v>-214840.4091232894</c:v>
                </c:pt>
                <c:pt idx="226">
                  <c:v>-216153.9229127531</c:v>
                </c:pt>
                <c:pt idx="227">
                  <c:v>-217469.1232098744</c:v>
                </c:pt>
                <c:pt idx="228">
                  <c:v>-218786.0026176425</c:v>
                </c:pt>
                <c:pt idx="229">
                  <c:v>-220104.5538036494</c:v>
                </c:pt>
                <c:pt idx="230">
                  <c:v>-221424.7694992484</c:v>
                </c:pt>
                <c:pt idx="231">
                  <c:v>-222746.6424987252</c:v>
                </c:pt>
                <c:pt idx="232">
                  <c:v>-224070.1656584841</c:v>
                </c:pt>
                <c:pt idx="233">
                  <c:v>-225395.3318962485</c:v>
                </c:pt>
                <c:pt idx="234">
                  <c:v>-226722.1341902752</c:v>
                </c:pt>
                <c:pt idx="235">
                  <c:v>-228050.5655785797</c:v>
                </c:pt>
                <c:pt idx="236">
                  <c:v>-229380.6191581793</c:v>
                </c:pt>
                <c:pt idx="237">
                  <c:v>-230712.2880843443</c:v>
                </c:pt>
                <c:pt idx="238">
                  <c:v>-232045.5655698642</c:v>
                </c:pt>
                <c:pt idx="239">
                  <c:v>-233380.4448843256</c:v>
                </c:pt>
                <c:pt idx="240">
                  <c:v>-234716.9193534025</c:v>
                </c:pt>
                <c:pt idx="241">
                  <c:v>-236054.9823581584</c:v>
                </c:pt>
                <c:pt idx="242">
                  <c:v>-237394.6273343583</c:v>
                </c:pt>
                <c:pt idx="243">
                  <c:v>-238735.8477717952</c:v>
                </c:pt>
                <c:pt idx="244">
                  <c:v>-240078.6372136245</c:v>
                </c:pt>
                <c:pt idx="245">
                  <c:v>-241422.989255711</c:v>
                </c:pt>
                <c:pt idx="246">
                  <c:v>-242768.8975459859</c:v>
                </c:pt>
                <c:pt idx="247">
                  <c:v>-244116.3557838148</c:v>
                </c:pt>
                <c:pt idx="248">
                  <c:v>-245465.3577193755</c:v>
                </c:pt>
                <c:pt idx="249">
                  <c:v>-246815.8971530449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Full'!$F$5:$F$254</c:f>
              <c:numCache>
                <c:formatCode>General</c:formatCode>
                <c:ptCount val="250"/>
                <c:pt idx="0">
                  <c:v>8391.184779447678</c:v>
                </c:pt>
                <c:pt idx="1">
                  <c:v>6676.46182588038</c:v>
                </c:pt>
                <c:pt idx="2">
                  <c:v>6106.687089878254</c:v>
                </c:pt>
                <c:pt idx="3">
                  <c:v>5767.01547193081</c:v>
                </c:pt>
                <c:pt idx="4">
                  <c:v>5488.033310514204</c:v>
                </c:pt>
                <c:pt idx="5">
                  <c:v>5219.247501511585</c:v>
                </c:pt>
                <c:pt idx="6">
                  <c:v>4942.210383704114</c:v>
                </c:pt>
                <c:pt idx="7">
                  <c:v>4649.608377801722</c:v>
                </c:pt>
                <c:pt idx="8">
                  <c:v>4338.61306877376</c:v>
                </c:pt>
                <c:pt idx="9">
                  <c:v>4008.371439953537</c:v>
                </c:pt>
                <c:pt idx="10">
                  <c:v>3658.942831196105</c:v>
                </c:pt>
                <c:pt idx="11">
                  <c:v>3290.81114193332</c:v>
                </c:pt>
                <c:pt idx="12">
                  <c:v>2904.648325473975</c:v>
                </c:pt>
                <c:pt idx="13">
                  <c:v>2501.195680646269</c:v>
                </c:pt>
                <c:pt idx="14">
                  <c:v>2081.203385218725</c:v>
                </c:pt>
                <c:pt idx="15">
                  <c:v>1645.399988283647</c:v>
                </c:pt>
                <c:pt idx="16">
                  <c:v>1194.477745590209</c:v>
                </c:pt>
                <c:pt idx="17">
                  <c:v>729.0864684127541</c:v>
                </c:pt>
                <c:pt idx="18">
                  <c:v>249.8319606804403</c:v>
                </c:pt>
                <c:pt idx="19">
                  <c:v>-242.7231072426645</c:v>
                </c:pt>
                <c:pt idx="20">
                  <c:v>-748.0570861982392</c:v>
                </c:pt>
                <c:pt idx="21">
                  <c:v>-1265.68666949978</c:v>
                </c:pt>
                <c:pt idx="22">
                  <c:v>-1795.16402412322</c:v>
                </c:pt>
                <c:pt idx="23">
                  <c:v>-2336.073939113043</c:v>
                </c:pt>
                <c:pt idx="24">
                  <c:v>-2888.031101049873</c:v>
                </c:pt>
                <c:pt idx="25">
                  <c:v>-3450.677550062102</c:v>
                </c:pt>
                <c:pt idx="26">
                  <c:v>-4023.680337417274</c:v>
                </c:pt>
                <c:pt idx="27">
                  <c:v>-4606.729387345671</c:v>
                </c:pt>
                <c:pt idx="28">
                  <c:v>-5199.535555684236</c:v>
                </c:pt>
                <c:pt idx="29">
                  <c:v>-5801.828872787164</c:v>
                </c:pt>
                <c:pt idx="30">
                  <c:v>-6413.35695590555</c:v>
                </c:pt>
                <c:pt idx="31">
                  <c:v>-7033.883575672291</c:v>
                </c:pt>
                <c:pt idx="32">
                  <c:v>-7663.187361706042</c:v>
                </c:pt>
                <c:pt idx="33">
                  <c:v>-8301.060633227078</c:v>
                </c:pt>
                <c:pt idx="34">
                  <c:v>-8947.308341691531</c:v>
                </c:pt>
                <c:pt idx="35">
                  <c:v>-9601.747113644025</c:v>
                </c:pt>
                <c:pt idx="36">
                  <c:v>-10264.20438316983</c:v>
                </c:pt>
                <c:pt idx="37">
                  <c:v>-10934.51760444995</c:v>
                </c:pt>
                <c:pt idx="38">
                  <c:v>-11612.53353595865</c:v>
                </c:pt>
                <c:pt idx="39">
                  <c:v>-12298.10758878481</c:v>
                </c:pt>
                <c:pt idx="40">
                  <c:v>-12991.10323240589</c:v>
                </c:pt>
                <c:pt idx="41">
                  <c:v>-13691.39145199665</c:v>
                </c:pt>
                <c:pt idx="42">
                  <c:v>-14398.85025202693</c:v>
                </c:pt>
                <c:pt idx="43">
                  <c:v>-15113.36420149261</c:v>
                </c:pt>
                <c:pt idx="44">
                  <c:v>-15834.8240166488</c:v>
                </c:pt>
                <c:pt idx="45">
                  <c:v>-16563.12617757346</c:v>
                </c:pt>
                <c:pt idx="46">
                  <c:v>-17298.1725752964</c:v>
                </c:pt>
                <c:pt idx="47">
                  <c:v>-18039.87018658549</c:v>
                </c:pt>
                <c:pt idx="48">
                  <c:v>-18788.13077379691</c:v>
                </c:pt>
                <c:pt idx="49">
                  <c:v>-19542.87060747411</c:v>
                </c:pt>
                <c:pt idx="50">
                  <c:v>-20304.01020962467</c:v>
                </c:pt>
                <c:pt idx="51">
                  <c:v>-21071.47411582122</c:v>
                </c:pt>
                <c:pt idx="52">
                  <c:v>-21845.19065446308</c:v>
                </c:pt>
                <c:pt idx="53">
                  <c:v>-22625.09174170552</c:v>
                </c:pt>
                <c:pt idx="54">
                  <c:v>-23411.11269071272</c:v>
                </c:pt>
                <c:pt idx="55">
                  <c:v>-24203.19203402491</c:v>
                </c:pt>
                <c:pt idx="56">
                  <c:v>-25001.27135794735</c:v>
                </c:pt>
                <c:pt idx="57">
                  <c:v>-25805.29514797515</c:v>
                </c:pt>
                <c:pt idx="58">
                  <c:v>-26615.21064436196</c:v>
                </c:pt>
                <c:pt idx="59">
                  <c:v>-27430.96770702355</c:v>
                </c:pt>
                <c:pt idx="60">
                  <c:v>-28252.51868904343</c:v>
                </c:pt>
                <c:pt idx="61">
                  <c:v>-29079.81831811402</c:v>
                </c:pt>
                <c:pt idx="62">
                  <c:v>-29912.82358530741</c:v>
                </c:pt>
                <c:pt idx="63">
                  <c:v>-30751.49364062378</c:v>
                </c:pt>
                <c:pt idx="64">
                  <c:v>-31595.78969481368</c:v>
                </c:pt>
                <c:pt idx="65">
                  <c:v>-32445.67492701534</c:v>
                </c:pt>
                <c:pt idx="66">
                  <c:v>-33301.11439778539</c:v>
                </c:pt>
                <c:pt idx="67">
                  <c:v>-34162.07496713975</c:v>
                </c:pt>
                <c:pt idx="68">
                  <c:v>-35028.52521725084</c:v>
                </c:pt>
                <c:pt idx="69">
                  <c:v>-35900.4353794786</c:v>
                </c:pt>
                <c:pt idx="70">
                  <c:v>-36777.77726543758</c:v>
                </c:pt>
                <c:pt idx="71">
                  <c:v>-37660.52420182713</c:v>
                </c:pt>
                <c:pt idx="72">
                  <c:v>-38548.65096877332</c:v>
                </c:pt>
                <c:pt idx="73">
                  <c:v>-39442.13374145047</c:v>
                </c:pt>
                <c:pt idx="74">
                  <c:v>-40340.95003476905</c:v>
                </c:pt>
                <c:pt idx="75">
                  <c:v>-41245.07865093209</c:v>
                </c:pt>
                <c:pt idx="76">
                  <c:v>-42154.49962967777</c:v>
                </c:pt>
                <c:pt idx="77">
                  <c:v>-43069.19420103975</c:v>
                </c:pt>
                <c:pt idx="78">
                  <c:v>-43989.14474046841</c:v>
                </c:pt>
                <c:pt idx="79">
                  <c:v>-44914.33472616862</c:v>
                </c:pt>
                <c:pt idx="80">
                  <c:v>-45844.7486985193</c:v>
                </c:pt>
                <c:pt idx="81">
                  <c:v>-46780.37222145006</c:v>
                </c:pt>
                <c:pt idx="82">
                  <c:v>-47721.19184565929</c:v>
                </c:pt>
                <c:pt idx="83">
                  <c:v>-48667.19507356508</c:v>
                </c:pt>
                <c:pt idx="84">
                  <c:v>-49618.3703258894</c:v>
                </c:pt>
                <c:pt idx="85">
                  <c:v>-50574.70690978147</c:v>
                </c:pt>
                <c:pt idx="86">
                  <c:v>-51536.19498839336</c:v>
                </c:pt>
                <c:pt idx="87">
                  <c:v>-52502.82555182594</c:v>
                </c:pt>
                <c:pt idx="88">
                  <c:v>-53474.59038937015</c:v>
                </c:pt>
                <c:pt idx="89">
                  <c:v>-54451.48206297145</c:v>
                </c:pt>
                <c:pt idx="90">
                  <c:v>-55433.49388185189</c:v>
                </c:pt>
                <c:pt idx="91">
                  <c:v>-56420.61987822705</c:v>
                </c:pt>
                <c:pt idx="92">
                  <c:v>-57412.85478406021</c:v>
                </c:pt>
                <c:pt idx="93">
                  <c:v>-58410.1940087987</c:v>
                </c:pt>
                <c:pt idx="94">
                  <c:v>-59412.63361804145</c:v>
                </c:pt>
                <c:pt idx="95">
                  <c:v>-60420.16939703858</c:v>
                </c:pt>
                <c:pt idx="96">
                  <c:v>-61432.77282389294</c:v>
                </c:pt>
                <c:pt idx="97">
                  <c:v>-62450.39283445628</c:v>
                </c:pt>
                <c:pt idx="98">
                  <c:v>-63472.97823731298</c:v>
                </c:pt>
                <c:pt idx="99">
                  <c:v>-64500.4788752708</c:v>
                </c:pt>
                <c:pt idx="100">
                  <c:v>-65532.8455943318</c:v>
                </c:pt>
                <c:pt idx="101">
                  <c:v>-66570.03021389293</c:v>
                </c:pt>
                <c:pt idx="102">
                  <c:v>-67611.98549811466</c:v>
                </c:pt>
                <c:pt idx="103">
                  <c:v>-68658.6651284018</c:v>
                </c:pt>
                <c:pt idx="104">
                  <c:v>-69710.02367694315</c:v>
                </c:pt>
                <c:pt idx="105">
                  <c:v>-70766.01658125845</c:v>
                </c:pt>
                <c:pt idx="106">
                  <c:v>-71826.60011970705</c:v>
                </c:pt>
                <c:pt idx="107">
                  <c:v>-72891.73138791119</c:v>
                </c:pt>
                <c:pt idx="108">
                  <c:v>-73961.36827605282</c:v>
                </c:pt>
                <c:pt idx="109">
                  <c:v>-75035.46944700408</c:v>
                </c:pt>
                <c:pt idx="110">
                  <c:v>-76113.99431525276</c:v>
                </c:pt>
                <c:pt idx="111">
                  <c:v>-77196.90302658669</c:v>
                </c:pt>
                <c:pt idx="112">
                  <c:v>-78284.15643850498</c:v>
                </c:pt>
                <c:pt idx="113">
                  <c:v>-79375.71610132174</c:v>
                </c:pt>
                <c:pt idx="114">
                  <c:v>-80471.5442399329</c:v>
                </c:pt>
                <c:pt idx="115">
                  <c:v>-81571.60373621812</c:v>
                </c:pt>
                <c:pt idx="116">
                  <c:v>-82675.8581120484</c:v>
                </c:pt>
                <c:pt idx="117">
                  <c:v>-83784.27151287562</c:v>
                </c:pt>
                <c:pt idx="118">
                  <c:v>-84896.8086918777</c:v>
                </c:pt>
                <c:pt idx="119">
                  <c:v>-86013.4349946375</c:v>
                </c:pt>
                <c:pt idx="120">
                  <c:v>-87134.11634433147</c:v>
                </c:pt>
                <c:pt idx="121">
                  <c:v>-88258.81922740885</c:v>
                </c:pt>
                <c:pt idx="122">
                  <c:v>-89387.51067973988</c:v>
                </c:pt>
                <c:pt idx="123">
                  <c:v>-90520.15827321488</c:v>
                </c:pt>
                <c:pt idx="124">
                  <c:v>-91656.73010277526</c:v>
                </c:pt>
                <c:pt idx="125">
                  <c:v>-92797.19477385998</c:v>
                </c:pt>
                <c:pt idx="126">
                  <c:v>-93941.52139024995</c:v>
                </c:pt>
                <c:pt idx="127">
                  <c:v>-95089.6795422961</c:v>
                </c:pt>
                <c:pt idx="128">
                  <c:v>-96241.63929551461</c:v>
                </c:pt>
                <c:pt idx="129">
                  <c:v>-97397.3711795365</c:v>
                </c:pt>
                <c:pt idx="130">
                  <c:v>-98556.84617739631</c:v>
                </c:pt>
                <c:pt idx="131">
                  <c:v>-99720.03571514878</c:v>
                </c:pt>
                <c:pt idx="132">
                  <c:v>-100886.9116517998</c:v>
                </c:pt>
                <c:pt idx="133">
                  <c:v>-102057.4462695401</c:v>
                </c:pt>
                <c:pt idx="134">
                  <c:v>-103231.6122642707</c:v>
                </c:pt>
                <c:pt idx="135">
                  <c:v>-104409.3827364088</c:v>
                </c:pt>
                <c:pt idx="136">
                  <c:v>-105590.7311819649</c:v>
                </c:pt>
                <c:pt idx="137">
                  <c:v>-106775.6314838788</c:v>
                </c:pt>
                <c:pt idx="138">
                  <c:v>-107964.0579036092</c:v>
                </c:pt>
                <c:pt idx="139">
                  <c:v>-109155.9850729626</c:v>
                </c:pt>
                <c:pt idx="140">
                  <c:v>-110351.3879861576</c:v>
                </c:pt>
                <c:pt idx="141">
                  <c:v>-111550.241992114</c:v>
                </c:pt>
                <c:pt idx="142">
                  <c:v>-112752.5227869583</c:v>
                </c:pt>
                <c:pt idx="143">
                  <c:v>-113958.2064067401</c:v>
                </c:pt>
                <c:pt idx="144">
                  <c:v>-115167.2692203493</c:v>
                </c:pt>
                <c:pt idx="145">
                  <c:v>-116379.6879226301</c:v>
                </c:pt>
                <c:pt idx="146">
                  <c:v>-117595.439527683</c:v>
                </c:pt>
                <c:pt idx="147">
                  <c:v>-118814.501362349</c:v>
                </c:pt>
                <c:pt idx="148">
                  <c:v>-120036.8510598704</c:v>
                </c:pt>
                <c:pt idx="149">
                  <c:v>-121262.4665537211</c:v>
                </c:pt>
                <c:pt idx="150">
                  <c:v>-122491.3260716017</c:v>
                </c:pt>
                <c:pt idx="151">
                  <c:v>-123723.4081295945</c:v>
                </c:pt>
                <c:pt idx="152">
                  <c:v>-124958.6915264706</c:v>
                </c:pt>
                <c:pt idx="153">
                  <c:v>-126197.1553381475</c:v>
                </c:pt>
                <c:pt idx="154">
                  <c:v>-127438.7789122902</c:v>
                </c:pt>
                <c:pt idx="155">
                  <c:v>-128683.5418630502</c:v>
                </c:pt>
                <c:pt idx="156">
                  <c:v>-129931.4240659421</c:v>
                </c:pt>
                <c:pt idx="157">
                  <c:v>-131182.4056528482</c:v>
                </c:pt>
                <c:pt idx="158">
                  <c:v>-132436.4670071515</c:v>
                </c:pt>
                <c:pt idx="159">
                  <c:v>-133693.5887589892</c:v>
                </c:pt>
                <c:pt idx="160">
                  <c:v>-134953.7517806271</c:v>
                </c:pt>
                <c:pt idx="161">
                  <c:v>-136216.9371819468</c:v>
                </c:pt>
                <c:pt idx="162">
                  <c:v>-137483.126306046</c:v>
                </c:pt>
                <c:pt idx="163">
                  <c:v>-138752.3007249457</c:v>
                </c:pt>
                <c:pt idx="164">
                  <c:v>-140024.4422354026</c:v>
                </c:pt>
                <c:pt idx="165">
                  <c:v>-141299.5328548226</c:v>
                </c:pt>
                <c:pt idx="166">
                  <c:v>-142577.5548172735</c:v>
                </c:pt>
                <c:pt idx="167">
                  <c:v>-143858.4905695927</c:v>
                </c:pt>
                <c:pt idx="168">
                  <c:v>-145142.3227675874</c:v>
                </c:pt>
                <c:pt idx="169">
                  <c:v>-146429.0342723251</c:v>
                </c:pt>
                <c:pt idx="170">
                  <c:v>-147718.6081465115</c:v>
                </c:pt>
                <c:pt idx="171">
                  <c:v>-149011.0276509526</c:v>
                </c:pt>
                <c:pt idx="172">
                  <c:v>-150306.2762410991</c:v>
                </c:pt>
                <c:pt idx="173">
                  <c:v>-151604.3375636725</c:v>
                </c:pt>
                <c:pt idx="174">
                  <c:v>-152905.1954533648</c:v>
                </c:pt>
                <c:pt idx="175">
                  <c:v>-154208.8339296181</c:v>
                </c:pt>
                <c:pt idx="176">
                  <c:v>-155515.237193475</c:v>
                </c:pt>
                <c:pt idx="177">
                  <c:v>-156824.3896244995</c:v>
                </c:pt>
                <c:pt idx="178">
                  <c:v>-158136.2757777695</c:v>
                </c:pt>
                <c:pt idx="179">
                  <c:v>-159450.8803809342</c:v>
                </c:pt>
                <c:pt idx="180">
                  <c:v>-160768.1883313383</c:v>
                </c:pt>
                <c:pt idx="181">
                  <c:v>-162088.1846932097</c:v>
                </c:pt>
                <c:pt idx="182">
                  <c:v>-163410.8546949073</c:v>
                </c:pt>
                <c:pt idx="183">
                  <c:v>-164736.1837262319</c:v>
                </c:pt>
                <c:pt idx="184">
                  <c:v>-166064.1573357928</c:v>
                </c:pt>
                <c:pt idx="185">
                  <c:v>-167394.7612284328</c:v>
                </c:pt>
                <c:pt idx="186">
                  <c:v>-168727.9812627085</c:v>
                </c:pt>
                <c:pt idx="187">
                  <c:v>-170063.8034484237</c:v>
                </c:pt>
                <c:pt idx="188">
                  <c:v>-171402.2139442168</c:v>
                </c:pt>
                <c:pt idx="189">
                  <c:v>-172743.1990551972</c:v>
                </c:pt>
                <c:pt idx="190">
                  <c:v>-174086.7452306331</c:v>
                </c:pt>
                <c:pt idx="191">
                  <c:v>-175432.8390616874</c:v>
                </c:pt>
                <c:pt idx="192">
                  <c:v>-176781.4672791999</c:v>
                </c:pt>
                <c:pt idx="193">
                  <c:v>-178132.616751517</c:v>
                </c:pt>
                <c:pt idx="194">
                  <c:v>-179486.2744823644</c:v>
                </c:pt>
                <c:pt idx="195">
                  <c:v>-180842.4276087646</c:v>
                </c:pt>
                <c:pt idx="196">
                  <c:v>-182201.0633989973</c:v>
                </c:pt>
                <c:pt idx="197">
                  <c:v>-183562.169250599</c:v>
                </c:pt>
                <c:pt idx="198">
                  <c:v>-184925.7326884064</c:v>
                </c:pt>
                <c:pt idx="199">
                  <c:v>-186291.7413626355</c:v>
                </c:pt>
                <c:pt idx="200">
                  <c:v>-187660.1830470023</c:v>
                </c:pt>
                <c:pt idx="201">
                  <c:v>-189031.0456368785</c:v>
                </c:pt>
                <c:pt idx="202">
                  <c:v>-190404.3171474852</c:v>
                </c:pt>
                <c:pt idx="203">
                  <c:v>-191779.9857121217</c:v>
                </c:pt>
                <c:pt idx="204">
                  <c:v>-193158.0395804287</c:v>
                </c:pt>
                <c:pt idx="205">
                  <c:v>-194538.4671166862</c:v>
                </c:pt>
                <c:pt idx="206">
                  <c:v>-195921.2567981431</c:v>
                </c:pt>
                <c:pt idx="207">
                  <c:v>-197306.3972133814</c:v>
                </c:pt>
                <c:pt idx="208">
                  <c:v>-198693.8770607088</c:v>
                </c:pt>
                <c:pt idx="209">
                  <c:v>-200083.6851465849</c:v>
                </c:pt>
                <c:pt idx="210">
                  <c:v>-201475.8103840753</c:v>
                </c:pt>
                <c:pt idx="211">
                  <c:v>-202870.2417913366</c:v>
                </c:pt>
                <c:pt idx="212">
                  <c:v>-204266.9684901282</c:v>
                </c:pt>
                <c:pt idx="213">
                  <c:v>-205665.9797043547</c:v>
                </c:pt>
                <c:pt idx="214">
                  <c:v>-207067.2647586321</c:v>
                </c:pt>
                <c:pt idx="215">
                  <c:v>-208470.8130768838</c:v>
                </c:pt>
                <c:pt idx="216">
                  <c:v>-209876.614180961</c:v>
                </c:pt>
                <c:pt idx="217">
                  <c:v>-211284.657689288</c:v>
                </c:pt>
                <c:pt idx="218">
                  <c:v>-212694.9333155351</c:v>
                </c:pt>
                <c:pt idx="219">
                  <c:v>-214107.4308673115</c:v>
                </c:pt>
                <c:pt idx="220">
                  <c:v>-215522.1402448865</c:v>
                </c:pt>
                <c:pt idx="221">
                  <c:v>-216939.0514399299</c:v>
                </c:pt>
                <c:pt idx="222">
                  <c:v>-218358.1545342775</c:v>
                </c:pt>
                <c:pt idx="223">
                  <c:v>-219779.4396987186</c:v>
                </c:pt>
                <c:pt idx="224">
                  <c:v>-221202.897191804</c:v>
                </c:pt>
                <c:pt idx="225">
                  <c:v>-222628.5173586761</c:v>
                </c:pt>
                <c:pt idx="226">
                  <c:v>-224056.2906299193</c:v>
                </c:pt>
                <c:pt idx="227">
                  <c:v>-225486.2075204304</c:v>
                </c:pt>
                <c:pt idx="228">
                  <c:v>-226918.2586283106</c:v>
                </c:pt>
                <c:pt idx="229">
                  <c:v>-228352.4346337739</c:v>
                </c:pt>
                <c:pt idx="230">
                  <c:v>-229788.7262980766</c:v>
                </c:pt>
                <c:pt idx="231">
                  <c:v>-231227.1244624653</c:v>
                </c:pt>
                <c:pt idx="232">
                  <c:v>-232667.6200471416</c:v>
                </c:pt>
                <c:pt idx="233">
                  <c:v>-234110.2040502467</c:v>
                </c:pt>
                <c:pt idx="234">
                  <c:v>-235554.8675468608</c:v>
                </c:pt>
                <c:pt idx="235">
                  <c:v>-237001.601688022</c:v>
                </c:pt>
                <c:pt idx="236">
                  <c:v>-238450.39769976</c:v>
                </c:pt>
                <c:pt idx="237">
                  <c:v>-239901.2468821473</c:v>
                </c:pt>
                <c:pt idx="238">
                  <c:v>-241354.1406083654</c:v>
                </c:pt>
                <c:pt idx="239">
                  <c:v>-242809.0703237877</c:v>
                </c:pt>
                <c:pt idx="240">
                  <c:v>-244266.0275450768</c:v>
                </c:pt>
                <c:pt idx="241">
                  <c:v>-245725.0038592967</c:v>
                </c:pt>
                <c:pt idx="242">
                  <c:v>-247185.9909230405</c:v>
                </c:pt>
                <c:pt idx="243">
                  <c:v>-248648.9804615723</c:v>
                </c:pt>
                <c:pt idx="244">
                  <c:v>-250113.9642679818</c:v>
                </c:pt>
                <c:pt idx="245">
                  <c:v>-251580.9342023552</c:v>
                </c:pt>
                <c:pt idx="246">
                  <c:v>-253049.8821909569</c:v>
                </c:pt>
                <c:pt idx="247">
                  <c:v>-254520.8002254262</c:v>
                </c:pt>
                <c:pt idx="248">
                  <c:v>-255993.6803619867</c:v>
                </c:pt>
                <c:pt idx="249">
                  <c:v>-257468.514720668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30728"/>
        <c:axId val="2050933864"/>
      </c:scatterChart>
      <c:valAx>
        <c:axId val="2050930728"/>
        <c:scaling>
          <c:orientation val="minMax"/>
          <c:max val="1500.0"/>
        </c:scaling>
        <c:delete val="0"/>
        <c:axPos val="b"/>
        <c:numFmt formatCode="0" sourceLinked="1"/>
        <c:majorTickMark val="out"/>
        <c:minorTickMark val="none"/>
        <c:tickLblPos val="nextTo"/>
        <c:crossAx val="2050933864"/>
        <c:crosses val="autoZero"/>
        <c:crossBetween val="midCat"/>
      </c:valAx>
      <c:valAx>
        <c:axId val="2050933864"/>
        <c:scaling>
          <c:orientation val="minMax"/>
          <c:max val="20000.0"/>
          <c:min val="-10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0930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Full'!$C$5:$C$254</c:f>
              <c:numCache>
                <c:formatCode>General</c:formatCode>
                <c:ptCount val="250"/>
                <c:pt idx="0">
                  <c:v>-3861.076230552324</c:v>
                </c:pt>
                <c:pt idx="1">
                  <c:v>-5472.56019411962</c:v>
                </c:pt>
                <c:pt idx="2">
                  <c:v>-5939.095940121746</c:v>
                </c:pt>
                <c:pt idx="3">
                  <c:v>-6175.52856806919</c:v>
                </c:pt>
                <c:pt idx="4">
                  <c:v>-6351.271739485797</c:v>
                </c:pt>
                <c:pt idx="5">
                  <c:v>-6516.818558488415</c:v>
                </c:pt>
                <c:pt idx="6">
                  <c:v>-6690.616686295885</c:v>
                </c:pt>
                <c:pt idx="7">
                  <c:v>-6879.979702198278</c:v>
                </c:pt>
                <c:pt idx="8">
                  <c:v>-7087.73602122624</c:v>
                </c:pt>
                <c:pt idx="9">
                  <c:v>-7314.738660046464</c:v>
                </c:pt>
                <c:pt idx="10">
                  <c:v>-7560.928278803894</c:v>
                </c:pt>
                <c:pt idx="11">
                  <c:v>-7825.82097806668</c:v>
                </c:pt>
                <c:pt idx="12">
                  <c:v>-8108.744804526027</c:v>
                </c:pt>
                <c:pt idx="13">
                  <c:v>-8408.958459353731</c:v>
                </c:pt>
                <c:pt idx="14">
                  <c:v>-8725.711764781275</c:v>
                </c:pt>
                <c:pt idx="15">
                  <c:v>-9058.276171716353</c:v>
                </c:pt>
                <c:pt idx="16">
                  <c:v>-9405.95942440979</c:v>
                </c:pt>
                <c:pt idx="17">
                  <c:v>-9768.11171158725</c:v>
                </c:pt>
                <c:pt idx="18">
                  <c:v>-10144.12722931956</c:v>
                </c:pt>
                <c:pt idx="19">
                  <c:v>-10533.44330724267</c:v>
                </c:pt>
                <c:pt idx="20">
                  <c:v>-10935.53829619824</c:v>
                </c:pt>
                <c:pt idx="21">
                  <c:v>-11349.92888949978</c:v>
                </c:pt>
                <c:pt idx="22">
                  <c:v>-11776.16725412322</c:v>
                </c:pt>
                <c:pt idx="23">
                  <c:v>-12213.83817911305</c:v>
                </c:pt>
                <c:pt idx="24">
                  <c:v>-12662.55635104987</c:v>
                </c:pt>
                <c:pt idx="25">
                  <c:v>-13121.96381006211</c:v>
                </c:pt>
                <c:pt idx="26">
                  <c:v>-13591.72760741727</c:v>
                </c:pt>
                <c:pt idx="27">
                  <c:v>-14071.53766734567</c:v>
                </c:pt>
                <c:pt idx="28">
                  <c:v>-14561.10484568424</c:v>
                </c:pt>
                <c:pt idx="29">
                  <c:v>-15060.15917278717</c:v>
                </c:pt>
                <c:pt idx="30">
                  <c:v>-15568.44826590556</c:v>
                </c:pt>
                <c:pt idx="31">
                  <c:v>-16085.73589567229</c:v>
                </c:pt>
                <c:pt idx="32">
                  <c:v>-16611.80069170604</c:v>
                </c:pt>
                <c:pt idx="33">
                  <c:v>-17146.43497322707</c:v>
                </c:pt>
                <c:pt idx="34">
                  <c:v>-17689.44369169154</c:v>
                </c:pt>
                <c:pt idx="35">
                  <c:v>-18240.64347364404</c:v>
                </c:pt>
                <c:pt idx="36">
                  <c:v>-18799.86175316983</c:v>
                </c:pt>
                <c:pt idx="37">
                  <c:v>-19366.93598444996</c:v>
                </c:pt>
                <c:pt idx="38">
                  <c:v>-19941.71292595865</c:v>
                </c:pt>
                <c:pt idx="39">
                  <c:v>-20524.04798878482</c:v>
                </c:pt>
                <c:pt idx="40">
                  <c:v>-21113.80464240589</c:v>
                </c:pt>
                <c:pt idx="41">
                  <c:v>-21710.85387199665</c:v>
                </c:pt>
                <c:pt idx="42">
                  <c:v>-22315.07368202692</c:v>
                </c:pt>
                <c:pt idx="43">
                  <c:v>-22926.34864149261</c:v>
                </c:pt>
                <c:pt idx="44">
                  <c:v>-23544.56946664879</c:v>
                </c:pt>
                <c:pt idx="45">
                  <c:v>-24169.63263757348</c:v>
                </c:pt>
                <c:pt idx="46">
                  <c:v>-24801.44004529641</c:v>
                </c:pt>
                <c:pt idx="47">
                  <c:v>-25439.8986665855</c:v>
                </c:pt>
                <c:pt idx="48">
                  <c:v>-26084.92026379692</c:v>
                </c:pt>
                <c:pt idx="49">
                  <c:v>-26736.42110747411</c:v>
                </c:pt>
                <c:pt idx="50">
                  <c:v>-27394.32171962468</c:v>
                </c:pt>
                <c:pt idx="51">
                  <c:v>-28058.54663582123</c:v>
                </c:pt>
                <c:pt idx="52">
                  <c:v>-28729.02418446308</c:v>
                </c:pt>
                <c:pt idx="53">
                  <c:v>-29405.68628170551</c:v>
                </c:pt>
                <c:pt idx="54">
                  <c:v>-30088.46824071271</c:v>
                </c:pt>
                <c:pt idx="55">
                  <c:v>-30777.30859402491</c:v>
                </c:pt>
                <c:pt idx="56">
                  <c:v>-31472.14892794735</c:v>
                </c:pt>
                <c:pt idx="57">
                  <c:v>-32172.93372797515</c:v>
                </c:pt>
                <c:pt idx="58">
                  <c:v>-32879.61023436197</c:v>
                </c:pt>
                <c:pt idx="59">
                  <c:v>-33592.12830702356</c:v>
                </c:pt>
                <c:pt idx="60">
                  <c:v>-34310.44029904343</c:v>
                </c:pt>
                <c:pt idx="61">
                  <c:v>-35034.50093811402</c:v>
                </c:pt>
                <c:pt idx="62">
                  <c:v>-35764.26721530742</c:v>
                </c:pt>
                <c:pt idx="63">
                  <c:v>-36499.69828062377</c:v>
                </c:pt>
                <c:pt idx="64">
                  <c:v>-37240.75534481368</c:v>
                </c:pt>
                <c:pt idx="65">
                  <c:v>-37987.40158701533</c:v>
                </c:pt>
                <c:pt idx="66">
                  <c:v>-38739.6020677854</c:v>
                </c:pt>
                <c:pt idx="67">
                  <c:v>-39497.32364713974</c:v>
                </c:pt>
                <c:pt idx="68">
                  <c:v>-40260.53490725083</c:v>
                </c:pt>
                <c:pt idx="69">
                  <c:v>-41029.2060794786</c:v>
                </c:pt>
                <c:pt idx="70">
                  <c:v>-41803.3089754376</c:v>
                </c:pt>
                <c:pt idx="71">
                  <c:v>-42582.81692182714</c:v>
                </c:pt>
                <c:pt idx="72">
                  <c:v>-43367.70469877332</c:v>
                </c:pt>
                <c:pt idx="73">
                  <c:v>-44157.94848145047</c:v>
                </c:pt>
                <c:pt idx="74">
                  <c:v>-44953.52578476906</c:v>
                </c:pt>
                <c:pt idx="75">
                  <c:v>-45754.4154109321</c:v>
                </c:pt>
                <c:pt idx="76">
                  <c:v>-46560.59739967776</c:v>
                </c:pt>
                <c:pt idx="77">
                  <c:v>-47372.05298103975</c:v>
                </c:pt>
                <c:pt idx="78">
                  <c:v>-48188.76453046841</c:v>
                </c:pt>
                <c:pt idx="79">
                  <c:v>-49010.71552616863</c:v>
                </c:pt>
                <c:pt idx="80">
                  <c:v>-49837.8905085193</c:v>
                </c:pt>
                <c:pt idx="81">
                  <c:v>-50670.27504145007</c:v>
                </c:pt>
                <c:pt idx="82">
                  <c:v>-51507.8556756593</c:v>
                </c:pt>
                <c:pt idx="83">
                  <c:v>-52350.61991356509</c:v>
                </c:pt>
                <c:pt idx="84">
                  <c:v>-53198.55617588941</c:v>
                </c:pt>
                <c:pt idx="85">
                  <c:v>-54051.65376978147</c:v>
                </c:pt>
                <c:pt idx="86">
                  <c:v>-54909.90285839335</c:v>
                </c:pt>
                <c:pt idx="87">
                  <c:v>-55773.29443182594</c:v>
                </c:pt>
                <c:pt idx="88">
                  <c:v>-56641.82027937014</c:v>
                </c:pt>
                <c:pt idx="89">
                  <c:v>-57515.47296297144</c:v>
                </c:pt>
                <c:pt idx="90">
                  <c:v>-58394.24579185189</c:v>
                </c:pt>
                <c:pt idx="91">
                  <c:v>-59278.13279822706</c:v>
                </c:pt>
                <c:pt idx="92">
                  <c:v>-60167.12871406022</c:v>
                </c:pt>
                <c:pt idx="93">
                  <c:v>-61061.22894879871</c:v>
                </c:pt>
                <c:pt idx="94">
                  <c:v>-61960.42956804145</c:v>
                </c:pt>
                <c:pt idx="95">
                  <c:v>-62864.72539703856</c:v>
                </c:pt>
                <c:pt idx="96">
                  <c:v>-63774.08982389292</c:v>
                </c:pt>
                <c:pt idx="97">
                  <c:v>-64688.47083445626</c:v>
                </c:pt>
                <c:pt idx="98">
                  <c:v>-65607.81723731296</c:v>
                </c:pt>
                <c:pt idx="99">
                  <c:v>-66532.07887527079</c:v>
                </c:pt>
                <c:pt idx="100">
                  <c:v>-67461.20659433177</c:v>
                </c:pt>
                <c:pt idx="101">
                  <c:v>-68395.1522138929</c:v>
                </c:pt>
                <c:pt idx="102">
                  <c:v>-69333.86849811463</c:v>
                </c:pt>
                <c:pt idx="103">
                  <c:v>-70277.3091284018</c:v>
                </c:pt>
                <c:pt idx="104">
                  <c:v>-71225.42867694312</c:v>
                </c:pt>
                <c:pt idx="105">
                  <c:v>-72178.18258125841</c:v>
                </c:pt>
                <c:pt idx="106">
                  <c:v>-73135.52711970708</c:v>
                </c:pt>
                <c:pt idx="107">
                  <c:v>-74097.41938791121</c:v>
                </c:pt>
                <c:pt idx="108">
                  <c:v>-75063.81727605284</c:v>
                </c:pt>
                <c:pt idx="109">
                  <c:v>-76034.6794470041</c:v>
                </c:pt>
                <c:pt idx="110">
                  <c:v>-77009.96531525278</c:v>
                </c:pt>
                <c:pt idx="111">
                  <c:v>-77989.6350265867</c:v>
                </c:pt>
                <c:pt idx="112">
                  <c:v>-78973.649438505</c:v>
                </c:pt>
                <c:pt idx="113">
                  <c:v>-79961.97010132176</c:v>
                </c:pt>
                <c:pt idx="114">
                  <c:v>-80954.55923993291</c:v>
                </c:pt>
                <c:pt idx="115">
                  <c:v>-81951.37973621813</c:v>
                </c:pt>
                <c:pt idx="116">
                  <c:v>-82952.39511204842</c:v>
                </c:pt>
                <c:pt idx="117">
                  <c:v>-83957.56951287563</c:v>
                </c:pt>
                <c:pt idx="118">
                  <c:v>-84966.86769187771</c:v>
                </c:pt>
                <c:pt idx="119">
                  <c:v>-85980.2549946375</c:v>
                </c:pt>
                <c:pt idx="120">
                  <c:v>-86997.69734433147</c:v>
                </c:pt>
                <c:pt idx="121">
                  <c:v>-88019.16122740885</c:v>
                </c:pt>
                <c:pt idx="122">
                  <c:v>-89044.61367973988</c:v>
                </c:pt>
                <c:pt idx="123">
                  <c:v>-90074.02227321488</c:v>
                </c:pt>
                <c:pt idx="124">
                  <c:v>-91107.35510277526</c:v>
                </c:pt>
                <c:pt idx="125">
                  <c:v>-92144.58077385998</c:v>
                </c:pt>
                <c:pt idx="126">
                  <c:v>-93185.66839024994</c:v>
                </c:pt>
                <c:pt idx="127">
                  <c:v>-94230.5875422961</c:v>
                </c:pt>
                <c:pt idx="128">
                  <c:v>-95279.30829551467</c:v>
                </c:pt>
                <c:pt idx="129">
                  <c:v>-96331.80117953656</c:v>
                </c:pt>
                <c:pt idx="130">
                  <c:v>-97388.03717739636</c:v>
                </c:pt>
                <c:pt idx="131">
                  <c:v>-98447.98771514883</c:v>
                </c:pt>
                <c:pt idx="132">
                  <c:v>-99511.62465179985</c:v>
                </c:pt>
                <c:pt idx="133">
                  <c:v>-100578.9202695401</c:v>
                </c:pt>
                <c:pt idx="134">
                  <c:v>-101649.8472642708</c:v>
                </c:pt>
                <c:pt idx="135">
                  <c:v>-102724.3787364088</c:v>
                </c:pt>
                <c:pt idx="136">
                  <c:v>-103802.488181965</c:v>
                </c:pt>
                <c:pt idx="137">
                  <c:v>-104884.1494838789</c:v>
                </c:pt>
                <c:pt idx="138">
                  <c:v>-105969.3369036093</c:v>
                </c:pt>
                <c:pt idx="139">
                  <c:v>-107058.0250729626</c:v>
                </c:pt>
                <c:pt idx="140">
                  <c:v>-108150.1889861576</c:v>
                </c:pt>
                <c:pt idx="141">
                  <c:v>-109245.803992114</c:v>
                </c:pt>
                <c:pt idx="142">
                  <c:v>-110344.8457869584</c:v>
                </c:pt>
                <c:pt idx="143">
                  <c:v>-111447.2904067402</c:v>
                </c:pt>
                <c:pt idx="144">
                  <c:v>-112553.1142203494</c:v>
                </c:pt>
                <c:pt idx="145">
                  <c:v>-113662.2939226301</c:v>
                </c:pt>
                <c:pt idx="146">
                  <c:v>-114774.806527683</c:v>
                </c:pt>
                <c:pt idx="147">
                  <c:v>-115890.629362349</c:v>
                </c:pt>
                <c:pt idx="148">
                  <c:v>-117009.7400598705</c:v>
                </c:pt>
                <c:pt idx="149">
                  <c:v>-118132.1165537212</c:v>
                </c:pt>
                <c:pt idx="150">
                  <c:v>-119257.7370716018</c:v>
                </c:pt>
                <c:pt idx="151">
                  <c:v>-120386.5801295946</c:v>
                </c:pt>
                <c:pt idx="152">
                  <c:v>-121518.6245264707</c:v>
                </c:pt>
                <c:pt idx="153">
                  <c:v>-122653.8493381476</c:v>
                </c:pt>
                <c:pt idx="154">
                  <c:v>-123792.2339122903</c:v>
                </c:pt>
                <c:pt idx="155">
                  <c:v>-124933.7578630503</c:v>
                </c:pt>
                <c:pt idx="156">
                  <c:v>-126078.4010659421</c:v>
                </c:pt>
                <c:pt idx="157">
                  <c:v>-127226.1436528483</c:v>
                </c:pt>
                <c:pt idx="158">
                  <c:v>-128376.9660071515</c:v>
                </c:pt>
                <c:pt idx="159">
                  <c:v>-129530.8487589893</c:v>
                </c:pt>
                <c:pt idx="160">
                  <c:v>-130687.7727806271</c:v>
                </c:pt>
                <c:pt idx="161">
                  <c:v>-131847.7191819469</c:v>
                </c:pt>
                <c:pt idx="162">
                  <c:v>-133010.6693060461</c:v>
                </c:pt>
                <c:pt idx="163">
                  <c:v>-134176.6047249458</c:v>
                </c:pt>
                <c:pt idx="164">
                  <c:v>-135345.5072354027</c:v>
                </c:pt>
                <c:pt idx="165">
                  <c:v>-136517.3588548226</c:v>
                </c:pt>
                <c:pt idx="166">
                  <c:v>-137692.1418172736</c:v>
                </c:pt>
                <c:pt idx="167">
                  <c:v>-138869.8385695927</c:v>
                </c:pt>
                <c:pt idx="168">
                  <c:v>-140050.4317675874</c:v>
                </c:pt>
                <c:pt idx="169">
                  <c:v>-141233.9042723252</c:v>
                </c:pt>
                <c:pt idx="170">
                  <c:v>-142420.2391465115</c:v>
                </c:pt>
                <c:pt idx="171">
                  <c:v>-143609.4196509526</c:v>
                </c:pt>
                <c:pt idx="172">
                  <c:v>-144801.4292410992</c:v>
                </c:pt>
                <c:pt idx="173">
                  <c:v>-145996.2515636725</c:v>
                </c:pt>
                <c:pt idx="174">
                  <c:v>-147193.8704533648</c:v>
                </c:pt>
                <c:pt idx="175">
                  <c:v>-148394.2699296182</c:v>
                </c:pt>
                <c:pt idx="176">
                  <c:v>-149597.4341934751</c:v>
                </c:pt>
                <c:pt idx="177">
                  <c:v>-150803.3476244995</c:v>
                </c:pt>
                <c:pt idx="178">
                  <c:v>-152011.9947777695</c:v>
                </c:pt>
                <c:pt idx="179">
                  <c:v>-153223.3603809343</c:v>
                </c:pt>
                <c:pt idx="180">
                  <c:v>-154437.4293313384</c:v>
                </c:pt>
                <c:pt idx="181">
                  <c:v>-155654.1866932097</c:v>
                </c:pt>
                <c:pt idx="182">
                  <c:v>-156873.6176949074</c:v>
                </c:pt>
                <c:pt idx="183">
                  <c:v>-158095.707726232</c:v>
                </c:pt>
                <c:pt idx="184">
                  <c:v>-159320.4423357929</c:v>
                </c:pt>
                <c:pt idx="185">
                  <c:v>-160547.8072284328</c:v>
                </c:pt>
                <c:pt idx="186">
                  <c:v>-161777.7882627085</c:v>
                </c:pt>
                <c:pt idx="187">
                  <c:v>-163010.3714484237</c:v>
                </c:pt>
                <c:pt idx="188">
                  <c:v>-164245.5429442169</c:v>
                </c:pt>
                <c:pt idx="189">
                  <c:v>-165483.2890551972</c:v>
                </c:pt>
                <c:pt idx="190">
                  <c:v>-166723.5962306331</c:v>
                </c:pt>
                <c:pt idx="191">
                  <c:v>-167966.4510616873</c:v>
                </c:pt>
                <c:pt idx="192">
                  <c:v>-169211.8402791999</c:v>
                </c:pt>
                <c:pt idx="193">
                  <c:v>-170459.750751517</c:v>
                </c:pt>
                <c:pt idx="194">
                  <c:v>-171710.1694823644</c:v>
                </c:pt>
                <c:pt idx="195">
                  <c:v>-172963.0836087646</c:v>
                </c:pt>
                <c:pt idx="196">
                  <c:v>-174218.4803989973</c:v>
                </c:pt>
                <c:pt idx="197">
                  <c:v>-175476.3472505989</c:v>
                </c:pt>
                <c:pt idx="198">
                  <c:v>-176736.6716884064</c:v>
                </c:pt>
                <c:pt idx="199">
                  <c:v>-177999.4413626355</c:v>
                </c:pt>
                <c:pt idx="200">
                  <c:v>-179264.6440470023</c:v>
                </c:pt>
                <c:pt idx="201">
                  <c:v>-180532.2676368784</c:v>
                </c:pt>
                <c:pt idx="202">
                  <c:v>-181802.3001474852</c:v>
                </c:pt>
                <c:pt idx="203">
                  <c:v>-183074.7297121217</c:v>
                </c:pt>
                <c:pt idx="204">
                  <c:v>-184349.5445804287</c:v>
                </c:pt>
                <c:pt idx="205">
                  <c:v>-185626.7331166861</c:v>
                </c:pt>
                <c:pt idx="206">
                  <c:v>-186906.2837981432</c:v>
                </c:pt>
                <c:pt idx="207">
                  <c:v>-188188.1852133813</c:v>
                </c:pt>
                <c:pt idx="208">
                  <c:v>-189472.4260607088</c:v>
                </c:pt>
                <c:pt idx="209">
                  <c:v>-190758.9951465848</c:v>
                </c:pt>
                <c:pt idx="210">
                  <c:v>-192047.8813840753</c:v>
                </c:pt>
                <c:pt idx="211">
                  <c:v>-193339.0737913365</c:v>
                </c:pt>
                <c:pt idx="212">
                  <c:v>-194632.5614901282</c:v>
                </c:pt>
                <c:pt idx="213">
                  <c:v>-195928.3337043547</c:v>
                </c:pt>
                <c:pt idx="214">
                  <c:v>-197226.379758632</c:v>
                </c:pt>
                <c:pt idx="215">
                  <c:v>-198526.6890768838</c:v>
                </c:pt>
                <c:pt idx="216">
                  <c:v>-199829.251180961</c:v>
                </c:pt>
                <c:pt idx="217">
                  <c:v>-201134.0556892881</c:v>
                </c:pt>
                <c:pt idx="218">
                  <c:v>-202441.0923155351</c:v>
                </c:pt>
                <c:pt idx="219">
                  <c:v>-203750.3508673116</c:v>
                </c:pt>
                <c:pt idx="220">
                  <c:v>-205061.8212448865</c:v>
                </c:pt>
                <c:pt idx="221">
                  <c:v>-206375.4934399299</c:v>
                </c:pt>
                <c:pt idx="222">
                  <c:v>-207691.3575342775</c:v>
                </c:pt>
                <c:pt idx="223">
                  <c:v>-209009.4036987186</c:v>
                </c:pt>
                <c:pt idx="224">
                  <c:v>-210329.622191804</c:v>
                </c:pt>
                <c:pt idx="225">
                  <c:v>-211652.0033586761</c:v>
                </c:pt>
                <c:pt idx="226">
                  <c:v>-212976.5376299192</c:v>
                </c:pt>
                <c:pt idx="227">
                  <c:v>-214303.2155204305</c:v>
                </c:pt>
                <c:pt idx="228">
                  <c:v>-215632.0276283106</c:v>
                </c:pt>
                <c:pt idx="229">
                  <c:v>-216962.9646337739</c:v>
                </c:pt>
                <c:pt idx="230">
                  <c:v>-218296.0172980765</c:v>
                </c:pt>
                <c:pt idx="231">
                  <c:v>-219631.1764624653</c:v>
                </c:pt>
                <c:pt idx="232">
                  <c:v>-220968.4330471415</c:v>
                </c:pt>
                <c:pt idx="233">
                  <c:v>-222307.7780502468</c:v>
                </c:pt>
                <c:pt idx="234">
                  <c:v>-223649.2025468608</c:v>
                </c:pt>
                <c:pt idx="235">
                  <c:v>-224992.697688022</c:v>
                </c:pt>
                <c:pt idx="236">
                  <c:v>-226338.25469976</c:v>
                </c:pt>
                <c:pt idx="237">
                  <c:v>-227685.8648821473</c:v>
                </c:pt>
                <c:pt idx="238">
                  <c:v>-229035.5196083654</c:v>
                </c:pt>
                <c:pt idx="239">
                  <c:v>-230387.2103237877</c:v>
                </c:pt>
                <c:pt idx="240">
                  <c:v>-231740.9285450767</c:v>
                </c:pt>
                <c:pt idx="241">
                  <c:v>-233096.6658592967</c:v>
                </c:pt>
                <c:pt idx="242">
                  <c:v>-234454.4139230405</c:v>
                </c:pt>
                <c:pt idx="243">
                  <c:v>-235814.1644615723</c:v>
                </c:pt>
                <c:pt idx="244">
                  <c:v>-237175.9092679818</c:v>
                </c:pt>
                <c:pt idx="245">
                  <c:v>-238539.6402023552</c:v>
                </c:pt>
                <c:pt idx="246">
                  <c:v>-239905.3491909568</c:v>
                </c:pt>
                <c:pt idx="247">
                  <c:v>-241273.0282254262</c:v>
                </c:pt>
                <c:pt idx="248">
                  <c:v>-242642.6693619867</c:v>
                </c:pt>
                <c:pt idx="249">
                  <c:v>-244014.264720668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Full'!$K$5:$K$254</c:f>
              <c:numCache>
                <c:formatCode>General</c:formatCode>
                <c:ptCount val="250"/>
                <c:pt idx="0">
                  <c:v>-388.7941495581117</c:v>
                </c:pt>
                <c:pt idx="1">
                  <c:v>-3230.49844301193</c:v>
                </c:pt>
                <c:pt idx="2">
                  <c:v>-4002.437277538944</c:v>
                </c:pt>
                <c:pt idx="3">
                  <c:v>-4306.688652628813</c:v>
                </c:pt>
                <c:pt idx="4">
                  <c:v>-4451.780612022102</c:v>
                </c:pt>
                <c:pt idx="5">
                  <c:v>-4535.30494687279</c:v>
                </c:pt>
                <c:pt idx="6">
                  <c:v>-4596.277115848013</c:v>
                </c:pt>
                <c:pt idx="7">
                  <c:v>-4652.519413303373</c:v>
                </c:pt>
                <c:pt idx="8">
                  <c:v>-4712.840553362744</c:v>
                </c:pt>
                <c:pt idx="9">
                  <c:v>-4781.77636789494</c:v>
                </c:pt>
                <c:pt idx="10">
                  <c:v>-4861.676597544216</c:v>
                </c:pt>
                <c:pt idx="11">
                  <c:v>-4953.710011361717</c:v>
                </c:pt>
                <c:pt idx="12">
                  <c:v>-5058.382729738301</c:v>
                </c:pt>
                <c:pt idx="13">
                  <c:v>-5175.820019357308</c:v>
                </c:pt>
                <c:pt idx="14">
                  <c:v>-5305.925952252755</c:v>
                </c:pt>
                <c:pt idx="15">
                  <c:v>-5448.476816325278</c:v>
                </c:pt>
                <c:pt idx="16">
                  <c:v>-5603.177114309214</c:v>
                </c:pt>
                <c:pt idx="17">
                  <c:v>-5769.693722825436</c:v>
                </c:pt>
                <c:pt idx="18">
                  <c:v>-5947.676948237824</c:v>
                </c:pt>
                <c:pt idx="19">
                  <c:v>-6136.773543153842</c:v>
                </c:pt>
                <c:pt idx="20">
                  <c:v>-6336.634701130681</c:v>
                </c:pt>
                <c:pt idx="21">
                  <c:v>-6546.92087088869</c:v>
                </c:pt>
                <c:pt idx="22">
                  <c:v>-6767.304536523073</c:v>
                </c:pt>
                <c:pt idx="23">
                  <c:v>-6997.471689895555</c:v>
                </c:pt>
                <c:pt idx="24">
                  <c:v>-7237.122461774237</c:v>
                </c:pt>
                <c:pt idx="25">
                  <c:v>-7485.971214977497</c:v>
                </c:pt>
                <c:pt idx="26">
                  <c:v>-7743.746298392301</c:v>
                </c:pt>
                <c:pt idx="27">
                  <c:v>-8010.189593085927</c:v>
                </c:pt>
                <c:pt idx="28">
                  <c:v>-8285.05593736202</c:v>
                </c:pt>
                <c:pt idx="29">
                  <c:v>-8568.112488220212</c:v>
                </c:pt>
                <c:pt idx="30">
                  <c:v>-8859.1380570502</c:v>
                </c:pt>
                <c:pt idx="31">
                  <c:v>-9157.922444199064</c:v>
                </c:pt>
                <c:pt idx="32">
                  <c:v>-9464.265788147988</c:v>
                </c:pt>
                <c:pt idx="33">
                  <c:v>-9777.977939014407</c:v>
                </c:pt>
                <c:pt idx="34">
                  <c:v>-10098.87786202706</c:v>
                </c:pt>
                <c:pt idx="35">
                  <c:v>-10426.7930738835</c:v>
                </c:pt>
                <c:pt idx="36">
                  <c:v>-10761.55911307109</c:v>
                </c:pt>
                <c:pt idx="37">
                  <c:v>-11103.0190440305</c:v>
                </c:pt>
                <c:pt idx="38">
                  <c:v>-11451.02299426665</c:v>
                </c:pt>
                <c:pt idx="39">
                  <c:v>-11805.42772303562</c:v>
                </c:pt>
                <c:pt idx="40">
                  <c:v>-12166.0962199591</c:v>
                </c:pt>
                <c:pt idx="41">
                  <c:v>-12532.8973317818</c:v>
                </c:pt>
                <c:pt idx="42">
                  <c:v>-12905.70541544093</c:v>
                </c:pt>
                <c:pt idx="43">
                  <c:v>-13284.40001563374</c:v>
                </c:pt>
                <c:pt idx="44">
                  <c:v>-13668.86556512455</c:v>
                </c:pt>
                <c:pt idx="45">
                  <c:v>-14058.99110611301</c:v>
                </c:pt>
                <c:pt idx="46">
                  <c:v>-14454.67003107897</c:v>
                </c:pt>
                <c:pt idx="47">
                  <c:v>-14855.79984161998</c:v>
                </c:pt>
                <c:pt idx="48">
                  <c:v>-15262.28192389982</c:v>
                </c:pt>
                <c:pt idx="49">
                  <c:v>-15674.02133942714</c:v>
                </c:pt>
                <c:pt idx="50">
                  <c:v>-16090.92662998101</c:v>
                </c:pt>
                <c:pt idx="51">
                  <c:v>-16512.90963559248</c:v>
                </c:pt>
                <c:pt idx="52">
                  <c:v>-16939.88532457838</c:v>
                </c:pt>
                <c:pt idx="53">
                  <c:v>-17371.7716347051</c:v>
                </c:pt>
                <c:pt idx="54">
                  <c:v>-17808.48932463523</c:v>
                </c:pt>
                <c:pt idx="55">
                  <c:v>-18249.96183487992</c:v>
                </c:pt>
                <c:pt idx="56">
                  <c:v>-18696.11515754339</c:v>
                </c:pt>
                <c:pt idx="57">
                  <c:v>-19146.87771420557</c:v>
                </c:pt>
                <c:pt idx="58">
                  <c:v>-19602.18024134235</c:v>
                </c:pt>
                <c:pt idx="59">
                  <c:v>-20061.95568273231</c:v>
                </c:pt>
                <c:pt idx="60">
                  <c:v>-20526.13908834384</c:v>
                </c:pt>
                <c:pt idx="61">
                  <c:v>-20994.66751923831</c:v>
                </c:pt>
                <c:pt idx="62">
                  <c:v>-21467.47995806191</c:v>
                </c:pt>
                <c:pt idx="63">
                  <c:v>-21944.51722473357</c:v>
                </c:pt>
                <c:pt idx="64">
                  <c:v>-22425.72189696751</c:v>
                </c:pt>
                <c:pt idx="65">
                  <c:v>-22911.03823529791</c:v>
                </c:pt>
                <c:pt idx="66">
                  <c:v>-23400.41211229916</c:v>
                </c:pt>
                <c:pt idx="67">
                  <c:v>-23893.79094571901</c:v>
                </c:pt>
                <c:pt idx="68">
                  <c:v>-24391.1236352641</c:v>
                </c:pt>
                <c:pt idx="69">
                  <c:v>-24892.36050279675</c:v>
                </c:pt>
                <c:pt idx="70">
                  <c:v>-25397.45323572121</c:v>
                </c:pt>
                <c:pt idx="71">
                  <c:v>-25906.35483335291</c:v>
                </c:pt>
                <c:pt idx="72">
                  <c:v>-26419.01955608096</c:v>
                </c:pt>
                <c:pt idx="73">
                  <c:v>-26935.40287714746</c:v>
                </c:pt>
                <c:pt idx="74">
                  <c:v>-27455.46143687994</c:v>
                </c:pt>
                <c:pt idx="75">
                  <c:v>-27979.15299922583</c:v>
                </c:pt>
                <c:pt idx="76">
                  <c:v>-28506.43641044788</c:v>
                </c:pt>
                <c:pt idx="77">
                  <c:v>-29037.27155985036</c:v>
                </c:pt>
                <c:pt idx="78">
                  <c:v>-29571.61934241402</c:v>
                </c:pt>
                <c:pt idx="79">
                  <c:v>-30109.4416232271</c:v>
                </c:pt>
                <c:pt idx="80">
                  <c:v>-30650.70120360735</c:v>
                </c:pt>
                <c:pt idx="81">
                  <c:v>-31195.36178881672</c:v>
                </c:pt>
                <c:pt idx="82">
                  <c:v>-31743.3879572776</c:v>
                </c:pt>
                <c:pt idx="83">
                  <c:v>-32294.74513120521</c:v>
                </c:pt>
                <c:pt idx="84">
                  <c:v>-32849.39954857682</c:v>
                </c:pt>
                <c:pt idx="85">
                  <c:v>-33407.318236363</c:v>
                </c:pt>
                <c:pt idx="86">
                  <c:v>-33968.46898495209</c:v>
                </c:pt>
                <c:pt idx="87">
                  <c:v>-34532.82032370203</c:v>
                </c:pt>
                <c:pt idx="88">
                  <c:v>-35100.34149755958</c:v>
                </c:pt>
                <c:pt idx="89">
                  <c:v>-35671.00244468902</c:v>
                </c:pt>
                <c:pt idx="90">
                  <c:v>-36244.77377505793</c:v>
                </c:pt>
                <c:pt idx="91">
                  <c:v>-36821.62674992885</c:v>
                </c:pt>
                <c:pt idx="92">
                  <c:v>-37401.53326221063</c:v>
                </c:pt>
                <c:pt idx="93">
                  <c:v>-37984.46581762508</c:v>
                </c:pt>
                <c:pt idx="94">
                  <c:v>-38570.39751664705</c:v>
                </c:pt>
                <c:pt idx="95">
                  <c:v>-39159.30203717955</c:v>
                </c:pt>
                <c:pt idx="96">
                  <c:v>-39751.15361792693</c:v>
                </c:pt>
                <c:pt idx="97">
                  <c:v>-40345.9270424312</c:v>
                </c:pt>
                <c:pt idx="98">
                  <c:v>-40943.59762373994</c:v>
                </c:pt>
                <c:pt idx="99">
                  <c:v>-41544.1411896741</c:v>
                </c:pt>
                <c:pt idx="100">
                  <c:v>-42147.53406866759</c:v>
                </c:pt>
                <c:pt idx="101">
                  <c:v>-42753.75307615074</c:v>
                </c:pt>
                <c:pt idx="102">
                  <c:v>-43362.7755014528</c:v>
                </c:pt>
                <c:pt idx="103">
                  <c:v>-43974.57909519805</c:v>
                </c:pt>
                <c:pt idx="104">
                  <c:v>-44589.14205717384</c:v>
                </c:pt>
                <c:pt idx="105">
                  <c:v>-45206.44302464757</c:v>
                </c:pt>
                <c:pt idx="106">
                  <c:v>-45826.46106111343</c:v>
                </c:pt>
                <c:pt idx="107">
                  <c:v>-46449.17564544825</c:v>
                </c:pt>
                <c:pt idx="108">
                  <c:v>-47074.5666614591</c:v>
                </c:pt>
                <c:pt idx="109">
                  <c:v>-47702.61438780468</c:v>
                </c:pt>
                <c:pt idx="110">
                  <c:v>-48333.29948827417</c:v>
                </c:pt>
                <c:pt idx="111">
                  <c:v>-48966.60300240782</c:v>
                </c:pt>
                <c:pt idx="112">
                  <c:v>-49602.5063364448</c:v>
                </c:pt>
                <c:pt idx="113">
                  <c:v>-50240.99125458388</c:v>
                </c:pt>
                <c:pt idx="114">
                  <c:v>-50882.03987054368</c:v>
                </c:pt>
                <c:pt idx="115">
                  <c:v>-51525.63463941004</c:v>
                </c:pt>
                <c:pt idx="116">
                  <c:v>-52171.75834975834</c:v>
                </c:pt>
                <c:pt idx="117">
                  <c:v>-52820.39411603903</c:v>
                </c:pt>
                <c:pt idx="118">
                  <c:v>-53471.52537121633</c:v>
                </c:pt>
                <c:pt idx="119">
                  <c:v>-54125.13585964843</c:v>
                </c:pt>
                <c:pt idx="120">
                  <c:v>-54781.20963020102</c:v>
                </c:pt>
                <c:pt idx="121">
                  <c:v>-55439.73102958324</c:v>
                </c:pt>
                <c:pt idx="122">
                  <c:v>-56100.68469589798</c:v>
                </c:pt>
                <c:pt idx="123">
                  <c:v>-56764.05555239812</c:v>
                </c:pt>
                <c:pt idx="124">
                  <c:v>-57429.8288014398</c:v>
                </c:pt>
                <c:pt idx="125">
                  <c:v>-58097.989918626</c:v>
                </c:pt>
                <c:pt idx="126">
                  <c:v>-58768.52464713245</c:v>
                </c:pt>
                <c:pt idx="127">
                  <c:v>-59441.4189922088</c:v>
                </c:pt>
                <c:pt idx="128">
                  <c:v>-60116.65921584898</c:v>
                </c:pt>
                <c:pt idx="129">
                  <c:v>-60794.23183162342</c:v>
                </c:pt>
                <c:pt idx="130">
                  <c:v>-61474.12359966786</c:v>
                </c:pt>
                <c:pt idx="131">
                  <c:v>-62156.32152182253</c:v>
                </c:pt>
                <c:pt idx="132">
                  <c:v>-62840.81283691596</c:v>
                </c:pt>
                <c:pt idx="133">
                  <c:v>-63527.58501618838</c:v>
                </c:pt>
                <c:pt idx="134">
                  <c:v>-64216.62575884983</c:v>
                </c:pt>
                <c:pt idx="135">
                  <c:v>-64907.92298776703</c:v>
                </c:pt>
                <c:pt idx="136">
                  <c:v>-65601.46484527607</c:v>
                </c:pt>
                <c:pt idx="137">
                  <c:v>-66297.23968911434</c:v>
                </c:pt>
                <c:pt idx="138">
                  <c:v>-66995.23608846987</c:v>
                </c:pt>
                <c:pt idx="139">
                  <c:v>-67695.4428201413</c:v>
                </c:pt>
                <c:pt idx="140">
                  <c:v>-68397.84886480707</c:v>
                </c:pt>
                <c:pt idx="141">
                  <c:v>-69102.44340339809</c:v>
                </c:pt>
                <c:pt idx="142">
                  <c:v>-69809.21581357166</c:v>
                </c:pt>
                <c:pt idx="143">
                  <c:v>-70518.15566628226</c:v>
                </c:pt>
                <c:pt idx="144">
                  <c:v>-71229.25272244643</c:v>
                </c:pt>
                <c:pt idx="145">
                  <c:v>-71942.49692969833</c:v>
                </c:pt>
                <c:pt idx="146">
                  <c:v>-72657.8784192332</c:v>
                </c:pt>
                <c:pt idx="147">
                  <c:v>-73375.38750273485</c:v>
                </c:pt>
                <c:pt idx="148">
                  <c:v>-74095.01466938633</c:v>
                </c:pt>
                <c:pt idx="149">
                  <c:v>-74816.7505829584</c:v>
                </c:pt>
                <c:pt idx="150">
                  <c:v>-75540.58607897564</c:v>
                </c:pt>
                <c:pt idx="151">
                  <c:v>-76266.51216195636</c:v>
                </c:pt>
                <c:pt idx="152">
                  <c:v>-76994.52000272407</c:v>
                </c:pt>
                <c:pt idx="153">
                  <c:v>-77724.60093578863</c:v>
                </c:pt>
                <c:pt idx="154">
                  <c:v>-78456.74645679457</c:v>
                </c:pt>
                <c:pt idx="155">
                  <c:v>-79190.9482200342</c:v>
                </c:pt>
                <c:pt idx="156">
                  <c:v>-79927.19803602384</c:v>
                </c:pt>
                <c:pt idx="157">
                  <c:v>-80665.48786914149</c:v>
                </c:pt>
                <c:pt idx="158">
                  <c:v>-81405.80983532307</c:v>
                </c:pt>
                <c:pt idx="159">
                  <c:v>-82148.15619981594</c:v>
                </c:pt>
                <c:pt idx="160">
                  <c:v>-82892.5193749887</c:v>
                </c:pt>
                <c:pt idx="161">
                  <c:v>-83638.89191819363</c:v>
                </c:pt>
                <c:pt idx="162">
                  <c:v>-84387.2665296826</c:v>
                </c:pt>
                <c:pt idx="163">
                  <c:v>-85137.63605057244</c:v>
                </c:pt>
                <c:pt idx="164">
                  <c:v>-85889.99346086007</c:v>
                </c:pt>
                <c:pt idx="165">
                  <c:v>-86644.33187748507</c:v>
                </c:pt>
                <c:pt idx="166">
                  <c:v>-87400.64455243865</c:v>
                </c:pt>
                <c:pt idx="167">
                  <c:v>-88158.92487091674</c:v>
                </c:pt>
                <c:pt idx="168">
                  <c:v>-88919.16634951756</c:v>
                </c:pt>
                <c:pt idx="169">
                  <c:v>-89681.36263448079</c:v>
                </c:pt>
                <c:pt idx="170">
                  <c:v>-90445.50749996792</c:v>
                </c:pt>
                <c:pt idx="171">
                  <c:v>-91211.59484638264</c:v>
                </c:pt>
                <c:pt idx="172">
                  <c:v>-91979.61869872933</c:v>
                </c:pt>
                <c:pt idx="173">
                  <c:v>-92749.57320500983</c:v>
                </c:pt>
                <c:pt idx="174">
                  <c:v>-93521.45263465638</c:v>
                </c:pt>
                <c:pt idx="175">
                  <c:v>-94295.25137700002</c:v>
                </c:pt>
                <c:pt idx="176">
                  <c:v>-95070.96393977353</c:v>
                </c:pt>
                <c:pt idx="177">
                  <c:v>-95848.58494764791</c:v>
                </c:pt>
                <c:pt idx="178">
                  <c:v>-96628.1091408015</c:v>
                </c:pt>
                <c:pt idx="179">
                  <c:v>-97409.53137352047</c:v>
                </c:pt>
                <c:pt idx="180">
                  <c:v>-98192.84661283071</c:v>
                </c:pt>
                <c:pt idx="181">
                  <c:v>-98978.04993715932</c:v>
                </c:pt>
                <c:pt idx="182">
                  <c:v>-99765.13653502507</c:v>
                </c:pt>
                <c:pt idx="183">
                  <c:v>-100554.1017037577</c:v>
                </c:pt>
                <c:pt idx="184">
                  <c:v>-101344.9408482446</c:v>
                </c:pt>
                <c:pt idx="185">
                  <c:v>-102137.6494797041</c:v>
                </c:pt>
                <c:pt idx="186">
                  <c:v>-102932.2232144856</c:v>
                </c:pt>
                <c:pt idx="187">
                  <c:v>-103728.6577728946</c:v>
                </c:pt>
                <c:pt idx="188">
                  <c:v>-104526.9489780424</c:v>
                </c:pt>
                <c:pt idx="189">
                  <c:v>-105327.0927547205</c:v>
                </c:pt>
                <c:pt idx="190">
                  <c:v>-106129.0851282984</c:v>
                </c:pt>
                <c:pt idx="191">
                  <c:v>-106932.9222236436</c:v>
                </c:pt>
                <c:pt idx="192">
                  <c:v>-107738.600264065</c:v>
                </c:pt>
                <c:pt idx="193">
                  <c:v>-108546.1155702771</c:v>
                </c:pt>
                <c:pt idx="194">
                  <c:v>-109355.4645593859</c:v>
                </c:pt>
                <c:pt idx="195">
                  <c:v>-110166.6437438958</c:v>
                </c:pt>
                <c:pt idx="196">
                  <c:v>-110979.6497307353</c:v>
                </c:pt>
                <c:pt idx="197">
                  <c:v>-111794.4792203035</c:v>
                </c:pt>
                <c:pt idx="198">
                  <c:v>-112611.129005536</c:v>
                </c:pt>
                <c:pt idx="199">
                  <c:v>-113429.5959709879</c:v>
                </c:pt>
                <c:pt idx="200">
                  <c:v>-114249.8770919367</c:v>
                </c:pt>
                <c:pt idx="201">
                  <c:v>-115071.9694335019</c:v>
                </c:pt>
                <c:pt idx="202">
                  <c:v>-115895.8701497819</c:v>
                </c:pt>
                <c:pt idx="203">
                  <c:v>-116721.5764830086</c:v>
                </c:pt>
                <c:pt idx="204">
                  <c:v>-117549.085762718</c:v>
                </c:pt>
                <c:pt idx="205">
                  <c:v>-118378.3954049359</c:v>
                </c:pt>
                <c:pt idx="206">
                  <c:v>-119209.5029113814</c:v>
                </c:pt>
                <c:pt idx="207">
                  <c:v>-120042.4058686837</c:v>
                </c:pt>
                <c:pt idx="208">
                  <c:v>-120877.1019476152</c:v>
                </c:pt>
                <c:pt idx="209">
                  <c:v>-121713.5889023381</c:v>
                </c:pt>
                <c:pt idx="210">
                  <c:v>-122551.8645696665</c:v>
                </c:pt>
                <c:pt idx="211">
                  <c:v>-123391.926868341</c:v>
                </c:pt>
                <c:pt idx="212">
                  <c:v>-124233.7737983183</c:v>
                </c:pt>
                <c:pt idx="213">
                  <c:v>-125077.4034400729</c:v>
                </c:pt>
                <c:pt idx="214">
                  <c:v>-125922.8139539122</c:v>
                </c:pt>
                <c:pt idx="215">
                  <c:v>-126770.0035793049</c:v>
                </c:pt>
                <c:pt idx="216">
                  <c:v>-127618.9706342204</c:v>
                </c:pt>
                <c:pt idx="217">
                  <c:v>-128469.7135144815</c:v>
                </c:pt>
                <c:pt idx="218">
                  <c:v>-129322.2306931286</c:v>
                </c:pt>
                <c:pt idx="219">
                  <c:v>-130176.5207197948</c:v>
                </c:pt>
                <c:pt idx="220">
                  <c:v>-131032.5822200937</c:v>
                </c:pt>
                <c:pt idx="221">
                  <c:v>-131890.4138950163</c:v>
                </c:pt>
                <c:pt idx="222">
                  <c:v>-132750.0145203403</c:v>
                </c:pt>
                <c:pt idx="223">
                  <c:v>-133611.3829460494</c:v>
                </c:pt>
                <c:pt idx="224">
                  <c:v>-134474.518095763</c:v>
                </c:pt>
                <c:pt idx="225">
                  <c:v>-135339.418966175</c:v>
                </c:pt>
                <c:pt idx="226">
                  <c:v>-136206.0846265046</c:v>
                </c:pt>
                <c:pt idx="227">
                  <c:v>-137074.5142179547</c:v>
                </c:pt>
                <c:pt idx="228">
                  <c:v>-137944.7069531806</c:v>
                </c:pt>
                <c:pt idx="229">
                  <c:v>-138816.6621157679</c:v>
                </c:pt>
                <c:pt idx="230">
                  <c:v>-139690.3790597192</c:v>
                </c:pt>
                <c:pt idx="231">
                  <c:v>-140565.8572089505</c:v>
                </c:pt>
                <c:pt idx="232">
                  <c:v>-141443.0960567948</c:v>
                </c:pt>
                <c:pt idx="233">
                  <c:v>-142322.0951655151</c:v>
                </c:pt>
                <c:pt idx="234">
                  <c:v>-143202.8541658258</c:v>
                </c:pt>
                <c:pt idx="235">
                  <c:v>-144085.3727564217</c:v>
                </c:pt>
                <c:pt idx="236">
                  <c:v>-144969.650703515</c:v>
                </c:pt>
                <c:pt idx="237">
                  <c:v>-145855.6878403809</c:v>
                </c:pt>
                <c:pt idx="238">
                  <c:v>-146743.4840669089</c:v>
                </c:pt>
                <c:pt idx="239">
                  <c:v>-147633.0393491644</c:v>
                </c:pt>
                <c:pt idx="240">
                  <c:v>-148524.3537189549</c:v>
                </c:pt>
                <c:pt idx="241">
                  <c:v>-149417.4272734042</c:v>
                </c:pt>
                <c:pt idx="242">
                  <c:v>-150312.260174535</c:v>
                </c:pt>
                <c:pt idx="243">
                  <c:v>-151208.8526488562</c:v>
                </c:pt>
                <c:pt idx="244">
                  <c:v>-152107.2049869584</c:v>
                </c:pt>
                <c:pt idx="245">
                  <c:v>-153007.3175431152</c:v>
                </c:pt>
                <c:pt idx="246">
                  <c:v>-153909.1907348915</c:v>
                </c:pt>
                <c:pt idx="247">
                  <c:v>-154812.8250427575</c:v>
                </c:pt>
                <c:pt idx="248">
                  <c:v>-155718.2210097101</c:v>
                </c:pt>
                <c:pt idx="249">
                  <c:v>-156625.379240898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Full'!$P$5:$P$254</c:f>
              <c:numCache>
                <c:formatCode>General</c:formatCode>
                <c:ptCount val="250"/>
                <c:pt idx="0">
                  <c:v>-22503.64887022092</c:v>
                </c:pt>
                <c:pt idx="1">
                  <c:v>-24325.20627708372</c:v>
                </c:pt>
                <c:pt idx="2">
                  <c:v>-24693.54305259414</c:v>
                </c:pt>
                <c:pt idx="3">
                  <c:v>-24752.58192958907</c:v>
                </c:pt>
                <c:pt idx="4">
                  <c:v>-24718.10803033123</c:v>
                </c:pt>
                <c:pt idx="5">
                  <c:v>-24656.31402128321</c:v>
                </c:pt>
                <c:pt idx="6">
                  <c:v>-24592.50349614659</c:v>
                </c:pt>
                <c:pt idx="7">
                  <c:v>-24537.49293923331</c:v>
                </c:pt>
                <c:pt idx="8">
                  <c:v>-24496.10419860507</c:v>
                </c:pt>
                <c:pt idx="9">
                  <c:v>-24470.41789599595</c:v>
                </c:pt>
                <c:pt idx="10">
                  <c:v>-24461.177718384</c:v>
                </c:pt>
                <c:pt idx="11">
                  <c:v>-24468.45065583169</c:v>
                </c:pt>
                <c:pt idx="12">
                  <c:v>-24491.95744626345</c:v>
                </c:pt>
                <c:pt idx="13">
                  <c:v>-24531.2456460216</c:v>
                </c:pt>
                <c:pt idx="14">
                  <c:v>-24585.7831606051</c:v>
                </c:pt>
                <c:pt idx="15">
                  <c:v>-24655.00971991933</c:v>
                </c:pt>
                <c:pt idx="16">
                  <c:v>-24738.36532104293</c:v>
                </c:pt>
                <c:pt idx="17">
                  <c:v>-24835.30571533331</c:v>
                </c:pt>
                <c:pt idx="18">
                  <c:v>-24945.31046895898</c:v>
                </c:pt>
                <c:pt idx="19">
                  <c:v>-25067.88671921305</c:v>
                </c:pt>
                <c:pt idx="20">
                  <c:v>-25202.57043117572</c:v>
                </c:pt>
                <c:pt idx="21">
                  <c:v>-25348.92621662941</c:v>
                </c:pt>
                <c:pt idx="22">
                  <c:v>-25506.54634825651</c:v>
                </c:pt>
                <c:pt idx="23">
                  <c:v>-25675.04934937388</c:v>
                </c:pt>
                <c:pt idx="24">
                  <c:v>-25854.07838795799</c:v>
                </c:pt>
                <c:pt idx="25">
                  <c:v>-26043.29961170057</c:v>
                </c:pt>
                <c:pt idx="26">
                  <c:v>-26242.40050440895</c:v>
                </c:pt>
                <c:pt idx="27">
                  <c:v>-26451.08830925909</c:v>
                </c:pt>
                <c:pt idx="28">
                  <c:v>-26669.08854291017</c:v>
                </c:pt>
                <c:pt idx="29">
                  <c:v>-26896.14361126485</c:v>
                </c:pt>
                <c:pt idx="30">
                  <c:v>-27132.01152962044</c:v>
                </c:pt>
                <c:pt idx="31">
                  <c:v>-27376.46474518121</c:v>
                </c:pt>
                <c:pt idx="32">
                  <c:v>-27629.28905718669</c:v>
                </c:pt>
                <c:pt idx="33">
                  <c:v>-27890.28262848951</c:v>
                </c:pt>
                <c:pt idx="34">
                  <c:v>-28159.25508180338</c:v>
                </c:pt>
                <c:pt idx="35">
                  <c:v>-28436.02667372385</c:v>
                </c:pt>
                <c:pt idx="36">
                  <c:v>-28720.42753980359</c:v>
                </c:pt>
                <c:pt idx="37">
                  <c:v>-29012.29700431013</c:v>
                </c:pt>
                <c:pt idx="38">
                  <c:v>-29311.48294872798</c:v>
                </c:pt>
                <c:pt idx="39">
                  <c:v>-29617.84123353508</c:v>
                </c:pt>
                <c:pt idx="40">
                  <c:v>-29931.23516825696</c:v>
                </c:pt>
                <c:pt idx="41">
                  <c:v>-30251.53502525837</c:v>
                </c:pt>
                <c:pt idx="42">
                  <c:v>-30578.61759316493</c:v>
                </c:pt>
                <c:pt idx="43">
                  <c:v>-30912.36576620632</c:v>
                </c:pt>
                <c:pt idx="44">
                  <c:v>-31252.66816614071</c:v>
                </c:pt>
                <c:pt idx="45">
                  <c:v>-31599.41879375332</c:v>
                </c:pt>
                <c:pt idx="46">
                  <c:v>-31952.51670722393</c:v>
                </c:pt>
                <c:pt idx="47">
                  <c:v>-32311.86572493033</c:v>
                </c:pt>
                <c:pt idx="48">
                  <c:v>-32677.37415049789</c:v>
                </c:pt>
                <c:pt idx="49">
                  <c:v>-33048.9545181251</c:v>
                </c:pt>
                <c:pt idx="50">
                  <c:v>-33426.52335641012</c:v>
                </c:pt>
                <c:pt idx="51">
                  <c:v>-33810.0009690783</c:v>
                </c:pt>
                <c:pt idx="52">
                  <c:v>-34199.31123116818</c:v>
                </c:pt>
                <c:pt idx="53">
                  <c:v>-34594.38139937203</c:v>
                </c:pt>
                <c:pt idx="54">
                  <c:v>-34995.14193535355</c:v>
                </c:pt>
                <c:pt idx="55">
                  <c:v>-35401.52634097657</c:v>
                </c:pt>
                <c:pt idx="56">
                  <c:v>-35813.47100447936</c:v>
                </c:pt>
                <c:pt idx="57">
                  <c:v>-36230.91505671862</c:v>
                </c:pt>
                <c:pt idx="58">
                  <c:v>-36653.80023668876</c:v>
                </c:pt>
                <c:pt idx="59">
                  <c:v>-37082.07076559314</c:v>
                </c:pt>
                <c:pt idx="60">
                  <c:v>-37515.67322881024</c:v>
                </c:pt>
                <c:pt idx="61">
                  <c:v>-37954.55646515545</c:v>
                </c:pt>
                <c:pt idx="62">
                  <c:v>-38398.67146289225</c:v>
                </c:pt>
                <c:pt idx="63">
                  <c:v>-38847.97126199371</c:v>
                </c:pt>
                <c:pt idx="64">
                  <c:v>-39302.41086219828</c:v>
                </c:pt>
                <c:pt idx="65">
                  <c:v>-39761.94713644285</c:v>
                </c:pt>
                <c:pt idx="66">
                  <c:v>-40226.53874928998</c:v>
                </c:pt>
                <c:pt idx="67">
                  <c:v>-40696.1460799995</c:v>
                </c:pt>
                <c:pt idx="68">
                  <c:v>-41170.73114992192</c:v>
                </c:pt>
                <c:pt idx="69">
                  <c:v>-41650.25755391798</c:v>
                </c:pt>
                <c:pt idx="70">
                  <c:v>-42134.69039553213</c:v>
                </c:pt>
                <c:pt idx="71">
                  <c:v>-42623.99622566906</c:v>
                </c:pt>
                <c:pt idx="72">
                  <c:v>-43118.14298454253</c:v>
                </c:pt>
                <c:pt idx="73">
                  <c:v>-43617.0999466828</c:v>
                </c:pt>
                <c:pt idx="74">
                  <c:v>-44120.83766880602</c:v>
                </c:pt>
                <c:pt idx="75">
                  <c:v>-44629.32794036334</c:v>
                </c:pt>
                <c:pt idx="76">
                  <c:v>-45142.54373660113</c:v>
                </c:pt>
                <c:pt idx="77">
                  <c:v>-45660.45917397662</c:v>
                </c:pt>
                <c:pt idx="78">
                  <c:v>-46183.04946778361</c:v>
                </c:pt>
                <c:pt idx="79">
                  <c:v>-46710.29089185478</c:v>
                </c:pt>
                <c:pt idx="80">
                  <c:v>-47242.16074021532</c:v>
                </c:pt>
                <c:pt idx="81">
                  <c:v>-47778.63729057228</c:v>
                </c:pt>
                <c:pt idx="82">
                  <c:v>-48319.69976953206</c:v>
                </c:pt>
                <c:pt idx="83">
                  <c:v>-48865.32831944512</c:v>
                </c:pt>
                <c:pt idx="84">
                  <c:v>-49415.50396678521</c:v>
                </c:pt>
                <c:pt idx="85">
                  <c:v>-49970.20859197532</c:v>
                </c:pt>
                <c:pt idx="86">
                  <c:v>-50529.4249005796</c:v>
                </c:pt>
                <c:pt idx="87">
                  <c:v>-51093.13639578463</c:v>
                </c:pt>
                <c:pt idx="88">
                  <c:v>-51661.32735209995</c:v>
                </c:pt>
                <c:pt idx="89">
                  <c:v>-52233.98279021063</c:v>
                </c:pt>
                <c:pt idx="90">
                  <c:v>-52811.08845292056</c:v>
                </c:pt>
                <c:pt idx="91">
                  <c:v>-53392.63078212765</c:v>
                </c:pt>
                <c:pt idx="92">
                  <c:v>-53978.59689677702</c:v>
                </c:pt>
                <c:pt idx="93">
                  <c:v>-54568.97457174083</c:v>
                </c:pt>
                <c:pt idx="94">
                  <c:v>-55163.75221757665</c:v>
                </c:pt>
                <c:pt idx="95">
                  <c:v>-55762.9176104189</c:v>
                </c:pt>
                <c:pt idx="96">
                  <c:v>-56366.44442190425</c:v>
                </c:pt>
                <c:pt idx="97">
                  <c:v>-56974.2895704479</c:v>
                </c:pt>
                <c:pt idx="98">
                  <c:v>-57586.41069945528</c:v>
                </c:pt>
                <c:pt idx="99">
                  <c:v>-58202.76631340523</c:v>
                </c:pt>
                <c:pt idx="100">
                  <c:v>-58823.3157524437</c:v>
                </c:pt>
                <c:pt idx="101">
                  <c:v>-59448.01916797884</c:v>
                </c:pt>
                <c:pt idx="102">
                  <c:v>-60076.83749922736</c:v>
                </c:pt>
                <c:pt idx="103">
                  <c:v>-60709.73245066722</c:v>
                </c:pt>
                <c:pt idx="104">
                  <c:v>-61346.66647035336</c:v>
                </c:pt>
                <c:pt idx="105">
                  <c:v>-61987.60272905479</c:v>
                </c:pt>
                <c:pt idx="106">
                  <c:v>-62632.50510017587</c:v>
                </c:pt>
                <c:pt idx="107">
                  <c:v>-63281.33814042355</c:v>
                </c:pt>
                <c:pt idx="108">
                  <c:v>-63934.06707118826</c:v>
                </c:pt>
                <c:pt idx="109">
                  <c:v>-64590.6577606043</c:v>
                </c:pt>
                <c:pt idx="110">
                  <c:v>-65251.0767062599</c:v>
                </c:pt>
                <c:pt idx="111">
                  <c:v>-65915.29101852707</c:v>
                </c:pt>
                <c:pt idx="112">
                  <c:v>-66583.26840448493</c:v>
                </c:pt>
                <c:pt idx="113">
                  <c:v>-67254.97715240911</c:v>
                </c:pt>
                <c:pt idx="114">
                  <c:v>-67930.38611680317</c:v>
                </c:pt>
                <c:pt idx="115">
                  <c:v>-68609.46470394876</c:v>
                </c:pt>
                <c:pt idx="116">
                  <c:v>-69292.18285795173</c:v>
                </c:pt>
                <c:pt idx="117">
                  <c:v>-69978.51104726343</c:v>
                </c:pt>
                <c:pt idx="118">
                  <c:v>-70668.42025165725</c:v>
                </c:pt>
                <c:pt idx="119">
                  <c:v>-71361.88194964114</c:v>
                </c:pt>
                <c:pt idx="120">
                  <c:v>-72058.868106288</c:v>
                </c:pt>
                <c:pt idx="121">
                  <c:v>-72759.35116146698</c:v>
                </c:pt>
                <c:pt idx="122">
                  <c:v>-73463.30401845925</c:v>
                </c:pt>
                <c:pt idx="123">
                  <c:v>-74170.70003294262</c:v>
                </c:pt>
                <c:pt idx="124">
                  <c:v>-74881.51300233011</c:v>
                </c:pt>
                <c:pt idx="125">
                  <c:v>-75595.71715544866</c:v>
                </c:pt>
                <c:pt idx="126">
                  <c:v>-76313.2871425441</c:v>
                </c:pt>
                <c:pt idx="127">
                  <c:v>-77034.19802560032</c:v>
                </c:pt>
                <c:pt idx="128">
                  <c:v>-77758.42526895943</c:v>
                </c:pt>
                <c:pt idx="129">
                  <c:v>-78485.94473023218</c:v>
                </c:pt>
                <c:pt idx="130">
                  <c:v>-79216.73265148685</c:v>
                </c:pt>
                <c:pt idx="131">
                  <c:v>-79950.76565070673</c:v>
                </c:pt>
                <c:pt idx="132">
                  <c:v>-80688.0207135052</c:v>
                </c:pt>
                <c:pt idx="133">
                  <c:v>-81428.47518508953</c:v>
                </c:pt>
                <c:pt idx="134">
                  <c:v>-82172.10676246377</c:v>
                </c:pt>
                <c:pt idx="135">
                  <c:v>-82918.89348686154</c:v>
                </c:pt>
                <c:pt idx="136">
                  <c:v>-83668.813736402</c:v>
                </c:pt>
                <c:pt idx="137">
                  <c:v>-84421.84621895734</c:v>
                </c:pt>
                <c:pt idx="138">
                  <c:v>-85177.96996522947</c:v>
                </c:pt>
                <c:pt idx="139">
                  <c:v>-85937.16432202217</c:v>
                </c:pt>
                <c:pt idx="140">
                  <c:v>-86699.4089457074</c:v>
                </c:pt>
                <c:pt idx="141">
                  <c:v>-87464.68379587537</c:v>
                </c:pt>
                <c:pt idx="142">
                  <c:v>-88232.96912916278</c:v>
                </c:pt>
                <c:pt idx="143">
                  <c:v>-89004.24549325419</c:v>
                </c:pt>
                <c:pt idx="144">
                  <c:v>-89778.49372104836</c:v>
                </c:pt>
                <c:pt idx="145">
                  <c:v>-90555.69492498616</c:v>
                </c:pt>
                <c:pt idx="146">
                  <c:v>-91335.83049153308</c:v>
                </c:pt>
                <c:pt idx="147">
                  <c:v>-92118.88207581098</c:v>
                </c:pt>
                <c:pt idx="148">
                  <c:v>-92904.83159637576</c:v>
                </c:pt>
                <c:pt idx="149">
                  <c:v>-93693.66123013358</c:v>
                </c:pt>
                <c:pt idx="150">
                  <c:v>-94485.35340739306</c:v>
                </c:pt>
                <c:pt idx="151">
                  <c:v>-95279.8908070485</c:v>
                </c:pt>
                <c:pt idx="152">
                  <c:v>-96077.25635188846</c:v>
                </c:pt>
                <c:pt idx="153">
                  <c:v>-96877.43320402794</c:v>
                </c:pt>
                <c:pt idx="154">
                  <c:v>-97680.4047604584</c:v>
                </c:pt>
                <c:pt idx="155">
                  <c:v>-98486.15464871157</c:v>
                </c:pt>
                <c:pt idx="156">
                  <c:v>-99294.66672263602</c:v>
                </c:pt>
                <c:pt idx="157">
                  <c:v>-100105.9250582793</c:v>
                </c:pt>
                <c:pt idx="158">
                  <c:v>-100919.9139498754</c:v>
                </c:pt>
                <c:pt idx="159">
                  <c:v>-101736.6179059315</c:v>
                </c:pt>
                <c:pt idx="160">
                  <c:v>-102556.0216454143</c:v>
                </c:pt>
                <c:pt idx="161">
                  <c:v>-103378.1100940291</c:v>
                </c:pt>
                <c:pt idx="162">
                  <c:v>-104202.8683805916</c:v>
                </c:pt>
                <c:pt idx="163">
                  <c:v>-105030.281833488</c:v>
                </c:pt>
                <c:pt idx="164">
                  <c:v>-105860.3359772218</c:v>
                </c:pt>
                <c:pt idx="165">
                  <c:v>-106693.0165290434</c:v>
                </c:pt>
                <c:pt idx="166">
                  <c:v>-107528.3093956619</c:v>
                </c:pt>
                <c:pt idx="167">
                  <c:v>-108366.2006700341</c:v>
                </c:pt>
                <c:pt idx="168">
                  <c:v>-109206.6766282308</c:v>
                </c:pt>
                <c:pt idx="169">
                  <c:v>-110049.723726377</c:v>
                </c:pt>
                <c:pt idx="170">
                  <c:v>-110895.3285976637</c:v>
                </c:pt>
                <c:pt idx="171">
                  <c:v>-111743.4780494293</c:v>
                </c:pt>
                <c:pt idx="172">
                  <c:v>-112594.1590603092</c:v>
                </c:pt>
                <c:pt idx="173">
                  <c:v>-113447.3587774516</c:v>
                </c:pt>
                <c:pt idx="174">
                  <c:v>-114303.0645137953</c:v>
                </c:pt>
                <c:pt idx="175">
                  <c:v>-115161.2637454121</c:v>
                </c:pt>
                <c:pt idx="176">
                  <c:v>-116021.9441089079</c:v>
                </c:pt>
                <c:pt idx="177">
                  <c:v>-116885.0933988823</c:v>
                </c:pt>
                <c:pt idx="178">
                  <c:v>-117750.6995654468</c:v>
                </c:pt>
                <c:pt idx="179">
                  <c:v>-118618.7507117963</c:v>
                </c:pt>
                <c:pt idx="180">
                  <c:v>-119489.2350918359</c:v>
                </c:pt>
                <c:pt idx="181">
                  <c:v>-120362.1411078596</c:v>
                </c:pt>
                <c:pt idx="182">
                  <c:v>-121237.45730828</c:v>
                </c:pt>
                <c:pt idx="183">
                  <c:v>-122115.1723854072</c:v>
                </c:pt>
                <c:pt idx="184">
                  <c:v>-122995.2751732768</c:v>
                </c:pt>
                <c:pt idx="185">
                  <c:v>-123877.7546455232</c:v>
                </c:pt>
                <c:pt idx="186">
                  <c:v>-124762.5999133009</c:v>
                </c:pt>
                <c:pt idx="187">
                  <c:v>-125649.8002232473</c:v>
                </c:pt>
                <c:pt idx="188">
                  <c:v>-126539.344955492</c:v>
                </c:pt>
                <c:pt idx="189">
                  <c:v>-127431.2236217049</c:v>
                </c:pt>
                <c:pt idx="190">
                  <c:v>-128325.4258631882</c:v>
                </c:pt>
                <c:pt idx="191">
                  <c:v>-129221.9414490061</c:v>
                </c:pt>
                <c:pt idx="192">
                  <c:v>-130120.7602741549</c:v>
                </c:pt>
                <c:pt idx="193">
                  <c:v>-131021.8723577703</c:v>
                </c:pt>
                <c:pt idx="194">
                  <c:v>-131925.2678413716</c:v>
                </c:pt>
                <c:pt idx="195">
                  <c:v>-132830.9369871416</c:v>
                </c:pt>
                <c:pt idx="196">
                  <c:v>-133738.8701762433</c:v>
                </c:pt>
                <c:pt idx="197">
                  <c:v>-134649.0579071671</c:v>
                </c:pt>
                <c:pt idx="198">
                  <c:v>-135561.4907941162</c:v>
                </c:pt>
                <c:pt idx="199">
                  <c:v>-136476.1595654196</c:v>
                </c:pt>
                <c:pt idx="200">
                  <c:v>-137393.0550619804</c:v>
                </c:pt>
                <c:pt idx="201">
                  <c:v>-138312.1682357529</c:v>
                </c:pt>
                <c:pt idx="202">
                  <c:v>-139233.4901482508</c:v>
                </c:pt>
                <c:pt idx="203">
                  <c:v>-140157.011969084</c:v>
                </c:pt>
                <c:pt idx="204">
                  <c:v>-141082.7249745252</c:v>
                </c:pt>
                <c:pt idx="205">
                  <c:v>-142010.6205461027</c:v>
                </c:pt>
                <c:pt idx="206">
                  <c:v>-142940.6901692225</c:v>
                </c:pt>
                <c:pt idx="207">
                  <c:v>-143872.9254318154</c:v>
                </c:pt>
                <c:pt idx="208">
                  <c:v>-144807.3180230109</c:v>
                </c:pt>
                <c:pt idx="209">
                  <c:v>-145743.8597318359</c:v>
                </c:pt>
                <c:pt idx="210">
                  <c:v>-146682.542445939</c:v>
                </c:pt>
                <c:pt idx="211">
                  <c:v>-147623.358150338</c:v>
                </c:pt>
                <c:pt idx="212">
                  <c:v>-148566.2989261915</c:v>
                </c:pt>
                <c:pt idx="213">
                  <c:v>-149511.3569495941</c:v>
                </c:pt>
                <c:pt idx="214">
                  <c:v>-150458.5244903921</c:v>
                </c:pt>
                <c:pt idx="215">
                  <c:v>-151407.7939110242</c:v>
                </c:pt>
                <c:pt idx="216">
                  <c:v>-152359.1576653807</c:v>
                </c:pt>
                <c:pt idx="217">
                  <c:v>-153312.6082976859</c:v>
                </c:pt>
                <c:pt idx="218">
                  <c:v>-154268.1384413996</c:v>
                </c:pt>
                <c:pt idx="219">
                  <c:v>-155225.7408181393</c:v>
                </c:pt>
                <c:pt idx="220">
                  <c:v>-156185.4082366222</c:v>
                </c:pt>
                <c:pt idx="221">
                  <c:v>-157147.1335916253</c:v>
                </c:pt>
                <c:pt idx="222">
                  <c:v>-158110.9098629651</c:v>
                </c:pt>
                <c:pt idx="223">
                  <c:v>-159076.7301144956</c:v>
                </c:pt>
                <c:pt idx="224">
                  <c:v>-160044.5874931237</c:v>
                </c:pt>
                <c:pt idx="225">
                  <c:v>-161014.4752278424</c:v>
                </c:pt>
                <c:pt idx="226">
                  <c:v>-161986.386628781</c:v>
                </c:pt>
                <c:pt idx="227">
                  <c:v>-162960.3150862718</c:v>
                </c:pt>
                <c:pt idx="228">
                  <c:v>-163936.2540699339</c:v>
                </c:pt>
                <c:pt idx="229">
                  <c:v>-164914.1971277719</c:v>
                </c:pt>
                <c:pt idx="230">
                  <c:v>-165894.1378852908</c:v>
                </c:pt>
                <c:pt idx="231">
                  <c:v>-166876.070044627</c:v>
                </c:pt>
                <c:pt idx="232">
                  <c:v>-167859.9873836926</c:v>
                </c:pt>
                <c:pt idx="233">
                  <c:v>-168845.8837553362</c:v>
                </c:pt>
                <c:pt idx="234">
                  <c:v>-169833.7530865158</c:v>
                </c:pt>
                <c:pt idx="235">
                  <c:v>-170823.5893774886</c:v>
                </c:pt>
                <c:pt idx="236">
                  <c:v>-171815.3867010117</c:v>
                </c:pt>
                <c:pt idx="237">
                  <c:v>-172809.1392015585</c:v>
                </c:pt>
                <c:pt idx="238">
                  <c:v>-173804.8410945465</c:v>
                </c:pt>
                <c:pt idx="239">
                  <c:v>-174802.48666558</c:v>
                </c:pt>
                <c:pt idx="240">
                  <c:v>-175802.0702697028</c:v>
                </c:pt>
                <c:pt idx="241">
                  <c:v>-176803.5863306658</c:v>
                </c:pt>
                <c:pt idx="242">
                  <c:v>-177807.0293402053</c:v>
                </c:pt>
                <c:pt idx="243">
                  <c:v>-178812.3938573336</c:v>
                </c:pt>
                <c:pt idx="244">
                  <c:v>-179819.6745076406</c:v>
                </c:pt>
                <c:pt idx="245">
                  <c:v>-180828.8659826085</c:v>
                </c:pt>
                <c:pt idx="246">
                  <c:v>-181839.963038935</c:v>
                </c:pt>
                <c:pt idx="247">
                  <c:v>-182852.96049787</c:v>
                </c:pt>
                <c:pt idx="248">
                  <c:v>-183867.8532445611</c:v>
                </c:pt>
                <c:pt idx="249">
                  <c:v>-184884.6362274113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Full'!$N$5:$N$254</c:f>
              <c:numCache>
                <c:formatCode>General</c:formatCode>
                <c:ptCount val="250"/>
                <c:pt idx="0">
                  <c:v>19611.20585044189</c:v>
                </c:pt>
                <c:pt idx="1">
                  <c:v>16769.50155698807</c:v>
                </c:pt>
                <c:pt idx="2">
                  <c:v>15997.56272246105</c:v>
                </c:pt>
                <c:pt idx="3">
                  <c:v>15693.31134737119</c:v>
                </c:pt>
                <c:pt idx="4">
                  <c:v>15548.2193879779</c:v>
                </c:pt>
                <c:pt idx="5">
                  <c:v>15464.69505312721</c:v>
                </c:pt>
                <c:pt idx="6">
                  <c:v>15403.72288415199</c:v>
                </c:pt>
                <c:pt idx="7">
                  <c:v>15347.48058669663</c:v>
                </c:pt>
                <c:pt idx="8">
                  <c:v>15287.15944663726</c:v>
                </c:pt>
                <c:pt idx="9">
                  <c:v>15218.22363210506</c:v>
                </c:pt>
                <c:pt idx="10">
                  <c:v>15138.32340245578</c:v>
                </c:pt>
                <c:pt idx="11">
                  <c:v>15046.28998863828</c:v>
                </c:pt>
                <c:pt idx="12">
                  <c:v>14941.6172702617</c:v>
                </c:pt>
                <c:pt idx="13">
                  <c:v>14824.17998064269</c:v>
                </c:pt>
                <c:pt idx="14">
                  <c:v>14694.07404774725</c:v>
                </c:pt>
                <c:pt idx="15">
                  <c:v>14551.52318367472</c:v>
                </c:pt>
                <c:pt idx="16">
                  <c:v>14396.82288569079</c:v>
                </c:pt>
                <c:pt idx="17">
                  <c:v>14230.30627717456</c:v>
                </c:pt>
                <c:pt idx="18">
                  <c:v>14052.32305176218</c:v>
                </c:pt>
                <c:pt idx="19">
                  <c:v>13863.22645684616</c:v>
                </c:pt>
                <c:pt idx="20">
                  <c:v>13663.36529886932</c:v>
                </c:pt>
                <c:pt idx="21">
                  <c:v>13453.07912911131</c:v>
                </c:pt>
                <c:pt idx="22">
                  <c:v>13232.69546347693</c:v>
                </c:pt>
                <c:pt idx="23">
                  <c:v>13002.52831010444</c:v>
                </c:pt>
                <c:pt idx="24">
                  <c:v>12762.87753822576</c:v>
                </c:pt>
                <c:pt idx="25">
                  <c:v>12514.0287850225</c:v>
                </c:pt>
                <c:pt idx="26">
                  <c:v>12256.2537016077</c:v>
                </c:pt>
                <c:pt idx="27">
                  <c:v>11989.81040691407</c:v>
                </c:pt>
                <c:pt idx="28">
                  <c:v>11714.94406263798</c:v>
                </c:pt>
                <c:pt idx="29">
                  <c:v>11431.88751177979</c:v>
                </c:pt>
                <c:pt idx="30">
                  <c:v>11140.8619429498</c:v>
                </c:pt>
                <c:pt idx="31">
                  <c:v>10842.07755580094</c:v>
                </c:pt>
                <c:pt idx="32">
                  <c:v>10535.73421185201</c:v>
                </c:pt>
                <c:pt idx="33">
                  <c:v>10222.02206098559</c:v>
                </c:pt>
                <c:pt idx="34">
                  <c:v>9901.12213797294</c:v>
                </c:pt>
                <c:pt idx="35">
                  <c:v>9573.206926116503</c:v>
                </c:pt>
                <c:pt idx="36">
                  <c:v>9238.440886928905</c:v>
                </c:pt>
                <c:pt idx="37">
                  <c:v>8896.98095596951</c:v>
                </c:pt>
                <c:pt idx="38">
                  <c:v>8548.977005733348</c:v>
                </c:pt>
                <c:pt idx="39">
                  <c:v>8194.572276964383</c:v>
                </c:pt>
                <c:pt idx="40">
                  <c:v>7833.903780040897</c:v>
                </c:pt>
                <c:pt idx="41">
                  <c:v>7467.102668218198</c:v>
                </c:pt>
                <c:pt idx="42">
                  <c:v>7094.294584559067</c:v>
                </c:pt>
                <c:pt idx="43">
                  <c:v>6715.599984366265</c:v>
                </c:pt>
                <c:pt idx="44">
                  <c:v>6331.134434875446</c:v>
                </c:pt>
                <c:pt idx="45">
                  <c:v>5941.00889388699</c:v>
                </c:pt>
                <c:pt idx="46">
                  <c:v>5545.329968921032</c:v>
                </c:pt>
                <c:pt idx="47">
                  <c:v>5144.200158380016</c:v>
                </c:pt>
                <c:pt idx="48">
                  <c:v>4737.718076100182</c:v>
                </c:pt>
                <c:pt idx="49">
                  <c:v>4325.978660572856</c:v>
                </c:pt>
                <c:pt idx="50">
                  <c:v>3909.073370018994</c:v>
                </c:pt>
                <c:pt idx="51">
                  <c:v>3487.090364407519</c:v>
                </c:pt>
                <c:pt idx="52">
                  <c:v>3060.114675421617</c:v>
                </c:pt>
                <c:pt idx="53">
                  <c:v>2628.228365294897</c:v>
                </c:pt>
                <c:pt idx="54">
                  <c:v>2191.510675364767</c:v>
                </c:pt>
                <c:pt idx="55">
                  <c:v>1750.038165120077</c:v>
                </c:pt>
                <c:pt idx="56">
                  <c:v>1303.884842456613</c:v>
                </c:pt>
                <c:pt idx="57">
                  <c:v>853.1222857944304</c:v>
                </c:pt>
                <c:pt idx="58">
                  <c:v>397.8197586576462</c:v>
                </c:pt>
                <c:pt idx="59">
                  <c:v>-61.95568273231038</c:v>
                </c:pt>
                <c:pt idx="60">
                  <c:v>-526.1390883438434</c:v>
                </c:pt>
                <c:pt idx="61">
                  <c:v>-994.6675192383082</c:v>
                </c:pt>
                <c:pt idx="62">
                  <c:v>-1467.479958061907</c:v>
                </c:pt>
                <c:pt idx="63">
                  <c:v>-1944.517224733572</c:v>
                </c:pt>
                <c:pt idx="64">
                  <c:v>-2425.721896967512</c:v>
                </c:pt>
                <c:pt idx="65">
                  <c:v>-2911.038235297907</c:v>
                </c:pt>
                <c:pt idx="66">
                  <c:v>-3400.412112299156</c:v>
                </c:pt>
                <c:pt idx="67">
                  <c:v>-3893.790945719011</c:v>
                </c:pt>
                <c:pt idx="68">
                  <c:v>-4391.123635264098</c:v>
                </c:pt>
                <c:pt idx="69">
                  <c:v>-4892.36050279675</c:v>
                </c:pt>
                <c:pt idx="70">
                  <c:v>-5397.453235721216</c:v>
                </c:pt>
                <c:pt idx="71">
                  <c:v>-5906.354833352907</c:v>
                </c:pt>
                <c:pt idx="72">
                  <c:v>-6419.019556080955</c:v>
                </c:pt>
                <c:pt idx="73">
                  <c:v>-6935.402877147459</c:v>
                </c:pt>
                <c:pt idx="74">
                  <c:v>-7455.46143687994</c:v>
                </c:pt>
                <c:pt idx="75">
                  <c:v>-7979.152999225825</c:v>
                </c:pt>
                <c:pt idx="76">
                  <c:v>-8506.436410447877</c:v>
                </c:pt>
                <c:pt idx="77">
                  <c:v>-9037.271559850363</c:v>
                </c:pt>
                <c:pt idx="78">
                  <c:v>-9571.61934241402</c:v>
                </c:pt>
                <c:pt idx="79">
                  <c:v>-10109.4416232271</c:v>
                </c:pt>
                <c:pt idx="80">
                  <c:v>-10650.70120360735</c:v>
                </c:pt>
                <c:pt idx="81">
                  <c:v>-11195.36178881672</c:v>
                </c:pt>
                <c:pt idx="82">
                  <c:v>-11743.3879572776</c:v>
                </c:pt>
                <c:pt idx="83">
                  <c:v>-12294.74513120521</c:v>
                </c:pt>
                <c:pt idx="84">
                  <c:v>-12849.39954857682</c:v>
                </c:pt>
                <c:pt idx="85">
                  <c:v>-13407.31823636301</c:v>
                </c:pt>
                <c:pt idx="86">
                  <c:v>-13968.46898495209</c:v>
                </c:pt>
                <c:pt idx="87">
                  <c:v>-14532.82032370203</c:v>
                </c:pt>
                <c:pt idx="88">
                  <c:v>-15100.34149755958</c:v>
                </c:pt>
                <c:pt idx="89">
                  <c:v>-15671.00244468902</c:v>
                </c:pt>
                <c:pt idx="90">
                  <c:v>-16244.77377505793</c:v>
                </c:pt>
                <c:pt idx="91">
                  <c:v>-16821.62674992885</c:v>
                </c:pt>
                <c:pt idx="92">
                  <c:v>-17401.53326221063</c:v>
                </c:pt>
                <c:pt idx="93">
                  <c:v>-17984.46581762508</c:v>
                </c:pt>
                <c:pt idx="94">
                  <c:v>-18570.39751664706</c:v>
                </c:pt>
                <c:pt idx="95">
                  <c:v>-19159.30203717956</c:v>
                </c:pt>
                <c:pt idx="96">
                  <c:v>-19751.15361792693</c:v>
                </c:pt>
                <c:pt idx="97">
                  <c:v>-20345.9270424312</c:v>
                </c:pt>
                <c:pt idx="98">
                  <c:v>-20943.59762373994</c:v>
                </c:pt>
                <c:pt idx="99">
                  <c:v>-21544.1411896741</c:v>
                </c:pt>
                <c:pt idx="100">
                  <c:v>-22147.53406866759</c:v>
                </c:pt>
                <c:pt idx="101">
                  <c:v>-22753.75307615074</c:v>
                </c:pt>
                <c:pt idx="102">
                  <c:v>-23362.7755014528</c:v>
                </c:pt>
                <c:pt idx="103">
                  <c:v>-23974.57909519805</c:v>
                </c:pt>
                <c:pt idx="104">
                  <c:v>-24589.14205717384</c:v>
                </c:pt>
                <c:pt idx="105">
                  <c:v>-25206.44302464757</c:v>
                </c:pt>
                <c:pt idx="106">
                  <c:v>-25826.46106111343</c:v>
                </c:pt>
                <c:pt idx="107">
                  <c:v>-26449.17564544825</c:v>
                </c:pt>
                <c:pt idx="108">
                  <c:v>-27074.5666614591</c:v>
                </c:pt>
                <c:pt idx="109">
                  <c:v>-27702.61438780468</c:v>
                </c:pt>
                <c:pt idx="110">
                  <c:v>-28333.29948827417</c:v>
                </c:pt>
                <c:pt idx="111">
                  <c:v>-28966.60300240782</c:v>
                </c:pt>
                <c:pt idx="112">
                  <c:v>-29602.50633644481</c:v>
                </c:pt>
                <c:pt idx="113">
                  <c:v>-30240.99125458388</c:v>
                </c:pt>
                <c:pt idx="114">
                  <c:v>-30882.03987054368</c:v>
                </c:pt>
                <c:pt idx="115">
                  <c:v>-31525.63463941004</c:v>
                </c:pt>
                <c:pt idx="116">
                  <c:v>-32171.75834975834</c:v>
                </c:pt>
                <c:pt idx="117">
                  <c:v>-32820.39411603903</c:v>
                </c:pt>
                <c:pt idx="118">
                  <c:v>-33471.52537121633</c:v>
                </c:pt>
                <c:pt idx="119">
                  <c:v>-34125.13585964843</c:v>
                </c:pt>
                <c:pt idx="120">
                  <c:v>-34781.20963020102</c:v>
                </c:pt>
                <c:pt idx="121">
                  <c:v>-35439.73102958324</c:v>
                </c:pt>
                <c:pt idx="122">
                  <c:v>-36100.68469589798</c:v>
                </c:pt>
                <c:pt idx="123">
                  <c:v>-36764.05555239812</c:v>
                </c:pt>
                <c:pt idx="124">
                  <c:v>-37429.8288014398</c:v>
                </c:pt>
                <c:pt idx="125">
                  <c:v>-38097.989918626</c:v>
                </c:pt>
                <c:pt idx="126">
                  <c:v>-38768.52464713245</c:v>
                </c:pt>
                <c:pt idx="127">
                  <c:v>-39441.4189922088</c:v>
                </c:pt>
                <c:pt idx="128">
                  <c:v>-40116.65921584898</c:v>
                </c:pt>
                <c:pt idx="129">
                  <c:v>-40794.23183162342</c:v>
                </c:pt>
                <c:pt idx="130">
                  <c:v>-41474.12359966786</c:v>
                </c:pt>
                <c:pt idx="131">
                  <c:v>-42156.32152182253</c:v>
                </c:pt>
                <c:pt idx="132">
                  <c:v>-42840.81283691596</c:v>
                </c:pt>
                <c:pt idx="133">
                  <c:v>-43527.58501618838</c:v>
                </c:pt>
                <c:pt idx="134">
                  <c:v>-44216.62575884983</c:v>
                </c:pt>
                <c:pt idx="135">
                  <c:v>-44907.92298776703</c:v>
                </c:pt>
                <c:pt idx="136">
                  <c:v>-45601.46484527607</c:v>
                </c:pt>
                <c:pt idx="137">
                  <c:v>-46297.23968911434</c:v>
                </c:pt>
                <c:pt idx="138">
                  <c:v>-46995.23608846987</c:v>
                </c:pt>
                <c:pt idx="139">
                  <c:v>-47695.4428201413</c:v>
                </c:pt>
                <c:pt idx="140">
                  <c:v>-48397.84886480707</c:v>
                </c:pt>
                <c:pt idx="141">
                  <c:v>-49102.4434033981</c:v>
                </c:pt>
                <c:pt idx="142">
                  <c:v>-49809.21581357166</c:v>
                </c:pt>
                <c:pt idx="143">
                  <c:v>-50518.15566628227</c:v>
                </c:pt>
                <c:pt idx="144">
                  <c:v>-51229.25272244642</c:v>
                </c:pt>
                <c:pt idx="145">
                  <c:v>-51942.49692969833</c:v>
                </c:pt>
                <c:pt idx="146">
                  <c:v>-52657.8784192332</c:v>
                </c:pt>
                <c:pt idx="147">
                  <c:v>-53375.38750273485</c:v>
                </c:pt>
                <c:pt idx="148">
                  <c:v>-54095.01466938633</c:v>
                </c:pt>
                <c:pt idx="149">
                  <c:v>-54816.7505829584</c:v>
                </c:pt>
                <c:pt idx="150">
                  <c:v>-55540.58607897564</c:v>
                </c:pt>
                <c:pt idx="151">
                  <c:v>-56266.51216195636</c:v>
                </c:pt>
                <c:pt idx="152">
                  <c:v>-56994.52000272408</c:v>
                </c:pt>
                <c:pt idx="153">
                  <c:v>-57724.60093578864</c:v>
                </c:pt>
                <c:pt idx="154">
                  <c:v>-58456.74645679457</c:v>
                </c:pt>
                <c:pt idx="155">
                  <c:v>-59190.9482200342</c:v>
                </c:pt>
                <c:pt idx="156">
                  <c:v>-59927.19803602384</c:v>
                </c:pt>
                <c:pt idx="157">
                  <c:v>-60665.4878691415</c:v>
                </c:pt>
                <c:pt idx="158">
                  <c:v>-61405.80983532307</c:v>
                </c:pt>
                <c:pt idx="159">
                  <c:v>-62148.15619981595</c:v>
                </c:pt>
                <c:pt idx="160">
                  <c:v>-62892.51937498871</c:v>
                </c:pt>
                <c:pt idx="161">
                  <c:v>-63638.89191819364</c:v>
                </c:pt>
                <c:pt idx="162">
                  <c:v>-64387.2665296826</c:v>
                </c:pt>
                <c:pt idx="163">
                  <c:v>-65137.63605057244</c:v>
                </c:pt>
                <c:pt idx="164">
                  <c:v>-65889.99346086007</c:v>
                </c:pt>
                <c:pt idx="165">
                  <c:v>-66644.33187748507</c:v>
                </c:pt>
                <c:pt idx="166">
                  <c:v>-67400.64455243865</c:v>
                </c:pt>
                <c:pt idx="167">
                  <c:v>-68158.92487091674</c:v>
                </c:pt>
                <c:pt idx="168">
                  <c:v>-68919.16634951756</c:v>
                </c:pt>
                <c:pt idx="169">
                  <c:v>-69681.36263448079</c:v>
                </c:pt>
                <c:pt idx="170">
                  <c:v>-70445.50749996792</c:v>
                </c:pt>
                <c:pt idx="171">
                  <c:v>-71211.59484638264</c:v>
                </c:pt>
                <c:pt idx="172">
                  <c:v>-71979.61869872933</c:v>
                </c:pt>
                <c:pt idx="173">
                  <c:v>-72749.57320500983</c:v>
                </c:pt>
                <c:pt idx="174">
                  <c:v>-73521.45263465638</c:v>
                </c:pt>
                <c:pt idx="175">
                  <c:v>-74295.25137700002</c:v>
                </c:pt>
                <c:pt idx="176">
                  <c:v>-75070.96393977353</c:v>
                </c:pt>
                <c:pt idx="177">
                  <c:v>-75848.58494764791</c:v>
                </c:pt>
                <c:pt idx="178">
                  <c:v>-76628.1091408015</c:v>
                </c:pt>
                <c:pt idx="179">
                  <c:v>-77409.53137352047</c:v>
                </c:pt>
                <c:pt idx="180">
                  <c:v>-78192.84661283071</c:v>
                </c:pt>
                <c:pt idx="181">
                  <c:v>-78978.04993715932</c:v>
                </c:pt>
                <c:pt idx="182">
                  <c:v>-79765.13653502507</c:v>
                </c:pt>
                <c:pt idx="183">
                  <c:v>-80554.1017037577</c:v>
                </c:pt>
                <c:pt idx="184">
                  <c:v>-81344.94084824457</c:v>
                </c:pt>
                <c:pt idx="185">
                  <c:v>-82137.64947970413</c:v>
                </c:pt>
                <c:pt idx="186">
                  <c:v>-82932.22321448562</c:v>
                </c:pt>
                <c:pt idx="187">
                  <c:v>-83728.65777289458</c:v>
                </c:pt>
                <c:pt idx="188">
                  <c:v>-84526.9489780424</c:v>
                </c:pt>
                <c:pt idx="189">
                  <c:v>-85327.09275472051</c:v>
                </c:pt>
                <c:pt idx="190">
                  <c:v>-86129.08512829836</c:v>
                </c:pt>
                <c:pt idx="191">
                  <c:v>-86932.92222364359</c:v>
                </c:pt>
                <c:pt idx="192">
                  <c:v>-87738.60026406498</c:v>
                </c:pt>
                <c:pt idx="193">
                  <c:v>-88546.11557027706</c:v>
                </c:pt>
                <c:pt idx="194">
                  <c:v>-89355.46455938594</c:v>
                </c:pt>
                <c:pt idx="195">
                  <c:v>-90166.6437438958</c:v>
                </c:pt>
                <c:pt idx="196">
                  <c:v>-90979.64973073526</c:v>
                </c:pt>
                <c:pt idx="197">
                  <c:v>-91794.4792203035</c:v>
                </c:pt>
                <c:pt idx="198">
                  <c:v>-92611.12900553595</c:v>
                </c:pt>
                <c:pt idx="199">
                  <c:v>-93429.59597098788</c:v>
                </c:pt>
                <c:pt idx="200">
                  <c:v>-94249.87709193672</c:v>
                </c:pt>
                <c:pt idx="201">
                  <c:v>-95071.96943350186</c:v>
                </c:pt>
                <c:pt idx="202">
                  <c:v>-95895.87014978188</c:v>
                </c:pt>
                <c:pt idx="203">
                  <c:v>-96721.57648300863</c:v>
                </c:pt>
                <c:pt idx="204">
                  <c:v>-97549.085762718</c:v>
                </c:pt>
                <c:pt idx="205">
                  <c:v>-98378.39540493594</c:v>
                </c:pt>
                <c:pt idx="206">
                  <c:v>-99209.50291138137</c:v>
                </c:pt>
                <c:pt idx="207">
                  <c:v>-100042.4058686837</c:v>
                </c:pt>
                <c:pt idx="208">
                  <c:v>-100877.1019476152</c:v>
                </c:pt>
                <c:pt idx="209">
                  <c:v>-101713.5889023381</c:v>
                </c:pt>
                <c:pt idx="210">
                  <c:v>-102551.8645696665</c:v>
                </c:pt>
                <c:pt idx="211">
                  <c:v>-103391.926868341</c:v>
                </c:pt>
                <c:pt idx="212">
                  <c:v>-104233.7737983183</c:v>
                </c:pt>
                <c:pt idx="213">
                  <c:v>-105077.4034400729</c:v>
                </c:pt>
                <c:pt idx="214">
                  <c:v>-105922.8139539122</c:v>
                </c:pt>
                <c:pt idx="215">
                  <c:v>-106770.0035793049</c:v>
                </c:pt>
                <c:pt idx="216">
                  <c:v>-107618.9706342204</c:v>
                </c:pt>
                <c:pt idx="217">
                  <c:v>-108469.7135144815</c:v>
                </c:pt>
                <c:pt idx="218">
                  <c:v>-109322.2306931286</c:v>
                </c:pt>
                <c:pt idx="219">
                  <c:v>-110176.5207197948</c:v>
                </c:pt>
                <c:pt idx="220">
                  <c:v>-111032.5822200937</c:v>
                </c:pt>
                <c:pt idx="221">
                  <c:v>-111890.4138950163</c:v>
                </c:pt>
                <c:pt idx="222">
                  <c:v>-112750.0145203403</c:v>
                </c:pt>
                <c:pt idx="223">
                  <c:v>-113611.3829460494</c:v>
                </c:pt>
                <c:pt idx="224">
                  <c:v>-114474.518095763</c:v>
                </c:pt>
                <c:pt idx="225">
                  <c:v>-115339.418966175</c:v>
                </c:pt>
                <c:pt idx="226">
                  <c:v>-116206.0846265046</c:v>
                </c:pt>
                <c:pt idx="227">
                  <c:v>-117074.5142179547</c:v>
                </c:pt>
                <c:pt idx="228">
                  <c:v>-117944.7069531806</c:v>
                </c:pt>
                <c:pt idx="229">
                  <c:v>-118816.6621157679</c:v>
                </c:pt>
                <c:pt idx="230">
                  <c:v>-119690.3790597192</c:v>
                </c:pt>
                <c:pt idx="231">
                  <c:v>-120565.8572089505</c:v>
                </c:pt>
                <c:pt idx="232">
                  <c:v>-121443.0960567948</c:v>
                </c:pt>
                <c:pt idx="233">
                  <c:v>-122322.0951655151</c:v>
                </c:pt>
                <c:pt idx="234">
                  <c:v>-123202.8541658258</c:v>
                </c:pt>
                <c:pt idx="235">
                  <c:v>-124085.3727564217</c:v>
                </c:pt>
                <c:pt idx="236">
                  <c:v>-124969.650703515</c:v>
                </c:pt>
                <c:pt idx="237">
                  <c:v>-125855.6878403809</c:v>
                </c:pt>
                <c:pt idx="238">
                  <c:v>-126743.484066909</c:v>
                </c:pt>
                <c:pt idx="239">
                  <c:v>-127633.0393491644</c:v>
                </c:pt>
                <c:pt idx="240">
                  <c:v>-128524.3537189549</c:v>
                </c:pt>
                <c:pt idx="241">
                  <c:v>-129417.4272734042</c:v>
                </c:pt>
                <c:pt idx="242">
                  <c:v>-130312.260174535</c:v>
                </c:pt>
                <c:pt idx="243">
                  <c:v>-131208.8526488562</c:v>
                </c:pt>
                <c:pt idx="244">
                  <c:v>-132107.2049869584</c:v>
                </c:pt>
                <c:pt idx="245">
                  <c:v>-133007.3175431152</c:v>
                </c:pt>
                <c:pt idx="246">
                  <c:v>-133909.1907348915</c:v>
                </c:pt>
                <c:pt idx="247">
                  <c:v>-134812.8250427575</c:v>
                </c:pt>
                <c:pt idx="248">
                  <c:v>-135718.2210097101</c:v>
                </c:pt>
                <c:pt idx="249">
                  <c:v>-136625.379240898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Full'!$E$5:$E$254</c:f>
              <c:numCache>
                <c:formatCode>General</c:formatCode>
                <c:ptCount val="250"/>
                <c:pt idx="0">
                  <c:v>20389.3184793995</c:v>
                </c:pt>
                <c:pt idx="1">
                  <c:v>10456.64691019014</c:v>
                </c:pt>
                <c:pt idx="2">
                  <c:v>7198.70965927835</c:v>
                </c:pt>
                <c:pt idx="3">
                  <c:v>5550.714187814569</c:v>
                </c:pt>
                <c:pt idx="4">
                  <c:v>4513.584343427173</c:v>
                </c:pt>
                <c:pt idx="5">
                  <c:v>3760.42741133812</c:v>
                </c:pt>
                <c:pt idx="6">
                  <c:v>3154.428382932727</c:v>
                </c:pt>
                <c:pt idx="7">
                  <c:v>2629.148847713697</c:v>
                </c:pt>
                <c:pt idx="8">
                  <c:v>2148.955291062136</c:v>
                </c:pt>
                <c:pt idx="9">
                  <c:v>1693.343536850044</c:v>
                </c:pt>
                <c:pt idx="10">
                  <c:v>1249.892979523334</c:v>
                </c:pt>
                <c:pt idx="11">
                  <c:v>810.7883938430787</c:v>
                </c:pt>
                <c:pt idx="12">
                  <c:v>370.9737974569609</c:v>
                </c:pt>
                <c:pt idx="13">
                  <c:v>-72.88568245599276</c:v>
                </c:pt>
                <c:pt idx="14">
                  <c:v>-523.0156921592616</c:v>
                </c:pt>
                <c:pt idx="15">
                  <c:v>-980.9076326754853</c:v>
                </c:pt>
                <c:pt idx="16">
                  <c:v>-1447.556106633255</c:v>
                </c:pt>
                <c:pt idx="17">
                  <c:v>-1923.613510448803</c:v>
                </c:pt>
                <c:pt idx="18">
                  <c:v>-2409.49310344594</c:v>
                </c:pt>
                <c:pt idx="19">
                  <c:v>-2905.439144808508</c:v>
                </c:pt>
                <c:pt idx="20">
                  <c:v>-3411.575470166339</c:v>
                </c:pt>
                <c:pt idx="21">
                  <c:v>-3927.939652210793</c:v>
                </c:pt>
                <c:pt idx="22">
                  <c:v>-4454.507341255952</c:v>
                </c:pt>
                <c:pt idx="23">
                  <c:v>-4991.209805148161</c:v>
                </c:pt>
                <c:pt idx="24">
                  <c:v>-5537.946689915821</c:v>
                </c:pt>
                <c:pt idx="25">
                  <c:v>-6094.59537751942</c:v>
                </c:pt>
                <c:pt idx="26">
                  <c:v>-6661.017892283151</c:v>
                </c:pt>
                <c:pt idx="27">
                  <c:v>-7237.066023061737</c:v>
                </c:pt>
                <c:pt idx="28">
                  <c:v>-7822.58513464135</c:v>
                </c:pt>
                <c:pt idx="29">
                  <c:v>-8417.417008331425</c:v>
                </c:pt>
                <c:pt idx="30">
                  <c:v>-9021.401958367867</c:v>
                </c:pt>
                <c:pt idx="31">
                  <c:v>-9634.38040473274</c:v>
                </c:pt>
                <c:pt idx="32">
                  <c:v>-10256.19403579172</c:v>
                </c:pt>
                <c:pt idx="33">
                  <c:v>-10886.68666005572</c:v>
                </c:pt>
                <c:pt idx="34">
                  <c:v>-11525.70482151729</c:v>
                </c:pt>
                <c:pt idx="35">
                  <c:v>-12173.09823473576</c:v>
                </c:pt>
                <c:pt idx="36">
                  <c:v>-12828.72008229941</c:v>
                </c:pt>
                <c:pt idx="37">
                  <c:v>-13492.42720718023</c:v>
                </c:pt>
                <c:pt idx="38">
                  <c:v>-14164.08022489454</c:v>
                </c:pt>
                <c:pt idx="39">
                  <c:v>-14843.54357463422</c:v>
                </c:pt>
                <c:pt idx="40">
                  <c:v>-15530.68552415899</c:v>
                </c:pt>
                <c:pt idx="41">
                  <c:v>-16225.37813989589</c:v>
                </c:pt>
                <c:pt idx="42">
                  <c:v>-16927.49723112223</c:v>
                </c:pt>
                <c:pt idx="43">
                  <c:v>-17636.92227512451</c:v>
                </c:pt>
                <c:pt idx="44">
                  <c:v>-18353.53632868902</c:v>
                </c:pt>
                <c:pt idx="45">
                  <c:v>-19077.22593008508</c:v>
                </c:pt>
                <c:pt idx="46">
                  <c:v>-19807.88099476904</c:v>
                </c:pt>
                <c:pt idx="47">
                  <c:v>-20545.39470730897</c:v>
                </c:pt>
                <c:pt idx="48">
                  <c:v>-21289.66341145765</c:v>
                </c:pt>
                <c:pt idx="49">
                  <c:v>-22040.58649985316</c:v>
                </c:pt>
                <c:pt idx="50">
                  <c:v>-22798.06630447325</c:v>
                </c:pt>
                <c:pt idx="51">
                  <c:v>-23562.00798869228</c:v>
                </c:pt>
                <c:pt idx="52">
                  <c:v>-24332.31944157011</c:v>
                </c:pt>
                <c:pt idx="53">
                  <c:v>-25108.9111748313</c:v>
                </c:pt>
                <c:pt idx="54">
                  <c:v>-25891.69622285706</c:v>
                </c:pt>
                <c:pt idx="55">
                  <c:v>-26680.59004590643</c:v>
                </c:pt>
                <c:pt idx="56">
                  <c:v>-27475.51043670082</c:v>
                </c:pt>
                <c:pt idx="57">
                  <c:v>-28276.37743044034</c:v>
                </c:pt>
                <c:pt idx="58">
                  <c:v>-29083.11321827188</c:v>
                </c:pt>
                <c:pt idx="59">
                  <c:v>-29895.64206418867</c:v>
                </c:pt>
                <c:pt idx="60">
                  <c:v>-30713.89022531384</c:v>
                </c:pt>
                <c:pt idx="61">
                  <c:v>-31537.78587549686</c:v>
                </c:pt>
                <c:pt idx="62">
                  <c:v>-32367.25903213724</c:v>
                </c:pt>
                <c:pt idx="63">
                  <c:v>-33202.24148613701</c:v>
                </c:pt>
                <c:pt idx="64">
                  <c:v>-34042.6667348773</c:v>
                </c:pt>
                <c:pt idx="65">
                  <c:v>-34888.46991810781</c:v>
                </c:pt>
                <c:pt idx="66">
                  <c:v>-35739.587756637</c:v>
                </c:pt>
                <c:pt idx="67">
                  <c:v>-36595.95849370796</c:v>
                </c:pt>
                <c:pt idx="68">
                  <c:v>-37457.52183894814</c:v>
                </c:pt>
                <c:pt idx="69">
                  <c:v>-38324.21891477898</c:v>
                </c:pt>
                <c:pt idx="70">
                  <c:v>-39195.99220517781</c:v>
                </c:pt>
                <c:pt idx="71">
                  <c:v>-40072.78550668383</c:v>
                </c:pt>
                <c:pt idx="72">
                  <c:v>-40954.5438815454</c:v>
                </c:pt>
                <c:pt idx="73">
                  <c:v>-41841.21361290872</c:v>
                </c:pt>
                <c:pt idx="74">
                  <c:v>-42732.74216195141</c:v>
                </c:pt>
                <c:pt idx="75">
                  <c:v>-43629.07812686915</c:v>
                </c:pt>
                <c:pt idx="76">
                  <c:v>-44530.17120362692</c:v>
                </c:pt>
                <c:pt idx="77">
                  <c:v>-45435.97214839002</c:v>
                </c:pt>
                <c:pt idx="78">
                  <c:v>-46346.43274155504</c:v>
                </c:pt>
                <c:pt idx="79">
                  <c:v>-47261.50575330286</c:v>
                </c:pt>
                <c:pt idx="80">
                  <c:v>-48181.14491060175</c:v>
                </c:pt>
                <c:pt idx="81">
                  <c:v>-49105.30486558952</c:v>
                </c:pt>
                <c:pt idx="82">
                  <c:v>-50033.9411652702</c:v>
                </c:pt>
                <c:pt idx="83">
                  <c:v>-50967.0102224605</c:v>
                </c:pt>
                <c:pt idx="84">
                  <c:v>-51904.46928792792</c:v>
                </c:pt>
                <c:pt idx="85">
                  <c:v>-52846.27642366304</c:v>
                </c:pt>
                <c:pt idx="86">
                  <c:v>-53792.39047723205</c:v>
                </c:pt>
                <c:pt idx="87">
                  <c:v>-54742.77105715885</c:v>
                </c:pt>
                <c:pt idx="88">
                  <c:v>-55697.37850928815</c:v>
                </c:pt>
                <c:pt idx="89">
                  <c:v>-56656.17389408344</c:v>
                </c:pt>
                <c:pt idx="90">
                  <c:v>-57619.11896481634</c:v>
                </c:pt>
                <c:pt idx="91">
                  <c:v>-58586.17614660644</c:v>
                </c:pt>
                <c:pt idx="92">
                  <c:v>-59557.30851627101</c:v>
                </c:pt>
                <c:pt idx="93">
                  <c:v>-60532.47978294974</c:v>
                </c:pt>
                <c:pt idx="94">
                  <c:v>-61511.65426946612</c:v>
                </c:pt>
                <c:pt idx="95">
                  <c:v>-62494.79689439526</c:v>
                </c:pt>
                <c:pt idx="96">
                  <c:v>-63481.87315480336</c:v>
                </c:pt>
                <c:pt idx="97">
                  <c:v>-64472.84910963111</c:v>
                </c:pt>
                <c:pt idx="98">
                  <c:v>-65467.69136369057</c:v>
                </c:pt>
                <c:pt idx="99">
                  <c:v>-66466.36705224931</c:v>
                </c:pt>
                <c:pt idx="100">
                  <c:v>-67468.84382617591</c:v>
                </c:pt>
                <c:pt idx="101">
                  <c:v>-68475.08983762185</c:v>
                </c:pt>
                <c:pt idx="102">
                  <c:v>-69485.07372621675</c:v>
                </c:pt>
                <c:pt idx="103">
                  <c:v>-70498.7646057548</c:v>
                </c:pt>
                <c:pt idx="104">
                  <c:v>-71516.13205135164</c:v>
                </c:pt>
                <c:pt idx="105">
                  <c:v>-72537.14448366535</c:v>
                </c:pt>
                <c:pt idx="106">
                  <c:v>-73561.76914747336</c:v>
                </c:pt>
                <c:pt idx="107">
                  <c:v>-74589.97176990998</c:v>
                </c:pt>
                <c:pt idx="108">
                  <c:v>-75621.71922077745</c:v>
                </c:pt>
                <c:pt idx="109">
                  <c:v>-76656.97897779709</c:v>
                </c:pt>
                <c:pt idx="110">
                  <c:v>-77695.7191100296</c:v>
                </c:pt>
                <c:pt idx="111">
                  <c:v>-78737.90826189084</c:v>
                </c:pt>
                <c:pt idx="112">
                  <c:v>-79783.51563774096</c:v>
                </c:pt>
                <c:pt idx="113">
                  <c:v>-80832.51098701669</c:v>
                </c:pt>
                <c:pt idx="114">
                  <c:v>-81884.8645898873</c:v>
                </c:pt>
                <c:pt idx="115">
                  <c:v>-82940.54724340833</c:v>
                </c:pt>
                <c:pt idx="116">
                  <c:v>-83999.53024815314</c:v>
                </c:pt>
                <c:pt idx="117">
                  <c:v>-85061.78539530184</c:v>
                </c:pt>
                <c:pt idx="118">
                  <c:v>-86127.2849541673</c:v>
                </c:pt>
                <c:pt idx="119">
                  <c:v>-87196.0016601411</c:v>
                </c:pt>
                <c:pt idx="120">
                  <c:v>-88267.90870304065</c:v>
                </c:pt>
                <c:pt idx="121">
                  <c:v>-89342.97971584225</c:v>
                </c:pt>
                <c:pt idx="122">
                  <c:v>-90421.18876378325</c:v>
                </c:pt>
                <c:pt idx="123">
                  <c:v>-91502.51033381833</c:v>
                </c:pt>
                <c:pt idx="124">
                  <c:v>-92586.91932441652</c:v>
                </c:pt>
                <c:pt idx="125">
                  <c:v>-93674.39103568423</c:v>
                </c:pt>
                <c:pt idx="126">
                  <c:v>-94764.9011598021</c:v>
                </c:pt>
                <c:pt idx="127">
                  <c:v>-95858.42577176308</c:v>
                </c:pt>
                <c:pt idx="128">
                  <c:v>-96954.9413203999</c:v>
                </c:pt>
                <c:pt idx="129">
                  <c:v>-98054.42461969063</c:v>
                </c:pt>
                <c:pt idx="130">
                  <c:v>-99156.85284033208</c:v>
                </c:pt>
                <c:pt idx="131">
                  <c:v>-100262.2035015702</c:v>
                </c:pt>
                <c:pt idx="132">
                  <c:v>-101370.4544632785</c:v>
                </c:pt>
                <c:pt idx="133">
                  <c:v>-102481.5839182737</c:v>
                </c:pt>
                <c:pt idx="134">
                  <c:v>-103595.5703848626</c:v>
                </c:pt>
                <c:pt idx="135">
                  <c:v>-104712.3926996077</c:v>
                </c:pt>
                <c:pt idx="136">
                  <c:v>-105832.0300103073</c:v>
                </c:pt>
                <c:pt idx="137">
                  <c:v>-106954.4617691791</c:v>
                </c:pt>
                <c:pt idx="138">
                  <c:v>-108079.6677262431</c:v>
                </c:pt>
                <c:pt idx="139">
                  <c:v>-109207.6279228934</c:v>
                </c:pt>
                <c:pt idx="140">
                  <c:v>-110338.3226856542</c:v>
                </c:pt>
                <c:pt idx="141">
                  <c:v>-111471.7326201133</c:v>
                </c:pt>
                <c:pt idx="142">
                  <c:v>-112607.838605026</c:v>
                </c:pt>
                <c:pt idx="143">
                  <c:v>-113746.6217865843</c:v>
                </c:pt>
                <c:pt idx="144">
                  <c:v>-114888.0635728448</c:v>
                </c:pt>
                <c:pt idx="145">
                  <c:v>-116032.145628311</c:v>
                </c:pt>
                <c:pt idx="146">
                  <c:v>-117178.8498686635</c:v>
                </c:pt>
                <c:pt idx="147">
                  <c:v>-118328.1584556337</c:v>
                </c:pt>
                <c:pt idx="148">
                  <c:v>-119480.0537920162</c:v>
                </c:pt>
                <c:pt idx="149">
                  <c:v>-120634.5185168154</c:v>
                </c:pt>
                <c:pt idx="150">
                  <c:v>-121791.5355005204</c:v>
                </c:pt>
                <c:pt idx="151">
                  <c:v>-122951.0878405064</c:v>
                </c:pt>
                <c:pt idx="152">
                  <c:v>-124113.1588565565</c:v>
                </c:pt>
                <c:pt idx="153">
                  <c:v>-125277.7320865003</c:v>
                </c:pt>
                <c:pt idx="154">
                  <c:v>-126444.7912819667</c:v>
                </c:pt>
                <c:pt idx="155">
                  <c:v>-127614.3204042449</c:v>
                </c:pt>
                <c:pt idx="156">
                  <c:v>-128786.3036202535</c:v>
                </c:pt>
                <c:pt idx="157">
                  <c:v>-129960.7252986102</c:v>
                </c:pt>
                <c:pt idx="158">
                  <c:v>-131137.5700058019</c:v>
                </c:pt>
                <c:pt idx="159">
                  <c:v>-132316.8225024521</c:v>
                </c:pt>
                <c:pt idx="160">
                  <c:v>-133498.4677396804</c:v>
                </c:pt>
                <c:pt idx="161">
                  <c:v>-134682.490855552</c:v>
                </c:pt>
                <c:pt idx="162">
                  <c:v>-135868.8771716168</c:v>
                </c:pt>
                <c:pt idx="163">
                  <c:v>-137057.6121895316</c:v>
                </c:pt>
                <c:pt idx="164">
                  <c:v>-138248.6815877658</c:v>
                </c:pt>
                <c:pt idx="165">
                  <c:v>-139442.0712183858</c:v>
                </c:pt>
                <c:pt idx="166">
                  <c:v>-140637.7671039188</c:v>
                </c:pt>
                <c:pt idx="167">
                  <c:v>-141835.7554342895</c:v>
                </c:pt>
                <c:pt idx="168">
                  <c:v>-143036.0225638312</c:v>
                </c:pt>
                <c:pt idx="169">
                  <c:v>-144238.5550083672</c:v>
                </c:pt>
                <c:pt idx="170">
                  <c:v>-145443.3394423612</c:v>
                </c:pt>
                <c:pt idx="171">
                  <c:v>-146650.3626961337</c:v>
                </c:pt>
                <c:pt idx="172">
                  <c:v>-147859.6117531433</c:v>
                </c:pt>
                <c:pt idx="173">
                  <c:v>-149071.0737473317</c:v>
                </c:pt>
                <c:pt idx="174">
                  <c:v>-150284.735960529</c:v>
                </c:pt>
                <c:pt idx="175">
                  <c:v>-151500.5858199174</c:v>
                </c:pt>
                <c:pt idx="176">
                  <c:v>-152718.6108955552</c:v>
                </c:pt>
                <c:pt idx="177">
                  <c:v>-153938.7988979539</c:v>
                </c:pt>
                <c:pt idx="178">
                  <c:v>-155161.1376757112</c:v>
                </c:pt>
                <c:pt idx="179">
                  <c:v>-156385.6152131971</c:v>
                </c:pt>
                <c:pt idx="180">
                  <c:v>-157612.2196282906</c:v>
                </c:pt>
                <c:pt idx="181">
                  <c:v>-158840.9391701666</c:v>
                </c:pt>
                <c:pt idx="182">
                  <c:v>-160071.762217132</c:v>
                </c:pt>
                <c:pt idx="183">
                  <c:v>-161304.677274509</c:v>
                </c:pt>
                <c:pt idx="184">
                  <c:v>-162539.6729725635</c:v>
                </c:pt>
                <c:pt idx="185">
                  <c:v>-163776.7380644793</c:v>
                </c:pt>
                <c:pt idx="186">
                  <c:v>-165015.8614243753</c:v>
                </c:pt>
                <c:pt idx="187">
                  <c:v>-166257.0320453658</c:v>
                </c:pt>
                <c:pt idx="188">
                  <c:v>-167500.2390376611</c:v>
                </c:pt>
                <c:pt idx="189">
                  <c:v>-168745.4716267091</c:v>
                </c:pt>
                <c:pt idx="190">
                  <c:v>-169992.7191513756</c:v>
                </c:pt>
                <c:pt idx="191">
                  <c:v>-171241.9710621625</c:v>
                </c:pt>
                <c:pt idx="192">
                  <c:v>-172493.2169194645</c:v>
                </c:pt>
                <c:pt idx="193">
                  <c:v>-173746.4463918595</c:v>
                </c:pt>
                <c:pt idx="194">
                  <c:v>-175001.649254437</c:v>
                </c:pt>
                <c:pt idx="195">
                  <c:v>-176258.815387158</c:v>
                </c:pt>
                <c:pt idx="196">
                  <c:v>-177517.9347732512</c:v>
                </c:pt>
                <c:pt idx="197">
                  <c:v>-178778.9974976395</c:v>
                </c:pt>
                <c:pt idx="198">
                  <c:v>-180041.9937453992</c:v>
                </c:pt>
                <c:pt idx="199">
                  <c:v>-181306.9138002506</c:v>
                </c:pt>
                <c:pt idx="200">
                  <c:v>-182573.7480430777</c:v>
                </c:pt>
                <c:pt idx="201">
                  <c:v>-183842.4869504787</c:v>
                </c:pt>
                <c:pt idx="202">
                  <c:v>-185113.1210933438</c:v>
                </c:pt>
                <c:pt idx="203">
                  <c:v>-186385.6411354619</c:v>
                </c:pt>
                <c:pt idx="204">
                  <c:v>-187660.0378321545</c:v>
                </c:pt>
                <c:pt idx="205">
                  <c:v>-188936.3020289366</c:v>
                </c:pt>
                <c:pt idx="206">
                  <c:v>-190214.4246602019</c:v>
                </c:pt>
                <c:pt idx="207">
                  <c:v>-191494.3967479366</c:v>
                </c:pt>
                <c:pt idx="208">
                  <c:v>-192776.2094004538</c:v>
                </c:pt>
                <c:pt idx="209">
                  <c:v>-194059.8538111564</c:v>
                </c:pt>
                <c:pt idx="210">
                  <c:v>-195345.3212573205</c:v>
                </c:pt>
                <c:pt idx="211">
                  <c:v>-196632.6030989023</c:v>
                </c:pt>
                <c:pt idx="212">
                  <c:v>-197921.6907773694</c:v>
                </c:pt>
                <c:pt idx="213">
                  <c:v>-199212.5758145521</c:v>
                </c:pt>
                <c:pt idx="214">
                  <c:v>-200505.2498115164</c:v>
                </c:pt>
                <c:pt idx="215">
                  <c:v>-201799.704447459</c:v>
                </c:pt>
                <c:pt idx="216">
                  <c:v>-203095.931478622</c:v>
                </c:pt>
                <c:pt idx="217">
                  <c:v>-204393.9227372275</c:v>
                </c:pt>
                <c:pt idx="218">
                  <c:v>-205693.6701304322</c:v>
                </c:pt>
                <c:pt idx="219">
                  <c:v>-206995.1656393006</c:v>
                </c:pt>
                <c:pt idx="220">
                  <c:v>-208298.4013177979</c:v>
                </c:pt>
                <c:pt idx="221">
                  <c:v>-209603.3692917993</c:v>
                </c:pt>
                <c:pt idx="222">
                  <c:v>-210910.061758119</c:v>
                </c:pt>
                <c:pt idx="223">
                  <c:v>-212218.4709835555</c:v>
                </c:pt>
                <c:pt idx="224">
                  <c:v>-213528.5893039551</c:v>
                </c:pt>
                <c:pt idx="225">
                  <c:v>-214840.4091232894</c:v>
                </c:pt>
                <c:pt idx="226">
                  <c:v>-216153.9229127531</c:v>
                </c:pt>
                <c:pt idx="227">
                  <c:v>-217469.1232098744</c:v>
                </c:pt>
                <c:pt idx="228">
                  <c:v>-218786.0026176425</c:v>
                </c:pt>
                <c:pt idx="229">
                  <c:v>-220104.5538036494</c:v>
                </c:pt>
                <c:pt idx="230">
                  <c:v>-221424.7694992484</c:v>
                </c:pt>
                <c:pt idx="231">
                  <c:v>-222746.6424987252</c:v>
                </c:pt>
                <c:pt idx="232">
                  <c:v>-224070.1656584841</c:v>
                </c:pt>
                <c:pt idx="233">
                  <c:v>-225395.3318962485</c:v>
                </c:pt>
                <c:pt idx="234">
                  <c:v>-226722.1341902752</c:v>
                </c:pt>
                <c:pt idx="235">
                  <c:v>-228050.5655785797</c:v>
                </c:pt>
                <c:pt idx="236">
                  <c:v>-229380.6191581793</c:v>
                </c:pt>
                <c:pt idx="237">
                  <c:v>-230712.2880843443</c:v>
                </c:pt>
                <c:pt idx="238">
                  <c:v>-232045.5655698642</c:v>
                </c:pt>
                <c:pt idx="239">
                  <c:v>-233380.4448843256</c:v>
                </c:pt>
                <c:pt idx="240">
                  <c:v>-234716.9193534025</c:v>
                </c:pt>
                <c:pt idx="241">
                  <c:v>-236054.9823581584</c:v>
                </c:pt>
                <c:pt idx="242">
                  <c:v>-237394.6273343583</c:v>
                </c:pt>
                <c:pt idx="243">
                  <c:v>-238735.8477717952</c:v>
                </c:pt>
                <c:pt idx="244">
                  <c:v>-240078.6372136245</c:v>
                </c:pt>
                <c:pt idx="245">
                  <c:v>-241422.989255711</c:v>
                </c:pt>
                <c:pt idx="246">
                  <c:v>-242768.8975459859</c:v>
                </c:pt>
                <c:pt idx="247">
                  <c:v>-244116.3557838148</c:v>
                </c:pt>
                <c:pt idx="248">
                  <c:v>-245465.3577193755</c:v>
                </c:pt>
                <c:pt idx="249">
                  <c:v>-246815.8971530449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72328"/>
        <c:axId val="2050975400"/>
      </c:scatterChart>
      <c:valAx>
        <c:axId val="2050972328"/>
        <c:scaling>
          <c:orientation val="minMax"/>
          <c:max val="1500.0"/>
        </c:scaling>
        <c:delete val="0"/>
        <c:axPos val="b"/>
        <c:numFmt formatCode="0" sourceLinked="1"/>
        <c:majorTickMark val="out"/>
        <c:minorTickMark val="none"/>
        <c:tickLblPos val="nextTo"/>
        <c:crossAx val="2050975400"/>
        <c:crosses val="autoZero"/>
        <c:crossBetween val="midCat"/>
      </c:valAx>
      <c:valAx>
        <c:axId val="2050975400"/>
        <c:scaling>
          <c:orientation val="minMax"/>
          <c:max val="20000.0"/>
          <c:min val="-10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0972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'UMo Full'!$AA$5:$AA$33</c:f>
              <c:numCache>
                <c:formatCode>General</c:formatCode>
                <c:ptCount val="29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0.95</c:v>
                </c:pt>
                <c:pt idx="5">
                  <c:v>0.9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0.68</c:v>
                </c:pt>
                <c:pt idx="11">
                  <c:v>0.667</c:v>
                </c:pt>
                <c:pt idx="12">
                  <c:v>0.65</c:v>
                </c:pt>
                <c:pt idx="13">
                  <c:v>0.6</c:v>
                </c:pt>
                <c:pt idx="14">
                  <c:v>0.55</c:v>
                </c:pt>
                <c:pt idx="15">
                  <c:v>0.5</c:v>
                </c:pt>
                <c:pt idx="16">
                  <c:v>0.45</c:v>
                </c:pt>
                <c:pt idx="17">
                  <c:v>0.399999999999999</c:v>
                </c:pt>
                <c:pt idx="18">
                  <c:v>0.349999999999999</c:v>
                </c:pt>
                <c:pt idx="19">
                  <c:v>0.299999999999999</c:v>
                </c:pt>
                <c:pt idx="20">
                  <c:v>0.249999999999999</c:v>
                </c:pt>
                <c:pt idx="21">
                  <c:v>0.199999999999999</c:v>
                </c:pt>
                <c:pt idx="22">
                  <c:v>0.149999999999999</c:v>
                </c:pt>
                <c:pt idx="23">
                  <c:v>0.099999999999999</c:v>
                </c:pt>
                <c:pt idx="24">
                  <c:v>0.049999999999999</c:v>
                </c:pt>
                <c:pt idx="25">
                  <c:v>0.01</c:v>
                </c:pt>
                <c:pt idx="26">
                  <c:v>0.001</c:v>
                </c:pt>
                <c:pt idx="27">
                  <c:v>0.0001</c:v>
                </c:pt>
                <c:pt idx="28">
                  <c:v>0.0</c:v>
                </c:pt>
              </c:numCache>
            </c:numRef>
          </c:xVal>
          <c:yVal>
            <c:numRef>
              <c:f>'UMo Full'!$AF$5:$AF$33</c:f>
              <c:numCache>
                <c:formatCode>General</c:formatCode>
                <c:ptCount val="29"/>
                <c:pt idx="1">
                  <c:v>9.97795848544205E6</c:v>
                </c:pt>
                <c:pt idx="2">
                  <c:v>-21040.38866434075</c:v>
                </c:pt>
                <c:pt idx="3">
                  <c:v>-21951.98183491386</c:v>
                </c:pt>
                <c:pt idx="4">
                  <c:v>-21447.24160692539</c:v>
                </c:pt>
                <c:pt idx="5">
                  <c:v>-20936.29466328116</c:v>
                </c:pt>
                <c:pt idx="6">
                  <c:v>-20553.76562491173</c:v>
                </c:pt>
                <c:pt idx="7">
                  <c:v>-20225.16143434617</c:v>
                </c:pt>
                <c:pt idx="8">
                  <c:v>-19876.70174275114</c:v>
                </c:pt>
                <c:pt idx="9">
                  <c:v>-19447.8803540294</c:v>
                </c:pt>
                <c:pt idx="10">
                  <c:v>-19243.50677152061</c:v>
                </c:pt>
                <c:pt idx="11">
                  <c:v>-19098.98311377463</c:v>
                </c:pt>
                <c:pt idx="12">
                  <c:v>-18895.26828482576</c:v>
                </c:pt>
                <c:pt idx="13">
                  <c:v>-18194.06472807687</c:v>
                </c:pt>
                <c:pt idx="14">
                  <c:v>-17338.83349816068</c:v>
                </c:pt>
                <c:pt idx="15">
                  <c:v>-16343.87617304737</c:v>
                </c:pt>
                <c:pt idx="16">
                  <c:v>-15243.41198211807</c:v>
                </c:pt>
                <c:pt idx="17">
                  <c:v>-14091.63169599164</c:v>
                </c:pt>
                <c:pt idx="18">
                  <c:v>-12962.64373669793</c:v>
                </c:pt>
                <c:pt idx="19">
                  <c:v>-11950.29428985897</c:v>
                </c:pt>
                <c:pt idx="20">
                  <c:v>-11167.79416253812</c:v>
                </c:pt>
                <c:pt idx="21">
                  <c:v>-10746.98233809056</c:v>
                </c:pt>
                <c:pt idx="22">
                  <c:v>-10836.77501261353</c:v>
                </c:pt>
                <c:pt idx="23">
                  <c:v>-11599.36253494037</c:v>
                </c:pt>
                <c:pt idx="24">
                  <c:v>-13197.64796254202</c:v>
                </c:pt>
                <c:pt idx="25">
                  <c:v>-15140.91209769636</c:v>
                </c:pt>
                <c:pt idx="26">
                  <c:v>-14627.79333635559</c:v>
                </c:pt>
                <c:pt idx="27">
                  <c:v>9.98432966951695E6</c:v>
                </c:pt>
              </c:numCache>
            </c:numRef>
          </c:yVal>
          <c:smooth val="1"/>
        </c:ser>
        <c:ser>
          <c:idx val="3"/>
          <c:order val="1"/>
          <c:marker>
            <c:symbol val="none"/>
          </c:marker>
          <c:xVal>
            <c:numRef>
              <c:f>'UMo Full'!$AA$7:$AA$31</c:f>
              <c:numCache>
                <c:formatCode>General</c:formatCode>
                <c:ptCount val="25"/>
                <c:pt idx="0">
                  <c:v>0.999</c:v>
                </c:pt>
                <c:pt idx="1">
                  <c:v>0.99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0.01</c:v>
                </c:pt>
                <c:pt idx="24">
                  <c:v>0.001</c:v>
                </c:pt>
              </c:numCache>
            </c:numRef>
          </c:xVal>
          <c:yVal>
            <c:numRef>
              <c:f>'UMo Full'!$AE$7:$AE$31</c:f>
              <c:numCache>
                <c:formatCode>General</c:formatCode>
                <c:ptCount val="25"/>
                <c:pt idx="0">
                  <c:v>-22007.51638617153</c:v>
                </c:pt>
                <c:pt idx="1">
                  <c:v>-21719.2705762489</c:v>
                </c:pt>
                <c:pt idx="2">
                  <c:v>-20621.96824183186</c:v>
                </c:pt>
                <c:pt idx="3">
                  <c:v>-19584.84998381056</c:v>
                </c:pt>
                <c:pt idx="4">
                  <c:v>-18796.46672578925</c:v>
                </c:pt>
                <c:pt idx="5">
                  <c:v>-18144.87346776795</c:v>
                </c:pt>
                <c:pt idx="6">
                  <c:v>-17538.94520974665</c:v>
                </c:pt>
                <c:pt idx="7">
                  <c:v>-16908.37695172535</c:v>
                </c:pt>
                <c:pt idx="8">
                  <c:v>-16637.46625651683</c:v>
                </c:pt>
                <c:pt idx="9">
                  <c:v>-16453.8088815661</c:v>
                </c:pt>
                <c:pt idx="10">
                  <c:v>-16203.68369370405</c:v>
                </c:pt>
                <c:pt idx="11">
                  <c:v>-15396.20043568275</c:v>
                </c:pt>
                <c:pt idx="12">
                  <c:v>-14478.08217766145</c:v>
                </c:pt>
                <c:pt idx="13">
                  <c:v>-13462.30391964015</c:v>
                </c:pt>
                <c:pt idx="14">
                  <c:v>-12382.66066161885</c:v>
                </c:pt>
                <c:pt idx="15">
                  <c:v>-11293.76740359753</c:v>
                </c:pt>
                <c:pt idx="16">
                  <c:v>-10271.05914557623</c:v>
                </c:pt>
                <c:pt idx="17">
                  <c:v>-9410.79088755493</c:v>
                </c:pt>
                <c:pt idx="18">
                  <c:v>-8830.037629533639</c:v>
                </c:pt>
                <c:pt idx="19">
                  <c:v>-8666.694371512348</c:v>
                </c:pt>
                <c:pt idx="20">
                  <c:v>-9079.476113491062</c:v>
                </c:pt>
                <c:pt idx="21">
                  <c:v>-10247.91785546978</c:v>
                </c:pt>
                <c:pt idx="22">
                  <c:v>-12372.3745974485</c:v>
                </c:pt>
                <c:pt idx="23">
                  <c:v>-14908.2008390314</c:v>
                </c:pt>
                <c:pt idx="24">
                  <c:v>-15594.92105818637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08120"/>
        <c:axId val="2056811112"/>
      </c:scatterChart>
      <c:valAx>
        <c:axId val="2056808120"/>
        <c:scaling>
          <c:orientation val="minMax"/>
          <c:max val="1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56811112"/>
        <c:crosses val="autoZero"/>
        <c:crossBetween val="midCat"/>
      </c:valAx>
      <c:valAx>
        <c:axId val="2056811112"/>
        <c:scaling>
          <c:orientation val="minMax"/>
          <c:max val="25000.0"/>
          <c:min val="-35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6808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Full'!$AO$6:$AO$32</c:f>
              <c:numCache>
                <c:formatCode>General</c:formatCode>
                <c:ptCount val="27"/>
                <c:pt idx="0">
                  <c:v>-52351.50261019098</c:v>
                </c:pt>
                <c:pt idx="1">
                  <c:v>-52343.4221150495</c:v>
                </c:pt>
                <c:pt idx="2">
                  <c:v>-52123.37576430037</c:v>
                </c:pt>
                <c:pt idx="3">
                  <c:v>-50761.5901966063</c:v>
                </c:pt>
                <c:pt idx="4">
                  <c:v>-48901.35551364228</c:v>
                </c:pt>
                <c:pt idx="5">
                  <c:v>-46981.9823500586</c:v>
                </c:pt>
                <c:pt idx="6">
                  <c:v>-44993.81674199862</c:v>
                </c:pt>
                <c:pt idx="7">
                  <c:v>-42909.14469385805</c:v>
                </c:pt>
                <c:pt idx="8">
                  <c:v>-40703.29519494232</c:v>
                </c:pt>
                <c:pt idx="9">
                  <c:v>-39783.22494458435</c:v>
                </c:pt>
                <c:pt idx="10">
                  <c:v>-39173.17196986751</c:v>
                </c:pt>
                <c:pt idx="11">
                  <c:v>-38361.02935294497</c:v>
                </c:pt>
                <c:pt idx="12">
                  <c:v>-35879.14601192183</c:v>
                </c:pt>
                <c:pt idx="13">
                  <c:v>-33267.71898000118</c:v>
                </c:pt>
                <c:pt idx="14">
                  <c:v>-30550.72390816304</c:v>
                </c:pt>
                <c:pt idx="15">
                  <c:v>-27766.34050176518</c:v>
                </c:pt>
                <c:pt idx="16">
                  <c:v>-24967.0430554498</c:v>
                </c:pt>
                <c:pt idx="17">
                  <c:v>-22219.50991823694</c:v>
                </c:pt>
                <c:pt idx="18">
                  <c:v>-19604.32128199832</c:v>
                </c:pt>
                <c:pt idx="19">
                  <c:v>-17215.33230267806</c:v>
                </c:pt>
                <c:pt idx="20">
                  <c:v>-15158.43587258266</c:v>
                </c:pt>
                <c:pt idx="21">
                  <c:v>-13548.95700240666</c:v>
                </c:pt>
                <c:pt idx="22">
                  <c:v>-12505.26368775436</c:v>
                </c:pt>
                <c:pt idx="23">
                  <c:v>-12127.6638924824</c:v>
                </c:pt>
                <c:pt idx="24">
                  <c:v>-12282.26840558769</c:v>
                </c:pt>
                <c:pt idx="25">
                  <c:v>-12307.40426938235</c:v>
                </c:pt>
                <c:pt idx="26">
                  <c:v>-12297.5972157467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Full'!$AN$6:$AN$32</c:f>
              <c:numCache>
                <c:formatCode>General</c:formatCode>
                <c:ptCount val="27"/>
                <c:pt idx="0">
                  <c:v>-50970.83120005549</c:v>
                </c:pt>
                <c:pt idx="1">
                  <c:v>-50989.18803363601</c:v>
                </c:pt>
                <c:pt idx="2">
                  <c:v>-51032.80217010682</c:v>
                </c:pt>
                <c:pt idx="3">
                  <c:v>-50827.16099005693</c:v>
                </c:pt>
                <c:pt idx="4">
                  <c:v>-50376.10679164815</c:v>
                </c:pt>
                <c:pt idx="5">
                  <c:v>-49825.91411261969</c:v>
                </c:pt>
                <c:pt idx="6">
                  <c:v>-49166.92898911495</c:v>
                </c:pt>
                <c:pt idx="7">
                  <c:v>-48371.4374255296</c:v>
                </c:pt>
                <c:pt idx="8">
                  <c:v>-47414.76841116911</c:v>
                </c:pt>
                <c:pt idx="9">
                  <c:v>-46983.17035463322</c:v>
                </c:pt>
                <c:pt idx="10">
                  <c:v>-46687.19230590074</c:v>
                </c:pt>
                <c:pt idx="11">
                  <c:v>-46281.68305372698</c:v>
                </c:pt>
                <c:pt idx="12">
                  <c:v>-44968.98019725907</c:v>
                </c:pt>
                <c:pt idx="13">
                  <c:v>-43486.73364989365</c:v>
                </c:pt>
                <c:pt idx="14">
                  <c:v>-41858.91906261074</c:v>
                </c:pt>
                <c:pt idx="15">
                  <c:v>-40123.71614076812</c:v>
                </c:pt>
                <c:pt idx="16">
                  <c:v>-38333.59917900799</c:v>
                </c:pt>
                <c:pt idx="17">
                  <c:v>-36555.24652635035</c:v>
                </c:pt>
                <c:pt idx="18">
                  <c:v>-34869.23837466697</c:v>
                </c:pt>
                <c:pt idx="19">
                  <c:v>-33369.42987990193</c:v>
                </c:pt>
                <c:pt idx="20">
                  <c:v>-32161.71393436176</c:v>
                </c:pt>
                <c:pt idx="21">
                  <c:v>-31361.41554874099</c:v>
                </c:pt>
                <c:pt idx="22">
                  <c:v>-31086.90271864392</c:v>
                </c:pt>
                <c:pt idx="23">
                  <c:v>-31438.48340792719</c:v>
                </c:pt>
                <c:pt idx="24">
                  <c:v>-32147.63230867665</c:v>
                </c:pt>
                <c:pt idx="25">
                  <c:v>-32294.01265969125</c:v>
                </c:pt>
                <c:pt idx="26">
                  <c:v>-32296.25877477759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Full'!$AP$6:$AP$32</c:f>
              <c:numCache>
                <c:formatCode>General</c:formatCode>
                <c:ptCount val="27"/>
                <c:pt idx="0">
                  <c:v>71679.48814129125</c:v>
                </c:pt>
                <c:pt idx="1">
                  <c:v>71081.07814129124</c:v>
                </c:pt>
                <c:pt idx="2">
                  <c:v>65186.07814129123</c:v>
                </c:pt>
                <c:pt idx="3">
                  <c:v>40946.07814129123</c:v>
                </c:pt>
                <c:pt idx="4">
                  <c:v>15146.07814129126</c:v>
                </c:pt>
                <c:pt idx="5">
                  <c:v>-5653.921858708753</c:v>
                </c:pt>
                <c:pt idx="6">
                  <c:v>-21453.92185870873</c:v>
                </c:pt>
                <c:pt idx="7">
                  <c:v>-32253.92185870874</c:v>
                </c:pt>
                <c:pt idx="8">
                  <c:v>-38053.92185870874</c:v>
                </c:pt>
                <c:pt idx="9">
                  <c:v>-38973.92185870873</c:v>
                </c:pt>
                <c:pt idx="10">
                  <c:v>-39142.92185870873</c:v>
                </c:pt>
                <c:pt idx="11">
                  <c:v>-38853.92185870873</c:v>
                </c:pt>
                <c:pt idx="12">
                  <c:v>-34653.92185870872</c:v>
                </c:pt>
                <c:pt idx="13">
                  <c:v>-25453.92185870873</c:v>
                </c:pt>
                <c:pt idx="14">
                  <c:v>-11253.92185870872</c:v>
                </c:pt>
                <c:pt idx="15">
                  <c:v>7946.078141291284</c:v>
                </c:pt>
                <c:pt idx="16">
                  <c:v>32146.07814129182</c:v>
                </c:pt>
                <c:pt idx="17">
                  <c:v>61346.07814129194</c:v>
                </c:pt>
                <c:pt idx="18">
                  <c:v>95546.07814129206</c:v>
                </c:pt>
                <c:pt idx="19">
                  <c:v>134746.0781412921</c:v>
                </c:pt>
                <c:pt idx="20">
                  <c:v>178946.0781412922</c:v>
                </c:pt>
                <c:pt idx="21">
                  <c:v>228146.0781412923</c:v>
                </c:pt>
                <c:pt idx="22">
                  <c:v>282346.0781412924</c:v>
                </c:pt>
                <c:pt idx="23">
                  <c:v>341546.0781412925</c:v>
                </c:pt>
                <c:pt idx="24">
                  <c:v>392506.0781412913</c:v>
                </c:pt>
                <c:pt idx="25">
                  <c:v>404413.0781412913</c:v>
                </c:pt>
                <c:pt idx="26">
                  <c:v>405612.6881412914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Full'!$AQ$6:$AQ$32</c:f>
              <c:numCache>
                <c:formatCode>General</c:formatCode>
                <c:ptCount val="27"/>
                <c:pt idx="0">
                  <c:v>63957.08168055487</c:v>
                </c:pt>
                <c:pt idx="1">
                  <c:v>63358.67168055485</c:v>
                </c:pt>
                <c:pt idx="2">
                  <c:v>57463.67168055483</c:v>
                </c:pt>
                <c:pt idx="3">
                  <c:v>33223.67168055483</c:v>
                </c:pt>
                <c:pt idx="4">
                  <c:v>7423.67168055487</c:v>
                </c:pt>
                <c:pt idx="5">
                  <c:v>-13376.32831944514</c:v>
                </c:pt>
                <c:pt idx="6">
                  <c:v>-29176.32831944512</c:v>
                </c:pt>
                <c:pt idx="7">
                  <c:v>-39976.32831944512</c:v>
                </c:pt>
                <c:pt idx="8">
                  <c:v>-45776.32831944512</c:v>
                </c:pt>
                <c:pt idx="9">
                  <c:v>-46696.32831944512</c:v>
                </c:pt>
                <c:pt idx="10">
                  <c:v>-46865.32831944512</c:v>
                </c:pt>
                <c:pt idx="11">
                  <c:v>-46576.32831944512</c:v>
                </c:pt>
                <c:pt idx="12">
                  <c:v>-42376.3283194451</c:v>
                </c:pt>
                <c:pt idx="13">
                  <c:v>-33176.32831944512</c:v>
                </c:pt>
                <c:pt idx="14">
                  <c:v>-18976.32831944511</c:v>
                </c:pt>
                <c:pt idx="15">
                  <c:v>223.6716805548931</c:v>
                </c:pt>
                <c:pt idx="16">
                  <c:v>24423.67168055543</c:v>
                </c:pt>
                <c:pt idx="17">
                  <c:v>53623.67168055555</c:v>
                </c:pt>
                <c:pt idx="18">
                  <c:v>87823.67168055566</c:v>
                </c:pt>
                <c:pt idx="19">
                  <c:v>127023.6716805558</c:v>
                </c:pt>
                <c:pt idx="20">
                  <c:v>171223.6716805559</c:v>
                </c:pt>
                <c:pt idx="21">
                  <c:v>220423.671680556</c:v>
                </c:pt>
                <c:pt idx="22">
                  <c:v>274623.671680556</c:v>
                </c:pt>
                <c:pt idx="23">
                  <c:v>333823.6716805561</c:v>
                </c:pt>
                <c:pt idx="24">
                  <c:v>384783.671680555</c:v>
                </c:pt>
                <c:pt idx="25">
                  <c:v>396690.671680555</c:v>
                </c:pt>
                <c:pt idx="26">
                  <c:v>397890.281680555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3208"/>
        <c:axId val="2056856344"/>
      </c:scatterChart>
      <c:valAx>
        <c:axId val="2056853208"/>
        <c:scaling>
          <c:orientation val="minMax"/>
          <c:max val="1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56856344"/>
        <c:crosses val="autoZero"/>
        <c:crossBetween val="midCat"/>
      </c:valAx>
      <c:valAx>
        <c:axId val="2056856344"/>
        <c:scaling>
          <c:orientation val="minMax"/>
          <c:max val="10000.0"/>
          <c:min val="-6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685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Full'!$G$5:$G$254</c:f>
              <c:numCache>
                <c:formatCode>General</c:formatCode>
                <c:ptCount val="250"/>
                <c:pt idx="0">
                  <c:v>7442.085482350553</c:v>
                </c:pt>
                <c:pt idx="1">
                  <c:v>5180.302420026684</c:v>
                </c:pt>
                <c:pt idx="2">
                  <c:v>4383.354082955053</c:v>
                </c:pt>
                <c:pt idx="3">
                  <c:v>3959.387568508533</c:v>
                </c:pt>
                <c:pt idx="4">
                  <c:v>3687.997277261583</c:v>
                </c:pt>
                <c:pt idx="5">
                  <c:v>3494.824327102848</c:v>
                </c:pt>
                <c:pt idx="6">
                  <c:v>3347.530080995996</c:v>
                </c:pt>
                <c:pt idx="7">
                  <c:v>3229.667232359387</c:v>
                </c:pt>
                <c:pt idx="8">
                  <c:v>3131.921464994904</c:v>
                </c:pt>
                <c:pt idx="9">
                  <c:v>3048.585427231063</c:v>
                </c:pt>
                <c:pt idx="10">
                  <c:v>2975.944214751242</c:v>
                </c:pt>
                <c:pt idx="11">
                  <c:v>2911.461489299181</c:v>
                </c:pt>
                <c:pt idx="12">
                  <c:v>2853.337273426214</c:v>
                </c:pt>
                <c:pt idx="13">
                  <c:v>2800.25277200934</c:v>
                </c:pt>
                <c:pt idx="14">
                  <c:v>2751.21563562172</c:v>
                </c:pt>
                <c:pt idx="15">
                  <c:v>2705.462146859417</c:v>
                </c:pt>
                <c:pt idx="16">
                  <c:v>2662.393160365493</c:v>
                </c:pt>
                <c:pt idx="17">
                  <c:v>2621.530847066701</c:v>
                </c:pt>
                <c:pt idx="18">
                  <c:v>2582.488697375522</c:v>
                </c:pt>
                <c:pt idx="19">
                  <c:v>2544.950225377927</c:v>
                </c:pt>
                <c:pt idx="20">
                  <c:v>2508.653532122043</c:v>
                </c:pt>
                <c:pt idx="21">
                  <c:v>2473.379905872958</c:v>
                </c:pt>
                <c:pt idx="22">
                  <c:v>2438.945261579403</c:v>
                </c:pt>
                <c:pt idx="23">
                  <c:v>2405.193614449312</c:v>
                </c:pt>
                <c:pt idx="24">
                  <c:v>2371.99203545198</c:v>
                </c:pt>
                <c:pt idx="25">
                  <c:v>2339.226703048664</c:v>
                </c:pt>
                <c:pt idx="26">
                  <c:v>2306.799777220449</c:v>
                </c:pt>
                <c:pt idx="27">
                  <c:v>2274.626898253942</c:v>
                </c:pt>
                <c:pt idx="28">
                  <c:v>2242.635165825181</c:v>
                </c:pt>
                <c:pt idx="29">
                  <c:v>2210.761491367148</c:v>
                </c:pt>
                <c:pt idx="30">
                  <c:v>2178.951243491629</c:v>
                </c:pt>
                <c:pt idx="31">
                  <c:v>2147.157125648111</c:v>
                </c:pt>
                <c:pt idx="32">
                  <c:v>2115.338239438348</c:v>
                </c:pt>
                <c:pt idx="33">
                  <c:v>2083.459297565136</c:v>
                </c:pt>
                <c:pt idx="34">
                  <c:v>2051.489958307415</c:v>
                </c:pt>
                <c:pt idx="35">
                  <c:v>2019.404259403176</c:v>
                </c:pt>
                <c:pt idx="36">
                  <c:v>1987.180133797123</c:v>
                </c:pt>
                <c:pt idx="37">
                  <c:v>1954.798993233911</c:v>
                </c:pt>
                <c:pt idx="38">
                  <c:v>1922.245368416006</c:v>
                </c:pt>
                <c:pt idx="39">
                  <c:v>1889.50659658746</c:v>
                </c:pt>
                <c:pt idx="40">
                  <c:v>1856.572549094282</c:v>
                </c:pt>
                <c:pt idx="41">
                  <c:v>1823.435392812691</c:v>
                </c:pt>
                <c:pt idx="42">
                  <c:v>1790.08938040791</c:v>
                </c:pt>
                <c:pt idx="43">
                  <c:v>1756.530665247214</c:v>
                </c:pt>
                <c:pt idx="44">
                  <c:v>1722.757137487173</c:v>
                </c:pt>
                <c:pt idx="45">
                  <c:v>1688.768278421419</c:v>
                </c:pt>
                <c:pt idx="46">
                  <c:v>1654.565030637481</c:v>
                </c:pt>
                <c:pt idx="47">
                  <c:v>1620.149681912575</c:v>
                </c:pt>
                <c:pt idx="48">
                  <c:v>1585.525761090455</c:v>
                </c:pt>
                <c:pt idx="49">
                  <c:v>1550.697944443473</c:v>
                </c:pt>
                <c:pt idx="50">
                  <c:v>1515.671971239612</c:v>
                </c:pt>
                <c:pt idx="51">
                  <c:v>1480.454567416251</c:v>
                </c:pt>
                <c:pt idx="52">
                  <c:v>1445.05337641466</c:v>
                </c:pt>
                <c:pt idx="53">
                  <c:v>1409.476896357795</c:v>
                </c:pt>
                <c:pt idx="54">
                  <c:v>1373.734422862268</c:v>
                </c:pt>
                <c:pt idx="55">
                  <c:v>1337.835996868682</c:v>
                </c:pt>
                <c:pt idx="56">
                  <c:v>1301.792356952115</c:v>
                </c:pt>
                <c:pt idx="57">
                  <c:v>1265.614895642531</c:v>
                </c:pt>
                <c:pt idx="58">
                  <c:v>1229.31561934295</c:v>
                </c:pt>
                <c:pt idx="59">
                  <c:v>1192.907111481691</c:v>
                </c:pt>
                <c:pt idx="60">
                  <c:v>1156.402498579577</c:v>
                </c:pt>
                <c:pt idx="61">
                  <c:v>1119.815418948485</c:v>
                </c:pt>
                <c:pt idx="62">
                  <c:v>1083.159993771071</c:v>
                </c:pt>
                <c:pt idx="63">
                  <c:v>1046.450800338796</c:v>
                </c:pt>
                <c:pt idx="64">
                  <c:v>1009.702847250264</c:v>
                </c:pt>
                <c:pt idx="65">
                  <c:v>972.9315513931942</c:v>
                </c:pt>
                <c:pt idx="66">
                  <c:v>936.152716551689</c:v>
                </c:pt>
                <c:pt idx="67">
                  <c:v>899.3825134976505</c:v>
                </c:pt>
                <c:pt idx="68">
                  <c:v>862.6374614394081</c:v>
                </c:pt>
                <c:pt idx="69">
                  <c:v>825.93441071298</c:v>
                </c:pt>
                <c:pt idx="70">
                  <c:v>789.2905266134767</c:v>
                </c:pt>
                <c:pt idx="71">
                  <c:v>752.7232742738924</c:v>
                </c:pt>
                <c:pt idx="72">
                  <c:v>716.2504045072491</c:v>
                </c:pt>
                <c:pt idx="73">
                  <c:v>679.889940536057</c:v>
                </c:pt>
                <c:pt idx="74">
                  <c:v>643.6601655408231</c:v>
                </c:pt>
                <c:pt idx="75">
                  <c:v>607.5796109642833</c:v>
                </c:pt>
                <c:pt idx="76">
                  <c:v>571.667045515067</c:v>
                </c:pt>
                <c:pt idx="77">
                  <c:v>535.9414648188686</c:v>
                </c:pt>
                <c:pt idx="78">
                  <c:v>500.4220816696761</c:v>
                </c:pt>
                <c:pt idx="79">
                  <c:v>465.128316838156</c:v>
                </c:pt>
                <c:pt idx="80">
                  <c:v>430.0797903974308</c:v>
                </c:pt>
                <c:pt idx="81">
                  <c:v>395.2963135305035</c:v>
                </c:pt>
                <c:pt idx="82">
                  <c:v>360.797880785598</c:v>
                </c:pt>
                <c:pt idx="83">
                  <c:v>326.6046627494798</c:v>
                </c:pt>
                <c:pt idx="84">
                  <c:v>292.7369991102678</c:v>
                </c:pt>
                <c:pt idx="85">
                  <c:v>259.2153920848068</c:v>
                </c:pt>
                <c:pt idx="86">
                  <c:v>226.0605001857402</c:v>
                </c:pt>
                <c:pt idx="87">
                  <c:v>193.2931323072553</c:v>
                </c:pt>
                <c:pt idx="88">
                  <c:v>160.9342421088659</c:v>
                </c:pt>
                <c:pt idx="89">
                  <c:v>129.0049226787887</c:v>
                </c:pt>
                <c:pt idx="90">
                  <c:v>97.52640145940677</c:v>
                </c:pt>
                <c:pt idx="91">
                  <c:v>66.52003541863814</c:v>
                </c:pt>
                <c:pt idx="92">
                  <c:v>36.00730645303702</c:v>
                </c:pt>
                <c:pt idx="93">
                  <c:v>6.009817008001846</c:v>
                </c:pt>
                <c:pt idx="94">
                  <c:v>-23.4477751240629</c:v>
                </c:pt>
                <c:pt idx="95">
                  <c:v>-52.32950573525159</c:v>
                </c:pt>
                <c:pt idx="96">
                  <c:v>-80.6143651935854</c:v>
                </c:pt>
                <c:pt idx="97">
                  <c:v>-108.3082657299819</c:v>
                </c:pt>
                <c:pt idx="98">
                  <c:v>-135.4172377481009</c:v>
                </c:pt>
                <c:pt idx="99">
                  <c:v>-161.9471898185438</c:v>
                </c:pt>
                <c:pt idx="100">
                  <c:v>-187.9039123351104</c:v>
                </c:pt>
                <c:pt idx="101">
                  <c:v>-213.2930810240796</c:v>
                </c:pt>
                <c:pt idx="102">
                  <c:v>-238.1202603179263</c:v>
                </c:pt>
                <c:pt idx="103">
                  <c:v>-262.3909065966436</c:v>
                </c:pt>
                <c:pt idx="104">
                  <c:v>-286.1103713048797</c:v>
                </c:pt>
                <c:pt idx="105">
                  <c:v>-309.2839039506216</c:v>
                </c:pt>
                <c:pt idx="106">
                  <c:v>-331.9166549895599</c:v>
                </c:pt>
                <c:pt idx="107">
                  <c:v>-354.0136786034563</c:v>
                </c:pt>
                <c:pt idx="108">
                  <c:v>-375.5799353738548</c:v>
                </c:pt>
                <c:pt idx="109">
                  <c:v>-396.6202948587015</c:v>
                </c:pt>
                <c:pt idx="110">
                  <c:v>-417.1395380744361</c:v>
                </c:pt>
                <c:pt idx="111">
                  <c:v>-437.1423598899855</c:v>
                </c:pt>
                <c:pt idx="112">
                  <c:v>-456.6333713338245</c:v>
                </c:pt>
                <c:pt idx="113">
                  <c:v>-475.617101819953</c:v>
                </c:pt>
                <c:pt idx="114">
                  <c:v>-494.0980012960499</c:v>
                </c:pt>
                <c:pt idx="115">
                  <c:v>-512.0804423163644</c:v>
                </c:pt>
                <c:pt idx="116">
                  <c:v>-529.5687220434193</c:v>
                </c:pt>
                <c:pt idx="117">
                  <c:v>-546.5670641813194</c:v>
                </c:pt>
                <c:pt idx="118">
                  <c:v>-563.0796208435204</c:v>
                </c:pt>
                <c:pt idx="119">
                  <c:v>-579.1104743572068</c:v>
                </c:pt>
                <c:pt idx="120">
                  <c:v>-594.6636390085332</c:v>
                </c:pt>
                <c:pt idx="121">
                  <c:v>-609.7430627298308</c:v>
                </c:pt>
                <c:pt idx="122">
                  <c:v>-624.3526287307031</c:v>
                </c:pt>
                <c:pt idx="123">
                  <c:v>-638.4961570770828</c:v>
                </c:pt>
                <c:pt idx="124">
                  <c:v>-652.1774062191252</c:v>
                </c:pt>
                <c:pt idx="125">
                  <c:v>-665.4000744694494</c:v>
                </c:pt>
                <c:pt idx="126">
                  <c:v>-678.167801435804</c:v>
                </c:pt>
                <c:pt idx="127">
                  <c:v>-690.4841694073402</c:v>
                </c:pt>
                <c:pt idx="128">
                  <c:v>-702.3527046982199</c:v>
                </c:pt>
                <c:pt idx="129">
                  <c:v>-713.7768789494293</c:v>
                </c:pt>
                <c:pt idx="130">
                  <c:v>-724.760110390489</c:v>
                </c:pt>
                <c:pt idx="131">
                  <c:v>-735.305765062687</c:v>
                </c:pt>
                <c:pt idx="132">
                  <c:v>-745.417158005177</c:v>
                </c:pt>
                <c:pt idx="133">
                  <c:v>-755.0975544056273</c:v>
                </c:pt>
                <c:pt idx="134">
                  <c:v>-764.3501707159448</c:v>
                </c:pt>
                <c:pt idx="135">
                  <c:v>-773.1781757358112</c:v>
                </c:pt>
                <c:pt idx="136">
                  <c:v>-781.5846916633308</c:v>
                </c:pt>
                <c:pt idx="137">
                  <c:v>-789.5727951164008</c:v>
                </c:pt>
                <c:pt idx="138">
                  <c:v>-797.1455181224737</c:v>
                </c:pt>
                <c:pt idx="139">
                  <c:v>-804.3058490818366</c:v>
                </c:pt>
                <c:pt idx="140">
                  <c:v>-811.0567337024841</c:v>
                </c:pt>
                <c:pt idx="141">
                  <c:v>-817.40107590775</c:v>
                </c:pt>
                <c:pt idx="142">
                  <c:v>-823.3417387200752</c:v>
                </c:pt>
                <c:pt idx="143">
                  <c:v>-828.8815451184055</c:v>
                </c:pt>
                <c:pt idx="144">
                  <c:v>-834.023278872657</c:v>
                </c:pt>
                <c:pt idx="145">
                  <c:v>-838.769685355248</c:v>
                </c:pt>
                <c:pt idx="146">
                  <c:v>-843.123472329462</c:v>
                </c:pt>
                <c:pt idx="147">
                  <c:v>-847.087310717965</c:v>
                </c:pt>
                <c:pt idx="148">
                  <c:v>-850.6638353485031</c:v>
                </c:pt>
                <c:pt idx="149">
                  <c:v>-853.8556456813239</c:v>
                </c:pt>
                <c:pt idx="150">
                  <c:v>-856.6653065169812</c:v>
                </c:pt>
                <c:pt idx="151">
                  <c:v>-859.0953486835351</c:v>
                </c:pt>
                <c:pt idx="152">
                  <c:v>-861.1482697086758</c:v>
                </c:pt>
                <c:pt idx="153">
                  <c:v>-862.8265344715328</c:v>
                </c:pt>
                <c:pt idx="154">
                  <c:v>-864.1325758391758</c:v>
                </c:pt>
                <c:pt idx="155">
                  <c:v>-865.0687952866428</c:v>
                </c:pt>
                <c:pt idx="156">
                  <c:v>-865.6375634993892</c:v>
                </c:pt>
                <c:pt idx="157">
                  <c:v>-865.8412209633389</c:v>
                </c:pt>
                <c:pt idx="158">
                  <c:v>-865.6820785365416</c:v>
                </c:pt>
                <c:pt idx="159">
                  <c:v>-865.1624180098297</c:v>
                </c:pt>
                <c:pt idx="160">
                  <c:v>-864.2844926507095</c:v>
                </c:pt>
                <c:pt idx="161">
                  <c:v>-863.0505277350894</c:v>
                </c:pt>
                <c:pt idx="162">
                  <c:v>-861.4627210663166</c:v>
                </c:pt>
                <c:pt idx="163">
                  <c:v>-859.5232434796635</c:v>
                </c:pt>
                <c:pt idx="164">
                  <c:v>-857.2342393368016</c:v>
                </c:pt>
                <c:pt idx="165">
                  <c:v>-854.5978270067135</c:v>
                </c:pt>
                <c:pt idx="166">
                  <c:v>-851.616099334904</c:v>
                </c:pt>
                <c:pt idx="167">
                  <c:v>-848.2911241030088</c:v>
                </c:pt>
                <c:pt idx="168">
                  <c:v>-844.6249444751301</c:v>
                </c:pt>
                <c:pt idx="169">
                  <c:v>-840.6195794360246</c:v>
                </c:pt>
                <c:pt idx="170">
                  <c:v>-836.2770242170663</c:v>
                </c:pt>
                <c:pt idx="171">
                  <c:v>-831.5992507128976</c:v>
                </c:pt>
                <c:pt idx="172">
                  <c:v>-826.5882078896975</c:v>
                </c:pt>
                <c:pt idx="173">
                  <c:v>-821.245822180761</c:v>
                </c:pt>
                <c:pt idx="174">
                  <c:v>-815.5739978764904</c:v>
                </c:pt>
                <c:pt idx="175">
                  <c:v>-809.5746175040258</c:v>
                </c:pt>
                <c:pt idx="176">
                  <c:v>-803.2495421972126</c:v>
                </c:pt>
                <c:pt idx="177">
                  <c:v>-796.6006120602833</c:v>
                </c:pt>
                <c:pt idx="178">
                  <c:v>-789.629646521411</c:v>
                </c:pt>
                <c:pt idx="179">
                  <c:v>-782.338444679859</c:v>
                </c:pt>
                <c:pt idx="180">
                  <c:v>-774.7287856448092</c:v>
                </c:pt>
                <c:pt idx="181">
                  <c:v>-766.8024288656889</c:v>
                </c:pt>
                <c:pt idx="182">
                  <c:v>-758.5611144581344</c:v>
                </c:pt>
                <c:pt idx="183">
                  <c:v>-750.006563518953</c:v>
                </c:pt>
                <c:pt idx="184">
                  <c:v>-741.1404784371843</c:v>
                </c:pt>
                <c:pt idx="185">
                  <c:v>-731.9645431981771</c:v>
                </c:pt>
                <c:pt idx="186">
                  <c:v>-722.4804236784111</c:v>
                </c:pt>
                <c:pt idx="187">
                  <c:v>-712.6897679386893</c:v>
                </c:pt>
                <c:pt idx="188">
                  <c:v>-702.5942065056297</c:v>
                </c:pt>
                <c:pt idx="189">
                  <c:v>-692.19535265211</c:v>
                </c:pt>
                <c:pt idx="190">
                  <c:v>-681.4948026689817</c:v>
                </c:pt>
                <c:pt idx="191">
                  <c:v>-670.494136131485</c:v>
                </c:pt>
                <c:pt idx="192">
                  <c:v>-659.1949161609518</c:v>
                </c:pt>
                <c:pt idx="193">
                  <c:v>-647.5986896799877</c:v>
                </c:pt>
                <c:pt idx="194">
                  <c:v>-635.7069876635796</c:v>
                </c:pt>
                <c:pt idx="195">
                  <c:v>-623.5213253847323</c:v>
                </c:pt>
                <c:pt idx="196">
                  <c:v>-611.0432026530034</c:v>
                </c:pt>
                <c:pt idx="197">
                  <c:v>-598.2741040528053</c:v>
                </c:pt>
                <c:pt idx="198">
                  <c:v>-585.2154991709976</c:v>
                </c:pt>
                <c:pt idx="199">
                  <c:v>-571.8688428256428</c:v>
                </c:pt>
                <c:pt idx="200">
                  <c:v>-558.2355752861476</c:v>
                </c:pt>
                <c:pt idx="201">
                  <c:v>-544.3171224906109</c:v>
                </c:pt>
                <c:pt idx="202">
                  <c:v>-530.114896258514</c:v>
                </c:pt>
                <c:pt idx="203">
                  <c:v>-515.6302945003844</c:v>
                </c:pt>
                <c:pt idx="204">
                  <c:v>-500.8647014205926</c:v>
                </c:pt>
                <c:pt idx="205">
                  <c:v>-485.819487719913</c:v>
                </c:pt>
                <c:pt idx="206">
                  <c:v>-470.496010790288</c:v>
                </c:pt>
                <c:pt idx="207">
                  <c:v>-454.8956149092992</c:v>
                </c:pt>
                <c:pt idx="208">
                  <c:v>-439.019631428062</c:v>
                </c:pt>
                <c:pt idx="209">
                  <c:v>-422.8693789577228</c:v>
                </c:pt>
                <c:pt idx="210">
                  <c:v>-406.446163551067</c:v>
                </c:pt>
                <c:pt idx="211">
                  <c:v>-389.7512788809254</c:v>
                </c:pt>
                <c:pt idx="212">
                  <c:v>-372.7860064156121</c:v>
                </c:pt>
                <c:pt idx="213">
                  <c:v>-355.5516155907535</c:v>
                </c:pt>
                <c:pt idx="214">
                  <c:v>-338.0493639780907</c:v>
                </c:pt>
                <c:pt idx="215">
                  <c:v>-320.2804974504979</c:v>
                </c:pt>
                <c:pt idx="216">
                  <c:v>-302.2462503454881</c:v>
                </c:pt>
                <c:pt idx="217">
                  <c:v>-283.9478456232463</c:v>
                </c:pt>
                <c:pt idx="218">
                  <c:v>-265.3864950248972</c:v>
                </c:pt>
                <c:pt idx="219">
                  <c:v>-246.5633992246585</c:v>
                </c:pt>
                <c:pt idx="220">
                  <c:v>-227.4797479817644</c:v>
                </c:pt>
                <c:pt idx="221">
                  <c:v>-208.1367202880792</c:v>
                </c:pt>
                <c:pt idx="222">
                  <c:v>-188.5354845139664</c:v>
                </c:pt>
                <c:pt idx="223">
                  <c:v>-168.6771985511295</c:v>
                </c:pt>
                <c:pt idx="224">
                  <c:v>-148.5630099524278</c:v>
                </c:pt>
                <c:pt idx="225">
                  <c:v>-128.1940560706425</c:v>
                </c:pt>
                <c:pt idx="226">
                  <c:v>-107.5714641929371</c:v>
                </c:pt>
                <c:pt idx="227">
                  <c:v>-86.69635167473461</c:v>
                </c:pt>
                <c:pt idx="228">
                  <c:v>-65.56982606987003</c:v>
                </c:pt>
                <c:pt idx="229">
                  <c:v>-44.19298525888007</c:v>
                </c:pt>
                <c:pt idx="230">
                  <c:v>-22.56691757566296</c:v>
                </c:pt>
                <c:pt idx="231">
                  <c:v>-0.692701931344345</c:v>
                </c:pt>
                <c:pt idx="232">
                  <c:v>21.42859206430148</c:v>
                </c:pt>
                <c:pt idx="233">
                  <c:v>43.7959039825946</c:v>
                </c:pt>
                <c:pt idx="234">
                  <c:v>66.40818245836999</c:v>
                </c:pt>
                <c:pt idx="235">
                  <c:v>89.26438507484272</c:v>
                </c:pt>
                <c:pt idx="236">
                  <c:v>112.3634782484733</c:v>
                </c:pt>
                <c:pt idx="237">
                  <c:v>135.7044371188385</c:v>
                </c:pt>
                <c:pt idx="238">
                  <c:v>159.2862454371061</c:v>
                </c:pt>
                <c:pt idx="239">
                  <c:v>183.1078954593977</c:v>
                </c:pt>
                <c:pt idx="240">
                  <c:v>207.1683878396871</c:v>
                </c:pt>
                <c:pt idx="241">
                  <c:v>231.4667315249098</c:v>
                </c:pt>
                <c:pt idx="242">
                  <c:v>256.0019436526345</c:v>
                </c:pt>
                <c:pt idx="243">
                  <c:v>280.7730494504794</c:v>
                </c:pt>
                <c:pt idx="244">
                  <c:v>305.7790821350645</c:v>
                </c:pt>
                <c:pt idx="245">
                  <c:v>331.019082816667</c:v>
                </c:pt>
                <c:pt idx="246">
                  <c:v>356.4921004000353</c:v>
                </c:pt>
                <c:pt idx="247">
                  <c:v>382.1971914920723</c:v>
                </c:pt>
                <c:pt idx="248">
                  <c:v>408.1334203069564</c:v>
                </c:pt>
                <c:pt idx="249">
                  <c:v>434.2998585761525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Full'!$H$5:$H$254</c:f>
              <c:numCache>
                <c:formatCode>General</c:formatCode>
                <c:ptCount val="250"/>
                <c:pt idx="0">
                  <c:v>24250.39470995183</c:v>
                </c:pt>
                <c:pt idx="1">
                  <c:v>15929.20710430976</c:v>
                </c:pt>
                <c:pt idx="2">
                  <c:v>13137.8055994001</c:v>
                </c:pt>
                <c:pt idx="3">
                  <c:v>11726.24275588376</c:v>
                </c:pt>
                <c:pt idx="4">
                  <c:v>10864.85608291297</c:v>
                </c:pt>
                <c:pt idx="5">
                  <c:v>10277.24596982654</c:v>
                </c:pt>
                <c:pt idx="6">
                  <c:v>9845.045069228612</c:v>
                </c:pt>
                <c:pt idx="7">
                  <c:v>9509.128549911974</c:v>
                </c:pt>
                <c:pt idx="8">
                  <c:v>9236.691312288374</c:v>
                </c:pt>
                <c:pt idx="9">
                  <c:v>9008.082196896508</c:v>
                </c:pt>
                <c:pt idx="10">
                  <c:v>8810.821258327228</c:v>
                </c:pt>
                <c:pt idx="11">
                  <c:v>8636.609371909759</c:v>
                </c:pt>
                <c:pt idx="12">
                  <c:v>8479.718601982987</c:v>
                </c:pt>
                <c:pt idx="13">
                  <c:v>8336.072776897737</c:v>
                </c:pt>
                <c:pt idx="14">
                  <c:v>8202.696072622013</c:v>
                </c:pt>
                <c:pt idx="15">
                  <c:v>8077.368539040868</c:v>
                </c:pt>
                <c:pt idx="16">
                  <c:v>7958.403317776535</c:v>
                </c:pt>
                <c:pt idx="17">
                  <c:v>7844.498201138446</c:v>
                </c:pt>
                <c:pt idx="18">
                  <c:v>7734.63412587362</c:v>
                </c:pt>
                <c:pt idx="19">
                  <c:v>7628.004162434158</c:v>
                </c:pt>
                <c:pt idx="20">
                  <c:v>7523.962826031902</c:v>
                </c:pt>
                <c:pt idx="21">
                  <c:v>7421.989237288985</c:v>
                </c:pt>
                <c:pt idx="22">
                  <c:v>7321.659912867271</c:v>
                </c:pt>
                <c:pt idx="23">
                  <c:v>7222.628373964884</c:v>
                </c:pt>
                <c:pt idx="24">
                  <c:v>7124.60966113405</c:v>
                </c:pt>
                <c:pt idx="25">
                  <c:v>7027.368432542687</c:v>
                </c:pt>
                <c:pt idx="26">
                  <c:v>6930.70971513412</c:v>
                </c:pt>
                <c:pt idx="27">
                  <c:v>6834.471644283934</c:v>
                </c:pt>
                <c:pt idx="28">
                  <c:v>6738.519711042891</c:v>
                </c:pt>
                <c:pt idx="29">
                  <c:v>6642.742164455745</c:v>
                </c:pt>
                <c:pt idx="30">
                  <c:v>6547.04630753769</c:v>
                </c:pt>
                <c:pt idx="31">
                  <c:v>6451.35549093955</c:v>
                </c:pt>
                <c:pt idx="32">
                  <c:v>6355.60665591433</c:v>
                </c:pt>
                <c:pt idx="33">
                  <c:v>6259.748313171349</c:v>
                </c:pt>
                <c:pt idx="34">
                  <c:v>6163.738870174247</c:v>
                </c:pt>
                <c:pt idx="35">
                  <c:v>6067.545238908282</c:v>
                </c:pt>
                <c:pt idx="36">
                  <c:v>5971.141670870425</c:v>
                </c:pt>
                <c:pt idx="37">
                  <c:v>5874.508777269726</c:v>
                </c:pt>
                <c:pt idx="38">
                  <c:v>5777.63270106411</c:v>
                </c:pt>
                <c:pt idx="39">
                  <c:v>5680.504414150595</c:v>
                </c:pt>
                <c:pt idx="40">
                  <c:v>5583.119118246896</c:v>
                </c:pt>
                <c:pt idx="41">
                  <c:v>5485.475732100766</c:v>
                </c:pt>
                <c:pt idx="42">
                  <c:v>5387.576450904689</c:v>
                </c:pt>
                <c:pt idx="43">
                  <c:v>5289.426366368105</c:v>
                </c:pt>
                <c:pt idx="44">
                  <c:v>5191.033137959774</c:v>
                </c:pt>
                <c:pt idx="45">
                  <c:v>5092.406707488393</c:v>
                </c:pt>
                <c:pt idx="46">
                  <c:v>4993.559050527368</c:v>
                </c:pt>
                <c:pt idx="47">
                  <c:v>4894.503959276532</c:v>
                </c:pt>
                <c:pt idx="48">
                  <c:v>4795.256852339273</c:v>
                </c:pt>
                <c:pt idx="49">
                  <c:v>4695.834607620953</c:v>
                </c:pt>
                <c:pt idx="50">
                  <c:v>4596.255415151423</c:v>
                </c:pt>
                <c:pt idx="51">
                  <c:v>4496.538647128942</c:v>
                </c:pt>
                <c:pt idx="52">
                  <c:v>4396.704742892976</c:v>
                </c:pt>
                <c:pt idx="53">
                  <c:v>4296.775106874207</c:v>
                </c:pt>
                <c:pt idx="54">
                  <c:v>4196.77201785566</c:v>
                </c:pt>
                <c:pt idx="55">
                  <c:v>4096.718548118475</c:v>
                </c:pt>
                <c:pt idx="56">
                  <c:v>3996.63849124653</c:v>
                </c:pt>
                <c:pt idx="57">
                  <c:v>3896.556297534808</c:v>
                </c:pt>
                <c:pt idx="58">
                  <c:v>3796.497016090092</c:v>
                </c:pt>
                <c:pt idx="59">
                  <c:v>3696.486242834893</c:v>
                </c:pt>
                <c:pt idx="60">
                  <c:v>3596.550073729595</c:v>
                </c:pt>
                <c:pt idx="61">
                  <c:v>3496.715062617161</c:v>
                </c:pt>
                <c:pt idx="62">
                  <c:v>3397.008183170175</c:v>
                </c:pt>
                <c:pt idx="63">
                  <c:v>3297.456794486767</c:v>
                </c:pt>
                <c:pt idx="64">
                  <c:v>3198.088609936378</c:v>
                </c:pt>
                <c:pt idx="65">
                  <c:v>3098.93166890752</c:v>
                </c:pt>
                <c:pt idx="66">
                  <c:v>3000.014311148392</c:v>
                </c:pt>
                <c:pt idx="67">
                  <c:v>2901.365153431776</c:v>
                </c:pt>
                <c:pt idx="68">
                  <c:v>2803.013068302687</c:v>
                </c:pt>
                <c:pt idx="69">
                  <c:v>2704.987164699618</c:v>
                </c:pt>
                <c:pt idx="70">
                  <c:v>2607.316770259778</c:v>
                </c:pt>
                <c:pt idx="71">
                  <c:v>2510.031415143312</c:v>
                </c:pt>
                <c:pt idx="72">
                  <c:v>2413.160817227916</c:v>
                </c:pt>
                <c:pt idx="73">
                  <c:v>2316.734868541753</c:v>
                </c:pt>
                <c:pt idx="74">
                  <c:v>2220.783622817646</c:v>
                </c:pt>
                <c:pt idx="75">
                  <c:v>2125.337284062945</c:v>
                </c:pt>
                <c:pt idx="76">
                  <c:v>2030.426196050845</c:v>
                </c:pt>
                <c:pt idx="77">
                  <c:v>1936.080832649728</c:v>
                </c:pt>
                <c:pt idx="78">
                  <c:v>1842.331788913369</c:v>
                </c:pt>
                <c:pt idx="79">
                  <c:v>1749.209772865775</c:v>
                </c:pt>
                <c:pt idx="80">
                  <c:v>1656.745597917557</c:v>
                </c:pt>
                <c:pt idx="81">
                  <c:v>1564.970175860544</c:v>
                </c:pt>
                <c:pt idx="82">
                  <c:v>1473.914510389091</c:v>
                </c:pt>
                <c:pt idx="83">
                  <c:v>1383.609691104597</c:v>
                </c:pt>
                <c:pt idx="84">
                  <c:v>1294.086887961486</c:v>
                </c:pt>
                <c:pt idx="85">
                  <c:v>1205.377346118432</c:v>
                </c:pt>
                <c:pt idx="86">
                  <c:v>1117.512381161308</c:v>
                </c:pt>
                <c:pt idx="87">
                  <c:v>1030.523374667086</c:v>
                </c:pt>
                <c:pt idx="88">
                  <c:v>944.4417700819977</c:v>
                </c:pt>
                <c:pt idx="89">
                  <c:v>859.2990688880018</c:v>
                </c:pt>
                <c:pt idx="90">
                  <c:v>775.1268270355504</c:v>
                </c:pt>
                <c:pt idx="91">
                  <c:v>691.9566516206178</c:v>
                </c:pt>
                <c:pt idx="92">
                  <c:v>609.8201977892022</c:v>
                </c:pt>
                <c:pt idx="93">
                  <c:v>528.7491658489744</c:v>
                </c:pt>
                <c:pt idx="94">
                  <c:v>448.775298575325</c:v>
                </c:pt>
                <c:pt idx="95">
                  <c:v>369.9285026433063</c:v>
                </c:pt>
                <c:pt idx="96">
                  <c:v>292.216669089561</c:v>
                </c:pt>
                <c:pt idx="97">
                  <c:v>215.621724825156</c:v>
                </c:pt>
                <c:pt idx="98">
                  <c:v>140.1258736223972</c:v>
                </c:pt>
                <c:pt idx="99">
                  <c:v>65.71182302146917</c:v>
                </c:pt>
                <c:pt idx="100">
                  <c:v>-7.637231844142661</c:v>
                </c:pt>
                <c:pt idx="101">
                  <c:v>-79.93762372895434</c:v>
                </c:pt>
                <c:pt idx="102">
                  <c:v>-151.205228102117</c:v>
                </c:pt>
                <c:pt idx="103">
                  <c:v>-221.4554773529962</c:v>
                </c:pt>
                <c:pt idx="104">
                  <c:v>-290.7033744085202</c:v>
                </c:pt>
                <c:pt idx="105">
                  <c:v>-358.9619024069398</c:v>
                </c:pt>
                <c:pt idx="106">
                  <c:v>-426.242027766275</c:v>
                </c:pt>
                <c:pt idx="107">
                  <c:v>-492.552381998772</c:v>
                </c:pt>
                <c:pt idx="108">
                  <c:v>-557.9019447246101</c:v>
                </c:pt>
                <c:pt idx="109">
                  <c:v>-622.2995307929813</c:v>
                </c:pt>
                <c:pt idx="110">
                  <c:v>-685.7537947768287</c:v>
                </c:pt>
                <c:pt idx="111">
                  <c:v>-748.2732353041355</c:v>
                </c:pt>
                <c:pt idx="112">
                  <c:v>-809.8661992359557</c:v>
                </c:pt>
                <c:pt idx="113">
                  <c:v>-870.5408856949362</c:v>
                </c:pt>
                <c:pt idx="114">
                  <c:v>-930.3053499543748</c:v>
                </c:pt>
                <c:pt idx="115">
                  <c:v>-989.1675071901991</c:v>
                </c:pt>
                <c:pt idx="116">
                  <c:v>-1047.135136104713</c:v>
                </c:pt>
                <c:pt idx="117">
                  <c:v>-1104.215882426215</c:v>
                </c:pt>
                <c:pt idx="118">
                  <c:v>-1160.417262289586</c:v>
                </c:pt>
                <c:pt idx="119">
                  <c:v>-1215.746665503597</c:v>
                </c:pt>
                <c:pt idx="120">
                  <c:v>-1270.211358709174</c:v>
                </c:pt>
                <c:pt idx="121">
                  <c:v>-1323.818488433404</c:v>
                </c:pt>
                <c:pt idx="122">
                  <c:v>-1376.575084043376</c:v>
                </c:pt>
                <c:pt idx="123">
                  <c:v>-1428.488060603442</c:v>
                </c:pt>
                <c:pt idx="124">
                  <c:v>-1479.564221641253</c:v>
                </c:pt>
                <c:pt idx="125">
                  <c:v>-1529.810261824256</c:v>
                </c:pt>
                <c:pt idx="126">
                  <c:v>-1579.232769552153</c:v>
                </c:pt>
                <c:pt idx="127">
                  <c:v>-1627.838229466986</c:v>
                </c:pt>
                <c:pt idx="128">
                  <c:v>-1675.633024885232</c:v>
                </c:pt>
                <c:pt idx="129">
                  <c:v>-1722.623440154071</c:v>
                </c:pt>
                <c:pt idx="130">
                  <c:v>-1768.815662935725</c:v>
                </c:pt>
                <c:pt idx="131">
                  <c:v>-1814.21578642138</c:v>
                </c:pt>
                <c:pt idx="132">
                  <c:v>-1858.829811478616</c:v>
                </c:pt>
                <c:pt idx="133">
                  <c:v>-1902.663648733636</c:v>
                </c:pt>
                <c:pt idx="134">
                  <c:v>-1945.723120591836</c:v>
                </c:pt>
                <c:pt idx="135">
                  <c:v>-1988.013963198871</c:v>
                </c:pt>
                <c:pt idx="136">
                  <c:v>-2029.541828342306</c:v>
                </c:pt>
                <c:pt idx="137">
                  <c:v>-2070.312285300228</c:v>
                </c:pt>
                <c:pt idx="138">
                  <c:v>-2110.330822633812</c:v>
                </c:pt>
                <c:pt idx="139">
                  <c:v>-2149.602849930758</c:v>
                </c:pt>
                <c:pt idx="140">
                  <c:v>-2188.133699496568</c:v>
                </c:pt>
                <c:pt idx="141">
                  <c:v>-2225.928627999267</c:v>
                </c:pt>
                <c:pt idx="142">
                  <c:v>-2262.992818067607</c:v>
                </c:pt>
                <c:pt idx="143">
                  <c:v>-2299.331379844108</c:v>
                </c:pt>
                <c:pt idx="144">
                  <c:v>-2334.94935249543</c:v>
                </c:pt>
                <c:pt idx="145">
                  <c:v>-2369.851705680834</c:v>
                </c:pt>
                <c:pt idx="146">
                  <c:v>-2404.043340980424</c:v>
                </c:pt>
                <c:pt idx="147">
                  <c:v>-2437.529093284626</c:v>
                </c:pt>
                <c:pt idx="148">
                  <c:v>-2470.313732145761</c:v>
                </c:pt>
                <c:pt idx="149">
                  <c:v>-2502.401963094191</c:v>
                </c:pt>
                <c:pt idx="150">
                  <c:v>-2533.798428918584</c:v>
                </c:pt>
                <c:pt idx="151">
                  <c:v>-2564.5077109118</c:v>
                </c:pt>
                <c:pt idx="152">
                  <c:v>-2594.534330085793</c:v>
                </c:pt>
                <c:pt idx="153">
                  <c:v>-2623.882748352655</c:v>
                </c:pt>
                <c:pt idx="154">
                  <c:v>-2652.55736967636</c:v>
                </c:pt>
                <c:pt idx="155">
                  <c:v>-2680.562541194668</c:v>
                </c:pt>
                <c:pt idx="156">
                  <c:v>-2707.902554311382</c:v>
                </c:pt>
                <c:pt idx="157">
                  <c:v>-2734.581645761908</c:v>
                </c:pt>
                <c:pt idx="158">
                  <c:v>-2760.603998650331</c:v>
                </c:pt>
                <c:pt idx="159">
                  <c:v>-2785.973743462819</c:v>
                </c:pt>
                <c:pt idx="160">
                  <c:v>-2810.694959053246</c:v>
                </c:pt>
                <c:pt idx="161">
                  <c:v>-2834.771673605079</c:v>
                </c:pt>
                <c:pt idx="162">
                  <c:v>-2858.207865570672</c:v>
                </c:pt>
                <c:pt idx="163">
                  <c:v>-2881.007464585768</c:v>
                </c:pt>
                <c:pt idx="164">
                  <c:v>-2903.174352363043</c:v>
                </c:pt>
                <c:pt idx="165">
                  <c:v>-2924.712363563187</c:v>
                </c:pt>
                <c:pt idx="166">
                  <c:v>-2945.625286645256</c:v>
                </c:pt>
                <c:pt idx="167">
                  <c:v>-2965.916864696715</c:v>
                </c:pt>
                <c:pt idx="168">
                  <c:v>-2985.590796243748</c:v>
                </c:pt>
                <c:pt idx="169">
                  <c:v>-3004.650736042065</c:v>
                </c:pt>
                <c:pt idx="170">
                  <c:v>-3023.100295849668</c:v>
                </c:pt>
                <c:pt idx="171">
                  <c:v>-3040.943045181048</c:v>
                </c:pt>
                <c:pt idx="172">
                  <c:v>-3058.182512044092</c:v>
                </c:pt>
                <c:pt idx="173">
                  <c:v>-3074.822183659242</c:v>
                </c:pt>
                <c:pt idx="174">
                  <c:v>-3090.865507164155</c:v>
                </c:pt>
                <c:pt idx="175">
                  <c:v>-3106.315890299214</c:v>
                </c:pt>
                <c:pt idx="176">
                  <c:v>-3121.17670208012</c:v>
                </c:pt>
                <c:pt idx="177">
                  <c:v>-3135.451273454353</c:v>
                </c:pt>
                <c:pt idx="178">
                  <c:v>-3149.142897941696</c:v>
                </c:pt>
                <c:pt idx="179">
                  <c:v>-3162.254832262872</c:v>
                </c:pt>
                <c:pt idx="180">
                  <c:v>-3174.790296952124</c:v>
                </c:pt>
                <c:pt idx="181">
                  <c:v>-3186.752476956812</c:v>
                </c:pt>
                <c:pt idx="182">
                  <c:v>-3198.144522224611</c:v>
                </c:pt>
                <c:pt idx="183">
                  <c:v>-3208.969548277033</c:v>
                </c:pt>
                <c:pt idx="184">
                  <c:v>-3219.230636770662</c:v>
                </c:pt>
                <c:pt idx="185">
                  <c:v>-3228.930836046463</c:v>
                </c:pt>
                <c:pt idx="186">
                  <c:v>-3238.073161666747</c:v>
                </c:pt>
                <c:pt idx="187">
                  <c:v>-3246.660596942122</c:v>
                </c:pt>
                <c:pt idx="188">
                  <c:v>-3254.696093444247</c:v>
                </c:pt>
                <c:pt idx="189">
                  <c:v>-3262.182571511948</c:v>
                </c:pt>
                <c:pt idx="190">
                  <c:v>-3269.122920742491</c:v>
                </c:pt>
                <c:pt idx="191">
                  <c:v>-3275.520000475226</c:v>
                </c:pt>
                <c:pt idx="192">
                  <c:v>-3281.376640264585</c:v>
                </c:pt>
                <c:pt idx="193">
                  <c:v>-3286.695640342485</c:v>
                </c:pt>
                <c:pt idx="194">
                  <c:v>-3291.479772072576</c:v>
                </c:pt>
                <c:pt idx="195">
                  <c:v>-3295.731778393383</c:v>
                </c:pt>
                <c:pt idx="196">
                  <c:v>-3299.454374253866</c:v>
                </c:pt>
                <c:pt idx="197">
                  <c:v>-3302.650247040554</c:v>
                </c:pt>
                <c:pt idx="198">
                  <c:v>-3305.322056992794</c:v>
                </c:pt>
                <c:pt idx="199">
                  <c:v>-3307.472437615099</c:v>
                </c:pt>
                <c:pt idx="200">
                  <c:v>-3309.103996075398</c:v>
                </c:pt>
                <c:pt idx="201">
                  <c:v>-3310.219313600275</c:v>
                </c:pt>
                <c:pt idx="202">
                  <c:v>-3310.820945858548</c:v>
                </c:pt>
                <c:pt idx="203">
                  <c:v>-3310.911423340207</c:v>
                </c:pt>
                <c:pt idx="204">
                  <c:v>-3310.493251725798</c:v>
                </c:pt>
                <c:pt idx="205">
                  <c:v>-3309.568912250455</c:v>
                </c:pt>
                <c:pt idx="206">
                  <c:v>-3308.14086205879</c:v>
                </c:pt>
                <c:pt idx="207">
                  <c:v>-3306.211534555244</c:v>
                </c:pt>
                <c:pt idx="208">
                  <c:v>-3303.783339744958</c:v>
                </c:pt>
                <c:pt idx="209">
                  <c:v>-3300.858664571598</c:v>
                </c:pt>
                <c:pt idx="210">
                  <c:v>-3297.439873245195</c:v>
                </c:pt>
                <c:pt idx="211">
                  <c:v>-3293.529307565768</c:v>
                </c:pt>
                <c:pt idx="212">
                  <c:v>-3289.12928724126</c:v>
                </c:pt>
                <c:pt idx="213">
                  <c:v>-3284.242110197374</c:v>
                </c:pt>
                <c:pt idx="214">
                  <c:v>-3278.87005288439</c:v>
                </c:pt>
                <c:pt idx="215">
                  <c:v>-3273.015370575187</c:v>
                </c:pt>
                <c:pt idx="216">
                  <c:v>-3266.680297661049</c:v>
                </c:pt>
                <c:pt idx="217">
                  <c:v>-3259.86704793945</c:v>
                </c:pt>
                <c:pt idx="218">
                  <c:v>-3252.577814897173</c:v>
                </c:pt>
                <c:pt idx="219">
                  <c:v>-3244.814771989011</c:v>
                </c:pt>
                <c:pt idx="220">
                  <c:v>-3236.580072911398</c:v>
                </c:pt>
                <c:pt idx="221">
                  <c:v>-3227.875851869408</c:v>
                </c:pt>
                <c:pt idx="222">
                  <c:v>-3218.704223841487</c:v>
                </c:pt>
                <c:pt idx="223">
                  <c:v>-3209.067284836841</c:v>
                </c:pt>
                <c:pt idx="224">
                  <c:v>-3198.967112151091</c:v>
                </c:pt>
                <c:pt idx="225">
                  <c:v>-3188.405764613301</c:v>
                </c:pt>
                <c:pt idx="226">
                  <c:v>-3177.385282833828</c:v>
                </c:pt>
                <c:pt idx="227">
                  <c:v>-3165.907689443964</c:v>
                </c:pt>
                <c:pt idx="228">
                  <c:v>-3153.974989331851</c:v>
                </c:pt>
                <c:pt idx="229">
                  <c:v>-3141.589169875544</c:v>
                </c:pt>
                <c:pt idx="230">
                  <c:v>-3128.752201171883</c:v>
                </c:pt>
                <c:pt idx="231">
                  <c:v>-3115.466036259895</c:v>
                </c:pt>
                <c:pt idx="232">
                  <c:v>-3101.732611342566</c:v>
                </c:pt>
                <c:pt idx="233">
                  <c:v>-3087.553846001741</c:v>
                </c:pt>
                <c:pt idx="234">
                  <c:v>-3072.93164341437</c:v>
                </c:pt>
                <c:pt idx="235">
                  <c:v>-3057.867890557682</c:v>
                </c:pt>
                <c:pt idx="236">
                  <c:v>-3042.364458419324</c:v>
                </c:pt>
                <c:pt idx="237">
                  <c:v>-3026.42320219701</c:v>
                </c:pt>
                <c:pt idx="238">
                  <c:v>-3010.045961498865</c:v>
                </c:pt>
                <c:pt idx="239">
                  <c:v>-2993.23456053785</c:v>
                </c:pt>
                <c:pt idx="240">
                  <c:v>-2975.990808325703</c:v>
                </c:pt>
                <c:pt idx="241">
                  <c:v>-2958.316498861706</c:v>
                </c:pt>
                <c:pt idx="242">
                  <c:v>-2940.213411317847</c:v>
                </c:pt>
                <c:pt idx="243">
                  <c:v>-2921.68331022287</c:v>
                </c:pt>
                <c:pt idx="244">
                  <c:v>-2902.72794564272</c:v>
                </c:pt>
                <c:pt idx="245">
                  <c:v>-2883.349053355749</c:v>
                </c:pt>
                <c:pt idx="246">
                  <c:v>-2863.548355029081</c:v>
                </c:pt>
                <c:pt idx="247">
                  <c:v>-2843.327558388584</c:v>
                </c:pt>
                <c:pt idx="248">
                  <c:v>-2822.688357388775</c:v>
                </c:pt>
                <c:pt idx="249">
                  <c:v>-2801.632432376908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Full'!$I$5:$I$254</c:f>
              <c:numCache>
                <c:formatCode>General</c:formatCode>
                <c:ptCount val="250"/>
                <c:pt idx="0">
                  <c:v>12252.26101</c:v>
                </c:pt>
                <c:pt idx="1">
                  <c:v>12149.02202</c:v>
                </c:pt>
                <c:pt idx="2">
                  <c:v>12045.78303</c:v>
                </c:pt>
                <c:pt idx="3">
                  <c:v>11942.54404</c:v>
                </c:pt>
                <c:pt idx="4">
                  <c:v>11839.30505</c:v>
                </c:pt>
                <c:pt idx="5">
                  <c:v>11736.06606</c:v>
                </c:pt>
                <c:pt idx="6">
                  <c:v>11632.82707</c:v>
                </c:pt>
                <c:pt idx="7">
                  <c:v>11529.58808</c:v>
                </c:pt>
                <c:pt idx="8">
                  <c:v>11426.34909</c:v>
                </c:pt>
                <c:pt idx="9">
                  <c:v>11323.1101</c:v>
                </c:pt>
                <c:pt idx="10">
                  <c:v>11219.87111</c:v>
                </c:pt>
                <c:pt idx="11">
                  <c:v>11116.63212</c:v>
                </c:pt>
                <c:pt idx="12">
                  <c:v>11013.39313</c:v>
                </c:pt>
                <c:pt idx="13">
                  <c:v>10910.15414</c:v>
                </c:pt>
                <c:pt idx="14">
                  <c:v>10806.91515</c:v>
                </c:pt>
                <c:pt idx="15">
                  <c:v>10703.67616</c:v>
                </c:pt>
                <c:pt idx="16">
                  <c:v>10600.43717</c:v>
                </c:pt>
                <c:pt idx="17">
                  <c:v>10497.19818</c:v>
                </c:pt>
                <c:pt idx="18">
                  <c:v>10393.95919</c:v>
                </c:pt>
                <c:pt idx="19">
                  <c:v>10290.7202</c:v>
                </c:pt>
                <c:pt idx="20">
                  <c:v>10187.48121</c:v>
                </c:pt>
                <c:pt idx="21">
                  <c:v>10084.24222</c:v>
                </c:pt>
                <c:pt idx="22">
                  <c:v>9981.003230000003</c:v>
                </c:pt>
                <c:pt idx="23">
                  <c:v>9877.76424</c:v>
                </c:pt>
                <c:pt idx="24">
                  <c:v>9774.525249999999</c:v>
                </c:pt>
                <c:pt idx="25">
                  <c:v>9671.286260000004</c:v>
                </c:pt>
                <c:pt idx="26">
                  <c:v>9568.047269999997</c:v>
                </c:pt>
                <c:pt idx="27">
                  <c:v>9464.808280000001</c:v>
                </c:pt>
                <c:pt idx="28">
                  <c:v>9361.569290000003</c:v>
                </c:pt>
                <c:pt idx="29">
                  <c:v>9258.330300000007</c:v>
                </c:pt>
                <c:pt idx="30">
                  <c:v>9155.091310000007</c:v>
                </c:pt>
                <c:pt idx="31">
                  <c:v>9051.852319999998</c:v>
                </c:pt>
                <c:pt idx="32">
                  <c:v>8948.613330000003</c:v>
                </c:pt>
                <c:pt idx="33">
                  <c:v>8845.374339999993</c:v>
                </c:pt>
                <c:pt idx="34">
                  <c:v>8742.13535000001</c:v>
                </c:pt>
                <c:pt idx="35">
                  <c:v>8638.896360000013</c:v>
                </c:pt>
                <c:pt idx="36">
                  <c:v>8535.657370000006</c:v>
                </c:pt>
                <c:pt idx="37">
                  <c:v>8432.41838000001</c:v>
                </c:pt>
                <c:pt idx="38">
                  <c:v>8329.179390000001</c:v>
                </c:pt>
                <c:pt idx="39">
                  <c:v>8225.940400000006</c:v>
                </c:pt>
                <c:pt idx="40">
                  <c:v>8122.701410000003</c:v>
                </c:pt>
                <c:pt idx="41">
                  <c:v>8019.462420000007</c:v>
                </c:pt>
                <c:pt idx="42">
                  <c:v>7916.223429999996</c:v>
                </c:pt>
                <c:pt idx="43">
                  <c:v>7812.984439999998</c:v>
                </c:pt>
                <c:pt idx="44">
                  <c:v>7709.745449999993</c:v>
                </c:pt>
                <c:pt idx="45">
                  <c:v>7606.506460000011</c:v>
                </c:pt>
                <c:pt idx="46">
                  <c:v>7503.267470000013</c:v>
                </c:pt>
                <c:pt idx="47">
                  <c:v>7400.028480000008</c:v>
                </c:pt>
                <c:pt idx="48">
                  <c:v>7296.78949000001</c:v>
                </c:pt>
                <c:pt idx="49">
                  <c:v>7193.550500000005</c:v>
                </c:pt>
                <c:pt idx="50">
                  <c:v>7090.311510000006</c:v>
                </c:pt>
                <c:pt idx="51">
                  <c:v>6987.072520000001</c:v>
                </c:pt>
                <c:pt idx="52">
                  <c:v>6883.833530000004</c:v>
                </c:pt>
                <c:pt idx="53">
                  <c:v>6780.59453999999</c:v>
                </c:pt>
                <c:pt idx="54">
                  <c:v>6677.355549999992</c:v>
                </c:pt>
                <c:pt idx="55">
                  <c:v>6574.116559999994</c:v>
                </c:pt>
                <c:pt idx="56">
                  <c:v>6470.877569999996</c:v>
                </c:pt>
                <c:pt idx="57">
                  <c:v>6367.638579999998</c:v>
                </c:pt>
                <c:pt idx="58">
                  <c:v>6264.399590000015</c:v>
                </c:pt>
                <c:pt idx="59">
                  <c:v>6161.160600000002</c:v>
                </c:pt>
                <c:pt idx="60">
                  <c:v>6057.921610000001</c:v>
                </c:pt>
                <c:pt idx="61">
                  <c:v>5954.682620000003</c:v>
                </c:pt>
                <c:pt idx="62">
                  <c:v>5851.443630000009</c:v>
                </c:pt>
                <c:pt idx="63">
                  <c:v>5748.204639999992</c:v>
                </c:pt>
                <c:pt idx="64">
                  <c:v>5644.965649999998</c:v>
                </c:pt>
                <c:pt idx="65">
                  <c:v>5541.726659999992</c:v>
                </c:pt>
                <c:pt idx="66">
                  <c:v>5438.487670000002</c:v>
                </c:pt>
                <c:pt idx="67">
                  <c:v>5335.24867999999</c:v>
                </c:pt>
                <c:pt idx="68">
                  <c:v>5232.009689999991</c:v>
                </c:pt>
                <c:pt idx="69">
                  <c:v>5128.770700000008</c:v>
                </c:pt>
                <c:pt idx="70">
                  <c:v>5025.53171000001</c:v>
                </c:pt>
                <c:pt idx="71">
                  <c:v>4922.292720000012</c:v>
                </c:pt>
                <c:pt idx="72">
                  <c:v>4819.05373</c:v>
                </c:pt>
                <c:pt idx="73">
                  <c:v>4715.814740000002</c:v>
                </c:pt>
                <c:pt idx="74">
                  <c:v>4612.575750000004</c:v>
                </c:pt>
                <c:pt idx="75">
                  <c:v>4509.336760000006</c:v>
                </c:pt>
                <c:pt idx="76">
                  <c:v>4406.097769999993</c:v>
                </c:pt>
                <c:pt idx="77">
                  <c:v>4302.858779999995</c:v>
                </c:pt>
                <c:pt idx="78">
                  <c:v>4199.619789999997</c:v>
                </c:pt>
                <c:pt idx="79">
                  <c:v>4096.380800000014</c:v>
                </c:pt>
                <c:pt idx="80">
                  <c:v>3993.141810000001</c:v>
                </c:pt>
                <c:pt idx="81">
                  <c:v>3889.902820000003</c:v>
                </c:pt>
                <c:pt idx="82">
                  <c:v>3786.663830000005</c:v>
                </c:pt>
                <c:pt idx="83">
                  <c:v>3683.424840000007</c:v>
                </c:pt>
                <c:pt idx="84">
                  <c:v>3580.185850000009</c:v>
                </c:pt>
                <c:pt idx="85">
                  <c:v>3476.946859999996</c:v>
                </c:pt>
                <c:pt idx="86">
                  <c:v>3373.707869999998</c:v>
                </c:pt>
                <c:pt idx="87">
                  <c:v>3270.46888</c:v>
                </c:pt>
                <c:pt idx="88">
                  <c:v>3167.229890000002</c:v>
                </c:pt>
                <c:pt idx="89">
                  <c:v>3063.99089999999</c:v>
                </c:pt>
                <c:pt idx="90">
                  <c:v>2960.751910000006</c:v>
                </c:pt>
                <c:pt idx="91">
                  <c:v>2857.512920000008</c:v>
                </c:pt>
                <c:pt idx="92">
                  <c:v>2754.27393000001</c:v>
                </c:pt>
                <c:pt idx="93">
                  <c:v>2651.034940000012</c:v>
                </c:pt>
                <c:pt idx="94">
                  <c:v>2547.79595</c:v>
                </c:pt>
                <c:pt idx="95">
                  <c:v>2444.555999999982</c:v>
                </c:pt>
                <c:pt idx="96">
                  <c:v>2341.316999999981</c:v>
                </c:pt>
                <c:pt idx="97">
                  <c:v>2238.07799999998</c:v>
                </c:pt>
                <c:pt idx="98">
                  <c:v>2134.838999999978</c:v>
                </c:pt>
                <c:pt idx="99">
                  <c:v>2031.599999999977</c:v>
                </c:pt>
                <c:pt idx="100">
                  <c:v>1928.360999999975</c:v>
                </c:pt>
                <c:pt idx="101">
                  <c:v>1825.121999999974</c:v>
                </c:pt>
                <c:pt idx="102">
                  <c:v>1721.882999999973</c:v>
                </c:pt>
                <c:pt idx="103">
                  <c:v>1618.643999999971</c:v>
                </c:pt>
                <c:pt idx="104">
                  <c:v>1515.40499999997</c:v>
                </c:pt>
                <c:pt idx="105">
                  <c:v>1412.165999999968</c:v>
                </c:pt>
                <c:pt idx="106">
                  <c:v>1308.927000000025</c:v>
                </c:pt>
                <c:pt idx="107">
                  <c:v>1205.688000000024</c:v>
                </c:pt>
                <c:pt idx="108">
                  <c:v>1102.449000000022</c:v>
                </c:pt>
                <c:pt idx="109">
                  <c:v>999.210000000021</c:v>
                </c:pt>
                <c:pt idx="110">
                  <c:v>895.9710000000196</c:v>
                </c:pt>
                <c:pt idx="111">
                  <c:v>792.7320000000182</c:v>
                </c:pt>
                <c:pt idx="112">
                  <c:v>689.4930000000167</c:v>
                </c:pt>
                <c:pt idx="113">
                  <c:v>586.2540000000153</c:v>
                </c:pt>
                <c:pt idx="114">
                  <c:v>483.015000000014</c:v>
                </c:pt>
                <c:pt idx="115">
                  <c:v>379.7760000000126</c:v>
                </c:pt>
                <c:pt idx="116">
                  <c:v>276.5370000000112</c:v>
                </c:pt>
                <c:pt idx="117">
                  <c:v>173.2980000000098</c:v>
                </c:pt>
                <c:pt idx="118">
                  <c:v>70.05900000000838</c:v>
                </c:pt>
                <c:pt idx="119">
                  <c:v>-33.17999999999302</c:v>
                </c:pt>
                <c:pt idx="120">
                  <c:v>-136.4189999999944</c:v>
                </c:pt>
                <c:pt idx="121">
                  <c:v>-239.6579999999958</c:v>
                </c:pt>
                <c:pt idx="122">
                  <c:v>-342.8969999999972</c:v>
                </c:pt>
                <c:pt idx="123">
                  <c:v>-446.1359999999986</c:v>
                </c:pt>
                <c:pt idx="124">
                  <c:v>-549.375</c:v>
                </c:pt>
                <c:pt idx="125">
                  <c:v>-652.6140000000013</c:v>
                </c:pt>
                <c:pt idx="126">
                  <c:v>-755.8530000000028</c:v>
                </c:pt>
                <c:pt idx="127">
                  <c:v>-859.0920000000042</c:v>
                </c:pt>
                <c:pt idx="128">
                  <c:v>-962.3309999999474</c:v>
                </c:pt>
                <c:pt idx="129">
                  <c:v>-1065.569999999949</c:v>
                </c:pt>
                <c:pt idx="130">
                  <c:v>-1168.80899999995</c:v>
                </c:pt>
                <c:pt idx="131">
                  <c:v>-1272.047999999952</c:v>
                </c:pt>
                <c:pt idx="132">
                  <c:v>-1375.286999999953</c:v>
                </c:pt>
                <c:pt idx="133">
                  <c:v>-1478.525999999954</c:v>
                </c:pt>
                <c:pt idx="134">
                  <c:v>-1581.764999999956</c:v>
                </c:pt>
                <c:pt idx="135">
                  <c:v>-1685.003999999957</c:v>
                </c:pt>
                <c:pt idx="136">
                  <c:v>-1788.242999999959</c:v>
                </c:pt>
                <c:pt idx="137">
                  <c:v>-1891.48199999996</c:v>
                </c:pt>
                <c:pt idx="138">
                  <c:v>-1994.720999999961</c:v>
                </c:pt>
                <c:pt idx="139">
                  <c:v>-2097.959999999963</c:v>
                </c:pt>
                <c:pt idx="140">
                  <c:v>-2201.198999999964</c:v>
                </c:pt>
                <c:pt idx="141">
                  <c:v>-2304.437999999966</c:v>
                </c:pt>
                <c:pt idx="142">
                  <c:v>-2407.676999999967</c:v>
                </c:pt>
                <c:pt idx="143">
                  <c:v>-2510.915999999968</c:v>
                </c:pt>
                <c:pt idx="144">
                  <c:v>-2614.15499999997</c:v>
                </c:pt>
                <c:pt idx="145">
                  <c:v>-2717.393999999971</c:v>
                </c:pt>
                <c:pt idx="146">
                  <c:v>-2820.632999999973</c:v>
                </c:pt>
                <c:pt idx="147">
                  <c:v>-2923.871999999974</c:v>
                </c:pt>
                <c:pt idx="148">
                  <c:v>-3027.110999999975</c:v>
                </c:pt>
                <c:pt idx="149">
                  <c:v>-3130.349999999919</c:v>
                </c:pt>
                <c:pt idx="150">
                  <c:v>-3233.58899999992</c:v>
                </c:pt>
                <c:pt idx="151">
                  <c:v>-3336.827999999921</c:v>
                </c:pt>
                <c:pt idx="152">
                  <c:v>-3440.066999999923</c:v>
                </c:pt>
                <c:pt idx="153">
                  <c:v>-3543.305999999924</c:v>
                </c:pt>
                <c:pt idx="154">
                  <c:v>-3646.544999999925</c:v>
                </c:pt>
                <c:pt idx="155">
                  <c:v>-3749.783999999927</c:v>
                </c:pt>
                <c:pt idx="156">
                  <c:v>-3853.022999999928</c:v>
                </c:pt>
                <c:pt idx="157">
                  <c:v>-3956.26199999993</c:v>
                </c:pt>
                <c:pt idx="158">
                  <c:v>-4059.500999999931</c:v>
                </c:pt>
                <c:pt idx="159">
                  <c:v>-4162.739999999932</c:v>
                </c:pt>
                <c:pt idx="160">
                  <c:v>-4265.978999999934</c:v>
                </c:pt>
                <c:pt idx="161">
                  <c:v>-4369.217999999935</c:v>
                </c:pt>
                <c:pt idx="162">
                  <c:v>-4472.456999999936</c:v>
                </c:pt>
                <c:pt idx="163">
                  <c:v>-4575.695999999938</c:v>
                </c:pt>
                <c:pt idx="164">
                  <c:v>-4678.934999999939</c:v>
                </c:pt>
                <c:pt idx="165">
                  <c:v>-4782.173999999941</c:v>
                </c:pt>
                <c:pt idx="166">
                  <c:v>-4885.412999999942</c:v>
                </c:pt>
                <c:pt idx="167">
                  <c:v>-4988.651999999943</c:v>
                </c:pt>
                <c:pt idx="168">
                  <c:v>-5091.890999999945</c:v>
                </c:pt>
                <c:pt idx="169">
                  <c:v>-5195.129999999946</c:v>
                </c:pt>
                <c:pt idx="170">
                  <c:v>-5298.368999999947</c:v>
                </c:pt>
                <c:pt idx="171">
                  <c:v>-5401.60799999995</c:v>
                </c:pt>
                <c:pt idx="172">
                  <c:v>-5504.84699999995</c:v>
                </c:pt>
                <c:pt idx="173">
                  <c:v>-5608.085999999952</c:v>
                </c:pt>
                <c:pt idx="174">
                  <c:v>-5711.324999999953</c:v>
                </c:pt>
                <c:pt idx="175">
                  <c:v>-5814.563999999955</c:v>
                </c:pt>
                <c:pt idx="176">
                  <c:v>-5917.802999999956</c:v>
                </c:pt>
                <c:pt idx="177">
                  <c:v>-6021.041999999957</c:v>
                </c:pt>
                <c:pt idx="178">
                  <c:v>-6124.28099999996</c:v>
                </c:pt>
                <c:pt idx="179">
                  <c:v>-6227.51999999996</c:v>
                </c:pt>
                <c:pt idx="180">
                  <c:v>-6330.758999999904</c:v>
                </c:pt>
                <c:pt idx="181">
                  <c:v>-6433.997999999963</c:v>
                </c:pt>
                <c:pt idx="182">
                  <c:v>-6537.236999999906</c:v>
                </c:pt>
                <c:pt idx="183">
                  <c:v>-6640.475999999966</c:v>
                </c:pt>
                <c:pt idx="184">
                  <c:v>-6743.71499999991</c:v>
                </c:pt>
                <c:pt idx="185">
                  <c:v>-6846.953999999969</c:v>
                </c:pt>
                <c:pt idx="186">
                  <c:v>-6950.19299999997</c:v>
                </c:pt>
                <c:pt idx="187">
                  <c:v>-7053.431999999972</c:v>
                </c:pt>
                <c:pt idx="188">
                  <c:v>-7156.670999999915</c:v>
                </c:pt>
                <c:pt idx="189">
                  <c:v>-7259.910000000033</c:v>
                </c:pt>
                <c:pt idx="190">
                  <c:v>-7363.148999999976</c:v>
                </c:pt>
                <c:pt idx="191">
                  <c:v>-7466.388000000035</c:v>
                </c:pt>
                <c:pt idx="192">
                  <c:v>-7569.626999999978</c:v>
                </c:pt>
                <c:pt idx="193">
                  <c:v>-7672.866000000038</c:v>
                </c:pt>
                <c:pt idx="194">
                  <c:v>-7776.104999999981</c:v>
                </c:pt>
                <c:pt idx="195">
                  <c:v>-7879.344000000041</c:v>
                </c:pt>
                <c:pt idx="196">
                  <c:v>-7982.582999999984</c:v>
                </c:pt>
                <c:pt idx="197">
                  <c:v>-8085.822000000043</c:v>
                </c:pt>
                <c:pt idx="198">
                  <c:v>-8189.060999999986</c:v>
                </c:pt>
                <c:pt idx="199">
                  <c:v>-8292.300000000047</c:v>
                </c:pt>
                <c:pt idx="200">
                  <c:v>-8395.53899999999</c:v>
                </c:pt>
                <c:pt idx="201">
                  <c:v>-8498.77800000005</c:v>
                </c:pt>
                <c:pt idx="202">
                  <c:v>-8602.016999999993</c:v>
                </c:pt>
                <c:pt idx="203">
                  <c:v>-8705.256000000052</c:v>
                </c:pt>
                <c:pt idx="204">
                  <c:v>-8808.494999999995</c:v>
                </c:pt>
                <c:pt idx="205">
                  <c:v>-8911.734000000054</c:v>
                </c:pt>
                <c:pt idx="206">
                  <c:v>-9014.972999999998</c:v>
                </c:pt>
                <c:pt idx="207">
                  <c:v>-9118.212000000057</c:v>
                </c:pt>
                <c:pt idx="208">
                  <c:v>-9221.451000000001</c:v>
                </c:pt>
                <c:pt idx="209">
                  <c:v>-9324.69000000006</c:v>
                </c:pt>
                <c:pt idx="210">
                  <c:v>-9427.929000000003</c:v>
                </c:pt>
                <c:pt idx="211">
                  <c:v>-9531.168000000063</c:v>
                </c:pt>
                <c:pt idx="212">
                  <c:v>-9634.407000000007</c:v>
                </c:pt>
                <c:pt idx="213">
                  <c:v>-9737.64599999995</c:v>
                </c:pt>
                <c:pt idx="214">
                  <c:v>-9840.885000000009</c:v>
                </c:pt>
                <c:pt idx="215">
                  <c:v>-9944.123999999953</c:v>
                </c:pt>
                <c:pt idx="216">
                  <c:v>-10047.36300000001</c:v>
                </c:pt>
                <c:pt idx="217">
                  <c:v>-10150.60199999996</c:v>
                </c:pt>
                <c:pt idx="218">
                  <c:v>-10253.84100000001</c:v>
                </c:pt>
                <c:pt idx="219">
                  <c:v>-10357.07999999996</c:v>
                </c:pt>
                <c:pt idx="220">
                  <c:v>-10460.31900000002</c:v>
                </c:pt>
                <c:pt idx="221">
                  <c:v>-10563.55799999996</c:v>
                </c:pt>
                <c:pt idx="222">
                  <c:v>-10666.79700000002</c:v>
                </c:pt>
                <c:pt idx="223">
                  <c:v>-10770.03599999996</c:v>
                </c:pt>
                <c:pt idx="224">
                  <c:v>-10873.27500000002</c:v>
                </c:pt>
                <c:pt idx="225">
                  <c:v>-10976.51399999997</c:v>
                </c:pt>
                <c:pt idx="226">
                  <c:v>-11079.75300000003</c:v>
                </c:pt>
                <c:pt idx="227">
                  <c:v>-11182.99199999997</c:v>
                </c:pt>
                <c:pt idx="228">
                  <c:v>-11286.23100000003</c:v>
                </c:pt>
                <c:pt idx="229">
                  <c:v>-11389.46999999997</c:v>
                </c:pt>
                <c:pt idx="230">
                  <c:v>-11492.70900000003</c:v>
                </c:pt>
                <c:pt idx="231">
                  <c:v>-11595.94799999997</c:v>
                </c:pt>
                <c:pt idx="232">
                  <c:v>-11699.18700000003</c:v>
                </c:pt>
                <c:pt idx="233">
                  <c:v>-11802.42599999998</c:v>
                </c:pt>
                <c:pt idx="234">
                  <c:v>-11905.66500000004</c:v>
                </c:pt>
                <c:pt idx="235">
                  <c:v>-12008.90399999998</c:v>
                </c:pt>
                <c:pt idx="236">
                  <c:v>-12112.14300000004</c:v>
                </c:pt>
                <c:pt idx="237">
                  <c:v>-12215.38199999998</c:v>
                </c:pt>
                <c:pt idx="238">
                  <c:v>-12318.62100000004</c:v>
                </c:pt>
                <c:pt idx="239">
                  <c:v>-12421.85999999999</c:v>
                </c:pt>
                <c:pt idx="240">
                  <c:v>-12525.09900000005</c:v>
                </c:pt>
                <c:pt idx="241">
                  <c:v>-12628.33799999999</c:v>
                </c:pt>
                <c:pt idx="242">
                  <c:v>-12731.57700000005</c:v>
                </c:pt>
                <c:pt idx="243">
                  <c:v>-12834.81599999999</c:v>
                </c:pt>
                <c:pt idx="244">
                  <c:v>-12938.05500000005</c:v>
                </c:pt>
                <c:pt idx="245">
                  <c:v>-13041.29399999999</c:v>
                </c:pt>
                <c:pt idx="246">
                  <c:v>-13144.53300000005</c:v>
                </c:pt>
                <c:pt idx="247">
                  <c:v>-13247.772</c:v>
                </c:pt>
                <c:pt idx="248">
                  <c:v>-13351.01100000006</c:v>
                </c:pt>
                <c:pt idx="249">
                  <c:v>-13454.25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82136"/>
        <c:axId val="2056885128"/>
      </c:scatterChart>
      <c:valAx>
        <c:axId val="2056882136"/>
        <c:scaling>
          <c:orientation val="minMax"/>
          <c:max val="2000.0"/>
        </c:scaling>
        <c:delete val="0"/>
        <c:axPos val="b"/>
        <c:numFmt formatCode="0" sourceLinked="1"/>
        <c:majorTickMark val="out"/>
        <c:minorTickMark val="none"/>
        <c:tickLblPos val="nextTo"/>
        <c:crossAx val="2056885128"/>
        <c:crosses val="autoZero"/>
        <c:crossBetween val="midCat"/>
      </c:valAx>
      <c:valAx>
        <c:axId val="2056885128"/>
        <c:scaling>
          <c:orientation val="minMax"/>
          <c:max val="10000.0"/>
          <c:min val="-1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688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'UMo Full'!$Z$56:$Z$82</c:f>
              <c:numCache>
                <c:formatCode>General</c:formatCode>
                <c:ptCount val="27"/>
                <c:pt idx="0">
                  <c:v>0.999</c:v>
                </c:pt>
                <c:pt idx="1">
                  <c:v>0.998</c:v>
                </c:pt>
                <c:pt idx="2">
                  <c:v>0.995</c:v>
                </c:pt>
                <c:pt idx="3">
                  <c:v>0.99</c:v>
                </c:pt>
                <c:pt idx="4">
                  <c:v>0.95</c:v>
                </c:pt>
                <c:pt idx="5">
                  <c:v>0.9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0.65</c:v>
                </c:pt>
                <c:pt idx="11">
                  <c:v>0.6</c:v>
                </c:pt>
                <c:pt idx="12">
                  <c:v>0.550000000000001</c:v>
                </c:pt>
                <c:pt idx="13">
                  <c:v>0.500000000000001</c:v>
                </c:pt>
                <c:pt idx="14">
                  <c:v>0.450000000000001</c:v>
                </c:pt>
                <c:pt idx="15">
                  <c:v>0.400000000000001</c:v>
                </c:pt>
                <c:pt idx="16">
                  <c:v>0.350000000000001</c:v>
                </c:pt>
                <c:pt idx="17">
                  <c:v>0.300000000000001</c:v>
                </c:pt>
                <c:pt idx="18">
                  <c:v>0.250000000000001</c:v>
                </c:pt>
                <c:pt idx="19">
                  <c:v>0.200000000000001</c:v>
                </c:pt>
                <c:pt idx="20">
                  <c:v>0.150000000000001</c:v>
                </c:pt>
                <c:pt idx="21">
                  <c:v>0.100000000000001</c:v>
                </c:pt>
                <c:pt idx="22">
                  <c:v>0.0500000000000009</c:v>
                </c:pt>
                <c:pt idx="23">
                  <c:v>0.01</c:v>
                </c:pt>
                <c:pt idx="24">
                  <c:v>0.005</c:v>
                </c:pt>
                <c:pt idx="25">
                  <c:v>0.003</c:v>
                </c:pt>
                <c:pt idx="26">
                  <c:v>0.001</c:v>
                </c:pt>
              </c:numCache>
            </c:numRef>
          </c:xVal>
          <c:yVal>
            <c:numRef>
              <c:f>'UMo Full'!$AA$56:$AA$82</c:f>
              <c:numCache>
                <c:formatCode>General</c:formatCode>
                <c:ptCount val="27"/>
                <c:pt idx="0">
                  <c:v>0.001000000001003</c:v>
                </c:pt>
                <c:pt idx="1">
                  <c:v>0.000125000001006024</c:v>
                </c:pt>
                <c:pt idx="2">
                  <c:v>8.00000101515124E-6</c:v>
                </c:pt>
                <c:pt idx="3">
                  <c:v>1.00000103061015E-6</c:v>
                </c:pt>
                <c:pt idx="4">
                  <c:v>8.00116635077997E-9</c:v>
                </c:pt>
                <c:pt idx="5">
                  <c:v>1.00137174211248E-9</c:v>
                </c:pt>
                <c:pt idx="6">
                  <c:v>2.97924629290393E-10</c:v>
                </c:pt>
                <c:pt idx="7">
                  <c:v>1.26953125E-10</c:v>
                </c:pt>
                <c:pt idx="8">
                  <c:v>6.63703703703703E-11</c:v>
                </c:pt>
                <c:pt idx="9">
                  <c:v>3.99524889320807E-11</c:v>
                </c:pt>
                <c:pt idx="10">
                  <c:v>2.69649442454659E-11</c:v>
                </c:pt>
                <c:pt idx="11">
                  <c:v>2.02546296296296E-11</c:v>
                </c:pt>
                <c:pt idx="12">
                  <c:v>1.69844553070755E-11</c:v>
                </c:pt>
                <c:pt idx="13">
                  <c:v>1.6E-11</c:v>
                </c:pt>
                <c:pt idx="14">
                  <c:v>1.69844553070754E-11</c:v>
                </c:pt>
                <c:pt idx="15">
                  <c:v>2.02546296296295E-11</c:v>
                </c:pt>
                <c:pt idx="16">
                  <c:v>2.69649442454657E-11</c:v>
                </c:pt>
                <c:pt idx="17">
                  <c:v>3.99524889320804E-11</c:v>
                </c:pt>
                <c:pt idx="18">
                  <c:v>6.63703703703696E-11</c:v>
                </c:pt>
                <c:pt idx="19">
                  <c:v>1.26953124999998E-10</c:v>
                </c:pt>
                <c:pt idx="20">
                  <c:v>2.97924629290388E-10</c:v>
                </c:pt>
                <c:pt idx="21">
                  <c:v>1.00137174211245E-9</c:v>
                </c:pt>
                <c:pt idx="22">
                  <c:v>8.00116635077956E-9</c:v>
                </c:pt>
                <c:pt idx="23">
                  <c:v>1.00000103061015E-6</c:v>
                </c:pt>
                <c:pt idx="24">
                  <c:v>8.00000101515126E-6</c:v>
                </c:pt>
                <c:pt idx="25">
                  <c:v>3.70370380460913E-5</c:v>
                </c:pt>
                <c:pt idx="26">
                  <c:v>0.00100000000100301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'UMo Full'!$Z$56:$Z$82</c:f>
              <c:numCache>
                <c:formatCode>General</c:formatCode>
                <c:ptCount val="27"/>
                <c:pt idx="0">
                  <c:v>0.999</c:v>
                </c:pt>
                <c:pt idx="1">
                  <c:v>0.998</c:v>
                </c:pt>
                <c:pt idx="2">
                  <c:v>0.995</c:v>
                </c:pt>
                <c:pt idx="3">
                  <c:v>0.99</c:v>
                </c:pt>
                <c:pt idx="4">
                  <c:v>0.95</c:v>
                </c:pt>
                <c:pt idx="5">
                  <c:v>0.9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0.65</c:v>
                </c:pt>
                <c:pt idx="11">
                  <c:v>0.6</c:v>
                </c:pt>
                <c:pt idx="12">
                  <c:v>0.550000000000001</c:v>
                </c:pt>
                <c:pt idx="13">
                  <c:v>0.500000000000001</c:v>
                </c:pt>
                <c:pt idx="14">
                  <c:v>0.450000000000001</c:v>
                </c:pt>
                <c:pt idx="15">
                  <c:v>0.400000000000001</c:v>
                </c:pt>
                <c:pt idx="16">
                  <c:v>0.350000000000001</c:v>
                </c:pt>
                <c:pt idx="17">
                  <c:v>0.300000000000001</c:v>
                </c:pt>
                <c:pt idx="18">
                  <c:v>0.250000000000001</c:v>
                </c:pt>
                <c:pt idx="19">
                  <c:v>0.200000000000001</c:v>
                </c:pt>
                <c:pt idx="20">
                  <c:v>0.150000000000001</c:v>
                </c:pt>
                <c:pt idx="21">
                  <c:v>0.100000000000001</c:v>
                </c:pt>
                <c:pt idx="22">
                  <c:v>0.0500000000000009</c:v>
                </c:pt>
                <c:pt idx="23">
                  <c:v>0.01</c:v>
                </c:pt>
                <c:pt idx="24">
                  <c:v>0.005</c:v>
                </c:pt>
                <c:pt idx="25">
                  <c:v>0.003</c:v>
                </c:pt>
                <c:pt idx="26">
                  <c:v>0.001</c:v>
                </c:pt>
              </c:numCache>
            </c:numRef>
          </c:xVal>
          <c:yVal>
            <c:numRef>
              <c:f>'UMo Full'!$AC$56:$AC$82</c:f>
              <c:numCache>
                <c:formatCode>General</c:formatCode>
                <c:ptCount val="27"/>
                <c:pt idx="0">
                  <c:v>2500.002505007506</c:v>
                </c:pt>
                <c:pt idx="1">
                  <c:v>625.0025100300792</c:v>
                </c:pt>
                <c:pt idx="2">
                  <c:v>100.0025251887577</c:v>
                </c:pt>
                <c:pt idx="3">
                  <c:v>25.00255076012647</c:v>
                </c:pt>
                <c:pt idx="4">
                  <c:v>1.002770083102491</c:v>
                </c:pt>
                <c:pt idx="5">
                  <c:v>0.253086419753087</c:v>
                </c:pt>
                <c:pt idx="6">
                  <c:v>0.114571318723568</c:v>
                </c:pt>
                <c:pt idx="7">
                  <c:v>0.06640625</c:v>
                </c:pt>
                <c:pt idx="8">
                  <c:v>0.0444444444444444</c:v>
                </c:pt>
                <c:pt idx="9">
                  <c:v>0.0328798185941043</c:v>
                </c:pt>
                <c:pt idx="10">
                  <c:v>0.0263253230286197</c:v>
                </c:pt>
                <c:pt idx="11">
                  <c:v>0.0225694444444444</c:v>
                </c:pt>
                <c:pt idx="12">
                  <c:v>0.0206101418222631</c:v>
                </c:pt>
                <c:pt idx="13">
                  <c:v>0.02</c:v>
                </c:pt>
                <c:pt idx="14">
                  <c:v>0.020610141822263</c:v>
                </c:pt>
                <c:pt idx="15">
                  <c:v>0.0225694444444444</c:v>
                </c:pt>
                <c:pt idx="16">
                  <c:v>0.0263253230286196</c:v>
                </c:pt>
                <c:pt idx="17">
                  <c:v>0.0328798185941041</c:v>
                </c:pt>
                <c:pt idx="18">
                  <c:v>0.0444444444444441</c:v>
                </c:pt>
                <c:pt idx="19">
                  <c:v>0.0664062499999994</c:v>
                </c:pt>
                <c:pt idx="20">
                  <c:v>0.114571318723566</c:v>
                </c:pt>
                <c:pt idx="21">
                  <c:v>0.253086419753081</c:v>
                </c:pt>
                <c:pt idx="22">
                  <c:v>1.002770083102457</c:v>
                </c:pt>
                <c:pt idx="23">
                  <c:v>25.00255076012652</c:v>
                </c:pt>
                <c:pt idx="24">
                  <c:v>100.0025251887579</c:v>
                </c:pt>
                <c:pt idx="25">
                  <c:v>277.7802928455488</c:v>
                </c:pt>
                <c:pt idx="26">
                  <c:v>2500.00250500751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33512"/>
        <c:axId val="-2096930520"/>
      </c:scatterChart>
      <c:valAx>
        <c:axId val="-209693351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6930520"/>
        <c:crosses val="autoZero"/>
        <c:crossBetween val="midCat"/>
      </c:valAx>
      <c:valAx>
        <c:axId val="-2096930520"/>
        <c:scaling>
          <c:orientation val="minMax"/>
          <c:max val="1000.0"/>
          <c:min val="-10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96933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Full'!$C$5:$C$254</c:f>
              <c:numCache>
                <c:formatCode>General</c:formatCode>
                <c:ptCount val="250"/>
                <c:pt idx="0">
                  <c:v>-3861.076230552324</c:v>
                </c:pt>
                <c:pt idx="1">
                  <c:v>-5472.56019411962</c:v>
                </c:pt>
                <c:pt idx="2">
                  <c:v>-5939.095940121746</c:v>
                </c:pt>
                <c:pt idx="3">
                  <c:v>-6175.52856806919</c:v>
                </c:pt>
                <c:pt idx="4">
                  <c:v>-6351.271739485797</c:v>
                </c:pt>
                <c:pt idx="5">
                  <c:v>-6516.818558488415</c:v>
                </c:pt>
                <c:pt idx="6">
                  <c:v>-6690.616686295885</c:v>
                </c:pt>
                <c:pt idx="7">
                  <c:v>-6879.979702198278</c:v>
                </c:pt>
                <c:pt idx="8">
                  <c:v>-7087.73602122624</c:v>
                </c:pt>
                <c:pt idx="9">
                  <c:v>-7314.738660046464</c:v>
                </c:pt>
                <c:pt idx="10">
                  <c:v>-7560.928278803894</c:v>
                </c:pt>
                <c:pt idx="11">
                  <c:v>-7825.82097806668</c:v>
                </c:pt>
                <c:pt idx="12">
                  <c:v>-8108.744804526027</c:v>
                </c:pt>
                <c:pt idx="13">
                  <c:v>-8408.958459353731</c:v>
                </c:pt>
                <c:pt idx="14">
                  <c:v>-8725.711764781275</c:v>
                </c:pt>
                <c:pt idx="15">
                  <c:v>-9058.276171716353</c:v>
                </c:pt>
                <c:pt idx="16">
                  <c:v>-9405.95942440979</c:v>
                </c:pt>
                <c:pt idx="17">
                  <c:v>-9768.11171158725</c:v>
                </c:pt>
                <c:pt idx="18">
                  <c:v>-10144.12722931956</c:v>
                </c:pt>
                <c:pt idx="19">
                  <c:v>-10533.44330724267</c:v>
                </c:pt>
                <c:pt idx="20">
                  <c:v>-10935.53829619824</c:v>
                </c:pt>
                <c:pt idx="21">
                  <c:v>-11349.92888949978</c:v>
                </c:pt>
                <c:pt idx="22">
                  <c:v>-11776.16725412322</c:v>
                </c:pt>
                <c:pt idx="23">
                  <c:v>-12213.83817911305</c:v>
                </c:pt>
                <c:pt idx="24">
                  <c:v>-12662.55635104987</c:v>
                </c:pt>
                <c:pt idx="25">
                  <c:v>-13121.96381006211</c:v>
                </c:pt>
                <c:pt idx="26">
                  <c:v>-13591.72760741727</c:v>
                </c:pt>
                <c:pt idx="27">
                  <c:v>-14071.53766734567</c:v>
                </c:pt>
                <c:pt idx="28">
                  <c:v>-14561.10484568424</c:v>
                </c:pt>
                <c:pt idx="29">
                  <c:v>-15060.15917278717</c:v>
                </c:pt>
                <c:pt idx="30">
                  <c:v>-15568.44826590556</c:v>
                </c:pt>
                <c:pt idx="31">
                  <c:v>-16085.73589567229</c:v>
                </c:pt>
                <c:pt idx="32">
                  <c:v>-16611.80069170604</c:v>
                </c:pt>
                <c:pt idx="33">
                  <c:v>-17146.43497322707</c:v>
                </c:pt>
                <c:pt idx="34">
                  <c:v>-17689.44369169154</c:v>
                </c:pt>
                <c:pt idx="35">
                  <c:v>-18240.64347364404</c:v>
                </c:pt>
                <c:pt idx="36">
                  <c:v>-18799.86175316983</c:v>
                </c:pt>
                <c:pt idx="37">
                  <c:v>-19366.93598444996</c:v>
                </c:pt>
                <c:pt idx="38">
                  <c:v>-19941.71292595865</c:v>
                </c:pt>
                <c:pt idx="39">
                  <c:v>-20524.04798878482</c:v>
                </c:pt>
                <c:pt idx="40">
                  <c:v>-21113.80464240589</c:v>
                </c:pt>
                <c:pt idx="41">
                  <c:v>-21710.85387199665</c:v>
                </c:pt>
                <c:pt idx="42">
                  <c:v>-22315.07368202692</c:v>
                </c:pt>
                <c:pt idx="43">
                  <c:v>-22926.34864149261</c:v>
                </c:pt>
                <c:pt idx="44">
                  <c:v>-23544.56946664879</c:v>
                </c:pt>
                <c:pt idx="45">
                  <c:v>-24169.63263757348</c:v>
                </c:pt>
                <c:pt idx="46">
                  <c:v>-24801.44004529641</c:v>
                </c:pt>
                <c:pt idx="47">
                  <c:v>-25439.8986665855</c:v>
                </c:pt>
                <c:pt idx="48">
                  <c:v>-26084.92026379692</c:v>
                </c:pt>
                <c:pt idx="49">
                  <c:v>-26736.42110747411</c:v>
                </c:pt>
                <c:pt idx="50">
                  <c:v>-27394.32171962468</c:v>
                </c:pt>
                <c:pt idx="51">
                  <c:v>-28058.54663582123</c:v>
                </c:pt>
                <c:pt idx="52">
                  <c:v>-28729.02418446308</c:v>
                </c:pt>
                <c:pt idx="53">
                  <c:v>-29405.68628170551</c:v>
                </c:pt>
                <c:pt idx="54">
                  <c:v>-30088.46824071271</c:v>
                </c:pt>
                <c:pt idx="55">
                  <c:v>-30777.30859402491</c:v>
                </c:pt>
                <c:pt idx="56">
                  <c:v>-31472.14892794735</c:v>
                </c:pt>
                <c:pt idx="57">
                  <c:v>-32172.93372797515</c:v>
                </c:pt>
                <c:pt idx="58">
                  <c:v>-32879.61023436197</c:v>
                </c:pt>
                <c:pt idx="59">
                  <c:v>-33592.12830702356</c:v>
                </c:pt>
                <c:pt idx="60">
                  <c:v>-34310.44029904343</c:v>
                </c:pt>
                <c:pt idx="61">
                  <c:v>-35034.50093811402</c:v>
                </c:pt>
                <c:pt idx="62">
                  <c:v>-35764.26721530742</c:v>
                </c:pt>
                <c:pt idx="63">
                  <c:v>-36499.69828062377</c:v>
                </c:pt>
                <c:pt idx="64">
                  <c:v>-37240.75534481368</c:v>
                </c:pt>
                <c:pt idx="65">
                  <c:v>-37987.40158701533</c:v>
                </c:pt>
                <c:pt idx="66">
                  <c:v>-38739.6020677854</c:v>
                </c:pt>
                <c:pt idx="67">
                  <c:v>-39497.32364713974</c:v>
                </c:pt>
                <c:pt idx="68">
                  <c:v>-40260.53490725083</c:v>
                </c:pt>
                <c:pt idx="69">
                  <c:v>-41029.2060794786</c:v>
                </c:pt>
                <c:pt idx="70">
                  <c:v>-41803.3089754376</c:v>
                </c:pt>
                <c:pt idx="71">
                  <c:v>-42582.81692182714</c:v>
                </c:pt>
                <c:pt idx="72">
                  <c:v>-43367.70469877332</c:v>
                </c:pt>
                <c:pt idx="73">
                  <c:v>-44157.94848145047</c:v>
                </c:pt>
                <c:pt idx="74">
                  <c:v>-44953.52578476906</c:v>
                </c:pt>
                <c:pt idx="75">
                  <c:v>-45754.4154109321</c:v>
                </c:pt>
                <c:pt idx="76">
                  <c:v>-46560.59739967776</c:v>
                </c:pt>
                <c:pt idx="77">
                  <c:v>-47372.05298103975</c:v>
                </c:pt>
                <c:pt idx="78">
                  <c:v>-48188.76453046841</c:v>
                </c:pt>
                <c:pt idx="79">
                  <c:v>-49010.71552616863</c:v>
                </c:pt>
                <c:pt idx="80">
                  <c:v>-49837.8905085193</c:v>
                </c:pt>
                <c:pt idx="81">
                  <c:v>-50670.27504145007</c:v>
                </c:pt>
                <c:pt idx="82">
                  <c:v>-51507.8556756593</c:v>
                </c:pt>
                <c:pt idx="83">
                  <c:v>-52350.61991356509</c:v>
                </c:pt>
                <c:pt idx="84">
                  <c:v>-53198.55617588941</c:v>
                </c:pt>
                <c:pt idx="85">
                  <c:v>-54051.65376978147</c:v>
                </c:pt>
                <c:pt idx="86">
                  <c:v>-54909.90285839335</c:v>
                </c:pt>
                <c:pt idx="87">
                  <c:v>-55773.29443182594</c:v>
                </c:pt>
                <c:pt idx="88">
                  <c:v>-56641.82027937014</c:v>
                </c:pt>
                <c:pt idx="89">
                  <c:v>-57515.47296297144</c:v>
                </c:pt>
                <c:pt idx="90">
                  <c:v>-58394.24579185189</c:v>
                </c:pt>
                <c:pt idx="91">
                  <c:v>-59278.13279822706</c:v>
                </c:pt>
                <c:pt idx="92">
                  <c:v>-60167.12871406022</c:v>
                </c:pt>
                <c:pt idx="93">
                  <c:v>-61061.22894879871</c:v>
                </c:pt>
                <c:pt idx="94">
                  <c:v>-61960.42956804145</c:v>
                </c:pt>
                <c:pt idx="95">
                  <c:v>-62864.72539703856</c:v>
                </c:pt>
                <c:pt idx="96">
                  <c:v>-63774.08982389292</c:v>
                </c:pt>
                <c:pt idx="97">
                  <c:v>-64688.47083445626</c:v>
                </c:pt>
                <c:pt idx="98">
                  <c:v>-65607.81723731296</c:v>
                </c:pt>
                <c:pt idx="99">
                  <c:v>-66532.07887527079</c:v>
                </c:pt>
                <c:pt idx="100">
                  <c:v>-67461.20659433177</c:v>
                </c:pt>
                <c:pt idx="101">
                  <c:v>-68395.1522138929</c:v>
                </c:pt>
                <c:pt idx="102">
                  <c:v>-69333.86849811463</c:v>
                </c:pt>
                <c:pt idx="103">
                  <c:v>-70277.3091284018</c:v>
                </c:pt>
                <c:pt idx="104">
                  <c:v>-71225.42867694312</c:v>
                </c:pt>
                <c:pt idx="105">
                  <c:v>-72178.18258125841</c:v>
                </c:pt>
                <c:pt idx="106">
                  <c:v>-73135.52711970708</c:v>
                </c:pt>
                <c:pt idx="107">
                  <c:v>-74097.41938791121</c:v>
                </c:pt>
                <c:pt idx="108">
                  <c:v>-75063.81727605284</c:v>
                </c:pt>
                <c:pt idx="109">
                  <c:v>-76034.6794470041</c:v>
                </c:pt>
                <c:pt idx="110">
                  <c:v>-77009.96531525278</c:v>
                </c:pt>
                <c:pt idx="111">
                  <c:v>-77989.6350265867</c:v>
                </c:pt>
                <c:pt idx="112">
                  <c:v>-78973.649438505</c:v>
                </c:pt>
                <c:pt idx="113">
                  <c:v>-79961.97010132176</c:v>
                </c:pt>
                <c:pt idx="114">
                  <c:v>-80954.55923993291</c:v>
                </c:pt>
                <c:pt idx="115">
                  <c:v>-81951.37973621813</c:v>
                </c:pt>
                <c:pt idx="116">
                  <c:v>-82952.39511204842</c:v>
                </c:pt>
                <c:pt idx="117">
                  <c:v>-83957.56951287563</c:v>
                </c:pt>
                <c:pt idx="118">
                  <c:v>-84966.86769187771</c:v>
                </c:pt>
                <c:pt idx="119">
                  <c:v>-85980.2549946375</c:v>
                </c:pt>
                <c:pt idx="120">
                  <c:v>-86997.69734433147</c:v>
                </c:pt>
                <c:pt idx="121">
                  <c:v>-88019.16122740885</c:v>
                </c:pt>
                <c:pt idx="122">
                  <c:v>-89044.61367973988</c:v>
                </c:pt>
                <c:pt idx="123">
                  <c:v>-90074.02227321488</c:v>
                </c:pt>
                <c:pt idx="124">
                  <c:v>-91107.35510277526</c:v>
                </c:pt>
                <c:pt idx="125">
                  <c:v>-92144.58077385998</c:v>
                </c:pt>
                <c:pt idx="126">
                  <c:v>-93185.66839024994</c:v>
                </c:pt>
                <c:pt idx="127">
                  <c:v>-94230.5875422961</c:v>
                </c:pt>
                <c:pt idx="128">
                  <c:v>-95279.30829551467</c:v>
                </c:pt>
                <c:pt idx="129">
                  <c:v>-96331.80117953656</c:v>
                </c:pt>
                <c:pt idx="130">
                  <c:v>-97388.03717739636</c:v>
                </c:pt>
                <c:pt idx="131">
                  <c:v>-98447.98771514883</c:v>
                </c:pt>
                <c:pt idx="132">
                  <c:v>-99511.62465179985</c:v>
                </c:pt>
                <c:pt idx="133">
                  <c:v>-100578.9202695401</c:v>
                </c:pt>
                <c:pt idx="134">
                  <c:v>-101649.8472642708</c:v>
                </c:pt>
                <c:pt idx="135">
                  <c:v>-102724.3787364088</c:v>
                </c:pt>
                <c:pt idx="136">
                  <c:v>-103802.488181965</c:v>
                </c:pt>
                <c:pt idx="137">
                  <c:v>-104884.1494838789</c:v>
                </c:pt>
                <c:pt idx="138">
                  <c:v>-105969.3369036093</c:v>
                </c:pt>
                <c:pt idx="139">
                  <c:v>-107058.0250729626</c:v>
                </c:pt>
                <c:pt idx="140">
                  <c:v>-108150.1889861576</c:v>
                </c:pt>
                <c:pt idx="141">
                  <c:v>-109245.803992114</c:v>
                </c:pt>
                <c:pt idx="142">
                  <c:v>-110344.8457869584</c:v>
                </c:pt>
                <c:pt idx="143">
                  <c:v>-111447.2904067402</c:v>
                </c:pt>
                <c:pt idx="144">
                  <c:v>-112553.1142203494</c:v>
                </c:pt>
                <c:pt idx="145">
                  <c:v>-113662.2939226301</c:v>
                </c:pt>
                <c:pt idx="146">
                  <c:v>-114774.806527683</c:v>
                </c:pt>
                <c:pt idx="147">
                  <c:v>-115890.629362349</c:v>
                </c:pt>
                <c:pt idx="148">
                  <c:v>-117009.7400598705</c:v>
                </c:pt>
                <c:pt idx="149">
                  <c:v>-118132.1165537212</c:v>
                </c:pt>
                <c:pt idx="150">
                  <c:v>-119257.7370716018</c:v>
                </c:pt>
                <c:pt idx="151">
                  <c:v>-120386.5801295946</c:v>
                </c:pt>
                <c:pt idx="152">
                  <c:v>-121518.6245264707</c:v>
                </c:pt>
                <c:pt idx="153">
                  <c:v>-122653.8493381476</c:v>
                </c:pt>
                <c:pt idx="154">
                  <c:v>-123792.2339122903</c:v>
                </c:pt>
                <c:pt idx="155">
                  <c:v>-124933.7578630503</c:v>
                </c:pt>
                <c:pt idx="156">
                  <c:v>-126078.4010659421</c:v>
                </c:pt>
                <c:pt idx="157">
                  <c:v>-127226.1436528483</c:v>
                </c:pt>
                <c:pt idx="158">
                  <c:v>-128376.9660071515</c:v>
                </c:pt>
                <c:pt idx="159">
                  <c:v>-129530.8487589893</c:v>
                </c:pt>
                <c:pt idx="160">
                  <c:v>-130687.7727806271</c:v>
                </c:pt>
                <c:pt idx="161">
                  <c:v>-131847.7191819469</c:v>
                </c:pt>
                <c:pt idx="162">
                  <c:v>-133010.6693060461</c:v>
                </c:pt>
                <c:pt idx="163">
                  <c:v>-134176.6047249458</c:v>
                </c:pt>
                <c:pt idx="164">
                  <c:v>-135345.5072354027</c:v>
                </c:pt>
                <c:pt idx="165">
                  <c:v>-136517.3588548226</c:v>
                </c:pt>
                <c:pt idx="166">
                  <c:v>-137692.1418172736</c:v>
                </c:pt>
                <c:pt idx="167">
                  <c:v>-138869.8385695927</c:v>
                </c:pt>
                <c:pt idx="168">
                  <c:v>-140050.4317675874</c:v>
                </c:pt>
                <c:pt idx="169">
                  <c:v>-141233.9042723252</c:v>
                </c:pt>
                <c:pt idx="170">
                  <c:v>-142420.2391465115</c:v>
                </c:pt>
                <c:pt idx="171">
                  <c:v>-143609.4196509526</c:v>
                </c:pt>
                <c:pt idx="172">
                  <c:v>-144801.4292410992</c:v>
                </c:pt>
                <c:pt idx="173">
                  <c:v>-145996.2515636725</c:v>
                </c:pt>
                <c:pt idx="174">
                  <c:v>-147193.8704533648</c:v>
                </c:pt>
                <c:pt idx="175">
                  <c:v>-148394.2699296182</c:v>
                </c:pt>
                <c:pt idx="176">
                  <c:v>-149597.4341934751</c:v>
                </c:pt>
                <c:pt idx="177">
                  <c:v>-150803.3476244995</c:v>
                </c:pt>
                <c:pt idx="178">
                  <c:v>-152011.9947777695</c:v>
                </c:pt>
                <c:pt idx="179">
                  <c:v>-153223.3603809343</c:v>
                </c:pt>
                <c:pt idx="180">
                  <c:v>-154437.4293313384</c:v>
                </c:pt>
                <c:pt idx="181">
                  <c:v>-155654.1866932097</c:v>
                </c:pt>
                <c:pt idx="182">
                  <c:v>-156873.6176949074</c:v>
                </c:pt>
                <c:pt idx="183">
                  <c:v>-158095.707726232</c:v>
                </c:pt>
                <c:pt idx="184">
                  <c:v>-159320.4423357929</c:v>
                </c:pt>
                <c:pt idx="185">
                  <c:v>-160547.8072284328</c:v>
                </c:pt>
                <c:pt idx="186">
                  <c:v>-161777.7882627085</c:v>
                </c:pt>
                <c:pt idx="187">
                  <c:v>-163010.3714484237</c:v>
                </c:pt>
                <c:pt idx="188">
                  <c:v>-164245.5429442169</c:v>
                </c:pt>
                <c:pt idx="189">
                  <c:v>-165483.2890551972</c:v>
                </c:pt>
                <c:pt idx="190">
                  <c:v>-166723.5962306331</c:v>
                </c:pt>
                <c:pt idx="191">
                  <c:v>-167966.4510616873</c:v>
                </c:pt>
                <c:pt idx="192">
                  <c:v>-169211.8402791999</c:v>
                </c:pt>
                <c:pt idx="193">
                  <c:v>-170459.750751517</c:v>
                </c:pt>
                <c:pt idx="194">
                  <c:v>-171710.1694823644</c:v>
                </c:pt>
                <c:pt idx="195">
                  <c:v>-172963.0836087646</c:v>
                </c:pt>
                <c:pt idx="196">
                  <c:v>-174218.4803989973</c:v>
                </c:pt>
                <c:pt idx="197">
                  <c:v>-175476.3472505989</c:v>
                </c:pt>
                <c:pt idx="198">
                  <c:v>-176736.6716884064</c:v>
                </c:pt>
                <c:pt idx="199">
                  <c:v>-177999.4413626355</c:v>
                </c:pt>
                <c:pt idx="200">
                  <c:v>-179264.6440470023</c:v>
                </c:pt>
                <c:pt idx="201">
                  <c:v>-180532.2676368784</c:v>
                </c:pt>
                <c:pt idx="202">
                  <c:v>-181802.3001474852</c:v>
                </c:pt>
                <c:pt idx="203">
                  <c:v>-183074.7297121217</c:v>
                </c:pt>
                <c:pt idx="204">
                  <c:v>-184349.5445804287</c:v>
                </c:pt>
                <c:pt idx="205">
                  <c:v>-185626.7331166861</c:v>
                </c:pt>
                <c:pt idx="206">
                  <c:v>-186906.2837981432</c:v>
                </c:pt>
                <c:pt idx="207">
                  <c:v>-188188.1852133813</c:v>
                </c:pt>
                <c:pt idx="208">
                  <c:v>-189472.4260607088</c:v>
                </c:pt>
                <c:pt idx="209">
                  <c:v>-190758.9951465848</c:v>
                </c:pt>
                <c:pt idx="210">
                  <c:v>-192047.8813840753</c:v>
                </c:pt>
                <c:pt idx="211">
                  <c:v>-193339.0737913365</c:v>
                </c:pt>
                <c:pt idx="212">
                  <c:v>-194632.5614901282</c:v>
                </c:pt>
                <c:pt idx="213">
                  <c:v>-195928.3337043547</c:v>
                </c:pt>
                <c:pt idx="214">
                  <c:v>-197226.379758632</c:v>
                </c:pt>
                <c:pt idx="215">
                  <c:v>-198526.6890768838</c:v>
                </c:pt>
                <c:pt idx="216">
                  <c:v>-199829.251180961</c:v>
                </c:pt>
                <c:pt idx="217">
                  <c:v>-201134.0556892881</c:v>
                </c:pt>
                <c:pt idx="218">
                  <c:v>-202441.0923155351</c:v>
                </c:pt>
                <c:pt idx="219">
                  <c:v>-203750.3508673116</c:v>
                </c:pt>
                <c:pt idx="220">
                  <c:v>-205061.8212448865</c:v>
                </c:pt>
                <c:pt idx="221">
                  <c:v>-206375.4934399299</c:v>
                </c:pt>
                <c:pt idx="222">
                  <c:v>-207691.3575342775</c:v>
                </c:pt>
                <c:pt idx="223">
                  <c:v>-209009.4036987186</c:v>
                </c:pt>
                <c:pt idx="224">
                  <c:v>-210329.622191804</c:v>
                </c:pt>
                <c:pt idx="225">
                  <c:v>-211652.0033586761</c:v>
                </c:pt>
                <c:pt idx="226">
                  <c:v>-212976.5376299192</c:v>
                </c:pt>
                <c:pt idx="227">
                  <c:v>-214303.2155204305</c:v>
                </c:pt>
                <c:pt idx="228">
                  <c:v>-215632.0276283106</c:v>
                </c:pt>
                <c:pt idx="229">
                  <c:v>-216962.9646337739</c:v>
                </c:pt>
                <c:pt idx="230">
                  <c:v>-218296.0172980765</c:v>
                </c:pt>
                <c:pt idx="231">
                  <c:v>-219631.1764624653</c:v>
                </c:pt>
                <c:pt idx="232">
                  <c:v>-220968.4330471415</c:v>
                </c:pt>
                <c:pt idx="233">
                  <c:v>-222307.7780502468</c:v>
                </c:pt>
                <c:pt idx="234">
                  <c:v>-223649.2025468608</c:v>
                </c:pt>
                <c:pt idx="235">
                  <c:v>-224992.697688022</c:v>
                </c:pt>
                <c:pt idx="236">
                  <c:v>-226338.25469976</c:v>
                </c:pt>
                <c:pt idx="237">
                  <c:v>-227685.8648821473</c:v>
                </c:pt>
                <c:pt idx="238">
                  <c:v>-229035.5196083654</c:v>
                </c:pt>
                <c:pt idx="239">
                  <c:v>-230387.2103237877</c:v>
                </c:pt>
                <c:pt idx="240">
                  <c:v>-231740.9285450767</c:v>
                </c:pt>
                <c:pt idx="241">
                  <c:v>-233096.6658592967</c:v>
                </c:pt>
                <c:pt idx="242">
                  <c:v>-234454.4139230405</c:v>
                </c:pt>
                <c:pt idx="243">
                  <c:v>-235814.1644615723</c:v>
                </c:pt>
                <c:pt idx="244">
                  <c:v>-237175.9092679818</c:v>
                </c:pt>
                <c:pt idx="245">
                  <c:v>-238539.6402023552</c:v>
                </c:pt>
                <c:pt idx="246">
                  <c:v>-239905.3491909568</c:v>
                </c:pt>
                <c:pt idx="247">
                  <c:v>-241273.0282254262</c:v>
                </c:pt>
                <c:pt idx="248">
                  <c:v>-242642.6693619867</c:v>
                </c:pt>
                <c:pt idx="249">
                  <c:v>-244014.264720668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xVal>
            <c:numRef>
              <c:f>'UMo Full'!$B$5:$B$254</c:f>
              <c:numCache>
                <c:formatCode>0</c:formatCode>
                <c:ptCount val="25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</c:numCache>
            </c:numRef>
          </c:xVal>
          <c:yVal>
            <c:numRef>
              <c:f>'UMo Full'!$P$5:$P$254</c:f>
              <c:numCache>
                <c:formatCode>General</c:formatCode>
                <c:ptCount val="250"/>
                <c:pt idx="0">
                  <c:v>-22503.64887022092</c:v>
                </c:pt>
                <c:pt idx="1">
                  <c:v>-24325.20627708372</c:v>
                </c:pt>
                <c:pt idx="2">
                  <c:v>-24693.54305259414</c:v>
                </c:pt>
                <c:pt idx="3">
                  <c:v>-24752.58192958907</c:v>
                </c:pt>
                <c:pt idx="4">
                  <c:v>-24718.10803033123</c:v>
                </c:pt>
                <c:pt idx="5">
                  <c:v>-24656.31402128321</c:v>
                </c:pt>
                <c:pt idx="6">
                  <c:v>-24592.50349614659</c:v>
                </c:pt>
                <c:pt idx="7">
                  <c:v>-24537.49293923331</c:v>
                </c:pt>
                <c:pt idx="8">
                  <c:v>-24496.10419860507</c:v>
                </c:pt>
                <c:pt idx="9">
                  <c:v>-24470.41789599595</c:v>
                </c:pt>
                <c:pt idx="10">
                  <c:v>-24461.177718384</c:v>
                </c:pt>
                <c:pt idx="11">
                  <c:v>-24468.45065583169</c:v>
                </c:pt>
                <c:pt idx="12">
                  <c:v>-24491.95744626345</c:v>
                </c:pt>
                <c:pt idx="13">
                  <c:v>-24531.2456460216</c:v>
                </c:pt>
                <c:pt idx="14">
                  <c:v>-24585.7831606051</c:v>
                </c:pt>
                <c:pt idx="15">
                  <c:v>-24655.00971991933</c:v>
                </c:pt>
                <c:pt idx="16">
                  <c:v>-24738.36532104293</c:v>
                </c:pt>
                <c:pt idx="17">
                  <c:v>-24835.30571533331</c:v>
                </c:pt>
                <c:pt idx="18">
                  <c:v>-24945.31046895898</c:v>
                </c:pt>
                <c:pt idx="19">
                  <c:v>-25067.88671921305</c:v>
                </c:pt>
                <c:pt idx="20">
                  <c:v>-25202.57043117572</c:v>
                </c:pt>
                <c:pt idx="21">
                  <c:v>-25348.92621662941</c:v>
                </c:pt>
                <c:pt idx="22">
                  <c:v>-25506.54634825651</c:v>
                </c:pt>
                <c:pt idx="23">
                  <c:v>-25675.04934937388</c:v>
                </c:pt>
                <c:pt idx="24">
                  <c:v>-25854.07838795799</c:v>
                </c:pt>
                <c:pt idx="25">
                  <c:v>-26043.29961170057</c:v>
                </c:pt>
                <c:pt idx="26">
                  <c:v>-26242.40050440895</c:v>
                </c:pt>
                <c:pt idx="27">
                  <c:v>-26451.08830925909</c:v>
                </c:pt>
                <c:pt idx="28">
                  <c:v>-26669.08854291017</c:v>
                </c:pt>
                <c:pt idx="29">
                  <c:v>-26896.14361126485</c:v>
                </c:pt>
                <c:pt idx="30">
                  <c:v>-27132.01152962044</c:v>
                </c:pt>
                <c:pt idx="31">
                  <c:v>-27376.46474518121</c:v>
                </c:pt>
                <c:pt idx="32">
                  <c:v>-27629.28905718669</c:v>
                </c:pt>
                <c:pt idx="33">
                  <c:v>-27890.28262848951</c:v>
                </c:pt>
                <c:pt idx="34">
                  <c:v>-28159.25508180338</c:v>
                </c:pt>
                <c:pt idx="35">
                  <c:v>-28436.02667372385</c:v>
                </c:pt>
                <c:pt idx="36">
                  <c:v>-28720.42753980359</c:v>
                </c:pt>
                <c:pt idx="37">
                  <c:v>-29012.29700431013</c:v>
                </c:pt>
                <c:pt idx="38">
                  <c:v>-29311.48294872798</c:v>
                </c:pt>
                <c:pt idx="39">
                  <c:v>-29617.84123353508</c:v>
                </c:pt>
                <c:pt idx="40">
                  <c:v>-29931.23516825696</c:v>
                </c:pt>
                <c:pt idx="41">
                  <c:v>-30251.53502525837</c:v>
                </c:pt>
                <c:pt idx="42">
                  <c:v>-30578.61759316493</c:v>
                </c:pt>
                <c:pt idx="43">
                  <c:v>-30912.36576620632</c:v>
                </c:pt>
                <c:pt idx="44">
                  <c:v>-31252.66816614071</c:v>
                </c:pt>
                <c:pt idx="45">
                  <c:v>-31599.41879375332</c:v>
                </c:pt>
                <c:pt idx="46">
                  <c:v>-31952.51670722393</c:v>
                </c:pt>
                <c:pt idx="47">
                  <c:v>-32311.86572493033</c:v>
                </c:pt>
                <c:pt idx="48">
                  <c:v>-32677.37415049789</c:v>
                </c:pt>
                <c:pt idx="49">
                  <c:v>-33048.9545181251</c:v>
                </c:pt>
                <c:pt idx="50">
                  <c:v>-33426.52335641012</c:v>
                </c:pt>
                <c:pt idx="51">
                  <c:v>-33810.0009690783</c:v>
                </c:pt>
                <c:pt idx="52">
                  <c:v>-34199.31123116818</c:v>
                </c:pt>
                <c:pt idx="53">
                  <c:v>-34594.38139937203</c:v>
                </c:pt>
                <c:pt idx="54">
                  <c:v>-34995.14193535355</c:v>
                </c:pt>
                <c:pt idx="55">
                  <c:v>-35401.52634097657</c:v>
                </c:pt>
                <c:pt idx="56">
                  <c:v>-35813.47100447936</c:v>
                </c:pt>
                <c:pt idx="57">
                  <c:v>-36230.91505671862</c:v>
                </c:pt>
                <c:pt idx="58">
                  <c:v>-36653.80023668876</c:v>
                </c:pt>
                <c:pt idx="59">
                  <c:v>-37082.07076559314</c:v>
                </c:pt>
                <c:pt idx="60">
                  <c:v>-37515.67322881024</c:v>
                </c:pt>
                <c:pt idx="61">
                  <c:v>-37954.55646515545</c:v>
                </c:pt>
                <c:pt idx="62">
                  <c:v>-38398.67146289225</c:v>
                </c:pt>
                <c:pt idx="63">
                  <c:v>-38847.97126199371</c:v>
                </c:pt>
                <c:pt idx="64">
                  <c:v>-39302.41086219828</c:v>
                </c:pt>
                <c:pt idx="65">
                  <c:v>-39761.94713644285</c:v>
                </c:pt>
                <c:pt idx="66">
                  <c:v>-40226.53874928998</c:v>
                </c:pt>
                <c:pt idx="67">
                  <c:v>-40696.1460799995</c:v>
                </c:pt>
                <c:pt idx="68">
                  <c:v>-41170.73114992192</c:v>
                </c:pt>
                <c:pt idx="69">
                  <c:v>-41650.25755391798</c:v>
                </c:pt>
                <c:pt idx="70">
                  <c:v>-42134.69039553213</c:v>
                </c:pt>
                <c:pt idx="71">
                  <c:v>-42623.99622566906</c:v>
                </c:pt>
                <c:pt idx="72">
                  <c:v>-43118.14298454253</c:v>
                </c:pt>
                <c:pt idx="73">
                  <c:v>-43617.0999466828</c:v>
                </c:pt>
                <c:pt idx="74">
                  <c:v>-44120.83766880602</c:v>
                </c:pt>
                <c:pt idx="75">
                  <c:v>-44629.32794036334</c:v>
                </c:pt>
                <c:pt idx="76">
                  <c:v>-45142.54373660113</c:v>
                </c:pt>
                <c:pt idx="77">
                  <c:v>-45660.45917397662</c:v>
                </c:pt>
                <c:pt idx="78">
                  <c:v>-46183.04946778361</c:v>
                </c:pt>
                <c:pt idx="79">
                  <c:v>-46710.29089185478</c:v>
                </c:pt>
                <c:pt idx="80">
                  <c:v>-47242.16074021532</c:v>
                </c:pt>
                <c:pt idx="81">
                  <c:v>-47778.63729057228</c:v>
                </c:pt>
                <c:pt idx="82">
                  <c:v>-48319.69976953206</c:v>
                </c:pt>
                <c:pt idx="83">
                  <c:v>-48865.32831944512</c:v>
                </c:pt>
                <c:pt idx="84">
                  <c:v>-49415.50396678521</c:v>
                </c:pt>
                <c:pt idx="85">
                  <c:v>-49970.20859197532</c:v>
                </c:pt>
                <c:pt idx="86">
                  <c:v>-50529.4249005796</c:v>
                </c:pt>
                <c:pt idx="87">
                  <c:v>-51093.13639578463</c:v>
                </c:pt>
                <c:pt idx="88">
                  <c:v>-51661.32735209995</c:v>
                </c:pt>
                <c:pt idx="89">
                  <c:v>-52233.98279021063</c:v>
                </c:pt>
                <c:pt idx="90">
                  <c:v>-52811.08845292056</c:v>
                </c:pt>
                <c:pt idx="91">
                  <c:v>-53392.63078212765</c:v>
                </c:pt>
                <c:pt idx="92">
                  <c:v>-53978.59689677702</c:v>
                </c:pt>
                <c:pt idx="93">
                  <c:v>-54568.97457174083</c:v>
                </c:pt>
                <c:pt idx="94">
                  <c:v>-55163.75221757665</c:v>
                </c:pt>
                <c:pt idx="95">
                  <c:v>-55762.9176104189</c:v>
                </c:pt>
                <c:pt idx="96">
                  <c:v>-56366.44442190425</c:v>
                </c:pt>
                <c:pt idx="97">
                  <c:v>-56974.2895704479</c:v>
                </c:pt>
                <c:pt idx="98">
                  <c:v>-57586.41069945528</c:v>
                </c:pt>
                <c:pt idx="99">
                  <c:v>-58202.76631340523</c:v>
                </c:pt>
                <c:pt idx="100">
                  <c:v>-58823.3157524437</c:v>
                </c:pt>
                <c:pt idx="101">
                  <c:v>-59448.01916797884</c:v>
                </c:pt>
                <c:pt idx="102">
                  <c:v>-60076.83749922736</c:v>
                </c:pt>
                <c:pt idx="103">
                  <c:v>-60709.73245066722</c:v>
                </c:pt>
                <c:pt idx="104">
                  <c:v>-61346.66647035336</c:v>
                </c:pt>
                <c:pt idx="105">
                  <c:v>-61987.60272905479</c:v>
                </c:pt>
                <c:pt idx="106">
                  <c:v>-62632.50510017587</c:v>
                </c:pt>
                <c:pt idx="107">
                  <c:v>-63281.33814042355</c:v>
                </c:pt>
                <c:pt idx="108">
                  <c:v>-63934.06707118826</c:v>
                </c:pt>
                <c:pt idx="109">
                  <c:v>-64590.6577606043</c:v>
                </c:pt>
                <c:pt idx="110">
                  <c:v>-65251.0767062599</c:v>
                </c:pt>
                <c:pt idx="111">
                  <c:v>-65915.29101852707</c:v>
                </c:pt>
                <c:pt idx="112">
                  <c:v>-66583.26840448493</c:v>
                </c:pt>
                <c:pt idx="113">
                  <c:v>-67254.97715240911</c:v>
                </c:pt>
                <c:pt idx="114">
                  <c:v>-67930.38611680317</c:v>
                </c:pt>
                <c:pt idx="115">
                  <c:v>-68609.46470394876</c:v>
                </c:pt>
                <c:pt idx="116">
                  <c:v>-69292.18285795173</c:v>
                </c:pt>
                <c:pt idx="117">
                  <c:v>-69978.51104726343</c:v>
                </c:pt>
                <c:pt idx="118">
                  <c:v>-70668.42025165725</c:v>
                </c:pt>
                <c:pt idx="119">
                  <c:v>-71361.88194964114</c:v>
                </c:pt>
                <c:pt idx="120">
                  <c:v>-72058.868106288</c:v>
                </c:pt>
                <c:pt idx="121">
                  <c:v>-72759.35116146698</c:v>
                </c:pt>
                <c:pt idx="122">
                  <c:v>-73463.30401845925</c:v>
                </c:pt>
                <c:pt idx="123">
                  <c:v>-74170.70003294262</c:v>
                </c:pt>
                <c:pt idx="124">
                  <c:v>-74881.51300233011</c:v>
                </c:pt>
                <c:pt idx="125">
                  <c:v>-75595.71715544866</c:v>
                </c:pt>
                <c:pt idx="126">
                  <c:v>-76313.2871425441</c:v>
                </c:pt>
                <c:pt idx="127">
                  <c:v>-77034.19802560032</c:v>
                </c:pt>
                <c:pt idx="128">
                  <c:v>-77758.42526895943</c:v>
                </c:pt>
                <c:pt idx="129">
                  <c:v>-78485.94473023218</c:v>
                </c:pt>
                <c:pt idx="130">
                  <c:v>-79216.73265148685</c:v>
                </c:pt>
                <c:pt idx="131">
                  <c:v>-79950.76565070673</c:v>
                </c:pt>
                <c:pt idx="132">
                  <c:v>-80688.0207135052</c:v>
                </c:pt>
                <c:pt idx="133">
                  <c:v>-81428.47518508953</c:v>
                </c:pt>
                <c:pt idx="134">
                  <c:v>-82172.10676246377</c:v>
                </c:pt>
                <c:pt idx="135">
                  <c:v>-82918.89348686154</c:v>
                </c:pt>
                <c:pt idx="136">
                  <c:v>-83668.813736402</c:v>
                </c:pt>
                <c:pt idx="137">
                  <c:v>-84421.84621895734</c:v>
                </c:pt>
                <c:pt idx="138">
                  <c:v>-85177.96996522947</c:v>
                </c:pt>
                <c:pt idx="139">
                  <c:v>-85937.16432202217</c:v>
                </c:pt>
                <c:pt idx="140">
                  <c:v>-86699.4089457074</c:v>
                </c:pt>
                <c:pt idx="141">
                  <c:v>-87464.68379587537</c:v>
                </c:pt>
                <c:pt idx="142">
                  <c:v>-88232.96912916278</c:v>
                </c:pt>
                <c:pt idx="143">
                  <c:v>-89004.24549325419</c:v>
                </c:pt>
                <c:pt idx="144">
                  <c:v>-89778.49372104836</c:v>
                </c:pt>
                <c:pt idx="145">
                  <c:v>-90555.69492498616</c:v>
                </c:pt>
                <c:pt idx="146">
                  <c:v>-91335.83049153308</c:v>
                </c:pt>
                <c:pt idx="147">
                  <c:v>-92118.88207581098</c:v>
                </c:pt>
                <c:pt idx="148">
                  <c:v>-92904.83159637576</c:v>
                </c:pt>
                <c:pt idx="149">
                  <c:v>-93693.66123013358</c:v>
                </c:pt>
                <c:pt idx="150">
                  <c:v>-94485.35340739306</c:v>
                </c:pt>
                <c:pt idx="151">
                  <c:v>-95279.8908070485</c:v>
                </c:pt>
                <c:pt idx="152">
                  <c:v>-96077.25635188846</c:v>
                </c:pt>
                <c:pt idx="153">
                  <c:v>-96877.43320402794</c:v>
                </c:pt>
                <c:pt idx="154">
                  <c:v>-97680.4047604584</c:v>
                </c:pt>
                <c:pt idx="155">
                  <c:v>-98486.15464871157</c:v>
                </c:pt>
                <c:pt idx="156">
                  <c:v>-99294.66672263602</c:v>
                </c:pt>
                <c:pt idx="157">
                  <c:v>-100105.9250582793</c:v>
                </c:pt>
                <c:pt idx="158">
                  <c:v>-100919.9139498754</c:v>
                </c:pt>
                <c:pt idx="159">
                  <c:v>-101736.6179059315</c:v>
                </c:pt>
                <c:pt idx="160">
                  <c:v>-102556.0216454143</c:v>
                </c:pt>
                <c:pt idx="161">
                  <c:v>-103378.1100940291</c:v>
                </c:pt>
                <c:pt idx="162">
                  <c:v>-104202.8683805916</c:v>
                </c:pt>
                <c:pt idx="163">
                  <c:v>-105030.281833488</c:v>
                </c:pt>
                <c:pt idx="164">
                  <c:v>-105860.3359772218</c:v>
                </c:pt>
                <c:pt idx="165">
                  <c:v>-106693.0165290434</c:v>
                </c:pt>
                <c:pt idx="166">
                  <c:v>-107528.3093956619</c:v>
                </c:pt>
                <c:pt idx="167">
                  <c:v>-108366.2006700341</c:v>
                </c:pt>
                <c:pt idx="168">
                  <c:v>-109206.6766282308</c:v>
                </c:pt>
                <c:pt idx="169">
                  <c:v>-110049.723726377</c:v>
                </c:pt>
                <c:pt idx="170">
                  <c:v>-110895.3285976637</c:v>
                </c:pt>
                <c:pt idx="171">
                  <c:v>-111743.4780494293</c:v>
                </c:pt>
                <c:pt idx="172">
                  <c:v>-112594.1590603092</c:v>
                </c:pt>
                <c:pt idx="173">
                  <c:v>-113447.3587774516</c:v>
                </c:pt>
                <c:pt idx="174">
                  <c:v>-114303.0645137953</c:v>
                </c:pt>
                <c:pt idx="175">
                  <c:v>-115161.2637454121</c:v>
                </c:pt>
                <c:pt idx="176">
                  <c:v>-116021.9441089079</c:v>
                </c:pt>
                <c:pt idx="177">
                  <c:v>-116885.0933988823</c:v>
                </c:pt>
                <c:pt idx="178">
                  <c:v>-117750.6995654468</c:v>
                </c:pt>
                <c:pt idx="179">
                  <c:v>-118618.7507117963</c:v>
                </c:pt>
                <c:pt idx="180">
                  <c:v>-119489.2350918359</c:v>
                </c:pt>
                <c:pt idx="181">
                  <c:v>-120362.1411078596</c:v>
                </c:pt>
                <c:pt idx="182">
                  <c:v>-121237.45730828</c:v>
                </c:pt>
                <c:pt idx="183">
                  <c:v>-122115.1723854072</c:v>
                </c:pt>
                <c:pt idx="184">
                  <c:v>-122995.2751732768</c:v>
                </c:pt>
                <c:pt idx="185">
                  <c:v>-123877.7546455232</c:v>
                </c:pt>
                <c:pt idx="186">
                  <c:v>-124762.5999133009</c:v>
                </c:pt>
                <c:pt idx="187">
                  <c:v>-125649.8002232473</c:v>
                </c:pt>
                <c:pt idx="188">
                  <c:v>-126539.344955492</c:v>
                </c:pt>
                <c:pt idx="189">
                  <c:v>-127431.2236217049</c:v>
                </c:pt>
                <c:pt idx="190">
                  <c:v>-128325.4258631882</c:v>
                </c:pt>
                <c:pt idx="191">
                  <c:v>-129221.9414490061</c:v>
                </c:pt>
                <c:pt idx="192">
                  <c:v>-130120.7602741549</c:v>
                </c:pt>
                <c:pt idx="193">
                  <c:v>-131021.8723577703</c:v>
                </c:pt>
                <c:pt idx="194">
                  <c:v>-131925.2678413716</c:v>
                </c:pt>
                <c:pt idx="195">
                  <c:v>-132830.9369871416</c:v>
                </c:pt>
                <c:pt idx="196">
                  <c:v>-133738.8701762433</c:v>
                </c:pt>
                <c:pt idx="197">
                  <c:v>-134649.0579071671</c:v>
                </c:pt>
                <c:pt idx="198">
                  <c:v>-135561.4907941162</c:v>
                </c:pt>
                <c:pt idx="199">
                  <c:v>-136476.1595654196</c:v>
                </c:pt>
                <c:pt idx="200">
                  <c:v>-137393.0550619804</c:v>
                </c:pt>
                <c:pt idx="201">
                  <c:v>-138312.1682357529</c:v>
                </c:pt>
                <c:pt idx="202">
                  <c:v>-139233.4901482508</c:v>
                </c:pt>
                <c:pt idx="203">
                  <c:v>-140157.011969084</c:v>
                </c:pt>
                <c:pt idx="204">
                  <c:v>-141082.7249745252</c:v>
                </c:pt>
                <c:pt idx="205">
                  <c:v>-142010.6205461027</c:v>
                </c:pt>
                <c:pt idx="206">
                  <c:v>-142940.6901692225</c:v>
                </c:pt>
                <c:pt idx="207">
                  <c:v>-143872.9254318154</c:v>
                </c:pt>
                <c:pt idx="208">
                  <c:v>-144807.3180230109</c:v>
                </c:pt>
                <c:pt idx="209">
                  <c:v>-145743.8597318359</c:v>
                </c:pt>
                <c:pt idx="210">
                  <c:v>-146682.542445939</c:v>
                </c:pt>
                <c:pt idx="211">
                  <c:v>-147623.358150338</c:v>
                </c:pt>
                <c:pt idx="212">
                  <c:v>-148566.2989261915</c:v>
                </c:pt>
                <c:pt idx="213">
                  <c:v>-149511.3569495941</c:v>
                </c:pt>
                <c:pt idx="214">
                  <c:v>-150458.5244903921</c:v>
                </c:pt>
                <c:pt idx="215">
                  <c:v>-151407.7939110242</c:v>
                </c:pt>
                <c:pt idx="216">
                  <c:v>-152359.1576653807</c:v>
                </c:pt>
                <c:pt idx="217">
                  <c:v>-153312.6082976859</c:v>
                </c:pt>
                <c:pt idx="218">
                  <c:v>-154268.1384413996</c:v>
                </c:pt>
                <c:pt idx="219">
                  <c:v>-155225.7408181393</c:v>
                </c:pt>
                <c:pt idx="220">
                  <c:v>-156185.4082366222</c:v>
                </c:pt>
                <c:pt idx="221">
                  <c:v>-157147.1335916253</c:v>
                </c:pt>
                <c:pt idx="222">
                  <c:v>-158110.9098629651</c:v>
                </c:pt>
                <c:pt idx="223">
                  <c:v>-159076.7301144956</c:v>
                </c:pt>
                <c:pt idx="224">
                  <c:v>-160044.5874931237</c:v>
                </c:pt>
                <c:pt idx="225">
                  <c:v>-161014.4752278424</c:v>
                </c:pt>
                <c:pt idx="226">
                  <c:v>-161986.386628781</c:v>
                </c:pt>
                <c:pt idx="227">
                  <c:v>-162960.3150862718</c:v>
                </c:pt>
                <c:pt idx="228">
                  <c:v>-163936.2540699339</c:v>
                </c:pt>
                <c:pt idx="229">
                  <c:v>-164914.1971277719</c:v>
                </c:pt>
                <c:pt idx="230">
                  <c:v>-165894.1378852908</c:v>
                </c:pt>
                <c:pt idx="231">
                  <c:v>-166876.070044627</c:v>
                </c:pt>
                <c:pt idx="232">
                  <c:v>-167859.9873836926</c:v>
                </c:pt>
                <c:pt idx="233">
                  <c:v>-168845.8837553362</c:v>
                </c:pt>
                <c:pt idx="234">
                  <c:v>-169833.7530865158</c:v>
                </c:pt>
                <c:pt idx="235">
                  <c:v>-170823.5893774886</c:v>
                </c:pt>
                <c:pt idx="236">
                  <c:v>-171815.3867010117</c:v>
                </c:pt>
                <c:pt idx="237">
                  <c:v>-172809.1392015585</c:v>
                </c:pt>
                <c:pt idx="238">
                  <c:v>-173804.8410945465</c:v>
                </c:pt>
                <c:pt idx="239">
                  <c:v>-174802.48666558</c:v>
                </c:pt>
                <c:pt idx="240">
                  <c:v>-175802.0702697028</c:v>
                </c:pt>
                <c:pt idx="241">
                  <c:v>-176803.5863306658</c:v>
                </c:pt>
                <c:pt idx="242">
                  <c:v>-177807.0293402053</c:v>
                </c:pt>
                <c:pt idx="243">
                  <c:v>-178812.3938573336</c:v>
                </c:pt>
                <c:pt idx="244">
                  <c:v>-179819.6745076406</c:v>
                </c:pt>
                <c:pt idx="245">
                  <c:v>-180828.8659826085</c:v>
                </c:pt>
                <c:pt idx="246">
                  <c:v>-181839.963038935</c:v>
                </c:pt>
                <c:pt idx="247">
                  <c:v>-182852.96049787</c:v>
                </c:pt>
                <c:pt idx="248">
                  <c:v>-183867.8532445611</c:v>
                </c:pt>
                <c:pt idx="249">
                  <c:v>-184884.6362274113</c:v>
                </c:pt>
              </c:numCache>
            </c:numRef>
          </c:yVal>
          <c:smooth val="1"/>
        </c:ser>
        <c:ser>
          <c:idx val="3"/>
          <c:order val="2"/>
          <c:marker>
            <c:symbol val="none"/>
          </c:marker>
          <c:xVal>
            <c:numRef>
              <c:f>'UMo Full'!$B$5:$B$304</c:f>
              <c:numCache>
                <c:formatCode>0</c:formatCode>
                <c:ptCount val="3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  <c:pt idx="250">
                  <c:v>2510.0</c:v>
                </c:pt>
                <c:pt idx="251">
                  <c:v>2520.0</c:v>
                </c:pt>
                <c:pt idx="252">
                  <c:v>2530.0</c:v>
                </c:pt>
                <c:pt idx="253">
                  <c:v>2540.0</c:v>
                </c:pt>
                <c:pt idx="254">
                  <c:v>2550.0</c:v>
                </c:pt>
                <c:pt idx="255">
                  <c:v>2560.0</c:v>
                </c:pt>
                <c:pt idx="256">
                  <c:v>2570.0</c:v>
                </c:pt>
                <c:pt idx="257">
                  <c:v>2580.0</c:v>
                </c:pt>
                <c:pt idx="258">
                  <c:v>2590.0</c:v>
                </c:pt>
                <c:pt idx="259">
                  <c:v>2600.0</c:v>
                </c:pt>
                <c:pt idx="260">
                  <c:v>2610.0</c:v>
                </c:pt>
                <c:pt idx="261">
                  <c:v>2620.0</c:v>
                </c:pt>
                <c:pt idx="262">
                  <c:v>2630.0</c:v>
                </c:pt>
                <c:pt idx="263">
                  <c:v>2640.0</c:v>
                </c:pt>
                <c:pt idx="264">
                  <c:v>2650.0</c:v>
                </c:pt>
                <c:pt idx="265">
                  <c:v>2660.0</c:v>
                </c:pt>
                <c:pt idx="266">
                  <c:v>2670.0</c:v>
                </c:pt>
                <c:pt idx="267">
                  <c:v>2680.0</c:v>
                </c:pt>
                <c:pt idx="268">
                  <c:v>2690.0</c:v>
                </c:pt>
                <c:pt idx="269">
                  <c:v>2700.0</c:v>
                </c:pt>
                <c:pt idx="270">
                  <c:v>2710.0</c:v>
                </c:pt>
                <c:pt idx="271">
                  <c:v>2720.0</c:v>
                </c:pt>
                <c:pt idx="272">
                  <c:v>2730.0</c:v>
                </c:pt>
                <c:pt idx="273">
                  <c:v>2740.0</c:v>
                </c:pt>
                <c:pt idx="274">
                  <c:v>2750.0</c:v>
                </c:pt>
                <c:pt idx="275">
                  <c:v>2760.0</c:v>
                </c:pt>
                <c:pt idx="276">
                  <c:v>2770.0</c:v>
                </c:pt>
                <c:pt idx="277">
                  <c:v>2780.0</c:v>
                </c:pt>
                <c:pt idx="278">
                  <c:v>2790.0</c:v>
                </c:pt>
                <c:pt idx="279">
                  <c:v>2800.0</c:v>
                </c:pt>
                <c:pt idx="280">
                  <c:v>2810.0</c:v>
                </c:pt>
                <c:pt idx="281">
                  <c:v>2820.0</c:v>
                </c:pt>
                <c:pt idx="282">
                  <c:v>2830.0</c:v>
                </c:pt>
                <c:pt idx="283">
                  <c:v>2840.0</c:v>
                </c:pt>
                <c:pt idx="284">
                  <c:v>2850.0</c:v>
                </c:pt>
                <c:pt idx="285">
                  <c:v>2860.0</c:v>
                </c:pt>
                <c:pt idx="286">
                  <c:v>2870.0</c:v>
                </c:pt>
                <c:pt idx="287">
                  <c:v>2880.0</c:v>
                </c:pt>
                <c:pt idx="288">
                  <c:v>2890.0</c:v>
                </c:pt>
                <c:pt idx="289">
                  <c:v>2900.0</c:v>
                </c:pt>
                <c:pt idx="290">
                  <c:v>2910.0</c:v>
                </c:pt>
                <c:pt idx="291">
                  <c:v>2920.0</c:v>
                </c:pt>
                <c:pt idx="292">
                  <c:v>2930.0</c:v>
                </c:pt>
                <c:pt idx="293">
                  <c:v>2940.0</c:v>
                </c:pt>
                <c:pt idx="294">
                  <c:v>2950.0</c:v>
                </c:pt>
                <c:pt idx="295">
                  <c:v>2960.0</c:v>
                </c:pt>
                <c:pt idx="296">
                  <c:v>2970.0</c:v>
                </c:pt>
                <c:pt idx="297">
                  <c:v>2980.0</c:v>
                </c:pt>
                <c:pt idx="298">
                  <c:v>2990.0</c:v>
                </c:pt>
                <c:pt idx="299">
                  <c:v>3000.0</c:v>
                </c:pt>
              </c:numCache>
            </c:numRef>
          </c:xVal>
          <c:yVal>
            <c:numRef>
              <c:f>'UMo Full'!$K$5:$K$304</c:f>
              <c:numCache>
                <c:formatCode>General</c:formatCode>
                <c:ptCount val="300"/>
                <c:pt idx="0">
                  <c:v>-388.7941495581117</c:v>
                </c:pt>
                <c:pt idx="1">
                  <c:v>-3230.49844301193</c:v>
                </c:pt>
                <c:pt idx="2">
                  <c:v>-4002.437277538944</c:v>
                </c:pt>
                <c:pt idx="3">
                  <c:v>-4306.688652628813</c:v>
                </c:pt>
                <c:pt idx="4">
                  <c:v>-4451.780612022102</c:v>
                </c:pt>
                <c:pt idx="5">
                  <c:v>-4535.30494687279</c:v>
                </c:pt>
                <c:pt idx="6">
                  <c:v>-4596.277115848013</c:v>
                </c:pt>
                <c:pt idx="7">
                  <c:v>-4652.519413303373</c:v>
                </c:pt>
                <c:pt idx="8">
                  <c:v>-4712.840553362744</c:v>
                </c:pt>
                <c:pt idx="9">
                  <c:v>-4781.77636789494</c:v>
                </c:pt>
                <c:pt idx="10">
                  <c:v>-4861.676597544216</c:v>
                </c:pt>
                <c:pt idx="11">
                  <c:v>-4953.710011361717</c:v>
                </c:pt>
                <c:pt idx="12">
                  <c:v>-5058.382729738301</c:v>
                </c:pt>
                <c:pt idx="13">
                  <c:v>-5175.820019357308</c:v>
                </c:pt>
                <c:pt idx="14">
                  <c:v>-5305.925952252755</c:v>
                </c:pt>
                <c:pt idx="15">
                  <c:v>-5448.476816325278</c:v>
                </c:pt>
                <c:pt idx="16">
                  <c:v>-5603.177114309214</c:v>
                </c:pt>
                <c:pt idx="17">
                  <c:v>-5769.693722825436</c:v>
                </c:pt>
                <c:pt idx="18">
                  <c:v>-5947.676948237824</c:v>
                </c:pt>
                <c:pt idx="19">
                  <c:v>-6136.773543153842</c:v>
                </c:pt>
                <c:pt idx="20">
                  <c:v>-6336.634701130681</c:v>
                </c:pt>
                <c:pt idx="21">
                  <c:v>-6546.92087088869</c:v>
                </c:pt>
                <c:pt idx="22">
                  <c:v>-6767.304536523073</c:v>
                </c:pt>
                <c:pt idx="23">
                  <c:v>-6997.471689895555</c:v>
                </c:pt>
                <c:pt idx="24">
                  <c:v>-7237.122461774237</c:v>
                </c:pt>
                <c:pt idx="25">
                  <c:v>-7485.971214977497</c:v>
                </c:pt>
                <c:pt idx="26">
                  <c:v>-7743.746298392301</c:v>
                </c:pt>
                <c:pt idx="27">
                  <c:v>-8010.189593085927</c:v>
                </c:pt>
                <c:pt idx="28">
                  <c:v>-8285.05593736202</c:v>
                </c:pt>
                <c:pt idx="29">
                  <c:v>-8568.112488220212</c:v>
                </c:pt>
                <c:pt idx="30">
                  <c:v>-8859.1380570502</c:v>
                </c:pt>
                <c:pt idx="31">
                  <c:v>-9157.922444199064</c:v>
                </c:pt>
                <c:pt idx="32">
                  <c:v>-9464.265788147988</c:v>
                </c:pt>
                <c:pt idx="33">
                  <c:v>-9777.977939014407</c:v>
                </c:pt>
                <c:pt idx="34">
                  <c:v>-10098.87786202706</c:v>
                </c:pt>
                <c:pt idx="35">
                  <c:v>-10426.7930738835</c:v>
                </c:pt>
                <c:pt idx="36">
                  <c:v>-10761.55911307109</c:v>
                </c:pt>
                <c:pt idx="37">
                  <c:v>-11103.0190440305</c:v>
                </c:pt>
                <c:pt idx="38">
                  <c:v>-11451.02299426665</c:v>
                </c:pt>
                <c:pt idx="39">
                  <c:v>-11805.42772303562</c:v>
                </c:pt>
                <c:pt idx="40">
                  <c:v>-12166.0962199591</c:v>
                </c:pt>
                <c:pt idx="41">
                  <c:v>-12532.8973317818</c:v>
                </c:pt>
                <c:pt idx="42">
                  <c:v>-12905.70541544093</c:v>
                </c:pt>
                <c:pt idx="43">
                  <c:v>-13284.40001563374</c:v>
                </c:pt>
                <c:pt idx="44">
                  <c:v>-13668.86556512455</c:v>
                </c:pt>
                <c:pt idx="45">
                  <c:v>-14058.99110611301</c:v>
                </c:pt>
                <c:pt idx="46">
                  <c:v>-14454.67003107897</c:v>
                </c:pt>
                <c:pt idx="47">
                  <c:v>-14855.79984161998</c:v>
                </c:pt>
                <c:pt idx="48">
                  <c:v>-15262.28192389982</c:v>
                </c:pt>
                <c:pt idx="49">
                  <c:v>-15674.02133942714</c:v>
                </c:pt>
                <c:pt idx="50">
                  <c:v>-16090.92662998101</c:v>
                </c:pt>
                <c:pt idx="51">
                  <c:v>-16512.90963559248</c:v>
                </c:pt>
                <c:pt idx="52">
                  <c:v>-16939.88532457838</c:v>
                </c:pt>
                <c:pt idx="53">
                  <c:v>-17371.7716347051</c:v>
                </c:pt>
                <c:pt idx="54">
                  <c:v>-17808.48932463523</c:v>
                </c:pt>
                <c:pt idx="55">
                  <c:v>-18249.96183487992</c:v>
                </c:pt>
                <c:pt idx="56">
                  <c:v>-18696.11515754339</c:v>
                </c:pt>
                <c:pt idx="57">
                  <c:v>-19146.87771420557</c:v>
                </c:pt>
                <c:pt idx="58">
                  <c:v>-19602.18024134235</c:v>
                </c:pt>
                <c:pt idx="59">
                  <c:v>-20061.95568273231</c:v>
                </c:pt>
                <c:pt idx="60">
                  <c:v>-20526.13908834384</c:v>
                </c:pt>
                <c:pt idx="61">
                  <c:v>-20994.66751923831</c:v>
                </c:pt>
                <c:pt idx="62">
                  <c:v>-21467.47995806191</c:v>
                </c:pt>
                <c:pt idx="63">
                  <c:v>-21944.51722473357</c:v>
                </c:pt>
                <c:pt idx="64">
                  <c:v>-22425.72189696751</c:v>
                </c:pt>
                <c:pt idx="65">
                  <c:v>-22911.03823529791</c:v>
                </c:pt>
                <c:pt idx="66">
                  <c:v>-23400.41211229916</c:v>
                </c:pt>
                <c:pt idx="67">
                  <c:v>-23893.79094571901</c:v>
                </c:pt>
                <c:pt idx="68">
                  <c:v>-24391.1236352641</c:v>
                </c:pt>
                <c:pt idx="69">
                  <c:v>-24892.36050279675</c:v>
                </c:pt>
                <c:pt idx="70">
                  <c:v>-25397.45323572121</c:v>
                </c:pt>
                <c:pt idx="71">
                  <c:v>-25906.35483335291</c:v>
                </c:pt>
                <c:pt idx="72">
                  <c:v>-26419.01955608096</c:v>
                </c:pt>
                <c:pt idx="73">
                  <c:v>-26935.40287714746</c:v>
                </c:pt>
                <c:pt idx="74">
                  <c:v>-27455.46143687994</c:v>
                </c:pt>
                <c:pt idx="75">
                  <c:v>-27979.15299922583</c:v>
                </c:pt>
                <c:pt idx="76">
                  <c:v>-28506.43641044788</c:v>
                </c:pt>
                <c:pt idx="77">
                  <c:v>-29037.27155985036</c:v>
                </c:pt>
                <c:pt idx="78">
                  <c:v>-29571.61934241402</c:v>
                </c:pt>
                <c:pt idx="79">
                  <c:v>-30109.4416232271</c:v>
                </c:pt>
                <c:pt idx="80">
                  <c:v>-30650.70120360735</c:v>
                </c:pt>
                <c:pt idx="81">
                  <c:v>-31195.36178881672</c:v>
                </c:pt>
                <c:pt idx="82">
                  <c:v>-31743.3879572776</c:v>
                </c:pt>
                <c:pt idx="83">
                  <c:v>-32294.74513120521</c:v>
                </c:pt>
                <c:pt idx="84">
                  <c:v>-32849.39954857682</c:v>
                </c:pt>
                <c:pt idx="85">
                  <c:v>-33407.318236363</c:v>
                </c:pt>
                <c:pt idx="86">
                  <c:v>-33968.46898495209</c:v>
                </c:pt>
                <c:pt idx="87">
                  <c:v>-34532.82032370203</c:v>
                </c:pt>
                <c:pt idx="88">
                  <c:v>-35100.34149755958</c:v>
                </c:pt>
                <c:pt idx="89">
                  <c:v>-35671.00244468902</c:v>
                </c:pt>
                <c:pt idx="90">
                  <c:v>-36244.77377505793</c:v>
                </c:pt>
                <c:pt idx="91">
                  <c:v>-36821.62674992885</c:v>
                </c:pt>
                <c:pt idx="92">
                  <c:v>-37401.53326221063</c:v>
                </c:pt>
                <c:pt idx="93">
                  <c:v>-37984.46581762508</c:v>
                </c:pt>
                <c:pt idx="94">
                  <c:v>-38570.39751664705</c:v>
                </c:pt>
                <c:pt idx="95">
                  <c:v>-39159.30203717955</c:v>
                </c:pt>
                <c:pt idx="96">
                  <c:v>-39751.15361792693</c:v>
                </c:pt>
                <c:pt idx="97">
                  <c:v>-40345.9270424312</c:v>
                </c:pt>
                <c:pt idx="98">
                  <c:v>-40943.59762373994</c:v>
                </c:pt>
                <c:pt idx="99">
                  <c:v>-41544.1411896741</c:v>
                </c:pt>
                <c:pt idx="100">
                  <c:v>-42147.53406866759</c:v>
                </c:pt>
                <c:pt idx="101">
                  <c:v>-42753.75307615074</c:v>
                </c:pt>
                <c:pt idx="102">
                  <c:v>-43362.7755014528</c:v>
                </c:pt>
                <c:pt idx="103">
                  <c:v>-43974.57909519805</c:v>
                </c:pt>
                <c:pt idx="104">
                  <c:v>-44589.14205717384</c:v>
                </c:pt>
                <c:pt idx="105">
                  <c:v>-45206.44302464757</c:v>
                </c:pt>
                <c:pt idx="106">
                  <c:v>-45826.46106111343</c:v>
                </c:pt>
                <c:pt idx="107">
                  <c:v>-46449.17564544825</c:v>
                </c:pt>
                <c:pt idx="108">
                  <c:v>-47074.5666614591</c:v>
                </c:pt>
                <c:pt idx="109">
                  <c:v>-47702.61438780468</c:v>
                </c:pt>
                <c:pt idx="110">
                  <c:v>-48333.29948827417</c:v>
                </c:pt>
                <c:pt idx="111">
                  <c:v>-48966.60300240782</c:v>
                </c:pt>
                <c:pt idx="112">
                  <c:v>-49602.5063364448</c:v>
                </c:pt>
                <c:pt idx="113">
                  <c:v>-50240.99125458388</c:v>
                </c:pt>
                <c:pt idx="114">
                  <c:v>-50882.03987054368</c:v>
                </c:pt>
                <c:pt idx="115">
                  <c:v>-51525.63463941004</c:v>
                </c:pt>
                <c:pt idx="116">
                  <c:v>-52171.75834975834</c:v>
                </c:pt>
                <c:pt idx="117">
                  <c:v>-52820.39411603903</c:v>
                </c:pt>
                <c:pt idx="118">
                  <c:v>-53471.52537121633</c:v>
                </c:pt>
                <c:pt idx="119">
                  <c:v>-54125.13585964843</c:v>
                </c:pt>
                <c:pt idx="120">
                  <c:v>-54781.20963020102</c:v>
                </c:pt>
                <c:pt idx="121">
                  <c:v>-55439.73102958324</c:v>
                </c:pt>
                <c:pt idx="122">
                  <c:v>-56100.68469589798</c:v>
                </c:pt>
                <c:pt idx="123">
                  <c:v>-56764.05555239812</c:v>
                </c:pt>
                <c:pt idx="124">
                  <c:v>-57429.8288014398</c:v>
                </c:pt>
                <c:pt idx="125">
                  <c:v>-58097.989918626</c:v>
                </c:pt>
                <c:pt idx="126">
                  <c:v>-58768.52464713245</c:v>
                </c:pt>
                <c:pt idx="127">
                  <c:v>-59441.4189922088</c:v>
                </c:pt>
                <c:pt idx="128">
                  <c:v>-60116.65921584898</c:v>
                </c:pt>
                <c:pt idx="129">
                  <c:v>-60794.23183162342</c:v>
                </c:pt>
                <c:pt idx="130">
                  <c:v>-61474.12359966786</c:v>
                </c:pt>
                <c:pt idx="131">
                  <c:v>-62156.32152182253</c:v>
                </c:pt>
                <c:pt idx="132">
                  <c:v>-62840.81283691596</c:v>
                </c:pt>
                <c:pt idx="133">
                  <c:v>-63527.58501618838</c:v>
                </c:pt>
                <c:pt idx="134">
                  <c:v>-64216.62575884983</c:v>
                </c:pt>
                <c:pt idx="135">
                  <c:v>-64907.92298776703</c:v>
                </c:pt>
                <c:pt idx="136">
                  <c:v>-65601.46484527607</c:v>
                </c:pt>
                <c:pt idx="137">
                  <c:v>-66297.23968911434</c:v>
                </c:pt>
                <c:pt idx="138">
                  <c:v>-66995.23608846987</c:v>
                </c:pt>
                <c:pt idx="139">
                  <c:v>-67695.4428201413</c:v>
                </c:pt>
                <c:pt idx="140">
                  <c:v>-68397.84886480707</c:v>
                </c:pt>
                <c:pt idx="141">
                  <c:v>-69102.44340339809</c:v>
                </c:pt>
                <c:pt idx="142">
                  <c:v>-69809.21581357166</c:v>
                </c:pt>
                <c:pt idx="143">
                  <c:v>-70518.15566628226</c:v>
                </c:pt>
                <c:pt idx="144">
                  <c:v>-71229.25272244643</c:v>
                </c:pt>
                <c:pt idx="145">
                  <c:v>-71942.49692969833</c:v>
                </c:pt>
                <c:pt idx="146">
                  <c:v>-72657.8784192332</c:v>
                </c:pt>
                <c:pt idx="147">
                  <c:v>-73375.38750273485</c:v>
                </c:pt>
                <c:pt idx="148">
                  <c:v>-74095.01466938633</c:v>
                </c:pt>
                <c:pt idx="149">
                  <c:v>-74816.7505829584</c:v>
                </c:pt>
                <c:pt idx="150">
                  <c:v>-75540.58607897564</c:v>
                </c:pt>
                <c:pt idx="151">
                  <c:v>-76266.51216195636</c:v>
                </c:pt>
                <c:pt idx="152">
                  <c:v>-76994.52000272407</c:v>
                </c:pt>
                <c:pt idx="153">
                  <c:v>-77724.60093578863</c:v>
                </c:pt>
                <c:pt idx="154">
                  <c:v>-78456.74645679457</c:v>
                </c:pt>
                <c:pt idx="155">
                  <c:v>-79190.9482200342</c:v>
                </c:pt>
                <c:pt idx="156">
                  <c:v>-79927.19803602384</c:v>
                </c:pt>
                <c:pt idx="157">
                  <c:v>-80665.48786914149</c:v>
                </c:pt>
                <c:pt idx="158">
                  <c:v>-81405.80983532307</c:v>
                </c:pt>
                <c:pt idx="159">
                  <c:v>-82148.15619981594</c:v>
                </c:pt>
                <c:pt idx="160">
                  <c:v>-82892.5193749887</c:v>
                </c:pt>
                <c:pt idx="161">
                  <c:v>-83638.89191819363</c:v>
                </c:pt>
                <c:pt idx="162">
                  <c:v>-84387.2665296826</c:v>
                </c:pt>
                <c:pt idx="163">
                  <c:v>-85137.63605057244</c:v>
                </c:pt>
                <c:pt idx="164">
                  <c:v>-85889.99346086007</c:v>
                </c:pt>
                <c:pt idx="165">
                  <c:v>-86644.33187748507</c:v>
                </c:pt>
                <c:pt idx="166">
                  <c:v>-87400.64455243865</c:v>
                </c:pt>
                <c:pt idx="167">
                  <c:v>-88158.92487091674</c:v>
                </c:pt>
                <c:pt idx="168">
                  <c:v>-88919.16634951756</c:v>
                </c:pt>
                <c:pt idx="169">
                  <c:v>-89681.36263448079</c:v>
                </c:pt>
                <c:pt idx="170">
                  <c:v>-90445.50749996792</c:v>
                </c:pt>
                <c:pt idx="171">
                  <c:v>-91211.59484638264</c:v>
                </c:pt>
                <c:pt idx="172">
                  <c:v>-91979.61869872933</c:v>
                </c:pt>
                <c:pt idx="173">
                  <c:v>-92749.57320500983</c:v>
                </c:pt>
                <c:pt idx="174">
                  <c:v>-93521.45263465638</c:v>
                </c:pt>
                <c:pt idx="175">
                  <c:v>-94295.25137700002</c:v>
                </c:pt>
                <c:pt idx="176">
                  <c:v>-95070.96393977353</c:v>
                </c:pt>
                <c:pt idx="177">
                  <c:v>-95848.58494764791</c:v>
                </c:pt>
                <c:pt idx="178">
                  <c:v>-96628.1091408015</c:v>
                </c:pt>
                <c:pt idx="179">
                  <c:v>-97409.53137352047</c:v>
                </c:pt>
                <c:pt idx="180">
                  <c:v>-98192.84661283071</c:v>
                </c:pt>
                <c:pt idx="181">
                  <c:v>-98978.04993715932</c:v>
                </c:pt>
                <c:pt idx="182">
                  <c:v>-99765.13653502507</c:v>
                </c:pt>
                <c:pt idx="183">
                  <c:v>-100554.1017037577</c:v>
                </c:pt>
                <c:pt idx="184">
                  <c:v>-101344.9408482446</c:v>
                </c:pt>
                <c:pt idx="185">
                  <c:v>-102137.6494797041</c:v>
                </c:pt>
                <c:pt idx="186">
                  <c:v>-102932.2232144856</c:v>
                </c:pt>
                <c:pt idx="187">
                  <c:v>-103728.6577728946</c:v>
                </c:pt>
                <c:pt idx="188">
                  <c:v>-104526.9489780424</c:v>
                </c:pt>
                <c:pt idx="189">
                  <c:v>-105327.0927547205</c:v>
                </c:pt>
                <c:pt idx="190">
                  <c:v>-106129.0851282984</c:v>
                </c:pt>
                <c:pt idx="191">
                  <c:v>-106932.9222236436</c:v>
                </c:pt>
                <c:pt idx="192">
                  <c:v>-107738.600264065</c:v>
                </c:pt>
                <c:pt idx="193">
                  <c:v>-108546.1155702771</c:v>
                </c:pt>
                <c:pt idx="194">
                  <c:v>-109355.4645593859</c:v>
                </c:pt>
                <c:pt idx="195">
                  <c:v>-110166.6437438958</c:v>
                </c:pt>
                <c:pt idx="196">
                  <c:v>-110979.6497307353</c:v>
                </c:pt>
                <c:pt idx="197">
                  <c:v>-111794.4792203035</c:v>
                </c:pt>
                <c:pt idx="198">
                  <c:v>-112611.129005536</c:v>
                </c:pt>
                <c:pt idx="199">
                  <c:v>-113429.5959709879</c:v>
                </c:pt>
                <c:pt idx="200">
                  <c:v>-114249.8770919367</c:v>
                </c:pt>
                <c:pt idx="201">
                  <c:v>-115071.9694335019</c:v>
                </c:pt>
                <c:pt idx="202">
                  <c:v>-115895.8701497819</c:v>
                </c:pt>
                <c:pt idx="203">
                  <c:v>-116721.5764830086</c:v>
                </c:pt>
                <c:pt idx="204">
                  <c:v>-117549.085762718</c:v>
                </c:pt>
                <c:pt idx="205">
                  <c:v>-118378.3954049359</c:v>
                </c:pt>
                <c:pt idx="206">
                  <c:v>-119209.5029113814</c:v>
                </c:pt>
                <c:pt idx="207">
                  <c:v>-120042.4058686837</c:v>
                </c:pt>
                <c:pt idx="208">
                  <c:v>-120877.1019476152</c:v>
                </c:pt>
                <c:pt idx="209">
                  <c:v>-121713.5889023381</c:v>
                </c:pt>
                <c:pt idx="210">
                  <c:v>-122551.8645696665</c:v>
                </c:pt>
                <c:pt idx="211">
                  <c:v>-123391.926868341</c:v>
                </c:pt>
                <c:pt idx="212">
                  <c:v>-124233.7737983183</c:v>
                </c:pt>
                <c:pt idx="213">
                  <c:v>-125077.4034400729</c:v>
                </c:pt>
                <c:pt idx="214">
                  <c:v>-125922.8139539122</c:v>
                </c:pt>
                <c:pt idx="215">
                  <c:v>-126770.0035793049</c:v>
                </c:pt>
                <c:pt idx="216">
                  <c:v>-127618.9706342204</c:v>
                </c:pt>
                <c:pt idx="217">
                  <c:v>-128469.7135144815</c:v>
                </c:pt>
                <c:pt idx="218">
                  <c:v>-129322.2306931286</c:v>
                </c:pt>
                <c:pt idx="219">
                  <c:v>-130176.5207197948</c:v>
                </c:pt>
                <c:pt idx="220">
                  <c:v>-131032.5822200937</c:v>
                </c:pt>
                <c:pt idx="221">
                  <c:v>-131890.4138950163</c:v>
                </c:pt>
                <c:pt idx="222">
                  <c:v>-132750.0145203403</c:v>
                </c:pt>
                <c:pt idx="223">
                  <c:v>-133611.3829460494</c:v>
                </c:pt>
                <c:pt idx="224">
                  <c:v>-134474.518095763</c:v>
                </c:pt>
                <c:pt idx="225">
                  <c:v>-135339.418966175</c:v>
                </c:pt>
                <c:pt idx="226">
                  <c:v>-136206.0846265046</c:v>
                </c:pt>
                <c:pt idx="227">
                  <c:v>-137074.5142179547</c:v>
                </c:pt>
                <c:pt idx="228">
                  <c:v>-137944.7069531806</c:v>
                </c:pt>
                <c:pt idx="229">
                  <c:v>-138816.6621157679</c:v>
                </c:pt>
                <c:pt idx="230">
                  <c:v>-139690.3790597192</c:v>
                </c:pt>
                <c:pt idx="231">
                  <c:v>-140565.8572089505</c:v>
                </c:pt>
                <c:pt idx="232">
                  <c:v>-141443.0960567948</c:v>
                </c:pt>
                <c:pt idx="233">
                  <c:v>-142322.0951655151</c:v>
                </c:pt>
                <c:pt idx="234">
                  <c:v>-143202.8541658258</c:v>
                </c:pt>
                <c:pt idx="235">
                  <c:v>-144085.3727564217</c:v>
                </c:pt>
                <c:pt idx="236">
                  <c:v>-144969.650703515</c:v>
                </c:pt>
                <c:pt idx="237">
                  <c:v>-145855.6878403809</c:v>
                </c:pt>
                <c:pt idx="238">
                  <c:v>-146743.4840669089</c:v>
                </c:pt>
                <c:pt idx="239">
                  <c:v>-147633.0393491644</c:v>
                </c:pt>
                <c:pt idx="240">
                  <c:v>-148524.3537189549</c:v>
                </c:pt>
                <c:pt idx="241">
                  <c:v>-149417.4272734042</c:v>
                </c:pt>
                <c:pt idx="242">
                  <c:v>-150312.260174535</c:v>
                </c:pt>
                <c:pt idx="243">
                  <c:v>-151208.8526488562</c:v>
                </c:pt>
                <c:pt idx="244">
                  <c:v>-152107.2049869584</c:v>
                </c:pt>
                <c:pt idx="245">
                  <c:v>-153007.3175431152</c:v>
                </c:pt>
                <c:pt idx="246">
                  <c:v>-153909.1907348915</c:v>
                </c:pt>
                <c:pt idx="247">
                  <c:v>-154812.8250427575</c:v>
                </c:pt>
                <c:pt idx="248">
                  <c:v>-155718.2210097101</c:v>
                </c:pt>
                <c:pt idx="249">
                  <c:v>-156625.379240898</c:v>
                </c:pt>
                <c:pt idx="250">
                  <c:v>-157534.3004032559</c:v>
                </c:pt>
                <c:pt idx="251">
                  <c:v>-158444.9852251419</c:v>
                </c:pt>
                <c:pt idx="252">
                  <c:v>-159357.434495982</c:v>
                </c:pt>
                <c:pt idx="253">
                  <c:v>-160271.6490659196</c:v>
                </c:pt>
                <c:pt idx="254">
                  <c:v>-161187.6298454706</c:v>
                </c:pt>
                <c:pt idx="255">
                  <c:v>-162105.3778051846</c:v>
                </c:pt>
                <c:pt idx="256">
                  <c:v>-163024.8939753101</c:v>
                </c:pt>
                <c:pt idx="257">
                  <c:v>-163946.1794454658</c:v>
                </c:pt>
                <c:pt idx="258">
                  <c:v>-164869.2353643167</c:v>
                </c:pt>
                <c:pt idx="259">
                  <c:v>-165794.0629392553</c:v>
                </c:pt>
                <c:pt idx="260">
                  <c:v>-166720.6634360875</c:v>
                </c:pt>
                <c:pt idx="261">
                  <c:v>-167649.0381787235</c:v>
                </c:pt>
                <c:pt idx="262">
                  <c:v>-168579.188548873</c:v>
                </c:pt>
                <c:pt idx="263">
                  <c:v>-169511.1159857454</c:v>
                </c:pt>
                <c:pt idx="264">
                  <c:v>-170444.8219857549</c:v>
                </c:pt>
                <c:pt idx="265">
                  <c:v>-171380.3081022288</c:v>
                </c:pt>
                <c:pt idx="266">
                  <c:v>-172317.5759451215</c:v>
                </c:pt>
                <c:pt idx="267">
                  <c:v>-173256.6271807318</c:v>
                </c:pt>
                <c:pt idx="268">
                  <c:v>-174197.4635314253</c:v>
                </c:pt>
                <c:pt idx="269">
                  <c:v>-175140.0867753597</c:v>
                </c:pt>
                <c:pt idx="270">
                  <c:v>-176084.4987462157</c:v>
                </c:pt>
                <c:pt idx="271">
                  <c:v>-177030.7013329299</c:v>
                </c:pt>
                <c:pt idx="272">
                  <c:v>-177978.6964794343</c:v>
                </c:pt>
                <c:pt idx="273">
                  <c:v>-178928.4861843963</c:v>
                </c:pt>
                <c:pt idx="274">
                  <c:v>-179880.0725009659</c:v>
                </c:pt>
                <c:pt idx="275">
                  <c:v>-180833.4575365229</c:v>
                </c:pt>
                <c:pt idx="276">
                  <c:v>-181788.6434524321</c:v>
                </c:pt>
                <c:pt idx="277">
                  <c:v>-182745.6324637976</c:v>
                </c:pt>
                <c:pt idx="278">
                  <c:v>-183704.4268392237</c:v>
                </c:pt>
                <c:pt idx="279">
                  <c:v>-184665.0289005781</c:v>
                </c:pt>
                <c:pt idx="280">
                  <c:v>-185627.4410227584</c:v>
                </c:pt>
                <c:pt idx="281">
                  <c:v>-186591.665633462</c:v>
                </c:pt>
                <c:pt idx="282">
                  <c:v>-187557.7052129596</c:v>
                </c:pt>
                <c:pt idx="283">
                  <c:v>-188525.5622938712</c:v>
                </c:pt>
                <c:pt idx="284">
                  <c:v>-189495.2394609462</c:v>
                </c:pt>
                <c:pt idx="285">
                  <c:v>-190466.7393508455</c:v>
                </c:pt>
                <c:pt idx="286">
                  <c:v>-191440.0646519276</c:v>
                </c:pt>
                <c:pt idx="287">
                  <c:v>-192415.2181040369</c:v>
                </c:pt>
                <c:pt idx="288">
                  <c:v>-193392.2024982956</c:v>
                </c:pt>
                <c:pt idx="289">
                  <c:v>-194371.1395923136</c:v>
                </c:pt>
                <c:pt idx="290">
                  <c:v>-195351.7852134245</c:v>
                </c:pt>
                <c:pt idx="291">
                  <c:v>-196334.2405447472</c:v>
                </c:pt>
                <c:pt idx="292">
                  <c:v>-197318.4878112125</c:v>
                </c:pt>
                <c:pt idx="293">
                  <c:v>-198304.5097856622</c:v>
                </c:pt>
                <c:pt idx="294">
                  <c:v>-199292.2897661678</c:v>
                </c:pt>
                <c:pt idx="295">
                  <c:v>-200281.8115543991</c:v>
                </c:pt>
                <c:pt idx="296">
                  <c:v>-201273.0594349839</c:v>
                </c:pt>
                <c:pt idx="297">
                  <c:v>-202266.018155815</c:v>
                </c:pt>
                <c:pt idx="298">
                  <c:v>-203260.672909257</c:v>
                </c:pt>
                <c:pt idx="299">
                  <c:v>-204257.0093142046</c:v>
                </c:pt>
              </c:numCache>
            </c:numRef>
          </c:yVal>
          <c:smooth val="1"/>
        </c:ser>
        <c:ser>
          <c:idx val="1"/>
          <c:order val="3"/>
          <c:marker>
            <c:symbol val="none"/>
          </c:marker>
          <c:xVal>
            <c:numRef>
              <c:f>'UMo Full'!$B$5:$B$304</c:f>
              <c:numCache>
                <c:formatCode>0</c:formatCode>
                <c:ptCount val="3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  <c:pt idx="250">
                  <c:v>2510.0</c:v>
                </c:pt>
                <c:pt idx="251">
                  <c:v>2520.0</c:v>
                </c:pt>
                <c:pt idx="252">
                  <c:v>2530.0</c:v>
                </c:pt>
                <c:pt idx="253">
                  <c:v>2540.0</c:v>
                </c:pt>
                <c:pt idx="254">
                  <c:v>2550.0</c:v>
                </c:pt>
                <c:pt idx="255">
                  <c:v>2560.0</c:v>
                </c:pt>
                <c:pt idx="256">
                  <c:v>2570.0</c:v>
                </c:pt>
                <c:pt idx="257">
                  <c:v>2580.0</c:v>
                </c:pt>
                <c:pt idx="258">
                  <c:v>2590.0</c:v>
                </c:pt>
                <c:pt idx="259">
                  <c:v>2600.0</c:v>
                </c:pt>
                <c:pt idx="260">
                  <c:v>2610.0</c:v>
                </c:pt>
                <c:pt idx="261">
                  <c:v>2620.0</c:v>
                </c:pt>
                <c:pt idx="262">
                  <c:v>2630.0</c:v>
                </c:pt>
                <c:pt idx="263">
                  <c:v>2640.0</c:v>
                </c:pt>
                <c:pt idx="264">
                  <c:v>2650.0</c:v>
                </c:pt>
                <c:pt idx="265">
                  <c:v>2660.0</c:v>
                </c:pt>
                <c:pt idx="266">
                  <c:v>2670.0</c:v>
                </c:pt>
                <c:pt idx="267">
                  <c:v>2680.0</c:v>
                </c:pt>
                <c:pt idx="268">
                  <c:v>2690.0</c:v>
                </c:pt>
                <c:pt idx="269">
                  <c:v>2700.0</c:v>
                </c:pt>
                <c:pt idx="270">
                  <c:v>2710.0</c:v>
                </c:pt>
                <c:pt idx="271">
                  <c:v>2720.0</c:v>
                </c:pt>
                <c:pt idx="272">
                  <c:v>2730.0</c:v>
                </c:pt>
                <c:pt idx="273">
                  <c:v>2740.0</c:v>
                </c:pt>
                <c:pt idx="274">
                  <c:v>2750.0</c:v>
                </c:pt>
                <c:pt idx="275">
                  <c:v>2760.0</c:v>
                </c:pt>
                <c:pt idx="276">
                  <c:v>2770.0</c:v>
                </c:pt>
                <c:pt idx="277">
                  <c:v>2780.0</c:v>
                </c:pt>
                <c:pt idx="278">
                  <c:v>2790.0</c:v>
                </c:pt>
                <c:pt idx="279">
                  <c:v>2800.0</c:v>
                </c:pt>
                <c:pt idx="280">
                  <c:v>2810.0</c:v>
                </c:pt>
                <c:pt idx="281">
                  <c:v>2820.0</c:v>
                </c:pt>
                <c:pt idx="282">
                  <c:v>2830.0</c:v>
                </c:pt>
                <c:pt idx="283">
                  <c:v>2840.0</c:v>
                </c:pt>
                <c:pt idx="284">
                  <c:v>2850.0</c:v>
                </c:pt>
                <c:pt idx="285">
                  <c:v>2860.0</c:v>
                </c:pt>
                <c:pt idx="286">
                  <c:v>2870.0</c:v>
                </c:pt>
                <c:pt idx="287">
                  <c:v>2880.0</c:v>
                </c:pt>
                <c:pt idx="288">
                  <c:v>2890.0</c:v>
                </c:pt>
                <c:pt idx="289">
                  <c:v>2900.0</c:v>
                </c:pt>
                <c:pt idx="290">
                  <c:v>2910.0</c:v>
                </c:pt>
                <c:pt idx="291">
                  <c:v>2920.0</c:v>
                </c:pt>
                <c:pt idx="292">
                  <c:v>2930.0</c:v>
                </c:pt>
                <c:pt idx="293">
                  <c:v>2940.0</c:v>
                </c:pt>
                <c:pt idx="294">
                  <c:v>2950.0</c:v>
                </c:pt>
                <c:pt idx="295">
                  <c:v>2960.0</c:v>
                </c:pt>
                <c:pt idx="296">
                  <c:v>2970.0</c:v>
                </c:pt>
                <c:pt idx="297">
                  <c:v>2980.0</c:v>
                </c:pt>
                <c:pt idx="298">
                  <c:v>2990.0</c:v>
                </c:pt>
                <c:pt idx="299">
                  <c:v>3000.0</c:v>
                </c:pt>
              </c:numCache>
            </c:numRef>
          </c:xVal>
          <c:yVal>
            <c:numRef>
              <c:f>'UMo Full'!$E$5:$E$304</c:f>
              <c:numCache>
                <c:formatCode>General</c:formatCode>
                <c:ptCount val="300"/>
                <c:pt idx="0">
                  <c:v>20389.3184793995</c:v>
                </c:pt>
                <c:pt idx="1">
                  <c:v>10456.64691019014</c:v>
                </c:pt>
                <c:pt idx="2">
                  <c:v>7198.70965927835</c:v>
                </c:pt>
                <c:pt idx="3">
                  <c:v>5550.714187814569</c:v>
                </c:pt>
                <c:pt idx="4">
                  <c:v>4513.584343427173</c:v>
                </c:pt>
                <c:pt idx="5">
                  <c:v>3760.42741133812</c:v>
                </c:pt>
                <c:pt idx="6">
                  <c:v>3154.428382932727</c:v>
                </c:pt>
                <c:pt idx="7">
                  <c:v>2629.148847713697</c:v>
                </c:pt>
                <c:pt idx="8">
                  <c:v>2148.955291062136</c:v>
                </c:pt>
                <c:pt idx="9">
                  <c:v>1693.343536850044</c:v>
                </c:pt>
                <c:pt idx="10">
                  <c:v>1249.892979523334</c:v>
                </c:pt>
                <c:pt idx="11">
                  <c:v>810.7883938430787</c:v>
                </c:pt>
                <c:pt idx="12">
                  <c:v>370.9737974569609</c:v>
                </c:pt>
                <c:pt idx="13">
                  <c:v>-72.88568245599276</c:v>
                </c:pt>
                <c:pt idx="14">
                  <c:v>-523.0156921592616</c:v>
                </c:pt>
                <c:pt idx="15">
                  <c:v>-980.9076326754853</c:v>
                </c:pt>
                <c:pt idx="16">
                  <c:v>-1447.556106633255</c:v>
                </c:pt>
                <c:pt idx="17">
                  <c:v>-1923.613510448803</c:v>
                </c:pt>
                <c:pt idx="18">
                  <c:v>-2409.49310344594</c:v>
                </c:pt>
                <c:pt idx="19">
                  <c:v>-2905.439144808508</c:v>
                </c:pt>
                <c:pt idx="20">
                  <c:v>-3411.575470166339</c:v>
                </c:pt>
                <c:pt idx="21">
                  <c:v>-3927.939652210793</c:v>
                </c:pt>
                <c:pt idx="22">
                  <c:v>-4454.507341255952</c:v>
                </c:pt>
                <c:pt idx="23">
                  <c:v>-4991.209805148161</c:v>
                </c:pt>
                <c:pt idx="24">
                  <c:v>-5537.946689915821</c:v>
                </c:pt>
                <c:pt idx="25">
                  <c:v>-6094.59537751942</c:v>
                </c:pt>
                <c:pt idx="26">
                  <c:v>-6661.017892283151</c:v>
                </c:pt>
                <c:pt idx="27">
                  <c:v>-7237.066023061737</c:v>
                </c:pt>
                <c:pt idx="28">
                  <c:v>-7822.58513464135</c:v>
                </c:pt>
                <c:pt idx="29">
                  <c:v>-8417.417008331425</c:v>
                </c:pt>
                <c:pt idx="30">
                  <c:v>-9021.401958367867</c:v>
                </c:pt>
                <c:pt idx="31">
                  <c:v>-9634.38040473274</c:v>
                </c:pt>
                <c:pt idx="32">
                  <c:v>-10256.19403579172</c:v>
                </c:pt>
                <c:pt idx="33">
                  <c:v>-10886.68666005572</c:v>
                </c:pt>
                <c:pt idx="34">
                  <c:v>-11525.70482151729</c:v>
                </c:pt>
                <c:pt idx="35">
                  <c:v>-12173.09823473576</c:v>
                </c:pt>
                <c:pt idx="36">
                  <c:v>-12828.72008229941</c:v>
                </c:pt>
                <c:pt idx="37">
                  <c:v>-13492.42720718023</c:v>
                </c:pt>
                <c:pt idx="38">
                  <c:v>-14164.08022489454</c:v>
                </c:pt>
                <c:pt idx="39">
                  <c:v>-14843.54357463422</c:v>
                </c:pt>
                <c:pt idx="40">
                  <c:v>-15530.68552415899</c:v>
                </c:pt>
                <c:pt idx="41">
                  <c:v>-16225.37813989589</c:v>
                </c:pt>
                <c:pt idx="42">
                  <c:v>-16927.49723112223</c:v>
                </c:pt>
                <c:pt idx="43">
                  <c:v>-17636.92227512451</c:v>
                </c:pt>
                <c:pt idx="44">
                  <c:v>-18353.53632868902</c:v>
                </c:pt>
                <c:pt idx="45">
                  <c:v>-19077.22593008508</c:v>
                </c:pt>
                <c:pt idx="46">
                  <c:v>-19807.88099476904</c:v>
                </c:pt>
                <c:pt idx="47">
                  <c:v>-20545.39470730897</c:v>
                </c:pt>
                <c:pt idx="48">
                  <c:v>-21289.66341145765</c:v>
                </c:pt>
                <c:pt idx="49">
                  <c:v>-22040.58649985316</c:v>
                </c:pt>
                <c:pt idx="50">
                  <c:v>-22798.06630447325</c:v>
                </c:pt>
                <c:pt idx="51">
                  <c:v>-23562.00798869228</c:v>
                </c:pt>
                <c:pt idx="52">
                  <c:v>-24332.31944157011</c:v>
                </c:pt>
                <c:pt idx="53">
                  <c:v>-25108.9111748313</c:v>
                </c:pt>
                <c:pt idx="54">
                  <c:v>-25891.69622285706</c:v>
                </c:pt>
                <c:pt idx="55">
                  <c:v>-26680.59004590643</c:v>
                </c:pt>
                <c:pt idx="56">
                  <c:v>-27475.51043670082</c:v>
                </c:pt>
                <c:pt idx="57">
                  <c:v>-28276.37743044034</c:v>
                </c:pt>
                <c:pt idx="58">
                  <c:v>-29083.11321827188</c:v>
                </c:pt>
                <c:pt idx="59">
                  <c:v>-29895.64206418867</c:v>
                </c:pt>
                <c:pt idx="60">
                  <c:v>-30713.89022531384</c:v>
                </c:pt>
                <c:pt idx="61">
                  <c:v>-31537.78587549686</c:v>
                </c:pt>
                <c:pt idx="62">
                  <c:v>-32367.25903213724</c:v>
                </c:pt>
                <c:pt idx="63">
                  <c:v>-33202.24148613701</c:v>
                </c:pt>
                <c:pt idx="64">
                  <c:v>-34042.6667348773</c:v>
                </c:pt>
                <c:pt idx="65">
                  <c:v>-34888.46991810781</c:v>
                </c:pt>
                <c:pt idx="66">
                  <c:v>-35739.587756637</c:v>
                </c:pt>
                <c:pt idx="67">
                  <c:v>-36595.95849370796</c:v>
                </c:pt>
                <c:pt idx="68">
                  <c:v>-37457.52183894814</c:v>
                </c:pt>
                <c:pt idx="69">
                  <c:v>-38324.21891477898</c:v>
                </c:pt>
                <c:pt idx="70">
                  <c:v>-39195.99220517781</c:v>
                </c:pt>
                <c:pt idx="71">
                  <c:v>-40072.78550668383</c:v>
                </c:pt>
                <c:pt idx="72">
                  <c:v>-40954.5438815454</c:v>
                </c:pt>
                <c:pt idx="73">
                  <c:v>-41841.21361290872</c:v>
                </c:pt>
                <c:pt idx="74">
                  <c:v>-42732.74216195141</c:v>
                </c:pt>
                <c:pt idx="75">
                  <c:v>-43629.07812686915</c:v>
                </c:pt>
                <c:pt idx="76">
                  <c:v>-44530.17120362692</c:v>
                </c:pt>
                <c:pt idx="77">
                  <c:v>-45435.97214839002</c:v>
                </c:pt>
                <c:pt idx="78">
                  <c:v>-46346.43274155504</c:v>
                </c:pt>
                <c:pt idx="79">
                  <c:v>-47261.50575330286</c:v>
                </c:pt>
                <c:pt idx="80">
                  <c:v>-48181.14491060175</c:v>
                </c:pt>
                <c:pt idx="81">
                  <c:v>-49105.30486558952</c:v>
                </c:pt>
                <c:pt idx="82">
                  <c:v>-50033.9411652702</c:v>
                </c:pt>
                <c:pt idx="83">
                  <c:v>-50967.0102224605</c:v>
                </c:pt>
                <c:pt idx="84">
                  <c:v>-51904.46928792792</c:v>
                </c:pt>
                <c:pt idx="85">
                  <c:v>-52846.27642366304</c:v>
                </c:pt>
                <c:pt idx="86">
                  <c:v>-53792.39047723205</c:v>
                </c:pt>
                <c:pt idx="87">
                  <c:v>-54742.77105715885</c:v>
                </c:pt>
                <c:pt idx="88">
                  <c:v>-55697.37850928815</c:v>
                </c:pt>
                <c:pt idx="89">
                  <c:v>-56656.17389408344</c:v>
                </c:pt>
                <c:pt idx="90">
                  <c:v>-57619.11896481634</c:v>
                </c:pt>
                <c:pt idx="91">
                  <c:v>-58586.17614660644</c:v>
                </c:pt>
                <c:pt idx="92">
                  <c:v>-59557.30851627101</c:v>
                </c:pt>
                <c:pt idx="93">
                  <c:v>-60532.47978294974</c:v>
                </c:pt>
                <c:pt idx="94">
                  <c:v>-61511.65426946612</c:v>
                </c:pt>
                <c:pt idx="95">
                  <c:v>-62494.79689439526</c:v>
                </c:pt>
                <c:pt idx="96">
                  <c:v>-63481.87315480336</c:v>
                </c:pt>
                <c:pt idx="97">
                  <c:v>-64472.84910963111</c:v>
                </c:pt>
                <c:pt idx="98">
                  <c:v>-65467.69136369057</c:v>
                </c:pt>
                <c:pt idx="99">
                  <c:v>-66466.36705224931</c:v>
                </c:pt>
                <c:pt idx="100">
                  <c:v>-67468.84382617591</c:v>
                </c:pt>
                <c:pt idx="101">
                  <c:v>-68475.08983762185</c:v>
                </c:pt>
                <c:pt idx="102">
                  <c:v>-69485.07372621675</c:v>
                </c:pt>
                <c:pt idx="103">
                  <c:v>-70498.7646057548</c:v>
                </c:pt>
                <c:pt idx="104">
                  <c:v>-71516.13205135164</c:v>
                </c:pt>
                <c:pt idx="105">
                  <c:v>-72537.14448366535</c:v>
                </c:pt>
                <c:pt idx="106">
                  <c:v>-73561.76914747336</c:v>
                </c:pt>
                <c:pt idx="107">
                  <c:v>-74589.97176990998</c:v>
                </c:pt>
                <c:pt idx="108">
                  <c:v>-75621.71922077745</c:v>
                </c:pt>
                <c:pt idx="109">
                  <c:v>-76656.97897779709</c:v>
                </c:pt>
                <c:pt idx="110">
                  <c:v>-77695.7191100296</c:v>
                </c:pt>
                <c:pt idx="111">
                  <c:v>-78737.90826189084</c:v>
                </c:pt>
                <c:pt idx="112">
                  <c:v>-79783.51563774096</c:v>
                </c:pt>
                <c:pt idx="113">
                  <c:v>-80832.51098701669</c:v>
                </c:pt>
                <c:pt idx="114">
                  <c:v>-81884.8645898873</c:v>
                </c:pt>
                <c:pt idx="115">
                  <c:v>-82940.54724340833</c:v>
                </c:pt>
                <c:pt idx="116">
                  <c:v>-83999.53024815314</c:v>
                </c:pt>
                <c:pt idx="117">
                  <c:v>-85061.78539530184</c:v>
                </c:pt>
                <c:pt idx="118">
                  <c:v>-86127.2849541673</c:v>
                </c:pt>
                <c:pt idx="119">
                  <c:v>-87196.0016601411</c:v>
                </c:pt>
                <c:pt idx="120">
                  <c:v>-88267.90870304065</c:v>
                </c:pt>
                <c:pt idx="121">
                  <c:v>-89342.97971584225</c:v>
                </c:pt>
                <c:pt idx="122">
                  <c:v>-90421.18876378325</c:v>
                </c:pt>
                <c:pt idx="123">
                  <c:v>-91502.51033381833</c:v>
                </c:pt>
                <c:pt idx="124">
                  <c:v>-92586.91932441652</c:v>
                </c:pt>
                <c:pt idx="125">
                  <c:v>-93674.39103568423</c:v>
                </c:pt>
                <c:pt idx="126">
                  <c:v>-94764.9011598021</c:v>
                </c:pt>
                <c:pt idx="127">
                  <c:v>-95858.42577176308</c:v>
                </c:pt>
                <c:pt idx="128">
                  <c:v>-96954.9413203999</c:v>
                </c:pt>
                <c:pt idx="129">
                  <c:v>-98054.42461969063</c:v>
                </c:pt>
                <c:pt idx="130">
                  <c:v>-99156.85284033208</c:v>
                </c:pt>
                <c:pt idx="131">
                  <c:v>-100262.2035015702</c:v>
                </c:pt>
                <c:pt idx="132">
                  <c:v>-101370.4544632785</c:v>
                </c:pt>
                <c:pt idx="133">
                  <c:v>-102481.5839182737</c:v>
                </c:pt>
                <c:pt idx="134">
                  <c:v>-103595.5703848626</c:v>
                </c:pt>
                <c:pt idx="135">
                  <c:v>-104712.3926996077</c:v>
                </c:pt>
                <c:pt idx="136">
                  <c:v>-105832.0300103073</c:v>
                </c:pt>
                <c:pt idx="137">
                  <c:v>-106954.4617691791</c:v>
                </c:pt>
                <c:pt idx="138">
                  <c:v>-108079.6677262431</c:v>
                </c:pt>
                <c:pt idx="139">
                  <c:v>-109207.6279228934</c:v>
                </c:pt>
                <c:pt idx="140">
                  <c:v>-110338.3226856542</c:v>
                </c:pt>
                <c:pt idx="141">
                  <c:v>-111471.7326201133</c:v>
                </c:pt>
                <c:pt idx="142">
                  <c:v>-112607.838605026</c:v>
                </c:pt>
                <c:pt idx="143">
                  <c:v>-113746.6217865843</c:v>
                </c:pt>
                <c:pt idx="144">
                  <c:v>-114888.0635728448</c:v>
                </c:pt>
                <c:pt idx="145">
                  <c:v>-116032.145628311</c:v>
                </c:pt>
                <c:pt idx="146">
                  <c:v>-117178.8498686635</c:v>
                </c:pt>
                <c:pt idx="147">
                  <c:v>-118328.1584556337</c:v>
                </c:pt>
                <c:pt idx="148">
                  <c:v>-119480.0537920162</c:v>
                </c:pt>
                <c:pt idx="149">
                  <c:v>-120634.5185168154</c:v>
                </c:pt>
                <c:pt idx="150">
                  <c:v>-121791.5355005204</c:v>
                </c:pt>
                <c:pt idx="151">
                  <c:v>-122951.0878405064</c:v>
                </c:pt>
                <c:pt idx="152">
                  <c:v>-124113.1588565565</c:v>
                </c:pt>
                <c:pt idx="153">
                  <c:v>-125277.7320865003</c:v>
                </c:pt>
                <c:pt idx="154">
                  <c:v>-126444.7912819667</c:v>
                </c:pt>
                <c:pt idx="155">
                  <c:v>-127614.3204042449</c:v>
                </c:pt>
                <c:pt idx="156">
                  <c:v>-128786.3036202535</c:v>
                </c:pt>
                <c:pt idx="157">
                  <c:v>-129960.7252986102</c:v>
                </c:pt>
                <c:pt idx="158">
                  <c:v>-131137.5700058019</c:v>
                </c:pt>
                <c:pt idx="159">
                  <c:v>-132316.8225024521</c:v>
                </c:pt>
                <c:pt idx="160">
                  <c:v>-133498.4677396804</c:v>
                </c:pt>
                <c:pt idx="161">
                  <c:v>-134682.490855552</c:v>
                </c:pt>
                <c:pt idx="162">
                  <c:v>-135868.8771716168</c:v>
                </c:pt>
                <c:pt idx="163">
                  <c:v>-137057.6121895316</c:v>
                </c:pt>
                <c:pt idx="164">
                  <c:v>-138248.6815877658</c:v>
                </c:pt>
                <c:pt idx="165">
                  <c:v>-139442.0712183858</c:v>
                </c:pt>
                <c:pt idx="166">
                  <c:v>-140637.7671039188</c:v>
                </c:pt>
                <c:pt idx="167">
                  <c:v>-141835.7554342895</c:v>
                </c:pt>
                <c:pt idx="168">
                  <c:v>-143036.0225638312</c:v>
                </c:pt>
                <c:pt idx="169">
                  <c:v>-144238.5550083672</c:v>
                </c:pt>
                <c:pt idx="170">
                  <c:v>-145443.3394423612</c:v>
                </c:pt>
                <c:pt idx="171">
                  <c:v>-146650.3626961337</c:v>
                </c:pt>
                <c:pt idx="172">
                  <c:v>-147859.6117531433</c:v>
                </c:pt>
                <c:pt idx="173">
                  <c:v>-149071.0737473317</c:v>
                </c:pt>
                <c:pt idx="174">
                  <c:v>-150284.735960529</c:v>
                </c:pt>
                <c:pt idx="175">
                  <c:v>-151500.5858199174</c:v>
                </c:pt>
                <c:pt idx="176">
                  <c:v>-152718.6108955552</c:v>
                </c:pt>
                <c:pt idx="177">
                  <c:v>-153938.7988979539</c:v>
                </c:pt>
                <c:pt idx="178">
                  <c:v>-155161.1376757112</c:v>
                </c:pt>
                <c:pt idx="179">
                  <c:v>-156385.6152131971</c:v>
                </c:pt>
                <c:pt idx="180">
                  <c:v>-157612.2196282906</c:v>
                </c:pt>
                <c:pt idx="181">
                  <c:v>-158840.9391701666</c:v>
                </c:pt>
                <c:pt idx="182">
                  <c:v>-160071.762217132</c:v>
                </c:pt>
                <c:pt idx="183">
                  <c:v>-161304.677274509</c:v>
                </c:pt>
                <c:pt idx="184">
                  <c:v>-162539.6729725635</c:v>
                </c:pt>
                <c:pt idx="185">
                  <c:v>-163776.7380644793</c:v>
                </c:pt>
                <c:pt idx="186">
                  <c:v>-165015.8614243753</c:v>
                </c:pt>
                <c:pt idx="187">
                  <c:v>-166257.0320453658</c:v>
                </c:pt>
                <c:pt idx="188">
                  <c:v>-167500.2390376611</c:v>
                </c:pt>
                <c:pt idx="189">
                  <c:v>-168745.4716267091</c:v>
                </c:pt>
                <c:pt idx="190">
                  <c:v>-169992.7191513756</c:v>
                </c:pt>
                <c:pt idx="191">
                  <c:v>-171241.9710621625</c:v>
                </c:pt>
                <c:pt idx="192">
                  <c:v>-172493.2169194645</c:v>
                </c:pt>
                <c:pt idx="193">
                  <c:v>-173746.4463918595</c:v>
                </c:pt>
                <c:pt idx="194">
                  <c:v>-175001.649254437</c:v>
                </c:pt>
                <c:pt idx="195">
                  <c:v>-176258.815387158</c:v>
                </c:pt>
                <c:pt idx="196">
                  <c:v>-177517.9347732512</c:v>
                </c:pt>
                <c:pt idx="197">
                  <c:v>-178778.9974976395</c:v>
                </c:pt>
                <c:pt idx="198">
                  <c:v>-180041.9937453992</c:v>
                </c:pt>
                <c:pt idx="199">
                  <c:v>-181306.9138002506</c:v>
                </c:pt>
                <c:pt idx="200">
                  <c:v>-182573.7480430777</c:v>
                </c:pt>
                <c:pt idx="201">
                  <c:v>-183842.4869504787</c:v>
                </c:pt>
                <c:pt idx="202">
                  <c:v>-185113.1210933438</c:v>
                </c:pt>
                <c:pt idx="203">
                  <c:v>-186385.6411354619</c:v>
                </c:pt>
                <c:pt idx="204">
                  <c:v>-187660.0378321545</c:v>
                </c:pt>
                <c:pt idx="205">
                  <c:v>-188936.3020289366</c:v>
                </c:pt>
                <c:pt idx="206">
                  <c:v>-190214.4246602019</c:v>
                </c:pt>
                <c:pt idx="207">
                  <c:v>-191494.3967479366</c:v>
                </c:pt>
                <c:pt idx="208">
                  <c:v>-192776.2094004538</c:v>
                </c:pt>
                <c:pt idx="209">
                  <c:v>-194059.8538111564</c:v>
                </c:pt>
                <c:pt idx="210">
                  <c:v>-195345.3212573205</c:v>
                </c:pt>
                <c:pt idx="211">
                  <c:v>-196632.6030989023</c:v>
                </c:pt>
                <c:pt idx="212">
                  <c:v>-197921.6907773694</c:v>
                </c:pt>
                <c:pt idx="213">
                  <c:v>-199212.5758145521</c:v>
                </c:pt>
                <c:pt idx="214">
                  <c:v>-200505.2498115164</c:v>
                </c:pt>
                <c:pt idx="215">
                  <c:v>-201799.704447459</c:v>
                </c:pt>
                <c:pt idx="216">
                  <c:v>-203095.931478622</c:v>
                </c:pt>
                <c:pt idx="217">
                  <c:v>-204393.9227372275</c:v>
                </c:pt>
                <c:pt idx="218">
                  <c:v>-205693.6701304322</c:v>
                </c:pt>
                <c:pt idx="219">
                  <c:v>-206995.1656393006</c:v>
                </c:pt>
                <c:pt idx="220">
                  <c:v>-208298.4013177979</c:v>
                </c:pt>
                <c:pt idx="221">
                  <c:v>-209603.3692917993</c:v>
                </c:pt>
                <c:pt idx="222">
                  <c:v>-210910.061758119</c:v>
                </c:pt>
                <c:pt idx="223">
                  <c:v>-212218.4709835555</c:v>
                </c:pt>
                <c:pt idx="224">
                  <c:v>-213528.5893039551</c:v>
                </c:pt>
                <c:pt idx="225">
                  <c:v>-214840.4091232894</c:v>
                </c:pt>
                <c:pt idx="226">
                  <c:v>-216153.9229127531</c:v>
                </c:pt>
                <c:pt idx="227">
                  <c:v>-217469.1232098744</c:v>
                </c:pt>
                <c:pt idx="228">
                  <c:v>-218786.0026176425</c:v>
                </c:pt>
                <c:pt idx="229">
                  <c:v>-220104.5538036494</c:v>
                </c:pt>
                <c:pt idx="230">
                  <c:v>-221424.7694992484</c:v>
                </c:pt>
                <c:pt idx="231">
                  <c:v>-222746.6424987252</c:v>
                </c:pt>
                <c:pt idx="232">
                  <c:v>-224070.1656584841</c:v>
                </c:pt>
                <c:pt idx="233">
                  <c:v>-225395.3318962485</c:v>
                </c:pt>
                <c:pt idx="234">
                  <c:v>-226722.1341902752</c:v>
                </c:pt>
                <c:pt idx="235">
                  <c:v>-228050.5655785797</c:v>
                </c:pt>
                <c:pt idx="236">
                  <c:v>-229380.6191581793</c:v>
                </c:pt>
                <c:pt idx="237">
                  <c:v>-230712.2880843443</c:v>
                </c:pt>
                <c:pt idx="238">
                  <c:v>-232045.5655698642</c:v>
                </c:pt>
                <c:pt idx="239">
                  <c:v>-233380.4448843256</c:v>
                </c:pt>
                <c:pt idx="240">
                  <c:v>-234716.9193534025</c:v>
                </c:pt>
                <c:pt idx="241">
                  <c:v>-236054.9823581584</c:v>
                </c:pt>
                <c:pt idx="242">
                  <c:v>-237394.6273343583</c:v>
                </c:pt>
                <c:pt idx="243">
                  <c:v>-238735.8477717952</c:v>
                </c:pt>
                <c:pt idx="244">
                  <c:v>-240078.6372136245</c:v>
                </c:pt>
                <c:pt idx="245">
                  <c:v>-241422.989255711</c:v>
                </c:pt>
                <c:pt idx="246">
                  <c:v>-242768.8975459859</c:v>
                </c:pt>
                <c:pt idx="247">
                  <c:v>-244116.3557838148</c:v>
                </c:pt>
                <c:pt idx="248">
                  <c:v>-245465.3577193755</c:v>
                </c:pt>
                <c:pt idx="249">
                  <c:v>-246815.8971530449</c:v>
                </c:pt>
                <c:pt idx="250">
                  <c:v>-248167.967934798</c:v>
                </c:pt>
                <c:pt idx="251">
                  <c:v>-249521.563963614</c:v>
                </c:pt>
                <c:pt idx="252">
                  <c:v>-250876.6791868933</c:v>
                </c:pt>
                <c:pt idx="253">
                  <c:v>-252233.3075998834</c:v>
                </c:pt>
                <c:pt idx="254">
                  <c:v>-253591.4432451136</c:v>
                </c:pt>
                <c:pt idx="255">
                  <c:v>-254951.0802118391</c:v>
                </c:pt>
                <c:pt idx="256">
                  <c:v>-256312.2126354926</c:v>
                </c:pt>
                <c:pt idx="257">
                  <c:v>-257674.8346971464</c:v>
                </c:pt>
                <c:pt idx="258">
                  <c:v>-259038.9406229807</c:v>
                </c:pt>
                <c:pt idx="259">
                  <c:v>-260404.5246837616</c:v>
                </c:pt>
                <c:pt idx="260">
                  <c:v>-261771.5811943266</c:v>
                </c:pt>
                <c:pt idx="261">
                  <c:v>-263140.1045130782</c:v>
                </c:pt>
                <c:pt idx="262">
                  <c:v>-264510.0890414844</c:v>
                </c:pt>
                <c:pt idx="263">
                  <c:v>-265881.5292235882</c:v>
                </c:pt>
                <c:pt idx="264">
                  <c:v>-267254.4195455234</c:v>
                </c:pt>
                <c:pt idx="265">
                  <c:v>-268628.7545350384</c:v>
                </c:pt>
                <c:pt idx="266">
                  <c:v>-270004.528761026</c:v>
                </c:pt>
                <c:pt idx="267">
                  <c:v>-271381.7368330625</c:v>
                </c:pt>
                <c:pt idx="268">
                  <c:v>-272760.3734009513</c:v>
                </c:pt>
                <c:pt idx="269">
                  <c:v>-274140.4331542738</c:v>
                </c:pt>
                <c:pt idx="270">
                  <c:v>-275521.9108219496</c:v>
                </c:pt>
                <c:pt idx="271">
                  <c:v>-276904.8011717979</c:v>
                </c:pt>
                <c:pt idx="272">
                  <c:v>-278289.0990101111</c:v>
                </c:pt>
                <c:pt idx="273">
                  <c:v>-279674.7991812305</c:v>
                </c:pt>
                <c:pt idx="274">
                  <c:v>-281061.8965671307</c:v>
                </c:pt>
                <c:pt idx="275">
                  <c:v>-282450.3860870079</c:v>
                </c:pt>
                <c:pt idx="276">
                  <c:v>-283840.2626968767</c:v>
                </c:pt>
                <c:pt idx="277">
                  <c:v>-285231.5213891697</c:v>
                </c:pt>
                <c:pt idx="278">
                  <c:v>-286624.1571923465</c:v>
                </c:pt>
                <c:pt idx="279">
                  <c:v>-288018.165170504</c:v>
                </c:pt>
                <c:pt idx="280">
                  <c:v>-289413.5404229967</c:v>
                </c:pt>
                <c:pt idx="281">
                  <c:v>-290810.2780840591</c:v>
                </c:pt>
                <c:pt idx="282">
                  <c:v>-292208.3733224351</c:v>
                </c:pt>
                <c:pt idx="283">
                  <c:v>-293607.8213410112</c:v>
                </c:pt>
                <c:pt idx="284">
                  <c:v>-295008.6173764572</c:v>
                </c:pt>
                <c:pt idx="285">
                  <c:v>-296410.7566988703</c:v>
                </c:pt>
                <c:pt idx="286">
                  <c:v>-297814.2346114234</c:v>
                </c:pt>
                <c:pt idx="287">
                  <c:v>-299219.0464500206</c:v>
                </c:pt>
                <c:pt idx="288">
                  <c:v>-300625.1875829554</c:v>
                </c:pt>
                <c:pt idx="289">
                  <c:v>-302032.6534105752</c:v>
                </c:pt>
                <c:pt idx="290">
                  <c:v>-303441.4393649491</c:v>
                </c:pt>
                <c:pt idx="291">
                  <c:v>-304851.5409095413</c:v>
                </c:pt>
                <c:pt idx="292">
                  <c:v>-306262.953538888</c:v>
                </c:pt>
                <c:pt idx="293">
                  <c:v>-307675.67277828</c:v>
                </c:pt>
                <c:pt idx="294">
                  <c:v>-309089.694183448</c:v>
                </c:pt>
                <c:pt idx="295">
                  <c:v>-310505.013340254</c:v>
                </c:pt>
                <c:pt idx="296">
                  <c:v>-311921.6258643853</c:v>
                </c:pt>
                <c:pt idx="297">
                  <c:v>-313339.527401053</c:v>
                </c:pt>
                <c:pt idx="298">
                  <c:v>-314758.7136246955</c:v>
                </c:pt>
                <c:pt idx="299">
                  <c:v>-316179.1802386849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86504"/>
        <c:axId val="2050989640"/>
      </c:scatterChart>
      <c:valAx>
        <c:axId val="2050986504"/>
        <c:scaling>
          <c:orientation val="minMax"/>
          <c:max val="1500.0"/>
        </c:scaling>
        <c:delete val="0"/>
        <c:axPos val="b"/>
        <c:numFmt formatCode="0" sourceLinked="1"/>
        <c:majorTickMark val="out"/>
        <c:minorTickMark val="none"/>
        <c:tickLblPos val="nextTo"/>
        <c:crossAx val="2050989640"/>
        <c:crosses val="autoZero"/>
        <c:crossBetween val="midCat"/>
      </c:valAx>
      <c:valAx>
        <c:axId val="2050989640"/>
        <c:scaling>
          <c:orientation val="minMax"/>
          <c:max val="20000.0"/>
          <c:min val="-10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0986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Full'!$AS$6:$AS$32</c:f>
              <c:numCache>
                <c:formatCode>General</c:formatCode>
                <c:ptCount val="27"/>
                <c:pt idx="0">
                  <c:v>-53199.53082330372</c:v>
                </c:pt>
                <c:pt idx="1">
                  <c:v>-53192.08513513528</c:v>
                </c:pt>
                <c:pt idx="2">
                  <c:v>-52976.5366673485</c:v>
                </c:pt>
                <c:pt idx="3">
                  <c:v>-51626.29708718487</c:v>
                </c:pt>
                <c:pt idx="4">
                  <c:v>-49771.25648526078</c:v>
                </c:pt>
                <c:pt idx="5">
                  <c:v>-47850.384563662</c:v>
                </c:pt>
                <c:pt idx="6">
                  <c:v>-45855.93439467651</c:v>
                </c:pt>
                <c:pt idx="7">
                  <c:v>-43761.54687560946</c:v>
                </c:pt>
                <c:pt idx="8">
                  <c:v>-41543.60497182946</c:v>
                </c:pt>
                <c:pt idx="9">
                  <c:v>-40618.22465882588</c:v>
                </c:pt>
                <c:pt idx="10">
                  <c:v>-40004.60959977547</c:v>
                </c:pt>
                <c:pt idx="11">
                  <c:v>-39187.69891135971</c:v>
                </c:pt>
                <c:pt idx="12">
                  <c:v>-36691.26282211389</c:v>
                </c:pt>
                <c:pt idx="13">
                  <c:v>-34064.82668850747</c:v>
                </c:pt>
                <c:pt idx="14">
                  <c:v>-31332.6506930798</c:v>
                </c:pt>
                <c:pt idx="15">
                  <c:v>-28533.03102577621</c:v>
                </c:pt>
                <c:pt idx="16">
                  <c:v>-25718.39149665132</c:v>
                </c:pt>
                <c:pt idx="17">
                  <c:v>-22955.19192316588</c:v>
                </c:pt>
                <c:pt idx="18">
                  <c:v>-20323.62232090437</c:v>
                </c:pt>
                <c:pt idx="19">
                  <c:v>-17916.96856195313</c:v>
                </c:pt>
                <c:pt idx="20">
                  <c:v>-15840.36041828893</c:v>
                </c:pt>
                <c:pt idx="21">
                  <c:v>-14208.13492454317</c:v>
                </c:pt>
                <c:pt idx="22">
                  <c:v>-13137.37118341069</c:v>
                </c:pt>
                <c:pt idx="23">
                  <c:v>-12726.53612260355</c:v>
                </c:pt>
                <c:pt idx="24">
                  <c:v>-12847.58621258215</c:v>
                </c:pt>
                <c:pt idx="25">
                  <c:v>-12863.32814011732</c:v>
                </c:pt>
                <c:pt idx="26">
                  <c:v>-12852.39784159563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Full'!$AR$6:$AR$32</c:f>
              <c:numCache>
                <c:formatCode>General</c:formatCode>
                <c:ptCount val="27"/>
                <c:pt idx="0">
                  <c:v>-51908.37326403103</c:v>
                </c:pt>
                <c:pt idx="1">
                  <c:v>-51927.28433406175</c:v>
                </c:pt>
                <c:pt idx="2">
                  <c:v>-51974.59064826662</c:v>
                </c:pt>
                <c:pt idx="3">
                  <c:v>-51776.91454362147</c:v>
                </c:pt>
                <c:pt idx="4">
                  <c:v>-51326.57828609543</c:v>
                </c:pt>
                <c:pt idx="5">
                  <c:v>-50770.41070889474</c:v>
                </c:pt>
                <c:pt idx="6">
                  <c:v>-50100.66488430733</c:v>
                </c:pt>
                <c:pt idx="7">
                  <c:v>-49290.98170963835</c:v>
                </c:pt>
                <c:pt idx="8">
                  <c:v>-48317.74415025642</c:v>
                </c:pt>
                <c:pt idx="9">
                  <c:v>-47879.04557501207</c:v>
                </c:pt>
                <c:pt idx="10">
                  <c:v>-47578.34164550516</c:v>
                </c:pt>
                <c:pt idx="11">
                  <c:v>-47166.54243418475</c:v>
                </c:pt>
                <c:pt idx="12">
                  <c:v>-45834.810689337</c:v>
                </c:pt>
                <c:pt idx="13">
                  <c:v>-44333.07890012865</c:v>
                </c:pt>
                <c:pt idx="14">
                  <c:v>-42685.60724909905</c:v>
                </c:pt>
                <c:pt idx="15">
                  <c:v>-40930.69192619354</c:v>
                </c:pt>
                <c:pt idx="16">
                  <c:v>-39120.75674146674</c:v>
                </c:pt>
                <c:pt idx="17">
                  <c:v>-37322.26151237938</c:v>
                </c:pt>
                <c:pt idx="18">
                  <c:v>-35615.39625451595</c:v>
                </c:pt>
                <c:pt idx="19">
                  <c:v>-34093.44683996277</c:v>
                </c:pt>
                <c:pt idx="20">
                  <c:v>-32861.54304069665</c:v>
                </c:pt>
                <c:pt idx="21">
                  <c:v>-32034.02189134897</c:v>
                </c:pt>
                <c:pt idx="22">
                  <c:v>-31727.96249461455</c:v>
                </c:pt>
                <c:pt idx="23">
                  <c:v>-32041.83177820549</c:v>
                </c:pt>
                <c:pt idx="24">
                  <c:v>-32713.84534370254</c:v>
                </c:pt>
                <c:pt idx="25">
                  <c:v>-32850.02605322935</c:v>
                </c:pt>
                <c:pt idx="26">
                  <c:v>-32851.06835290684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Full'!$AT$6:$AT$32</c:f>
              <c:numCache>
                <c:formatCode>General</c:formatCode>
                <c:ptCount val="27"/>
                <c:pt idx="0">
                  <c:v>70936.29729185576</c:v>
                </c:pt>
                <c:pt idx="1">
                  <c:v>70337.88729185576</c:v>
                </c:pt>
                <c:pt idx="2">
                  <c:v>64442.88729185574</c:v>
                </c:pt>
                <c:pt idx="3">
                  <c:v>40202.88729185574</c:v>
                </c:pt>
                <c:pt idx="4">
                  <c:v>14402.88729185578</c:v>
                </c:pt>
                <c:pt idx="5">
                  <c:v>-6397.11270814424</c:v>
                </c:pt>
                <c:pt idx="6">
                  <c:v>-22197.11270814421</c:v>
                </c:pt>
                <c:pt idx="7">
                  <c:v>-32997.11270814422</c:v>
                </c:pt>
                <c:pt idx="8">
                  <c:v>-38797.11270814422</c:v>
                </c:pt>
                <c:pt idx="9">
                  <c:v>-39717.11270814422</c:v>
                </c:pt>
                <c:pt idx="10">
                  <c:v>-39886.11270814422</c:v>
                </c:pt>
                <c:pt idx="11">
                  <c:v>-39597.11270814422</c:v>
                </c:pt>
                <c:pt idx="12">
                  <c:v>-35397.11270814421</c:v>
                </c:pt>
                <c:pt idx="13">
                  <c:v>-26197.11270814422</c:v>
                </c:pt>
                <c:pt idx="14">
                  <c:v>-11997.11270814421</c:v>
                </c:pt>
                <c:pt idx="15">
                  <c:v>7202.887291855797</c:v>
                </c:pt>
                <c:pt idx="16">
                  <c:v>31402.88729185634</c:v>
                </c:pt>
                <c:pt idx="17">
                  <c:v>60602.88729185645</c:v>
                </c:pt>
                <c:pt idx="18">
                  <c:v>94802.88729185658</c:v>
                </c:pt>
                <c:pt idx="19">
                  <c:v>134002.8872918567</c:v>
                </c:pt>
                <c:pt idx="20">
                  <c:v>178202.8872918568</c:v>
                </c:pt>
                <c:pt idx="21">
                  <c:v>227402.8872918568</c:v>
                </c:pt>
                <c:pt idx="22">
                  <c:v>281602.8872918569</c:v>
                </c:pt>
                <c:pt idx="23">
                  <c:v>340802.887291857</c:v>
                </c:pt>
                <c:pt idx="24">
                  <c:v>391762.8872918558</c:v>
                </c:pt>
                <c:pt idx="25">
                  <c:v>403669.8872918558</c:v>
                </c:pt>
                <c:pt idx="26">
                  <c:v>404869.4972918558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Full'!$AU$6:$AU$32</c:f>
              <c:numCache>
                <c:formatCode>General</c:formatCode>
                <c:ptCount val="27"/>
                <c:pt idx="0">
                  <c:v>63406.90603321477</c:v>
                </c:pt>
                <c:pt idx="1">
                  <c:v>62808.49603321476</c:v>
                </c:pt>
                <c:pt idx="2">
                  <c:v>56913.49603321475</c:v>
                </c:pt>
                <c:pt idx="3">
                  <c:v>32673.49603321474</c:v>
                </c:pt>
                <c:pt idx="4">
                  <c:v>6873.496033214782</c:v>
                </c:pt>
                <c:pt idx="5">
                  <c:v>-13926.50396678523</c:v>
                </c:pt>
                <c:pt idx="6">
                  <c:v>-29726.50396678521</c:v>
                </c:pt>
                <c:pt idx="7">
                  <c:v>-40526.50396678522</c:v>
                </c:pt>
                <c:pt idx="8">
                  <c:v>-46326.50396678522</c:v>
                </c:pt>
                <c:pt idx="9">
                  <c:v>-47246.50396678521</c:v>
                </c:pt>
                <c:pt idx="10">
                  <c:v>-47415.50396678521</c:v>
                </c:pt>
                <c:pt idx="11">
                  <c:v>-47126.50396678521</c:v>
                </c:pt>
                <c:pt idx="12">
                  <c:v>-42926.5039667852</c:v>
                </c:pt>
                <c:pt idx="13">
                  <c:v>-33726.50396678521</c:v>
                </c:pt>
                <c:pt idx="14">
                  <c:v>-19526.5039667852</c:v>
                </c:pt>
                <c:pt idx="15">
                  <c:v>-326.5039667851961</c:v>
                </c:pt>
                <c:pt idx="16">
                  <c:v>23873.49603321534</c:v>
                </c:pt>
                <c:pt idx="17">
                  <c:v>53073.49603321546</c:v>
                </c:pt>
                <c:pt idx="18">
                  <c:v>87273.49603321558</c:v>
                </c:pt>
                <c:pt idx="19">
                  <c:v>126473.4960332157</c:v>
                </c:pt>
                <c:pt idx="20">
                  <c:v>170673.4960332157</c:v>
                </c:pt>
                <c:pt idx="21">
                  <c:v>219873.4960332158</c:v>
                </c:pt>
                <c:pt idx="22">
                  <c:v>274073.496033216</c:v>
                </c:pt>
                <c:pt idx="23">
                  <c:v>333273.496033216</c:v>
                </c:pt>
                <c:pt idx="24">
                  <c:v>384233.4960332148</c:v>
                </c:pt>
                <c:pt idx="25">
                  <c:v>396140.4960332148</c:v>
                </c:pt>
                <c:pt idx="26">
                  <c:v>397340.1060332149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20056"/>
        <c:axId val="2050116920"/>
      </c:scatterChart>
      <c:valAx>
        <c:axId val="2050120056"/>
        <c:scaling>
          <c:orientation val="minMax"/>
          <c:max val="1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50116920"/>
        <c:crosses val="autoZero"/>
        <c:crossBetween val="midCat"/>
      </c:valAx>
      <c:valAx>
        <c:axId val="2050116920"/>
        <c:scaling>
          <c:orientation val="minMax"/>
          <c:max val="10000.0"/>
          <c:min val="-6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0120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Full'!$AW$6:$AW$32</c:f>
              <c:numCache>
                <c:formatCode>General</c:formatCode>
                <c:ptCount val="27"/>
                <c:pt idx="0">
                  <c:v>-57516.90447386123</c:v>
                </c:pt>
                <c:pt idx="1">
                  <c:v>-57512.60680635835</c:v>
                </c:pt>
                <c:pt idx="2">
                  <c:v>-57319.28761138742</c:v>
                </c:pt>
                <c:pt idx="3">
                  <c:v>-56025.62178222788</c:v>
                </c:pt>
                <c:pt idx="4">
                  <c:v>-54195.10635219304</c:v>
                </c:pt>
                <c:pt idx="5">
                  <c:v>-52265.29540720854</c:v>
                </c:pt>
                <c:pt idx="6">
                  <c:v>-50237.97720028514</c:v>
                </c:pt>
                <c:pt idx="7">
                  <c:v>-48093.56709327541</c:v>
                </c:pt>
                <c:pt idx="8">
                  <c:v>-45813.71793186371</c:v>
                </c:pt>
                <c:pt idx="9">
                  <c:v>-44861.20921230794</c:v>
                </c:pt>
                <c:pt idx="10">
                  <c:v>-44229.40797092905</c:v>
                </c:pt>
                <c:pt idx="11">
                  <c:v>-43388.1655457217</c:v>
                </c:pt>
                <c:pt idx="12">
                  <c:v>-40817.52048205207</c:v>
                </c:pt>
                <c:pt idx="13">
                  <c:v>-38114.59360670653</c:v>
                </c:pt>
                <c:pt idx="14">
                  <c:v>-35305.06776002083</c:v>
                </c:pt>
                <c:pt idx="15">
                  <c:v>-32427.82155487829</c:v>
                </c:pt>
                <c:pt idx="16">
                  <c:v>-29535.02637839554</c:v>
                </c:pt>
                <c:pt idx="17">
                  <c:v>-26692.04939023692</c:v>
                </c:pt>
                <c:pt idx="18">
                  <c:v>-23977.12972455069</c:v>
                </c:pt>
                <c:pt idx="19">
                  <c:v>-21480.70683413415</c:v>
                </c:pt>
                <c:pt idx="20">
                  <c:v>-19304.09488931566</c:v>
                </c:pt>
                <c:pt idx="21">
                  <c:v>-17556.69104441082</c:v>
                </c:pt>
                <c:pt idx="22">
                  <c:v>-16349.12993756708</c:v>
                </c:pt>
                <c:pt idx="23">
                  <c:v>-15770.67331577371</c:v>
                </c:pt>
                <c:pt idx="24">
                  <c:v>-15722.79510347065</c:v>
                </c:pt>
                <c:pt idx="25">
                  <c:v>-15691.30720771251</c:v>
                </c:pt>
                <c:pt idx="26">
                  <c:v>-15674.73467056107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Full'!$AV$6:$AV$32</c:f>
              <c:numCache>
                <c:formatCode>General</c:formatCode>
                <c:ptCount val="27"/>
                <c:pt idx="0">
                  <c:v>-56660.06678962576</c:v>
                </c:pt>
                <c:pt idx="1">
                  <c:v>-56678.87180872223</c:v>
                </c:pt>
                <c:pt idx="2">
                  <c:v>-56724.5004073217</c:v>
                </c:pt>
                <c:pt idx="3">
                  <c:v>-56506.76031427481</c:v>
                </c:pt>
                <c:pt idx="4">
                  <c:v>-56006.59272124663</c:v>
                </c:pt>
                <c:pt idx="5">
                  <c:v>-55379.16130854377</c:v>
                </c:pt>
                <c:pt idx="6">
                  <c:v>-54622.50914845417</c:v>
                </c:pt>
                <c:pt idx="7">
                  <c:v>-53715.31713828303</c:v>
                </c:pt>
                <c:pt idx="8">
                  <c:v>-52638.25824339894</c:v>
                </c:pt>
                <c:pt idx="9">
                  <c:v>-52157.08179395372</c:v>
                </c:pt>
                <c:pt idx="10">
                  <c:v>-51828.62606875125</c:v>
                </c:pt>
                <c:pt idx="11">
                  <c:v>-51380.4626918251</c:v>
                </c:pt>
                <c:pt idx="12">
                  <c:v>-49942.1546114752</c:v>
                </c:pt>
                <c:pt idx="13">
                  <c:v>-48335.90398676468</c:v>
                </c:pt>
                <c:pt idx="14">
                  <c:v>-46587.26100023291</c:v>
                </c:pt>
                <c:pt idx="15">
                  <c:v>-44735.06184182524</c:v>
                </c:pt>
                <c:pt idx="16">
                  <c:v>-42831.52032159627</c:v>
                </c:pt>
                <c:pt idx="17">
                  <c:v>-40942.13625700674</c:v>
                </c:pt>
                <c:pt idx="18">
                  <c:v>-39145.38966364114</c:v>
                </c:pt>
                <c:pt idx="19">
                  <c:v>-37532.1064135858</c:v>
                </c:pt>
                <c:pt idx="20">
                  <c:v>-36204.2062788175</c:v>
                </c:pt>
                <c:pt idx="21">
                  <c:v>-35272.06629396766</c:v>
                </c:pt>
                <c:pt idx="22">
                  <c:v>-34848.05556173108</c:v>
                </c:pt>
                <c:pt idx="23">
                  <c:v>-35025.18100981985</c:v>
                </c:pt>
                <c:pt idx="24">
                  <c:v>-35570.12098691518</c:v>
                </c:pt>
                <c:pt idx="25">
                  <c:v>-35675.1526808266</c:v>
                </c:pt>
                <c:pt idx="26">
                  <c:v>-35673.02419539982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Full'!$AX$6:$AX$32</c:f>
              <c:numCache>
                <c:formatCode>General</c:formatCode>
                <c:ptCount val="27"/>
                <c:pt idx="0">
                  <c:v>67161.29325571469</c:v>
                </c:pt>
                <c:pt idx="1">
                  <c:v>66562.88325571467</c:v>
                </c:pt>
                <c:pt idx="2">
                  <c:v>60667.88325571465</c:v>
                </c:pt>
                <c:pt idx="3">
                  <c:v>36427.88325571465</c:v>
                </c:pt>
                <c:pt idx="4">
                  <c:v>10627.88325571469</c:v>
                </c:pt>
                <c:pt idx="5">
                  <c:v>-10172.11674428533</c:v>
                </c:pt>
                <c:pt idx="6">
                  <c:v>-25972.1167442853</c:v>
                </c:pt>
                <c:pt idx="7">
                  <c:v>-36772.11674428531</c:v>
                </c:pt>
                <c:pt idx="8">
                  <c:v>-42572.11674428531</c:v>
                </c:pt>
                <c:pt idx="9">
                  <c:v>-43492.1167442853</c:v>
                </c:pt>
                <c:pt idx="10">
                  <c:v>-43661.1167442853</c:v>
                </c:pt>
                <c:pt idx="11">
                  <c:v>-43372.1167442853</c:v>
                </c:pt>
                <c:pt idx="12">
                  <c:v>-39172.1167442853</c:v>
                </c:pt>
                <c:pt idx="13">
                  <c:v>-29972.1167442853</c:v>
                </c:pt>
                <c:pt idx="14">
                  <c:v>-15772.11674428529</c:v>
                </c:pt>
                <c:pt idx="15">
                  <c:v>3427.883255714711</c:v>
                </c:pt>
                <c:pt idx="16">
                  <c:v>27627.88325571525</c:v>
                </c:pt>
                <c:pt idx="17">
                  <c:v>56827.88325571537</c:v>
                </c:pt>
                <c:pt idx="18">
                  <c:v>91027.88325571548</c:v>
                </c:pt>
                <c:pt idx="19">
                  <c:v>130227.8832557156</c:v>
                </c:pt>
                <c:pt idx="20">
                  <c:v>174427.8832557157</c:v>
                </c:pt>
                <c:pt idx="21">
                  <c:v>223627.8832557157</c:v>
                </c:pt>
                <c:pt idx="22">
                  <c:v>277827.8832557158</c:v>
                </c:pt>
                <c:pt idx="23">
                  <c:v>337027.8832557159</c:v>
                </c:pt>
                <c:pt idx="24">
                  <c:v>387987.8832557148</c:v>
                </c:pt>
                <c:pt idx="25">
                  <c:v>399894.8832557148</c:v>
                </c:pt>
                <c:pt idx="26">
                  <c:v>401094.4932557147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Full'!$AY$6:$AY$32</c:f>
              <c:numCache>
                <c:formatCode>General</c:formatCode>
                <c:ptCount val="27"/>
                <c:pt idx="0">
                  <c:v>61921.76054312269</c:v>
                </c:pt>
                <c:pt idx="1">
                  <c:v>61323.35054312267</c:v>
                </c:pt>
                <c:pt idx="2">
                  <c:v>55428.35054312265</c:v>
                </c:pt>
                <c:pt idx="3">
                  <c:v>31188.35054312266</c:v>
                </c:pt>
                <c:pt idx="4">
                  <c:v>5388.350543122695</c:v>
                </c:pt>
                <c:pt idx="5">
                  <c:v>-15411.64945687732</c:v>
                </c:pt>
                <c:pt idx="6">
                  <c:v>-31211.64945687729</c:v>
                </c:pt>
                <c:pt idx="7">
                  <c:v>-42011.64945687731</c:v>
                </c:pt>
                <c:pt idx="8">
                  <c:v>-47811.64945687731</c:v>
                </c:pt>
                <c:pt idx="9">
                  <c:v>-48731.6494568773</c:v>
                </c:pt>
                <c:pt idx="10">
                  <c:v>-48900.6494568773</c:v>
                </c:pt>
                <c:pt idx="11">
                  <c:v>-48611.6494568773</c:v>
                </c:pt>
                <c:pt idx="12">
                  <c:v>-44411.64945687729</c:v>
                </c:pt>
                <c:pt idx="13">
                  <c:v>-35211.6494568773</c:v>
                </c:pt>
                <c:pt idx="14">
                  <c:v>-21011.64945687729</c:v>
                </c:pt>
                <c:pt idx="15">
                  <c:v>-1811.649456877283</c:v>
                </c:pt>
                <c:pt idx="16">
                  <c:v>22388.35054312326</c:v>
                </c:pt>
                <c:pt idx="17">
                  <c:v>51588.35054312337</c:v>
                </c:pt>
                <c:pt idx="18">
                  <c:v>85788.3505431235</c:v>
                </c:pt>
                <c:pt idx="19">
                  <c:v>124988.3505431236</c:v>
                </c:pt>
                <c:pt idx="20">
                  <c:v>169188.3505431237</c:v>
                </c:pt>
                <c:pt idx="21">
                  <c:v>218388.3505431238</c:v>
                </c:pt>
                <c:pt idx="22">
                  <c:v>272588.3505431238</c:v>
                </c:pt>
                <c:pt idx="23">
                  <c:v>331788.350543124</c:v>
                </c:pt>
                <c:pt idx="24">
                  <c:v>382748.3505431227</c:v>
                </c:pt>
                <c:pt idx="25">
                  <c:v>394655.3505431227</c:v>
                </c:pt>
                <c:pt idx="26">
                  <c:v>395854.9605431227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82376"/>
        <c:axId val="2050079240"/>
      </c:scatterChart>
      <c:valAx>
        <c:axId val="2050082376"/>
        <c:scaling>
          <c:orientation val="minMax"/>
          <c:max val="1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50079240"/>
        <c:crosses val="autoZero"/>
        <c:crossBetween val="midCat"/>
      </c:valAx>
      <c:valAx>
        <c:axId val="2050079240"/>
        <c:scaling>
          <c:orientation val="minMax"/>
          <c:max val="10000.0"/>
          <c:min val="-6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0082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Full'!$BA$6:$BA$32</c:f>
              <c:numCache>
                <c:formatCode>General</c:formatCode>
                <c:ptCount val="27"/>
                <c:pt idx="0">
                  <c:v>-49011.22856699079</c:v>
                </c:pt>
                <c:pt idx="1">
                  <c:v>-49000.59217010685</c:v>
                </c:pt>
                <c:pt idx="2">
                  <c:v>-48762.38754900482</c:v>
                </c:pt>
                <c:pt idx="3">
                  <c:v>-47353.67697117318</c:v>
                </c:pt>
                <c:pt idx="4">
                  <c:v>-45471.7396390299</c:v>
                </c:pt>
                <c:pt idx="5">
                  <c:v>-43557.43518248692</c:v>
                </c:pt>
                <c:pt idx="6">
                  <c:v>-41593.48149310938</c:v>
                </c:pt>
                <c:pt idx="7">
                  <c:v>-39546.74500365509</c:v>
                </c:pt>
                <c:pt idx="8">
                  <c:v>-37388.33879917683</c:v>
                </c:pt>
                <c:pt idx="9">
                  <c:v>-36489.13826939345</c:v>
                </c:pt>
                <c:pt idx="10">
                  <c:v>-35893.09278750578</c:v>
                </c:pt>
                <c:pt idx="11">
                  <c:v>-35099.70750604941</c:v>
                </c:pt>
                <c:pt idx="12">
                  <c:v>-32675.10883289744</c:v>
                </c:pt>
                <c:pt idx="13">
                  <c:v>-30122.79188270021</c:v>
                </c:pt>
                <c:pt idx="14">
                  <c:v>-27465.59418020062</c:v>
                </c:pt>
                <c:pt idx="15">
                  <c:v>-24741.22949240606</c:v>
                </c:pt>
                <c:pt idx="16">
                  <c:v>-22002.37405230909</c:v>
                </c:pt>
                <c:pt idx="17">
                  <c:v>-19316.5803351669</c:v>
                </c:pt>
                <c:pt idx="18">
                  <c:v>-16765.98923800017</c:v>
                </c:pt>
                <c:pt idx="19">
                  <c:v>-14446.73305218427</c:v>
                </c:pt>
                <c:pt idx="20">
                  <c:v>-12467.75715134443</c:v>
                </c:pt>
                <c:pt idx="21">
                  <c:v>-10948.33845042782</c:v>
                </c:pt>
                <c:pt idx="22">
                  <c:v>-10012.00051667665</c:v>
                </c:pt>
                <c:pt idx="23">
                  <c:v>-9766.415458525796</c:v>
                </c:pt>
                <c:pt idx="24">
                  <c:v>-10054.49660412211</c:v>
                </c:pt>
                <c:pt idx="25">
                  <c:v>-10117.0414744512</c:v>
                </c:pt>
                <c:pt idx="26">
                  <c:v>-10111.71072650933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Full'!$AZ$6:$AZ$32</c:f>
              <c:numCache>
                <c:formatCode>General</c:formatCode>
                <c:ptCount val="27"/>
                <c:pt idx="0">
                  <c:v>-47264.99363510231</c:v>
                </c:pt>
                <c:pt idx="1">
                  <c:v>-47281.12360701395</c:v>
                </c:pt>
                <c:pt idx="2">
                  <c:v>-47309.8698738677</c:v>
                </c:pt>
                <c:pt idx="3">
                  <c:v>-47071.92768695069</c:v>
                </c:pt>
                <c:pt idx="4">
                  <c:v>-46617.4508434507</c:v>
                </c:pt>
                <c:pt idx="5">
                  <c:v>-46090.60687555101</c:v>
                </c:pt>
                <c:pt idx="6">
                  <c:v>-45474.11367481676</c:v>
                </c:pt>
                <c:pt idx="7">
                  <c:v>-44734.83767400576</c:v>
                </c:pt>
                <c:pt idx="8">
                  <c:v>-43843.89195817079</c:v>
                </c:pt>
                <c:pt idx="9">
                  <c:v>-43440.47562384472</c:v>
                </c:pt>
                <c:pt idx="10">
                  <c:v>-43163.2578690043</c:v>
                </c:pt>
                <c:pt idx="11">
                  <c:v>-42782.72115368666</c:v>
                </c:pt>
                <c:pt idx="12">
                  <c:v>-41545.58296917797</c:v>
                </c:pt>
                <c:pt idx="13">
                  <c:v>-40140.72650762404</c:v>
                </c:pt>
                <c:pt idx="14">
                  <c:v>-38590.98929376773</c:v>
                </c:pt>
                <c:pt idx="15">
                  <c:v>-36934.08509461646</c:v>
                </c:pt>
                <c:pt idx="16">
                  <c:v>-35222.69014316279</c:v>
                </c:pt>
                <c:pt idx="17">
                  <c:v>-33524.3569146639</c:v>
                </c:pt>
                <c:pt idx="18">
                  <c:v>-31921.22630614046</c:v>
                </c:pt>
                <c:pt idx="19">
                  <c:v>-30509.43060896785</c:v>
                </c:pt>
                <c:pt idx="20">
                  <c:v>-29397.91519677129</c:v>
                </c:pt>
                <c:pt idx="21">
                  <c:v>-28705.95698449797</c:v>
                </c:pt>
                <c:pt idx="22">
                  <c:v>-28557.07953939009</c:v>
                </c:pt>
                <c:pt idx="23">
                  <c:v>-29058.95496988252</c:v>
                </c:pt>
                <c:pt idx="24">
                  <c:v>-29916.20450639346</c:v>
                </c:pt>
                <c:pt idx="25">
                  <c:v>-30103.28426467833</c:v>
                </c:pt>
                <c:pt idx="26">
                  <c:v>-30110.33572553204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Full'!$BB$6:$BB$32</c:f>
              <c:numCache>
                <c:formatCode>General</c:formatCode>
                <c:ptCount val="27"/>
                <c:pt idx="0">
                  <c:v>74611.59229005572</c:v>
                </c:pt>
                <c:pt idx="1">
                  <c:v>74013.1822900557</c:v>
                </c:pt>
                <c:pt idx="2">
                  <c:v>68118.18229005569</c:v>
                </c:pt>
                <c:pt idx="3">
                  <c:v>43878.18229005569</c:v>
                </c:pt>
                <c:pt idx="4">
                  <c:v>18078.18229005572</c:v>
                </c:pt>
                <c:pt idx="5">
                  <c:v>-2721.817709944291</c:v>
                </c:pt>
                <c:pt idx="6">
                  <c:v>-18521.81770994427</c:v>
                </c:pt>
                <c:pt idx="7">
                  <c:v>-29321.81770994428</c:v>
                </c:pt>
                <c:pt idx="8">
                  <c:v>-35121.81770994427</c:v>
                </c:pt>
                <c:pt idx="9">
                  <c:v>-36041.81770994427</c:v>
                </c:pt>
                <c:pt idx="10">
                  <c:v>-36210.81770994427</c:v>
                </c:pt>
                <c:pt idx="11">
                  <c:v>-35921.81770994427</c:v>
                </c:pt>
                <c:pt idx="12">
                  <c:v>-31721.81770994426</c:v>
                </c:pt>
                <c:pt idx="13">
                  <c:v>-22521.81770994427</c:v>
                </c:pt>
                <c:pt idx="14">
                  <c:v>-8321.817709944258</c:v>
                </c:pt>
                <c:pt idx="15">
                  <c:v>10878.18229005575</c:v>
                </c:pt>
                <c:pt idx="16">
                  <c:v>35078.18229005628</c:v>
                </c:pt>
                <c:pt idx="17">
                  <c:v>64278.1822900564</c:v>
                </c:pt>
                <c:pt idx="18">
                  <c:v>98478.18229005652</c:v>
                </c:pt>
                <c:pt idx="19">
                  <c:v>137678.1822900566</c:v>
                </c:pt>
                <c:pt idx="20">
                  <c:v>181878.1822900567</c:v>
                </c:pt>
                <c:pt idx="21">
                  <c:v>231078.1822900568</c:v>
                </c:pt>
                <c:pt idx="22">
                  <c:v>285278.1822900569</c:v>
                </c:pt>
                <c:pt idx="23">
                  <c:v>344478.182290057</c:v>
                </c:pt>
                <c:pt idx="24">
                  <c:v>395438.1822900558</c:v>
                </c:pt>
                <c:pt idx="25">
                  <c:v>407345.1822900558</c:v>
                </c:pt>
                <c:pt idx="26">
                  <c:v>408544.7922900558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Full'!$BC$6:$BC$32</c:f>
              <c:numCache>
                <c:formatCode>General</c:formatCode>
                <c:ptCount val="27"/>
                <c:pt idx="0">
                  <c:v>66112.1191081452</c:v>
                </c:pt>
                <c:pt idx="1">
                  <c:v>65513.70910814518</c:v>
                </c:pt>
                <c:pt idx="2">
                  <c:v>59618.70910814517</c:v>
                </c:pt>
                <c:pt idx="3">
                  <c:v>35378.70910814517</c:v>
                </c:pt>
                <c:pt idx="4">
                  <c:v>9578.7091081452</c:v>
                </c:pt>
                <c:pt idx="5">
                  <c:v>-11221.29089185481</c:v>
                </c:pt>
                <c:pt idx="6">
                  <c:v>-27021.2908918548</c:v>
                </c:pt>
                <c:pt idx="7">
                  <c:v>-37821.2908918548</c:v>
                </c:pt>
                <c:pt idx="8">
                  <c:v>-43621.2908918548</c:v>
                </c:pt>
                <c:pt idx="9">
                  <c:v>-44541.29089185479</c:v>
                </c:pt>
                <c:pt idx="10">
                  <c:v>-44710.29089185479</c:v>
                </c:pt>
                <c:pt idx="11">
                  <c:v>-44421.29089185479</c:v>
                </c:pt>
                <c:pt idx="12">
                  <c:v>-40221.29089185478</c:v>
                </c:pt>
                <c:pt idx="13">
                  <c:v>-31021.2908918548</c:v>
                </c:pt>
                <c:pt idx="14">
                  <c:v>-16821.29089185478</c:v>
                </c:pt>
                <c:pt idx="15">
                  <c:v>2378.709108145224</c:v>
                </c:pt>
                <c:pt idx="16">
                  <c:v>26578.70910814576</c:v>
                </c:pt>
                <c:pt idx="17">
                  <c:v>55778.70910814588</c:v>
                </c:pt>
                <c:pt idx="18">
                  <c:v>89978.709108146</c:v>
                </c:pt>
                <c:pt idx="19">
                  <c:v>129178.7091081461</c:v>
                </c:pt>
                <c:pt idx="20">
                  <c:v>173378.7091081462</c:v>
                </c:pt>
                <c:pt idx="21">
                  <c:v>222578.7091081463</c:v>
                </c:pt>
                <c:pt idx="22">
                  <c:v>276778.7091081464</c:v>
                </c:pt>
                <c:pt idx="23">
                  <c:v>335978.7091081464</c:v>
                </c:pt>
                <c:pt idx="24">
                  <c:v>386938.7091081453</c:v>
                </c:pt>
                <c:pt idx="25">
                  <c:v>398845.7091081453</c:v>
                </c:pt>
                <c:pt idx="26">
                  <c:v>400045.3191081453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44664"/>
        <c:axId val="2050041528"/>
      </c:scatterChart>
      <c:valAx>
        <c:axId val="2050044664"/>
        <c:scaling>
          <c:orientation val="minMax"/>
          <c:max val="1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50041528"/>
        <c:crosses val="autoZero"/>
        <c:crossBetween val="midCat"/>
      </c:valAx>
      <c:valAx>
        <c:axId val="2050041528"/>
        <c:scaling>
          <c:orientation val="minMax"/>
          <c:max val="10000.0"/>
          <c:min val="-6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004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5523403324584"/>
                  <c:y val="-0.0185185185185185"/>
                </c:manualLayout>
              </c:layout>
              <c:numFmt formatCode="General" sourceLinked="0"/>
            </c:trendlineLbl>
          </c:trendline>
          <c:xVal>
            <c:numRef>
              <c:f>UZr!$B$19:$B$38</c:f>
              <c:numCache>
                <c:formatCode>General</c:formatCode>
                <c:ptCount val="20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</c:numCache>
            </c:numRef>
          </c:xVal>
          <c:yVal>
            <c:numRef>
              <c:f>UZr!$H$19:$H$38</c:f>
              <c:numCache>
                <c:formatCode>General</c:formatCode>
                <c:ptCount val="20"/>
                <c:pt idx="0">
                  <c:v>-6351.271739485797</c:v>
                </c:pt>
                <c:pt idx="1">
                  <c:v>-4547.92056944289</c:v>
                </c:pt>
                <c:pt idx="2">
                  <c:v>-2730.350949399988</c:v>
                </c:pt>
                <c:pt idx="3">
                  <c:v>-898.56287935708</c:v>
                </c:pt>
                <c:pt idx="4">
                  <c:v>947.4436406858229</c:v>
                </c:pt>
                <c:pt idx="5">
                  <c:v>2807.66861072873</c:v>
                </c:pt>
                <c:pt idx="6">
                  <c:v>4682.112030771636</c:v>
                </c:pt>
                <c:pt idx="7">
                  <c:v>6570.77390081454</c:v>
                </c:pt>
                <c:pt idx="8">
                  <c:v>8473.654220857446</c:v>
                </c:pt>
                <c:pt idx="9">
                  <c:v>10390.75299090035</c:v>
                </c:pt>
                <c:pt idx="10">
                  <c:v>12322.07021094326</c:v>
                </c:pt>
                <c:pt idx="11">
                  <c:v>14267.60588098616</c:v>
                </c:pt>
                <c:pt idx="12">
                  <c:v>16227.3600010291</c:v>
                </c:pt>
                <c:pt idx="13">
                  <c:v>18201.33257107202</c:v>
                </c:pt>
                <c:pt idx="14">
                  <c:v>20189.52359111492</c:v>
                </c:pt>
                <c:pt idx="15">
                  <c:v>22191.93306115783</c:v>
                </c:pt>
                <c:pt idx="16">
                  <c:v>24208.56098120073</c:v>
                </c:pt>
                <c:pt idx="17">
                  <c:v>26239.40735124364</c:v>
                </c:pt>
                <c:pt idx="18">
                  <c:v>28284.47217128654</c:v>
                </c:pt>
                <c:pt idx="19">
                  <c:v>30343.75544132945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190712"/>
        <c:axId val="-1996177000"/>
      </c:scatterChart>
      <c:valAx>
        <c:axId val="-199619071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1996177000"/>
        <c:crosses val="autoZero"/>
        <c:crossBetween val="midCat"/>
      </c:valAx>
      <c:valAx>
        <c:axId val="-1996177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99619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Full'!$BE$6:$BE$32</c:f>
              <c:numCache>
                <c:formatCode>General</c:formatCode>
                <c:ptCount val="27"/>
                <c:pt idx="0">
                  <c:v>-50670.9732762831</c:v>
                </c:pt>
                <c:pt idx="1">
                  <c:v>-50661.61812525141</c:v>
                </c:pt>
                <c:pt idx="2">
                  <c:v>-50432.52558913598</c:v>
                </c:pt>
                <c:pt idx="3">
                  <c:v>-49047.42395997381</c:v>
                </c:pt>
                <c:pt idx="4">
                  <c:v>-47176.52100692103</c:v>
                </c:pt>
                <c:pt idx="5">
                  <c:v>-45259.86525135857</c:v>
                </c:pt>
                <c:pt idx="6">
                  <c:v>-43283.98865714068</c:v>
                </c:pt>
                <c:pt idx="7">
                  <c:v>-41218.46744284411</c:v>
                </c:pt>
                <c:pt idx="8">
                  <c:v>-39036.52264564799</c:v>
                </c:pt>
                <c:pt idx="9">
                  <c:v>-38126.96047737767</c:v>
                </c:pt>
                <c:pt idx="10">
                  <c:v>-37523.95884324563</c:v>
                </c:pt>
                <c:pt idx="11">
                  <c:v>-36721.25713258647</c:v>
                </c:pt>
                <c:pt idx="12">
                  <c:v>-34268.19917999978</c:v>
                </c:pt>
                <c:pt idx="13">
                  <c:v>-31686.51024344171</c:v>
                </c:pt>
                <c:pt idx="14">
                  <c:v>-28999.59691077372</c:v>
                </c:pt>
                <c:pt idx="15">
                  <c:v>-26245.40591817838</c:v>
                </c:pt>
                <c:pt idx="16">
                  <c:v>-23476.51252947307</c:v>
                </c:pt>
                <c:pt idx="17">
                  <c:v>-20760.03215679641</c:v>
                </c:pt>
                <c:pt idx="18">
                  <c:v>-18177.3253445946</c:v>
                </c:pt>
                <c:pt idx="19">
                  <c:v>-15823.3858165274</c:v>
                </c:pt>
                <c:pt idx="20">
                  <c:v>-13805.63270556064</c:v>
                </c:pt>
                <c:pt idx="21">
                  <c:v>-12241.36697451521</c:v>
                </c:pt>
                <c:pt idx="22">
                  <c:v>-11251.53440481434</c:v>
                </c:pt>
                <c:pt idx="23">
                  <c:v>-10940.1250326038</c:v>
                </c:pt>
                <c:pt idx="24">
                  <c:v>-11161.6143055553</c:v>
                </c:pt>
                <c:pt idx="25">
                  <c:v>-11205.48762242732</c:v>
                </c:pt>
                <c:pt idx="26">
                  <c:v>-11197.92201661958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Full'!$BD$6:$BD$32</c:f>
              <c:numCache>
                <c:formatCode>General</c:formatCode>
                <c:ptCount val="27"/>
                <c:pt idx="0">
                  <c:v>-49108.95951744013</c:v>
                </c:pt>
                <c:pt idx="1">
                  <c:v>-49126.20491956672</c:v>
                </c:pt>
                <c:pt idx="2">
                  <c:v>-49162.40511503405</c:v>
                </c:pt>
                <c:pt idx="3">
                  <c:v>-48940.7022929063</c:v>
                </c:pt>
                <c:pt idx="4">
                  <c:v>-48488.04784864654</c:v>
                </c:pt>
                <c:pt idx="5">
                  <c:v>-47949.64060187712</c:v>
                </c:pt>
                <c:pt idx="6">
                  <c:v>-47312.01251645223</c:v>
                </c:pt>
                <c:pt idx="7">
                  <c:v>-46544.7398109487</c:v>
                </c:pt>
                <c:pt idx="8">
                  <c:v>-45621.04352254562</c:v>
                </c:pt>
                <c:pt idx="9">
                  <c:v>-45203.5807577925</c:v>
                </c:pt>
                <c:pt idx="10">
                  <c:v>-44917.01173594665</c:v>
                </c:pt>
                <c:pt idx="11">
                  <c:v>-44524.0265182771</c:v>
                </c:pt>
                <c:pt idx="12">
                  <c:v>-43249.21707448347</c:v>
                </c:pt>
                <c:pt idx="13">
                  <c:v>-41805.77664671841</c:v>
                </c:pt>
                <c:pt idx="14">
                  <c:v>-40217.11182284345</c:v>
                </c:pt>
                <c:pt idx="15">
                  <c:v>-38521.16933904113</c:v>
                </c:pt>
                <c:pt idx="16">
                  <c:v>-36770.52445912887</c:v>
                </c:pt>
                <c:pt idx="17">
                  <c:v>-35032.29259524524</c:v>
                </c:pt>
                <c:pt idx="18">
                  <c:v>-33387.83429183645</c:v>
                </c:pt>
                <c:pt idx="19">
                  <c:v>-31932.14327256228</c:v>
                </c:pt>
                <c:pt idx="20">
                  <c:v>-30772.63867038855</c:v>
                </c:pt>
                <c:pt idx="21">
                  <c:v>-30026.62144813614</c:v>
                </c:pt>
                <c:pt idx="22">
                  <c:v>-29815.0373872283</c:v>
                </c:pt>
                <c:pt idx="23">
                  <c:v>-30241.87652381078</c:v>
                </c:pt>
                <c:pt idx="24">
                  <c:v>-31025.16460379669</c:v>
                </c:pt>
                <c:pt idx="25">
                  <c:v>-31191.91465225146</c:v>
                </c:pt>
                <c:pt idx="26">
                  <c:v>-31196.565439602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Full'!$BF$6:$BF$32</c:f>
              <c:numCache>
                <c:formatCode>General</c:formatCode>
                <c:ptCount val="27"/>
                <c:pt idx="0">
                  <c:v>73153.75282666806</c:v>
                </c:pt>
                <c:pt idx="1">
                  <c:v>72555.34282666806</c:v>
                </c:pt>
                <c:pt idx="2">
                  <c:v>66660.34282666803</c:v>
                </c:pt>
                <c:pt idx="3">
                  <c:v>42420.34282666803</c:v>
                </c:pt>
                <c:pt idx="4">
                  <c:v>16620.34282666807</c:v>
                </c:pt>
                <c:pt idx="5">
                  <c:v>-4179.657173331943</c:v>
                </c:pt>
                <c:pt idx="6">
                  <c:v>-19979.65717333192</c:v>
                </c:pt>
                <c:pt idx="7">
                  <c:v>-30779.65717333193</c:v>
                </c:pt>
                <c:pt idx="8">
                  <c:v>-36579.65717333193</c:v>
                </c:pt>
                <c:pt idx="9">
                  <c:v>-37499.65717333192</c:v>
                </c:pt>
                <c:pt idx="10">
                  <c:v>-37668.65717333192</c:v>
                </c:pt>
                <c:pt idx="11">
                  <c:v>-37379.65717333192</c:v>
                </c:pt>
                <c:pt idx="12">
                  <c:v>-33179.65717333191</c:v>
                </c:pt>
                <c:pt idx="13">
                  <c:v>-23979.65717333192</c:v>
                </c:pt>
                <c:pt idx="14">
                  <c:v>-9779.657173331911</c:v>
                </c:pt>
                <c:pt idx="15">
                  <c:v>9420.342826668093</c:v>
                </c:pt>
                <c:pt idx="16">
                  <c:v>33620.34282666863</c:v>
                </c:pt>
                <c:pt idx="17">
                  <c:v>62820.34282666875</c:v>
                </c:pt>
                <c:pt idx="18">
                  <c:v>97020.34282666887</c:v>
                </c:pt>
                <c:pt idx="19">
                  <c:v>136220.342826669</c:v>
                </c:pt>
                <c:pt idx="20">
                  <c:v>180420.342826669</c:v>
                </c:pt>
                <c:pt idx="21">
                  <c:v>229620.3428266691</c:v>
                </c:pt>
                <c:pt idx="22">
                  <c:v>283820.3428266692</c:v>
                </c:pt>
                <c:pt idx="23">
                  <c:v>343020.3428266693</c:v>
                </c:pt>
                <c:pt idx="24">
                  <c:v>393980.3428266681</c:v>
                </c:pt>
                <c:pt idx="25">
                  <c:v>405887.3428266681</c:v>
                </c:pt>
                <c:pt idx="26">
                  <c:v>407086.9528266682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Full'!$BG$6:$BG$32</c:f>
              <c:numCache>
                <c:formatCode>General</c:formatCode>
                <c:ptCount val="27"/>
                <c:pt idx="0">
                  <c:v>65043.77270942771</c:v>
                </c:pt>
                <c:pt idx="1">
                  <c:v>64445.36270942769</c:v>
                </c:pt>
                <c:pt idx="2">
                  <c:v>58550.36270942767</c:v>
                </c:pt>
                <c:pt idx="3">
                  <c:v>34310.36270942767</c:v>
                </c:pt>
                <c:pt idx="4">
                  <c:v>8510.362709427711</c:v>
                </c:pt>
                <c:pt idx="5">
                  <c:v>-12289.6372905723</c:v>
                </c:pt>
                <c:pt idx="6">
                  <c:v>-28089.63729057228</c:v>
                </c:pt>
                <c:pt idx="7">
                  <c:v>-38889.63729057229</c:v>
                </c:pt>
                <c:pt idx="8">
                  <c:v>-44689.63729057229</c:v>
                </c:pt>
                <c:pt idx="9">
                  <c:v>-45609.63729057228</c:v>
                </c:pt>
                <c:pt idx="10">
                  <c:v>-45778.63729057228</c:v>
                </c:pt>
                <c:pt idx="11">
                  <c:v>-45489.63729057228</c:v>
                </c:pt>
                <c:pt idx="12">
                  <c:v>-41289.63729057227</c:v>
                </c:pt>
                <c:pt idx="13">
                  <c:v>-32089.63729057228</c:v>
                </c:pt>
                <c:pt idx="14">
                  <c:v>-17889.63729057227</c:v>
                </c:pt>
                <c:pt idx="15">
                  <c:v>1310.362709427733</c:v>
                </c:pt>
                <c:pt idx="16">
                  <c:v>25510.36270942827</c:v>
                </c:pt>
                <c:pt idx="17">
                  <c:v>54710.36270942838</c:v>
                </c:pt>
                <c:pt idx="18">
                  <c:v>88910.3627094285</c:v>
                </c:pt>
                <c:pt idx="19">
                  <c:v>128110.3627094286</c:v>
                </c:pt>
                <c:pt idx="20">
                  <c:v>172310.3627094287</c:v>
                </c:pt>
                <c:pt idx="21">
                  <c:v>221510.3627094288</c:v>
                </c:pt>
                <c:pt idx="22">
                  <c:v>275710.3627094289</c:v>
                </c:pt>
                <c:pt idx="23">
                  <c:v>334910.3627094289</c:v>
                </c:pt>
                <c:pt idx="24">
                  <c:v>385870.3627094278</c:v>
                </c:pt>
                <c:pt idx="25">
                  <c:v>397777.3627094278</c:v>
                </c:pt>
                <c:pt idx="26">
                  <c:v>398976.9727094278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06664"/>
        <c:axId val="2050003528"/>
      </c:scatterChart>
      <c:valAx>
        <c:axId val="2050006664"/>
        <c:scaling>
          <c:orientation val="minMax"/>
          <c:max val="1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50003528"/>
        <c:crosses val="autoZero"/>
        <c:crossBetween val="midCat"/>
      </c:valAx>
      <c:valAx>
        <c:axId val="2050003528"/>
        <c:scaling>
          <c:orientation val="minMax"/>
          <c:max val="10000.0"/>
          <c:min val="-6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0006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Full'!$BJ$6:$BJ$32</c:f>
              <c:numCache>
                <c:formatCode>General</c:formatCode>
                <c:ptCount val="27"/>
                <c:pt idx="0">
                  <c:v>-26729.83501397866</c:v>
                </c:pt>
                <c:pt idx="1">
                  <c:v>-26670.66315918486</c:v>
                </c:pt>
                <c:pt idx="2">
                  <c:v>-26088.94683779364</c:v>
                </c:pt>
                <c:pt idx="3">
                  <c:v>-23703.01111907176</c:v>
                </c:pt>
                <c:pt idx="4">
                  <c:v>-21091.10113066941</c:v>
                </c:pt>
                <c:pt idx="5">
                  <c:v>-18767.92614226706</c:v>
                </c:pt>
                <c:pt idx="6">
                  <c:v>-16621.54115386472</c:v>
                </c:pt>
                <c:pt idx="7">
                  <c:v>-14560.82116546237</c:v>
                </c:pt>
                <c:pt idx="8">
                  <c:v>-12515.46117706002</c:v>
                </c:pt>
                <c:pt idx="9">
                  <c:v>-11689.83378969908</c:v>
                </c:pt>
                <c:pt idx="10">
                  <c:v>-11149.04256484927</c:v>
                </c:pt>
                <c:pt idx="11">
                  <c:v>-10435.97618865767</c:v>
                </c:pt>
                <c:pt idx="12">
                  <c:v>-8293.701200255323</c:v>
                </c:pt>
                <c:pt idx="13">
                  <c:v>-6080.791211852976</c:v>
                </c:pt>
                <c:pt idx="14">
                  <c:v>-3810.221223450627</c:v>
                </c:pt>
                <c:pt idx="15">
                  <c:v>-1515.786235048278</c:v>
                </c:pt>
                <c:pt idx="16">
                  <c:v>747.8987533541148</c:v>
                </c:pt>
                <c:pt idx="17">
                  <c:v>2905.398741756459</c:v>
                </c:pt>
                <c:pt idx="18">
                  <c:v>4860.458730158804</c:v>
                </c:pt>
                <c:pt idx="19">
                  <c:v>6496.003718561144</c:v>
                </c:pt>
                <c:pt idx="20">
                  <c:v>7674.13870696348</c:v>
                </c:pt>
                <c:pt idx="21">
                  <c:v>8236.148695365813</c:v>
                </c:pt>
                <c:pt idx="22">
                  <c:v>8002.498683768146</c:v>
                </c:pt>
                <c:pt idx="23">
                  <c:v>6772.833672170471</c:v>
                </c:pt>
                <c:pt idx="24">
                  <c:v>4924.040814892387</c:v>
                </c:pt>
                <c:pt idx="25">
                  <c:v>4388.375107206009</c:v>
                </c:pt>
                <c:pt idx="26">
                  <c:v>4332.244506032578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xVal>
            <c:numRef>
              <c:f>'UMo Full'!$AA$6:$AA$32</c:f>
              <c:numCache>
                <c:formatCode>General</c:formatCode>
                <c:ptCount val="27"/>
                <c:pt idx="0">
                  <c:v>0.9999</c:v>
                </c:pt>
                <c:pt idx="1">
                  <c:v>0.999</c:v>
                </c:pt>
                <c:pt idx="2">
                  <c:v>0.99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0.68</c:v>
                </c:pt>
                <c:pt idx="10">
                  <c:v>0.667</c:v>
                </c:pt>
                <c:pt idx="11">
                  <c:v>0.65</c:v>
                </c:pt>
                <c:pt idx="12">
                  <c:v>0.6</c:v>
                </c:pt>
                <c:pt idx="13">
                  <c:v>0.55</c:v>
                </c:pt>
                <c:pt idx="14">
                  <c:v>0.5</c:v>
                </c:pt>
                <c:pt idx="15">
                  <c:v>0.45</c:v>
                </c:pt>
                <c:pt idx="16">
                  <c:v>0.399999999999999</c:v>
                </c:pt>
                <c:pt idx="17">
                  <c:v>0.349999999999999</c:v>
                </c:pt>
                <c:pt idx="18">
                  <c:v>0.299999999999999</c:v>
                </c:pt>
                <c:pt idx="19">
                  <c:v>0.249999999999999</c:v>
                </c:pt>
                <c:pt idx="20">
                  <c:v>0.199999999999999</c:v>
                </c:pt>
                <c:pt idx="21">
                  <c:v>0.149999999999999</c:v>
                </c:pt>
                <c:pt idx="22">
                  <c:v>0.099999999999999</c:v>
                </c:pt>
                <c:pt idx="23">
                  <c:v>0.049999999999999</c:v>
                </c:pt>
                <c:pt idx="24">
                  <c:v>0.01</c:v>
                </c:pt>
                <c:pt idx="25">
                  <c:v>0.001</c:v>
                </c:pt>
                <c:pt idx="26">
                  <c:v>0.0001</c:v>
                </c:pt>
              </c:numCache>
            </c:numRef>
          </c:xVal>
          <c:yVal>
            <c:numRef>
              <c:f>'UMo Full'!$BI$6:$BI$32</c:f>
              <c:numCache>
                <c:formatCode>General</c:formatCode>
                <c:ptCount val="27"/>
                <c:pt idx="0">
                  <c:v>-22037.26990981847</c:v>
                </c:pt>
                <c:pt idx="1">
                  <c:v>-22007.51638617153</c:v>
                </c:pt>
                <c:pt idx="2">
                  <c:v>-21719.2705762489</c:v>
                </c:pt>
                <c:pt idx="3">
                  <c:v>-20621.96824183186</c:v>
                </c:pt>
                <c:pt idx="4">
                  <c:v>-19584.84998381056</c:v>
                </c:pt>
                <c:pt idx="5">
                  <c:v>-18796.46672578925</c:v>
                </c:pt>
                <c:pt idx="6">
                  <c:v>-18144.87346776795</c:v>
                </c:pt>
                <c:pt idx="7">
                  <c:v>-17538.94520974665</c:v>
                </c:pt>
                <c:pt idx="8">
                  <c:v>-16908.37695172535</c:v>
                </c:pt>
                <c:pt idx="9">
                  <c:v>-16637.46625651683</c:v>
                </c:pt>
                <c:pt idx="10">
                  <c:v>-16453.8088815661</c:v>
                </c:pt>
                <c:pt idx="11">
                  <c:v>-16203.68369370405</c:v>
                </c:pt>
                <c:pt idx="12">
                  <c:v>-15396.20043568275</c:v>
                </c:pt>
                <c:pt idx="13">
                  <c:v>-14478.08217766145</c:v>
                </c:pt>
                <c:pt idx="14">
                  <c:v>-13462.30391964015</c:v>
                </c:pt>
                <c:pt idx="15">
                  <c:v>-12382.66066161885</c:v>
                </c:pt>
                <c:pt idx="16">
                  <c:v>-11293.76740359753</c:v>
                </c:pt>
                <c:pt idx="17">
                  <c:v>-10271.05914557623</c:v>
                </c:pt>
                <c:pt idx="18">
                  <c:v>-9410.79088755493</c:v>
                </c:pt>
                <c:pt idx="19">
                  <c:v>-8830.037629533639</c:v>
                </c:pt>
                <c:pt idx="20">
                  <c:v>-8666.694371512348</c:v>
                </c:pt>
                <c:pt idx="21">
                  <c:v>-9079.476113491062</c:v>
                </c:pt>
                <c:pt idx="22">
                  <c:v>-10247.91785546978</c:v>
                </c:pt>
                <c:pt idx="23">
                  <c:v>-12372.3745974485</c:v>
                </c:pt>
                <c:pt idx="24">
                  <c:v>-14908.2008390314</c:v>
                </c:pt>
                <c:pt idx="25">
                  <c:v>-15594.92105818637</c:v>
                </c:pt>
                <c:pt idx="26">
                  <c:v>-15666.08583050666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'UMo Full'!$AA$5:$AA$33</c:f>
              <c:numCache>
                <c:formatCode>General</c:formatCode>
                <c:ptCount val="29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0.95</c:v>
                </c:pt>
                <c:pt idx="5">
                  <c:v>0.9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0.68</c:v>
                </c:pt>
                <c:pt idx="11">
                  <c:v>0.667</c:v>
                </c:pt>
                <c:pt idx="12">
                  <c:v>0.65</c:v>
                </c:pt>
                <c:pt idx="13">
                  <c:v>0.6</c:v>
                </c:pt>
                <c:pt idx="14">
                  <c:v>0.55</c:v>
                </c:pt>
                <c:pt idx="15">
                  <c:v>0.5</c:v>
                </c:pt>
                <c:pt idx="16">
                  <c:v>0.45</c:v>
                </c:pt>
                <c:pt idx="17">
                  <c:v>0.399999999999999</c:v>
                </c:pt>
                <c:pt idx="18">
                  <c:v>0.349999999999999</c:v>
                </c:pt>
                <c:pt idx="19">
                  <c:v>0.299999999999999</c:v>
                </c:pt>
                <c:pt idx="20">
                  <c:v>0.249999999999999</c:v>
                </c:pt>
                <c:pt idx="21">
                  <c:v>0.199999999999999</c:v>
                </c:pt>
                <c:pt idx="22">
                  <c:v>0.149999999999999</c:v>
                </c:pt>
                <c:pt idx="23">
                  <c:v>0.099999999999999</c:v>
                </c:pt>
                <c:pt idx="24">
                  <c:v>0.049999999999999</c:v>
                </c:pt>
                <c:pt idx="25">
                  <c:v>0.01</c:v>
                </c:pt>
                <c:pt idx="26">
                  <c:v>0.001</c:v>
                </c:pt>
                <c:pt idx="27">
                  <c:v>0.0001</c:v>
                </c:pt>
                <c:pt idx="28">
                  <c:v>0.0</c:v>
                </c:pt>
              </c:numCache>
            </c:numRef>
          </c:xVal>
          <c:yVal>
            <c:numRef>
              <c:f>'UMo Full'!$BK$5:$BK$33</c:f>
              <c:numCache>
                <c:formatCode>General</c:formatCode>
                <c:ptCount val="29"/>
                <c:pt idx="0">
                  <c:v>-25185.72316303064</c:v>
                </c:pt>
                <c:pt idx="1">
                  <c:v>-25180.85199932964</c:v>
                </c:pt>
                <c:pt idx="2">
                  <c:v>-25137.10191268583</c:v>
                </c:pt>
                <c:pt idx="3">
                  <c:v>-24708.3558727946</c:v>
                </c:pt>
                <c:pt idx="4">
                  <c:v>-22974.84807185046</c:v>
                </c:pt>
                <c:pt idx="5">
                  <c:v>-21115.47298067029</c:v>
                </c:pt>
                <c:pt idx="6">
                  <c:v>-19474.83288949012</c:v>
                </c:pt>
                <c:pt idx="7">
                  <c:v>-17940.98279830994</c:v>
                </c:pt>
                <c:pt idx="8">
                  <c:v>-16422.79770712976</c:v>
                </c:pt>
                <c:pt idx="9">
                  <c:v>-14849.97261594959</c:v>
                </c:pt>
                <c:pt idx="10">
                  <c:v>-14193.75918747752</c:v>
                </c:pt>
                <c:pt idx="11">
                  <c:v>-13757.08103590548</c:v>
                </c:pt>
                <c:pt idx="12">
                  <c:v>-13173.02252476942</c:v>
                </c:pt>
                <c:pt idx="13">
                  <c:v>-11363.28243358924</c:v>
                </c:pt>
                <c:pt idx="14">
                  <c:v>-9412.907342409067</c:v>
                </c:pt>
                <c:pt idx="15">
                  <c:v>-7334.87225122889</c:v>
                </c:pt>
                <c:pt idx="16">
                  <c:v>-5162.972160048715</c:v>
                </c:pt>
                <c:pt idx="17">
                  <c:v>-2951.822068868497</c:v>
                </c:pt>
                <c:pt idx="18">
                  <c:v>-776.8569776883239</c:v>
                </c:pt>
                <c:pt idx="19">
                  <c:v>1265.668113491849</c:v>
                </c:pt>
                <c:pt idx="20">
                  <c:v>3058.678204672017</c:v>
                </c:pt>
                <c:pt idx="21">
                  <c:v>4464.27829585218</c:v>
                </c:pt>
                <c:pt idx="22">
                  <c:v>5323.753387032342</c:v>
                </c:pt>
                <c:pt idx="23">
                  <c:v>5457.568478212503</c:v>
                </c:pt>
                <c:pt idx="24">
                  <c:v>4665.368569392654</c:v>
                </c:pt>
                <c:pt idx="25">
                  <c:v>3216.947794336822</c:v>
                </c:pt>
                <c:pt idx="26">
                  <c:v>2777.539805150454</c:v>
                </c:pt>
                <c:pt idx="27">
                  <c:v>2731.159715827022</c:v>
                </c:pt>
                <c:pt idx="28">
                  <c:v>2725.978660572857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74184"/>
        <c:axId val="2049971192"/>
      </c:scatterChart>
      <c:valAx>
        <c:axId val="2049974184"/>
        <c:scaling>
          <c:orientation val="minMax"/>
          <c:max val="1.0"/>
          <c:min val="0.75"/>
        </c:scaling>
        <c:delete val="0"/>
        <c:axPos val="b"/>
        <c:numFmt formatCode="General" sourceLinked="1"/>
        <c:majorTickMark val="out"/>
        <c:minorTickMark val="none"/>
        <c:tickLblPos val="nextTo"/>
        <c:crossAx val="2049971192"/>
        <c:crosses val="autoZero"/>
        <c:crossBetween val="midCat"/>
      </c:valAx>
      <c:valAx>
        <c:axId val="2049971192"/>
        <c:scaling>
          <c:orientation val="minMax"/>
          <c:max val="-14000.0"/>
          <c:min val="-28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49974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636701662292"/>
          <c:y val="0.0601851851851852"/>
          <c:w val="0.784925853018373"/>
          <c:h val="0.766913823272091"/>
        </c:manualLayout>
      </c:layout>
      <c:scatterChart>
        <c:scatterStyle val="smoothMarker"/>
        <c:varyColors val="0"/>
        <c:ser>
          <c:idx val="0"/>
          <c:order val="0"/>
          <c:tx>
            <c:v>alpha U</c:v>
          </c:tx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0.00800000000000001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0.0639999999999999</c:v>
                </c:pt>
                <c:pt idx="33">
                  <c:v>0.0659999999999999</c:v>
                </c:pt>
                <c:pt idx="34">
                  <c:v>0.0679999999999999</c:v>
                </c:pt>
                <c:pt idx="35">
                  <c:v>0.0699999999999999</c:v>
                </c:pt>
                <c:pt idx="36">
                  <c:v>0.0719999999999999</c:v>
                </c:pt>
                <c:pt idx="37">
                  <c:v>0.0739999999999999</c:v>
                </c:pt>
                <c:pt idx="38">
                  <c:v>0.0759999999999999</c:v>
                </c:pt>
                <c:pt idx="39">
                  <c:v>0.0779999999999999</c:v>
                </c:pt>
                <c:pt idx="40">
                  <c:v>0.08</c:v>
                </c:pt>
                <c:pt idx="41">
                  <c:v>0.0819999999999999</c:v>
                </c:pt>
                <c:pt idx="42">
                  <c:v>0.0839999999999999</c:v>
                </c:pt>
                <c:pt idx="43">
                  <c:v>0.0859999999999999</c:v>
                </c:pt>
                <c:pt idx="44">
                  <c:v>0.0879999999999999</c:v>
                </c:pt>
                <c:pt idx="45">
                  <c:v>0.09</c:v>
                </c:pt>
                <c:pt idx="46">
                  <c:v>0.0919999999999999</c:v>
                </c:pt>
                <c:pt idx="47">
                  <c:v>0.0939999999999999</c:v>
                </c:pt>
                <c:pt idx="48">
                  <c:v>0.0959999999999999</c:v>
                </c:pt>
                <c:pt idx="49">
                  <c:v>0.0979999999999999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</c:numCache>
            </c:numRef>
          </c:xVal>
          <c:yVal>
            <c:numRef>
              <c:f>Sheet1!$AA$5:$AA$105</c:f>
              <c:numCache>
                <c:formatCode>General</c:formatCode>
                <c:ptCount val="101"/>
                <c:pt idx="0">
                  <c:v>0.0</c:v>
                </c:pt>
                <c:pt idx="1">
                  <c:v>19.95729860589927</c:v>
                </c:pt>
                <c:pt idx="2">
                  <c:v>59.50558315335365</c:v>
                </c:pt>
                <c:pt idx="3">
                  <c:v>106.1658907000674</c:v>
                </c:pt>
                <c:pt idx="4">
                  <c:v>157.2910459153136</c:v>
                </c:pt>
                <c:pt idx="5">
                  <c:v>211.6273626555703</c:v>
                </c:pt>
                <c:pt idx="6">
                  <c:v>268.4391868275125</c:v>
                </c:pt>
                <c:pt idx="7">
                  <c:v>327.2426733292886</c:v>
                </c:pt>
                <c:pt idx="8">
                  <c:v>387.6958357034091</c:v>
                </c:pt>
                <c:pt idx="9">
                  <c:v>449.544615101775</c:v>
                </c:pt>
                <c:pt idx="10">
                  <c:v>512.5932568229982</c:v>
                </c:pt>
                <c:pt idx="11">
                  <c:v>576.6866658544313</c:v>
                </c:pt>
                <c:pt idx="12">
                  <c:v>641.6992347029445</c:v>
                </c:pt>
                <c:pt idx="13">
                  <c:v>707.5274219577695</c:v>
                </c:pt>
                <c:pt idx="14">
                  <c:v>774.0846280241167</c:v>
                </c:pt>
                <c:pt idx="15">
                  <c:v>841.2975423530078</c:v>
                </c:pt>
                <c:pt idx="16">
                  <c:v>909.1034689829467</c:v>
                </c:pt>
                <c:pt idx="17">
                  <c:v>977.4483232232087</c:v>
                </c:pt>
                <c:pt idx="18">
                  <c:v>1046.285101267975</c:v>
                </c:pt>
                <c:pt idx="19">
                  <c:v>1115.572690892419</c:v>
                </c:pt>
                <c:pt idx="20">
                  <c:v>1185.27493318187</c:v>
                </c:pt>
                <c:pt idx="21">
                  <c:v>1255.359872353991</c:v>
                </c:pt>
                <c:pt idx="22">
                  <c:v>1325.799148773331</c:v>
                </c:pt>
                <c:pt idx="23">
                  <c:v>1396.567502537691</c:v>
                </c:pt>
                <c:pt idx="24">
                  <c:v>1467.642363547769</c:v>
                </c:pt>
                <c:pt idx="25">
                  <c:v>1539.003510007184</c:v>
                </c:pt>
                <c:pt idx="26">
                  <c:v>1610.632781642504</c:v>
                </c:pt>
                <c:pt idx="27">
                  <c:v>1682.513837102801</c:v>
                </c:pt>
                <c:pt idx="28">
                  <c:v>1754.631947344809</c:v>
                </c:pt>
                <c:pt idx="29">
                  <c:v>1826.973818568738</c:v>
                </c:pt>
                <c:pt idx="30">
                  <c:v>1899.527439603051</c:v>
                </c:pt>
                <c:pt idx="31">
                  <c:v>1972.281949658507</c:v>
                </c:pt>
                <c:pt idx="32">
                  <c:v>2045.227523162233</c:v>
                </c:pt>
                <c:pt idx="33">
                  <c:v>2118.355269000436</c:v>
                </c:pt>
                <c:pt idx="34">
                  <c:v>2191.657141984186</c:v>
                </c:pt>
                <c:pt idx="35">
                  <c:v>2265.12586473929</c:v>
                </c:pt>
                <c:pt idx="36">
                  <c:v>2338.754858529806</c:v>
                </c:pt>
                <c:pt idx="37">
                  <c:v>2412.53818177311</c:v>
                </c:pt>
                <c:pt idx="38">
                  <c:v>2486.470475206697</c:v>
                </c:pt>
                <c:pt idx="39">
                  <c:v>2560.546912830417</c:v>
                </c:pt>
                <c:pt idx="40">
                  <c:v>2634.763157883608</c:v>
                </c:pt>
                <c:pt idx="41">
                  <c:v>2709.115323226979</c:v>
                </c:pt>
                <c:pt idx="42">
                  <c:v>2783.599935592007</c:v>
                </c:pt>
                <c:pt idx="43">
                  <c:v>2858.213903236967</c:v>
                </c:pt>
                <c:pt idx="44">
                  <c:v>2932.954486613387</c:v>
                </c:pt>
                <c:pt idx="45">
                  <c:v>3007.819271700551</c:v>
                </c:pt>
                <c:pt idx="46">
                  <c:v>3082.806145711467</c:v>
                </c:pt>
                <c:pt idx="47">
                  <c:v>3157.913274912527</c:v>
                </c:pt>
                <c:pt idx="48">
                  <c:v>3233.139084331633</c:v>
                </c:pt>
                <c:pt idx="49">
                  <c:v>3308.482239158264</c:v>
                </c:pt>
                <c:pt idx="50">
                  <c:v>3383.941627662622</c:v>
                </c:pt>
                <c:pt idx="51">
                  <c:v>3459.516345481796</c:v>
                </c:pt>
                <c:pt idx="52">
                  <c:v>3535.205681139159</c:v>
                </c:pt>
                <c:pt idx="53">
                  <c:v>3611.009102678035</c:v>
                </c:pt>
                <c:pt idx="54">
                  <c:v>3686.926245304741</c:v>
                </c:pt>
                <c:pt idx="55">
                  <c:v>3762.956899947349</c:v>
                </c:pt>
                <c:pt idx="56">
                  <c:v>3839.10100264696</c:v>
                </c:pt>
                <c:pt idx="57">
                  <c:v>3915.358624707187</c:v>
                </c:pt>
                <c:pt idx="58">
                  <c:v>3991.729963535174</c:v>
                </c:pt>
                <c:pt idx="59">
                  <c:v>4068.21533411467</c:v>
                </c:pt>
                <c:pt idx="60">
                  <c:v>4144.8151610575</c:v>
                </c:pt>
                <c:pt idx="61">
                  <c:v>4221.52997118522</c:v>
                </c:pt>
                <c:pt idx="62">
                  <c:v>4298.360386597494</c:v>
                </c:pt>
                <c:pt idx="63">
                  <c:v>4375.307118187971</c:v>
                </c:pt>
                <c:pt idx="64">
                  <c:v>4452.37095957216</c:v>
                </c:pt>
                <c:pt idx="65">
                  <c:v>4529.552781394901</c:v>
                </c:pt>
                <c:pt idx="66">
                  <c:v>4606.85352598859</c:v>
                </c:pt>
                <c:pt idx="67">
                  <c:v>4684.274202355176</c:v>
                </c:pt>
                <c:pt idx="68">
                  <c:v>4761.815881448165</c:v>
                </c:pt>
                <c:pt idx="69">
                  <c:v>4839.47969173218</c:v>
                </c:pt>
                <c:pt idx="70">
                  <c:v>4917.266815000272</c:v>
                </c:pt>
                <c:pt idx="71">
                  <c:v>4995.17848243047</c:v>
                </c:pt>
                <c:pt idx="72">
                  <c:v>5073.215970864534</c:v>
                </c:pt>
                <c:pt idx="73">
                  <c:v>5151.380599293865</c:v>
                </c:pt>
                <c:pt idx="74">
                  <c:v>5229.673725537941</c:v>
                </c:pt>
                <c:pt idx="75">
                  <c:v>5308.09674310271</c:v>
                </c:pt>
                <c:pt idx="76">
                  <c:v>5386.65107820653</c:v>
                </c:pt>
                <c:pt idx="77">
                  <c:v>5465.338186962945</c:v>
                </c:pt>
                <c:pt idx="78">
                  <c:v>5544.159552709912</c:v>
                </c:pt>
                <c:pt idx="79">
                  <c:v>5623.116683476298</c:v>
                </c:pt>
                <c:pt idx="80">
                  <c:v>5702.211109576652</c:v>
                </c:pt>
                <c:pt idx="81">
                  <c:v>5781.444381326626</c:v>
                </c:pt>
                <c:pt idx="82">
                  <c:v>5860.818066871172</c:v>
                </c:pt>
                <c:pt idx="83">
                  <c:v>5940.333750119047</c:v>
                </c:pt>
                <c:pt idx="84">
                  <c:v>6019.993028776924</c:v>
                </c:pt>
                <c:pt idx="85">
                  <c:v>6099.797512477336</c:v>
                </c:pt>
                <c:pt idx="86">
                  <c:v>6179.748820994857</c:v>
                </c:pt>
                <c:pt idx="87">
                  <c:v>6259.848582545434</c:v>
                </c:pt>
                <c:pt idx="88">
                  <c:v>6340.098432164152</c:v>
                </c:pt>
                <c:pt idx="89">
                  <c:v>6420.50001015672</c:v>
                </c:pt>
                <c:pt idx="90">
                  <c:v>6501.054960620967</c:v>
                </c:pt>
                <c:pt idx="91">
                  <c:v>6581.764930034042</c:v>
                </c:pt>
                <c:pt idx="92">
                  <c:v>6662.631565901938</c:v>
                </c:pt>
                <c:pt idx="93">
                  <c:v>6743.65651546792</c:v>
                </c:pt>
                <c:pt idx="94">
                  <c:v>6824.841424476617</c:v>
                </c:pt>
                <c:pt idx="95">
                  <c:v>6906.187935991002</c:v>
                </c:pt>
                <c:pt idx="96">
                  <c:v>6987.697689259148</c:v>
                </c:pt>
                <c:pt idx="97">
                  <c:v>7069.372318628572</c:v>
                </c:pt>
                <c:pt idx="98">
                  <c:v>7151.213452505406</c:v>
                </c:pt>
                <c:pt idx="99">
                  <c:v>7233.222712356226</c:v>
                </c:pt>
                <c:pt idx="100">
                  <c:v>7315.401711750397</c:v>
                </c:pt>
              </c:numCache>
            </c:numRef>
          </c:yVal>
          <c:smooth val="1"/>
        </c:ser>
        <c:ser>
          <c:idx val="1"/>
          <c:order val="1"/>
          <c:tx>
            <c:v>gamma U</c:v>
          </c:tx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0.00800000000000001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0.0639999999999999</c:v>
                </c:pt>
                <c:pt idx="33">
                  <c:v>0.0659999999999999</c:v>
                </c:pt>
                <c:pt idx="34">
                  <c:v>0.0679999999999999</c:v>
                </c:pt>
                <c:pt idx="35">
                  <c:v>0.0699999999999999</c:v>
                </c:pt>
                <c:pt idx="36">
                  <c:v>0.0719999999999999</c:v>
                </c:pt>
                <c:pt idx="37">
                  <c:v>0.0739999999999999</c:v>
                </c:pt>
                <c:pt idx="38">
                  <c:v>0.0759999999999999</c:v>
                </c:pt>
                <c:pt idx="39">
                  <c:v>0.0779999999999999</c:v>
                </c:pt>
                <c:pt idx="40">
                  <c:v>0.08</c:v>
                </c:pt>
                <c:pt idx="41">
                  <c:v>0.0819999999999999</c:v>
                </c:pt>
                <c:pt idx="42">
                  <c:v>0.0839999999999999</c:v>
                </c:pt>
                <c:pt idx="43">
                  <c:v>0.0859999999999999</c:v>
                </c:pt>
                <c:pt idx="44">
                  <c:v>0.0879999999999999</c:v>
                </c:pt>
                <c:pt idx="45">
                  <c:v>0.09</c:v>
                </c:pt>
                <c:pt idx="46">
                  <c:v>0.0919999999999999</c:v>
                </c:pt>
                <c:pt idx="47">
                  <c:v>0.0939999999999999</c:v>
                </c:pt>
                <c:pt idx="48">
                  <c:v>0.0959999999999999</c:v>
                </c:pt>
                <c:pt idx="49">
                  <c:v>0.0979999999999999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</c:numCache>
            </c:numRef>
          </c:xVal>
          <c:yVal>
            <c:numRef>
              <c:f>Sheet1!$AB$5:$AB$105</c:f>
              <c:numCache>
                <c:formatCode>General</c:formatCode>
                <c:ptCount val="101"/>
                <c:pt idx="0">
                  <c:v>1117.512381161308</c:v>
                </c:pt>
                <c:pt idx="1">
                  <c:v>1079.266655004882</c:v>
                </c:pt>
                <c:pt idx="2">
                  <c:v>1060.675914790016</c:v>
                </c:pt>
                <c:pt idx="3">
                  <c:v>1049.261197574408</c:v>
                </c:pt>
                <c:pt idx="4">
                  <c:v>1042.37532802733</c:v>
                </c:pt>
                <c:pt idx="5">
                  <c:v>1038.76462000527</c:v>
                </c:pt>
                <c:pt idx="6">
                  <c:v>1037.693419414878</c:v>
                </c:pt>
                <c:pt idx="7">
                  <c:v>1038.677881154334</c:v>
                </c:pt>
                <c:pt idx="8">
                  <c:v>1041.37601876614</c:v>
                </c:pt>
                <c:pt idx="9">
                  <c:v>1045.533773402181</c:v>
                </c:pt>
                <c:pt idx="10">
                  <c:v>1050.955390361079</c:v>
                </c:pt>
                <c:pt idx="11">
                  <c:v>1057.485774630193</c:v>
                </c:pt>
                <c:pt idx="12">
                  <c:v>1064.999318716385</c:v>
                </c:pt>
                <c:pt idx="13">
                  <c:v>1073.392481208888</c:v>
                </c:pt>
                <c:pt idx="14">
                  <c:v>1082.578662512904</c:v>
                </c:pt>
                <c:pt idx="15">
                  <c:v>1092.484552079484</c:v>
                </c:pt>
                <c:pt idx="16">
                  <c:v>1103.047453947096</c:v>
                </c:pt>
                <c:pt idx="17">
                  <c:v>1114.213283425037</c:v>
                </c:pt>
                <c:pt idx="18">
                  <c:v>1125.935036707466</c:v>
                </c:pt>
                <c:pt idx="19">
                  <c:v>1138.171601569586</c:v>
                </c:pt>
                <c:pt idx="20">
                  <c:v>1150.886819096726</c:v>
                </c:pt>
                <c:pt idx="21">
                  <c:v>1164.048733506526</c:v>
                </c:pt>
                <c:pt idx="22">
                  <c:v>1177.628985163537</c:v>
                </c:pt>
                <c:pt idx="23">
                  <c:v>1191.602314165582</c:v>
                </c:pt>
                <c:pt idx="24">
                  <c:v>1205.946150413336</c:v>
                </c:pt>
                <c:pt idx="25">
                  <c:v>1220.640272110424</c:v>
                </c:pt>
                <c:pt idx="26">
                  <c:v>1235.666518983424</c:v>
                </c:pt>
                <c:pt idx="27">
                  <c:v>1251.0085496814</c:v>
                </c:pt>
                <c:pt idx="28">
                  <c:v>1266.651635161084</c:v>
                </c:pt>
                <c:pt idx="29">
                  <c:v>1282.582481622689</c:v>
                </c:pt>
                <c:pt idx="30">
                  <c:v>1298.789077894668</c:v>
                </c:pt>
                <c:pt idx="31">
                  <c:v>1315.26056318781</c:v>
                </c:pt>
                <c:pt idx="32">
                  <c:v>1331.987111929222</c:v>
                </c:pt>
                <c:pt idx="33">
                  <c:v>1348.959833005101</c:v>
                </c:pt>
                <c:pt idx="34">
                  <c:v>1366.170681226518</c:v>
                </c:pt>
                <c:pt idx="35">
                  <c:v>1383.612379219303</c:v>
                </c:pt>
                <c:pt idx="36">
                  <c:v>1401.278348247499</c:v>
                </c:pt>
                <c:pt idx="37">
                  <c:v>1419.16264672848</c:v>
                </c:pt>
                <c:pt idx="38">
                  <c:v>1437.259915399743</c:v>
                </c:pt>
                <c:pt idx="39">
                  <c:v>1455.565328261153</c:v>
                </c:pt>
                <c:pt idx="40">
                  <c:v>1474.074548552016</c:v>
                </c:pt>
                <c:pt idx="41">
                  <c:v>1492.783689133066</c:v>
                </c:pt>
                <c:pt idx="42">
                  <c:v>1511.689276735771</c:v>
                </c:pt>
                <c:pt idx="43">
                  <c:v>1530.788219618415</c:v>
                </c:pt>
                <c:pt idx="44">
                  <c:v>1550.077778232495</c:v>
                </c:pt>
                <c:pt idx="45">
                  <c:v>1569.555538557339</c:v>
                </c:pt>
                <c:pt idx="46">
                  <c:v>1589.219387805941</c:v>
                </c:pt>
                <c:pt idx="47">
                  <c:v>1609.067492244671</c:v>
                </c:pt>
                <c:pt idx="48">
                  <c:v>1629.098276901452</c:v>
                </c:pt>
                <c:pt idx="49">
                  <c:v>1649.310406965764</c:v>
                </c:pt>
                <c:pt idx="50">
                  <c:v>1669.702770707801</c:v>
                </c:pt>
                <c:pt idx="51">
                  <c:v>1690.274463764654</c:v>
                </c:pt>
                <c:pt idx="52">
                  <c:v>1711.024774659694</c:v>
                </c:pt>
                <c:pt idx="53">
                  <c:v>1731.953171436246</c:v>
                </c:pt>
                <c:pt idx="54">
                  <c:v>1753.05928930064</c:v>
                </c:pt>
                <c:pt idx="55">
                  <c:v>1774.342919180912</c:v>
                </c:pt>
                <c:pt idx="56">
                  <c:v>1795.803997118201</c:v>
                </c:pt>
                <c:pt idx="57">
                  <c:v>1817.442594416098</c:v>
                </c:pt>
                <c:pt idx="58">
                  <c:v>1839.25890848176</c:v>
                </c:pt>
                <c:pt idx="59">
                  <c:v>1861.253254298943</c:v>
                </c:pt>
                <c:pt idx="60">
                  <c:v>1883.426056479453</c:v>
                </c:pt>
                <c:pt idx="61">
                  <c:v>1905.777841844851</c:v>
                </c:pt>
                <c:pt idx="62">
                  <c:v>1928.309232494794</c:v>
                </c:pt>
                <c:pt idx="63">
                  <c:v>1951.02093932296</c:v>
                </c:pt>
                <c:pt idx="64">
                  <c:v>1973.913755944821</c:v>
                </c:pt>
                <c:pt idx="65">
                  <c:v>1996.988553005242</c:v>
                </c:pt>
                <c:pt idx="66">
                  <c:v>2020.246272836601</c:v>
                </c:pt>
                <c:pt idx="67">
                  <c:v>2043.68792444087</c:v>
                </c:pt>
                <c:pt idx="68">
                  <c:v>2067.314578771533</c:v>
                </c:pt>
                <c:pt idx="69">
                  <c:v>2091.127364293221</c:v>
                </c:pt>
                <c:pt idx="70">
                  <c:v>2115.127462798999</c:v>
                </c:pt>
                <c:pt idx="71">
                  <c:v>2139.316105466867</c:v>
                </c:pt>
                <c:pt idx="72">
                  <c:v>2163.694569138614</c:v>
                </c:pt>
                <c:pt idx="73">
                  <c:v>2188.264172805619</c:v>
                </c:pt>
                <c:pt idx="74">
                  <c:v>2213.026274287382</c:v>
                </c:pt>
                <c:pt idx="75">
                  <c:v>2237.982267089821</c:v>
                </c:pt>
                <c:pt idx="76">
                  <c:v>2263.133577431326</c:v>
                </c:pt>
                <c:pt idx="77">
                  <c:v>2288.481661425416</c:v>
                </c:pt>
                <c:pt idx="78">
                  <c:v>2314.028002410065</c:v>
                </c:pt>
                <c:pt idx="79">
                  <c:v>2339.774108414116</c:v>
                </c:pt>
                <c:pt idx="80">
                  <c:v>2365.721509752155</c:v>
                </c:pt>
                <c:pt idx="81">
                  <c:v>2391.871756739798</c:v>
                </c:pt>
                <c:pt idx="82">
                  <c:v>2418.226417522019</c:v>
                </c:pt>
                <c:pt idx="83">
                  <c:v>2444.787076007582</c:v>
                </c:pt>
                <c:pt idx="84">
                  <c:v>2471.555329903131</c:v>
                </c:pt>
                <c:pt idx="85">
                  <c:v>2498.532788841214</c:v>
                </c:pt>
                <c:pt idx="86">
                  <c:v>2525.721072596418</c:v>
                </c:pt>
                <c:pt idx="87">
                  <c:v>2553.121809384676</c:v>
                </c:pt>
                <c:pt idx="88">
                  <c:v>2580.736634241061</c:v>
                </c:pt>
                <c:pt idx="89">
                  <c:v>2608.567187471315</c:v>
                </c:pt>
                <c:pt idx="90">
                  <c:v>2636.615113173247</c:v>
                </c:pt>
                <c:pt idx="91">
                  <c:v>2664.88205782399</c:v>
                </c:pt>
                <c:pt idx="92">
                  <c:v>2693.369668929561</c:v>
                </c:pt>
                <c:pt idx="93">
                  <c:v>2722.079593733208</c:v>
                </c:pt>
                <c:pt idx="94">
                  <c:v>2751.013477979598</c:v>
                </c:pt>
                <c:pt idx="95">
                  <c:v>2780.172964731661</c:v>
                </c:pt>
                <c:pt idx="96">
                  <c:v>2809.559693237483</c:v>
                </c:pt>
                <c:pt idx="97">
                  <c:v>2839.175297844594</c:v>
                </c:pt>
                <c:pt idx="98">
                  <c:v>2869.021406959102</c:v>
                </c:pt>
                <c:pt idx="99">
                  <c:v>2899.099642047593</c:v>
                </c:pt>
                <c:pt idx="100">
                  <c:v>2929.411616679448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11912"/>
        <c:axId val="2056917384"/>
      </c:scatterChart>
      <c:valAx>
        <c:axId val="2056911912"/>
        <c:scaling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917384"/>
        <c:crosses val="autoZero"/>
        <c:crossBetween val="midCat"/>
      </c:valAx>
      <c:valAx>
        <c:axId val="2056917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 - G(alpha,cMo=0)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911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05555555555556"/>
          <c:y val="0.217208734324876"/>
          <c:w val="0.219406386701662"/>
          <c:h val="0.19585301837270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0.0177566613073889"/>
                  <c:y val="-0.695586614173228"/>
                </c:manualLayout>
              </c:layout>
              <c:numFmt formatCode="0.0000E+00" sourceLinked="0"/>
            </c:trendlineLbl>
          </c:trendline>
          <c:xVal>
            <c:numRef>
              <c:f>UZr!$A$42:$A$59</c:f>
              <c:numCache>
                <c:formatCode>General</c:formatCode>
                <c:ptCount val="18"/>
                <c:pt idx="0">
                  <c:v>-0.05</c:v>
                </c:pt>
                <c:pt idx="1">
                  <c:v>-0.04</c:v>
                </c:pt>
                <c:pt idx="2">
                  <c:v>-0.03</c:v>
                </c:pt>
                <c:pt idx="3">
                  <c:v>-0.02</c:v>
                </c:pt>
                <c:pt idx="4">
                  <c:v>-0.01</c:v>
                </c:pt>
                <c:pt idx="5">
                  <c:v>0.0</c:v>
                </c:pt>
                <c:pt idx="6">
                  <c:v>0.001</c:v>
                </c:pt>
                <c:pt idx="7">
                  <c:v>0.002</c:v>
                </c:pt>
                <c:pt idx="8">
                  <c:v>0.01</c:v>
                </c:pt>
                <c:pt idx="9">
                  <c:v>0.05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</c:numCache>
            </c:numRef>
          </c:xVal>
          <c:yVal>
            <c:numRef>
              <c:f>UZr!$B$42:$B$59</c:f>
              <c:numCache>
                <c:formatCode>General</c:formatCode>
                <c:ptCount val="18"/>
                <c:pt idx="0">
                  <c:v>10000.0</c:v>
                </c:pt>
                <c:pt idx="1">
                  <c:v>5000.0</c:v>
                </c:pt>
                <c:pt idx="2">
                  <c:v>1000.0</c:v>
                </c:pt>
                <c:pt idx="3">
                  <c:v>100.0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96744"/>
        <c:axId val="-2102693816"/>
      </c:scatterChart>
      <c:valAx>
        <c:axId val="-210269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693816"/>
        <c:crosses val="autoZero"/>
        <c:crossBetween val="midCat"/>
      </c:valAx>
      <c:valAx>
        <c:axId val="-2102693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2696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UMo!$B$6:$B$26</c:f>
              <c:numCache>
                <c:formatCode>0</c:formatCode>
                <c:ptCount val="21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</c:numCache>
            </c:numRef>
          </c:xVal>
          <c:yVal>
            <c:numRef>
              <c:f>UMo!$C$6:$C$26</c:f>
              <c:numCache>
                <c:formatCode>General</c:formatCode>
                <c:ptCount val="21"/>
                <c:pt idx="0">
                  <c:v>-6351.271739485797</c:v>
                </c:pt>
                <c:pt idx="1">
                  <c:v>-7314.738660046464</c:v>
                </c:pt>
                <c:pt idx="2">
                  <c:v>-8725.711764781275</c:v>
                </c:pt>
                <c:pt idx="3">
                  <c:v>-10533.44330724267</c:v>
                </c:pt>
                <c:pt idx="4">
                  <c:v>-12662.55635104987</c:v>
                </c:pt>
                <c:pt idx="5">
                  <c:v>-15060.15917278717</c:v>
                </c:pt>
                <c:pt idx="6">
                  <c:v>-17689.44369169154</c:v>
                </c:pt>
                <c:pt idx="7">
                  <c:v>-20524.04798878482</c:v>
                </c:pt>
                <c:pt idx="8">
                  <c:v>-23544.56946664879</c:v>
                </c:pt>
                <c:pt idx="9">
                  <c:v>-26736.42110747411</c:v>
                </c:pt>
                <c:pt idx="10">
                  <c:v>-30088.46824071271</c:v>
                </c:pt>
                <c:pt idx="11">
                  <c:v>-33592.12830702356</c:v>
                </c:pt>
                <c:pt idx="12">
                  <c:v>-37240.75534481368</c:v>
                </c:pt>
                <c:pt idx="13">
                  <c:v>-41029.2060794786</c:v>
                </c:pt>
                <c:pt idx="14">
                  <c:v>-44953.52578476906</c:v>
                </c:pt>
                <c:pt idx="15">
                  <c:v>-49010.71552616863</c:v>
                </c:pt>
                <c:pt idx="16">
                  <c:v>-53198.55617588941</c:v>
                </c:pt>
                <c:pt idx="17">
                  <c:v>-57515.47296297144</c:v>
                </c:pt>
                <c:pt idx="18">
                  <c:v>-61960.42956804145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UMo!$B$6:$B$24</c:f>
              <c:numCache>
                <c:formatCode>0</c:formatCode>
                <c:ptCount val="19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</c:numCache>
            </c:numRef>
          </c:xVal>
          <c:yVal>
            <c:numRef>
              <c:f>UMo!$D$6:$D$24</c:f>
              <c:numCache>
                <c:formatCode>General</c:formatCode>
                <c:ptCount val="19"/>
                <c:pt idx="0">
                  <c:v>-2663.274462224213</c:v>
                </c:pt>
                <c:pt idx="1">
                  <c:v>-4266.1532328154</c:v>
                </c:pt>
                <c:pt idx="2">
                  <c:v>-5974.496129159555</c:v>
                </c:pt>
                <c:pt idx="3">
                  <c:v>-7988.49308186474</c:v>
                </c:pt>
                <c:pt idx="4">
                  <c:v>-10290.56431559789</c:v>
                </c:pt>
                <c:pt idx="5">
                  <c:v>-12849.39768142002</c:v>
                </c:pt>
                <c:pt idx="6">
                  <c:v>-15637.95373338413</c:v>
                </c:pt>
                <c:pt idx="7">
                  <c:v>-18634.54139219736</c:v>
                </c:pt>
                <c:pt idx="8">
                  <c:v>-21821.81232916162</c:v>
                </c:pt>
                <c:pt idx="9">
                  <c:v>-25185.72316303064</c:v>
                </c:pt>
                <c:pt idx="10">
                  <c:v>-28714.73381785045</c:v>
                </c:pt>
                <c:pt idx="11">
                  <c:v>-32399.22119554187</c:v>
                </c:pt>
                <c:pt idx="12">
                  <c:v>-36231.05249756342</c:v>
                </c:pt>
                <c:pt idx="13">
                  <c:v>-40203.27166876562</c:v>
                </c:pt>
                <c:pt idx="14">
                  <c:v>-44309.86561922823</c:v>
                </c:pt>
                <c:pt idx="15">
                  <c:v>-48545.58720933047</c:v>
                </c:pt>
                <c:pt idx="16">
                  <c:v>-52905.81917677914</c:v>
                </c:pt>
                <c:pt idx="17">
                  <c:v>-57386.46804029265</c:v>
                </c:pt>
                <c:pt idx="18">
                  <c:v>-61983.88028213845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UMo!$B$6:$B$24</c:f>
              <c:numCache>
                <c:formatCode>0</c:formatCode>
                <c:ptCount val="19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</c:numCache>
            </c:numRef>
          </c:xVal>
          <c:yVal>
            <c:numRef>
              <c:f>UMo!$E$6:$E$24</c:f>
              <c:numCache>
                <c:formatCode>General</c:formatCode>
                <c:ptCount val="19"/>
                <c:pt idx="0">
                  <c:v>4513.584343427173</c:v>
                </c:pt>
                <c:pt idx="1">
                  <c:v>1693.343536850044</c:v>
                </c:pt>
                <c:pt idx="2">
                  <c:v>-523.0156921592616</c:v>
                </c:pt>
                <c:pt idx="3">
                  <c:v>-2905.439144808508</c:v>
                </c:pt>
                <c:pt idx="4">
                  <c:v>-5537.946689915821</c:v>
                </c:pt>
                <c:pt idx="5">
                  <c:v>-8417.417008331425</c:v>
                </c:pt>
                <c:pt idx="6">
                  <c:v>-11525.70482151729</c:v>
                </c:pt>
                <c:pt idx="7">
                  <c:v>-14843.54357463422</c:v>
                </c:pt>
                <c:pt idx="8">
                  <c:v>-18353.53632868902</c:v>
                </c:pt>
                <c:pt idx="9">
                  <c:v>-22040.58649985316</c:v>
                </c:pt>
                <c:pt idx="10">
                  <c:v>-25891.69622285706</c:v>
                </c:pt>
                <c:pt idx="11">
                  <c:v>-29895.64206418867</c:v>
                </c:pt>
                <c:pt idx="12">
                  <c:v>-34042.6667348773</c:v>
                </c:pt>
                <c:pt idx="13">
                  <c:v>-38324.21891477898</c:v>
                </c:pt>
                <c:pt idx="14">
                  <c:v>-42732.74216195141</c:v>
                </c:pt>
                <c:pt idx="15">
                  <c:v>-47261.50575330286</c:v>
                </c:pt>
                <c:pt idx="16">
                  <c:v>-51904.46928792792</c:v>
                </c:pt>
                <c:pt idx="17">
                  <c:v>-56656.17389408344</c:v>
                </c:pt>
                <c:pt idx="18">
                  <c:v>-61511.65426946612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UMo!$B$6:$B$25</c:f>
              <c:numCache>
                <c:formatCode>0</c:formatCode>
                <c:ptCount val="2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</c:numCache>
            </c:numRef>
          </c:xVal>
          <c:yVal>
            <c:numRef>
              <c:f>UMo!$F$6:$F$25</c:f>
              <c:numCache>
                <c:formatCode>General</c:formatCode>
                <c:ptCount val="20"/>
                <c:pt idx="0">
                  <c:v>-4451.780612022102</c:v>
                </c:pt>
                <c:pt idx="1">
                  <c:v>-4781.77636789494</c:v>
                </c:pt>
                <c:pt idx="2">
                  <c:v>-5305.925952252755</c:v>
                </c:pt>
                <c:pt idx="3">
                  <c:v>-6136.773543153842</c:v>
                </c:pt>
                <c:pt idx="4">
                  <c:v>-7237.122461774237</c:v>
                </c:pt>
                <c:pt idx="5">
                  <c:v>-8568.112488220212</c:v>
                </c:pt>
                <c:pt idx="6">
                  <c:v>-10098.87786202706</c:v>
                </c:pt>
                <c:pt idx="7">
                  <c:v>-11805.42772303562</c:v>
                </c:pt>
                <c:pt idx="8">
                  <c:v>-13668.86556512455</c:v>
                </c:pt>
                <c:pt idx="9">
                  <c:v>-15674.02133942714</c:v>
                </c:pt>
                <c:pt idx="10">
                  <c:v>-17808.48932463523</c:v>
                </c:pt>
                <c:pt idx="11">
                  <c:v>-20061.95568273231</c:v>
                </c:pt>
                <c:pt idx="12">
                  <c:v>-22425.72189696751</c:v>
                </c:pt>
                <c:pt idx="13">
                  <c:v>-24892.36050279675</c:v>
                </c:pt>
                <c:pt idx="14">
                  <c:v>-27455.46143687994</c:v>
                </c:pt>
                <c:pt idx="15">
                  <c:v>-30109.4416232271</c:v>
                </c:pt>
                <c:pt idx="16">
                  <c:v>-32849.39954857682</c:v>
                </c:pt>
                <c:pt idx="17">
                  <c:v>-35671.00244468902</c:v>
                </c:pt>
                <c:pt idx="18">
                  <c:v>-38570.39751664705</c:v>
                </c:pt>
                <c:pt idx="19">
                  <c:v>-41544.1411896741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82936"/>
        <c:axId val="2048186120"/>
      </c:scatterChart>
      <c:valAx>
        <c:axId val="20481829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48186120"/>
        <c:crosses val="autoZero"/>
        <c:crossBetween val="midCat"/>
      </c:valAx>
      <c:valAx>
        <c:axId val="2048186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8182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UMo!$A$6:$A$26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UMo!$I$6:$I$26</c:f>
              <c:numCache>
                <c:formatCode>General</c:formatCode>
                <c:ptCount val="21"/>
                <c:pt idx="0">
                  <c:v>-6351.271739485797</c:v>
                </c:pt>
                <c:pt idx="1">
                  <c:v>-3104.190933112609</c:v>
                </c:pt>
                <c:pt idx="2">
                  <c:v>-530.3626267394297</c:v>
                </c:pt>
                <c:pt idx="3">
                  <c:v>1561.838179633759</c:v>
                </c:pt>
                <c:pt idx="4">
                  <c:v>3336.46648600694</c:v>
                </c:pt>
                <c:pt idx="5">
                  <c:v>4930.007292380126</c:v>
                </c:pt>
                <c:pt idx="6">
                  <c:v>6451.375598753313</c:v>
                </c:pt>
                <c:pt idx="7">
                  <c:v>7981.916405126495</c:v>
                </c:pt>
                <c:pt idx="8">
                  <c:v>9575.40471149968</c:v>
                </c:pt>
                <c:pt idx="9">
                  <c:v>11258.04551787286</c:v>
                </c:pt>
                <c:pt idx="10">
                  <c:v>13028.47382424605</c:v>
                </c:pt>
                <c:pt idx="11">
                  <c:v>14857.75463061924</c:v>
                </c:pt>
                <c:pt idx="12">
                  <c:v>16689.38293699245</c:v>
                </c:pt>
                <c:pt idx="13">
                  <c:v>18439.28374336564</c:v>
                </c:pt>
                <c:pt idx="14">
                  <c:v>19995.81204973882</c:v>
                </c:pt>
                <c:pt idx="15">
                  <c:v>21219.752856112</c:v>
                </c:pt>
                <c:pt idx="16">
                  <c:v>21944.32116248517</c:v>
                </c:pt>
                <c:pt idx="17">
                  <c:v>21975.16196885833</c:v>
                </c:pt>
                <c:pt idx="18">
                  <c:v>21090.3502752315</c:v>
                </c:pt>
                <c:pt idx="19">
                  <c:v>19040.39108160465</c:v>
                </c:pt>
                <c:pt idx="20">
                  <c:v>15548.2193879779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UMo!$A$6:$A$26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UMo!$L$6:$L$26</c:f>
              <c:numCache>
                <c:formatCode>General</c:formatCode>
                <c:ptCount val="21"/>
                <c:pt idx="0">
                  <c:v>4513.584343427173</c:v>
                </c:pt>
                <c:pt idx="1">
                  <c:v>5837.42234565471</c:v>
                </c:pt>
                <c:pt idx="2">
                  <c:v>6528.007847882245</c:v>
                </c:pt>
                <c:pt idx="3">
                  <c:v>6776.965850109782</c:v>
                </c:pt>
                <c:pt idx="4">
                  <c:v>6748.351352337318</c:v>
                </c:pt>
                <c:pt idx="5">
                  <c:v>6578.649354564853</c:v>
                </c:pt>
                <c:pt idx="6">
                  <c:v>6376.77485679239</c:v>
                </c:pt>
                <c:pt idx="7">
                  <c:v>6224.072859019926</c:v>
                </c:pt>
                <c:pt idx="8">
                  <c:v>6174.318361247463</c:v>
                </c:pt>
                <c:pt idx="9">
                  <c:v>6253.716363474997</c:v>
                </c:pt>
                <c:pt idx="10">
                  <c:v>6460.901865702535</c:v>
                </c:pt>
                <c:pt idx="11">
                  <c:v>6766.939867930072</c:v>
                </c:pt>
                <c:pt idx="12">
                  <c:v>7115.325370157614</c:v>
                </c:pt>
                <c:pt idx="13">
                  <c:v>7421.983372385149</c:v>
                </c:pt>
                <c:pt idx="14">
                  <c:v>7575.268874612682</c:v>
                </c:pt>
                <c:pt idx="15">
                  <c:v>7435.96687684021</c:v>
                </c:pt>
                <c:pt idx="16">
                  <c:v>6837.292379067735</c:v>
                </c:pt>
                <c:pt idx="17">
                  <c:v>5584.890381295256</c:v>
                </c:pt>
                <c:pt idx="18">
                  <c:v>3456.835883522773</c:v>
                </c:pt>
                <c:pt idx="19">
                  <c:v>203.6338857502833</c:v>
                </c:pt>
                <c:pt idx="20">
                  <c:v>-4451.780612022102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11896"/>
        <c:axId val="2048214888"/>
      </c:scatterChart>
      <c:valAx>
        <c:axId val="2048211896"/>
        <c:scaling>
          <c:orientation val="minMax"/>
          <c:max val="1.0"/>
        </c:scaling>
        <c:delete val="0"/>
        <c:axPos val="b"/>
        <c:numFmt formatCode="0.00" sourceLinked="1"/>
        <c:majorTickMark val="out"/>
        <c:minorTickMark val="none"/>
        <c:tickLblPos val="nextTo"/>
        <c:crossAx val="2048214888"/>
        <c:crosses val="autoZero"/>
        <c:crossBetween val="midCat"/>
      </c:valAx>
      <c:valAx>
        <c:axId val="2048214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821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UMo!$A$6:$A$26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UMo!$J$6:$J$26</c:f>
              <c:numCache>
                <c:formatCode>General</c:formatCode>
                <c:ptCount val="21"/>
                <c:pt idx="0">
                  <c:v>-6351.271739485797</c:v>
                </c:pt>
                <c:pt idx="1">
                  <c:v>-3140.032115966037</c:v>
                </c:pt>
                <c:pt idx="2">
                  <c:v>-589.0551386870326</c:v>
                </c:pt>
                <c:pt idx="3">
                  <c:v>1485.51963877761</c:v>
                </c:pt>
                <c:pt idx="4">
                  <c:v>3246.120704695413</c:v>
                </c:pt>
                <c:pt idx="5">
                  <c:v>4828.479790494158</c:v>
                </c:pt>
                <c:pt idx="6">
                  <c:v>6341.086339452278</c:v>
                </c:pt>
                <c:pt idx="7">
                  <c:v>7865.022342049197</c:v>
                </c:pt>
                <c:pt idx="8">
                  <c:v>9453.894978477607</c:v>
                </c:pt>
                <c:pt idx="9">
                  <c:v>11133.80463523254</c:v>
                </c:pt>
                <c:pt idx="10">
                  <c:v>12903.32869975048</c:v>
                </c:pt>
                <c:pt idx="11">
                  <c:v>14733.51374797891</c:v>
                </c:pt>
                <c:pt idx="12">
                  <c:v>16567.87320397038</c:v>
                </c:pt>
                <c:pt idx="13">
                  <c:v>18322.38968028834</c:v>
                </c:pt>
                <c:pt idx="14">
                  <c:v>19885.52279043778</c:v>
                </c:pt>
                <c:pt idx="15">
                  <c:v>21118.22535422602</c:v>
                </c:pt>
                <c:pt idx="16">
                  <c:v>21853.97538117364</c:v>
                </c:pt>
                <c:pt idx="17">
                  <c:v>21898.84342800218</c:v>
                </c:pt>
                <c:pt idx="18">
                  <c:v>21031.6577632839</c:v>
                </c:pt>
                <c:pt idx="19">
                  <c:v>19004.54989875123</c:v>
                </c:pt>
                <c:pt idx="20">
                  <c:v>15548.2193879779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UMo!$A$6:$A$26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UMo!$M$6:$M$26</c:f>
              <c:numCache>
                <c:formatCode>General</c:formatCode>
                <c:ptCount val="21"/>
                <c:pt idx="0">
                  <c:v>4513.584343427173</c:v>
                </c:pt>
                <c:pt idx="1">
                  <c:v>5801.581162801282</c:v>
                </c:pt>
                <c:pt idx="2">
                  <c:v>6469.315335934642</c:v>
                </c:pt>
                <c:pt idx="3">
                  <c:v>6700.647309253633</c:v>
                </c:pt>
                <c:pt idx="4">
                  <c:v>6658.00557102579</c:v>
                </c:pt>
                <c:pt idx="5">
                  <c:v>6477.121852678885</c:v>
                </c:pt>
                <c:pt idx="6">
                  <c:v>6266.485597491355</c:v>
                </c:pt>
                <c:pt idx="7">
                  <c:v>6107.178795942629</c:v>
                </c:pt>
                <c:pt idx="8">
                  <c:v>6052.808628225388</c:v>
                </c:pt>
                <c:pt idx="9">
                  <c:v>6129.475480834675</c:v>
                </c:pt>
                <c:pt idx="10">
                  <c:v>6335.756741206968</c:v>
                </c:pt>
                <c:pt idx="11">
                  <c:v>6642.69898528975</c:v>
                </c:pt>
                <c:pt idx="12">
                  <c:v>6993.81563713554</c:v>
                </c:pt>
                <c:pt idx="13">
                  <c:v>7305.089309307851</c:v>
                </c:pt>
                <c:pt idx="14">
                  <c:v>7464.979615311648</c:v>
                </c:pt>
                <c:pt idx="15">
                  <c:v>7334.439374954241</c:v>
                </c:pt>
                <c:pt idx="16">
                  <c:v>6746.946597756209</c:v>
                </c:pt>
                <c:pt idx="17">
                  <c:v>5508.571840439108</c:v>
                </c:pt>
                <c:pt idx="18">
                  <c:v>3398.14337157517</c:v>
                </c:pt>
                <c:pt idx="19">
                  <c:v>167.792702896856</c:v>
                </c:pt>
                <c:pt idx="20">
                  <c:v>-4451.780612022102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UMo!$A$6:$A$26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UMo!$Q$6:$Q$26</c:f>
              <c:numCache>
                <c:formatCode>General</c:formatCode>
                <c:ptCount val="21"/>
                <c:pt idx="0">
                  <c:v>113564.8969473685</c:v>
                </c:pt>
                <c:pt idx="1">
                  <c:v>82764.8969473685</c:v>
                </c:pt>
                <c:pt idx="2">
                  <c:v>56964.89694736854</c:v>
                </c:pt>
                <c:pt idx="3">
                  <c:v>36164.89694736852</c:v>
                </c:pt>
                <c:pt idx="4">
                  <c:v>20364.89694736855</c:v>
                </c:pt>
                <c:pt idx="5">
                  <c:v>9564.896947368543</c:v>
                </c:pt>
                <c:pt idx="6">
                  <c:v>3764.896947368543</c:v>
                </c:pt>
                <c:pt idx="7">
                  <c:v>2964.896947368549</c:v>
                </c:pt>
                <c:pt idx="8">
                  <c:v>7164.896947368556</c:v>
                </c:pt>
                <c:pt idx="9">
                  <c:v>16364.89694736855</c:v>
                </c:pt>
                <c:pt idx="10">
                  <c:v>30564.89694736856</c:v>
                </c:pt>
                <c:pt idx="11">
                  <c:v>49764.89694736856</c:v>
                </c:pt>
                <c:pt idx="12">
                  <c:v>73964.8969473691</c:v>
                </c:pt>
                <c:pt idx="13">
                  <c:v>103164.8969473692</c:v>
                </c:pt>
                <c:pt idx="14">
                  <c:v>137364.8969473693</c:v>
                </c:pt>
                <c:pt idx="15">
                  <c:v>176564.8969473694</c:v>
                </c:pt>
                <c:pt idx="16">
                  <c:v>220764.8969473695</c:v>
                </c:pt>
                <c:pt idx="17">
                  <c:v>269964.8969473696</c:v>
                </c:pt>
                <c:pt idx="18">
                  <c:v>324164.8969473697</c:v>
                </c:pt>
                <c:pt idx="19">
                  <c:v>383364.8969473698</c:v>
                </c:pt>
                <c:pt idx="20">
                  <c:v>447564.8969473686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56008"/>
        <c:axId val="2048259000"/>
      </c:scatterChart>
      <c:valAx>
        <c:axId val="2048256008"/>
        <c:scaling>
          <c:orientation val="minMax"/>
          <c:max val="1.0"/>
        </c:scaling>
        <c:delete val="0"/>
        <c:axPos val="b"/>
        <c:numFmt formatCode="0.00" sourceLinked="1"/>
        <c:majorTickMark val="out"/>
        <c:minorTickMark val="none"/>
        <c:tickLblPos val="nextTo"/>
        <c:crossAx val="2048259000"/>
        <c:crosses val="autoZero"/>
        <c:crossBetween val="midCat"/>
      </c:valAx>
      <c:valAx>
        <c:axId val="2048259000"/>
        <c:scaling>
          <c:orientation val="minMax"/>
          <c:max val="25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48256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108705161855"/>
          <c:y val="0.0462962962962963"/>
          <c:w val="0.816814960629921"/>
          <c:h val="0.8796296296296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UMo!$A$6:$A$26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UMo!$J$31:$J$51</c:f>
              <c:numCache>
                <c:formatCode>General</c:formatCode>
                <c:ptCount val="21"/>
                <c:pt idx="0">
                  <c:v>-26736.42110747411</c:v>
                </c:pt>
                <c:pt idx="1">
                  <c:v>-24061.42294760604</c:v>
                </c:pt>
                <c:pt idx="2">
                  <c:v>-21678.02625014544</c:v>
                </c:pt>
                <c:pt idx="3">
                  <c:v>-19531.11155082855</c:v>
                </c:pt>
                <c:pt idx="4">
                  <c:v>-17524.99896697998</c:v>
                </c:pt>
                <c:pt idx="5">
                  <c:v>-15576.09618432205</c:v>
                </c:pt>
                <c:pt idx="6">
                  <c:v>-13618.35377007037</c:v>
                </c:pt>
                <c:pt idx="7">
                  <c:v>-11604.91681943065</c:v>
                </c:pt>
                <c:pt idx="8">
                  <c:v>-9508.798530476062</c:v>
                </c:pt>
                <c:pt idx="9">
                  <c:v>-7323.200038256203</c:v>
                </c:pt>
                <c:pt idx="10">
                  <c:v>-5061.672468406293</c:v>
                </c:pt>
                <c:pt idx="11">
                  <c:v>-2758.195061451504</c:v>
                </c:pt>
                <c:pt idx="12">
                  <c:v>-467.1985768666254</c:v>
                </c:pt>
                <c:pt idx="13">
                  <c:v>1736.458110983482</c:v>
                </c:pt>
                <c:pt idx="14">
                  <c:v>3757.566137148455</c:v>
                </c:pt>
                <c:pt idx="15">
                  <c:v>5480.728699701464</c:v>
                </c:pt>
                <c:pt idx="16">
                  <c:v>6770.680893848219</c:v>
                </c:pt>
                <c:pt idx="17">
                  <c:v>7472.963286804333</c:v>
                </c:pt>
                <c:pt idx="18">
                  <c:v>7415.573564292122</c:v>
                </c:pt>
                <c:pt idx="19">
                  <c:v>6414.421843636198</c:v>
                </c:pt>
                <c:pt idx="20">
                  <c:v>4325.978660572856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UMo!$A$6:$A$26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UMo!$M$31:$M$51</c:f>
              <c:numCache>
                <c:formatCode>General</c:formatCode>
                <c:ptCount val="21"/>
                <c:pt idx="0">
                  <c:v>-22040.58649985316</c:v>
                </c:pt>
                <c:pt idx="1">
                  <c:v>-20980.38007036613</c:v>
                </c:pt>
                <c:pt idx="2">
                  <c:v>-20171.77510328659</c:v>
                </c:pt>
                <c:pt idx="3">
                  <c:v>-19559.65213435074</c:v>
                </c:pt>
                <c:pt idx="4">
                  <c:v>-19048.33128088322</c:v>
                </c:pt>
                <c:pt idx="5">
                  <c:v>-18554.22022860633</c:v>
                </c:pt>
                <c:pt idx="6">
                  <c:v>-18011.2695447357</c:v>
                </c:pt>
                <c:pt idx="7">
                  <c:v>-17372.62432447703</c:v>
                </c:pt>
                <c:pt idx="8">
                  <c:v>-16611.2977659035</c:v>
                </c:pt>
                <c:pt idx="9">
                  <c:v>-15720.49100406468</c:v>
                </c:pt>
                <c:pt idx="10">
                  <c:v>-14713.75516459582</c:v>
                </c:pt>
                <c:pt idx="11">
                  <c:v>-13625.06948802207</c:v>
                </c:pt>
                <c:pt idx="12">
                  <c:v>-12508.86473381827</c:v>
                </c:pt>
                <c:pt idx="13">
                  <c:v>-11439.99977634921</c:v>
                </c:pt>
                <c:pt idx="14">
                  <c:v>-10513.68348056528</c:v>
                </c:pt>
                <c:pt idx="15">
                  <c:v>-9845.312648393315</c:v>
                </c:pt>
                <c:pt idx="16">
                  <c:v>-9570.152184627608</c:v>
                </c:pt>
                <c:pt idx="17">
                  <c:v>-9842.66152205254</c:v>
                </c:pt>
                <c:pt idx="18">
                  <c:v>-10834.8429749458</c:v>
                </c:pt>
                <c:pt idx="19">
                  <c:v>-12730.78642598277</c:v>
                </c:pt>
                <c:pt idx="20">
                  <c:v>-15674.02133942714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UMo!$A$6:$A$26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UMo!$Q$31:$Q$51</c:f>
              <c:numCache>
                <c:formatCode>General</c:formatCode>
                <c:ptCount val="21"/>
                <c:pt idx="0">
                  <c:v>40071.40589281954</c:v>
                </c:pt>
                <c:pt idx="1">
                  <c:v>9271.40589281953</c:v>
                </c:pt>
                <c:pt idx="2">
                  <c:v>-16528.59410718043</c:v>
                </c:pt>
                <c:pt idx="3">
                  <c:v>-37328.59410718045</c:v>
                </c:pt>
                <c:pt idx="4">
                  <c:v>-53128.59410718043</c:v>
                </c:pt>
                <c:pt idx="5">
                  <c:v>-63928.59410718043</c:v>
                </c:pt>
                <c:pt idx="6">
                  <c:v>-69728.59410718043</c:v>
                </c:pt>
                <c:pt idx="7">
                  <c:v>-70528.59410718043</c:v>
                </c:pt>
                <c:pt idx="8">
                  <c:v>-66328.59410718041</c:v>
                </c:pt>
                <c:pt idx="9">
                  <c:v>-57128.59410718043</c:v>
                </c:pt>
                <c:pt idx="10">
                  <c:v>-42928.59410718041</c:v>
                </c:pt>
                <c:pt idx="11">
                  <c:v>-23728.59410718041</c:v>
                </c:pt>
                <c:pt idx="12">
                  <c:v>471.4058928201266</c:v>
                </c:pt>
                <c:pt idx="13">
                  <c:v>29671.40589282024</c:v>
                </c:pt>
                <c:pt idx="14">
                  <c:v>63871.40589282036</c:v>
                </c:pt>
                <c:pt idx="15">
                  <c:v>103071.4058928204</c:v>
                </c:pt>
                <c:pt idx="16">
                  <c:v>147271.4058928205</c:v>
                </c:pt>
                <c:pt idx="17">
                  <c:v>196471.4058928206</c:v>
                </c:pt>
                <c:pt idx="18">
                  <c:v>250671.4058928207</c:v>
                </c:pt>
                <c:pt idx="19">
                  <c:v>309871.4058928208</c:v>
                </c:pt>
                <c:pt idx="20">
                  <c:v>374071.4058928196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78904"/>
        <c:axId val="2048381928"/>
      </c:scatterChart>
      <c:valAx>
        <c:axId val="2048378904"/>
        <c:scaling>
          <c:orientation val="minMax"/>
          <c:max val="1.0"/>
        </c:scaling>
        <c:delete val="0"/>
        <c:axPos val="b"/>
        <c:numFmt formatCode="0.00" sourceLinked="1"/>
        <c:majorTickMark val="out"/>
        <c:minorTickMark val="none"/>
        <c:tickLblPos val="nextTo"/>
        <c:crossAx val="2048381928"/>
        <c:crosses val="autoZero"/>
        <c:crossBetween val="midCat"/>
      </c:valAx>
      <c:valAx>
        <c:axId val="204838192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48378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UMo!$A$31:$A$51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UMo!$B$54:$B$74</c:f>
              <c:numCache>
                <c:formatCode>General</c:formatCode>
                <c:ptCount val="21"/>
                <c:pt idx="0">
                  <c:v>0.0</c:v>
                </c:pt>
                <c:pt idx="1">
                  <c:v>-1485.492720364382</c:v>
                </c:pt>
                <c:pt idx="2">
                  <c:v>-2432.601055456654</c:v>
                </c:pt>
                <c:pt idx="3">
                  <c:v>-3163.138820899635</c:v>
                </c:pt>
                <c:pt idx="4">
                  <c:v>-3744.51928673077</c:v>
                </c:pt>
                <c:pt idx="5">
                  <c:v>-4207.96282268799</c:v>
                </c:pt>
                <c:pt idx="6">
                  <c:v>-4571.107278910527</c:v>
                </c:pt>
                <c:pt idx="7">
                  <c:v>-4844.853487823249</c:v>
                </c:pt>
                <c:pt idx="8">
                  <c:v>-5036.156998385655</c:v>
                </c:pt>
                <c:pt idx="9">
                  <c:v>-5149.353677544532</c:v>
                </c:pt>
                <c:pt idx="10">
                  <c:v>-5186.83136623877</c:v>
                </c:pt>
                <c:pt idx="11">
                  <c:v>-5149.353677544532</c:v>
                </c:pt>
                <c:pt idx="12">
                  <c:v>-5036.156998385651</c:v>
                </c:pt>
                <c:pt idx="13">
                  <c:v>-4844.853487823244</c:v>
                </c:pt>
                <c:pt idx="14">
                  <c:v>-4571.10727891052</c:v>
                </c:pt>
                <c:pt idx="15">
                  <c:v>-4207.962822687982</c:v>
                </c:pt>
                <c:pt idx="16">
                  <c:v>-3744.51928673076</c:v>
                </c:pt>
                <c:pt idx="17">
                  <c:v>-3163.138820899622</c:v>
                </c:pt>
                <c:pt idx="18">
                  <c:v>-2432.601055456638</c:v>
                </c:pt>
                <c:pt idx="19">
                  <c:v>-1485.492720364359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02344"/>
        <c:axId val="2048405416"/>
      </c:scatterChart>
      <c:valAx>
        <c:axId val="20484023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48405416"/>
        <c:crosses val="autoZero"/>
        <c:crossBetween val="midCat"/>
      </c:valAx>
      <c:valAx>
        <c:axId val="2048405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840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UMo!$A$31:$A$51</c:f>
              <c:numCache>
                <c:formatCode>0.00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  <c:pt idx="20">
                  <c:v>0.0</c:v>
                </c:pt>
              </c:numCache>
            </c:numRef>
          </c:xVal>
          <c:yVal>
            <c:numRef>
              <c:f>UMo!$H$54:$H$74</c:f>
              <c:numCache>
                <c:formatCode>General</c:formatCode>
                <c:ptCount val="21"/>
                <c:pt idx="0">
                  <c:v>23286.69</c:v>
                </c:pt>
                <c:pt idx="1">
                  <c:v>16818.68999999999</c:v>
                </c:pt>
                <c:pt idx="2">
                  <c:v>11400.69</c:v>
                </c:pt>
                <c:pt idx="3">
                  <c:v>7032.689999999997</c:v>
                </c:pt>
                <c:pt idx="4">
                  <c:v>3714.690000000002</c:v>
                </c:pt>
                <c:pt idx="5">
                  <c:v>1446.69</c:v>
                </c:pt>
                <c:pt idx="6">
                  <c:v>228.6899999999992</c:v>
                </c:pt>
                <c:pt idx="7">
                  <c:v>60.68999999999991</c:v>
                </c:pt>
                <c:pt idx="8">
                  <c:v>942.6900000000008</c:v>
                </c:pt>
                <c:pt idx="9">
                  <c:v>2874.689999999999</c:v>
                </c:pt>
                <c:pt idx="10">
                  <c:v>5856.69</c:v>
                </c:pt>
                <c:pt idx="11">
                  <c:v>9888.690000000002</c:v>
                </c:pt>
                <c:pt idx="12">
                  <c:v>14970.69000000011</c:v>
                </c:pt>
                <c:pt idx="13">
                  <c:v>21102.69000000014</c:v>
                </c:pt>
                <c:pt idx="14">
                  <c:v>28284.69000000016</c:v>
                </c:pt>
                <c:pt idx="15">
                  <c:v>36516.69000000018</c:v>
                </c:pt>
                <c:pt idx="16">
                  <c:v>45798.69000000019</c:v>
                </c:pt>
                <c:pt idx="17">
                  <c:v>56130.69000000023</c:v>
                </c:pt>
                <c:pt idx="18">
                  <c:v>67512.69000000024</c:v>
                </c:pt>
                <c:pt idx="19">
                  <c:v>79944.69000000023</c:v>
                </c:pt>
                <c:pt idx="20">
                  <c:v>93426.69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28488"/>
        <c:axId val="2048431560"/>
      </c:scatterChart>
      <c:valAx>
        <c:axId val="2048428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48431560"/>
        <c:crosses val="autoZero"/>
        <c:crossBetween val="midCat"/>
      </c:valAx>
      <c:valAx>
        <c:axId val="2048431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842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0.xml"/><Relationship Id="rId12" Type="http://schemas.openxmlformats.org/officeDocument/2006/relationships/chart" Target="../charts/chart21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730250</xdr:colOff>
      <xdr:row>15</xdr:row>
      <xdr:rowOff>139700</xdr:rowOff>
    </xdr:from>
    <xdr:to>
      <xdr:col>16</xdr:col>
      <xdr:colOff>349250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14</xdr:col>
      <xdr:colOff>444500</xdr:colOff>
      <xdr:row>47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469900</xdr:colOff>
      <xdr:row>43</xdr:row>
      <xdr:rowOff>177800</xdr:rowOff>
    </xdr:from>
    <xdr:to>
      <xdr:col>8</xdr:col>
      <xdr:colOff>406400</xdr:colOff>
      <xdr:row>60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241300</xdr:colOff>
      <xdr:row>1</xdr:row>
      <xdr:rowOff>152400</xdr:rowOff>
    </xdr:from>
    <xdr:to>
      <xdr:col>22</xdr:col>
      <xdr:colOff>685800</xdr:colOff>
      <xdr:row>16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368300</xdr:colOff>
      <xdr:row>17</xdr:row>
      <xdr:rowOff>127000</xdr:rowOff>
    </xdr:from>
    <xdr:to>
      <xdr:col>22</xdr:col>
      <xdr:colOff>812800</xdr:colOff>
      <xdr:row>32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33</xdr:row>
      <xdr:rowOff>63500</xdr:rowOff>
    </xdr:from>
    <xdr:to>
      <xdr:col>22</xdr:col>
      <xdr:colOff>787400</xdr:colOff>
      <xdr:row>47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330200</xdr:colOff>
      <xdr:row>49</xdr:row>
      <xdr:rowOff>0</xdr:rowOff>
    </xdr:from>
    <xdr:to>
      <xdr:col>22</xdr:col>
      <xdr:colOff>774700</xdr:colOff>
      <xdr:row>63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74</xdr:row>
      <xdr:rowOff>127000</xdr:rowOff>
    </xdr:from>
    <xdr:to>
      <xdr:col>6</xdr:col>
      <xdr:colOff>520700</xdr:colOff>
      <xdr:row>89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13</xdr:col>
      <xdr:colOff>444500</xdr:colOff>
      <xdr:row>89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3</xdr:row>
      <xdr:rowOff>152400</xdr:rowOff>
    </xdr:from>
    <xdr:to>
      <xdr:col>25</xdr:col>
      <xdr:colOff>654050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152400</xdr:colOff>
      <xdr:row>19</xdr:row>
      <xdr:rowOff>76200</xdr:rowOff>
    </xdr:from>
    <xdr:to>
      <xdr:col>25</xdr:col>
      <xdr:colOff>596900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196850</xdr:colOff>
      <xdr:row>36</xdr:row>
      <xdr:rowOff>101600</xdr:rowOff>
    </xdr:from>
    <xdr:to>
      <xdr:col>33</xdr:col>
      <xdr:colOff>393700</xdr:colOff>
      <xdr:row>53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50800</xdr:colOff>
      <xdr:row>41</xdr:row>
      <xdr:rowOff>139700</xdr:rowOff>
    </xdr:from>
    <xdr:to>
      <xdr:col>39</xdr:col>
      <xdr:colOff>419100</xdr:colOff>
      <xdr:row>56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139700</xdr:colOff>
      <xdr:row>36</xdr:row>
      <xdr:rowOff>139700</xdr:rowOff>
    </xdr:from>
    <xdr:to>
      <xdr:col>25</xdr:col>
      <xdr:colOff>425450</xdr:colOff>
      <xdr:row>51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59</xdr:row>
      <xdr:rowOff>0</xdr:rowOff>
    </xdr:from>
    <xdr:to>
      <xdr:col>40</xdr:col>
      <xdr:colOff>368300</xdr:colOff>
      <xdr:row>73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152400</xdr:colOff>
      <xdr:row>52</xdr:row>
      <xdr:rowOff>25400</xdr:rowOff>
    </xdr:from>
    <xdr:to>
      <xdr:col>25</xdr:col>
      <xdr:colOff>444500</xdr:colOff>
      <xdr:row>66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40</xdr:row>
      <xdr:rowOff>0</xdr:rowOff>
    </xdr:from>
    <xdr:to>
      <xdr:col>45</xdr:col>
      <xdr:colOff>457200</xdr:colOff>
      <xdr:row>54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0</xdr:colOff>
      <xdr:row>39</xdr:row>
      <xdr:rowOff>0</xdr:rowOff>
    </xdr:from>
    <xdr:to>
      <xdr:col>51</xdr:col>
      <xdr:colOff>457200</xdr:colOff>
      <xdr:row>53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609600</xdr:colOff>
      <xdr:row>37</xdr:row>
      <xdr:rowOff>25400</xdr:rowOff>
    </xdr:from>
    <xdr:to>
      <xdr:col>58</xdr:col>
      <xdr:colOff>254000</xdr:colOff>
      <xdr:row>51</xdr:row>
      <xdr:rowOff>101600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355600</xdr:colOff>
      <xdr:row>38</xdr:row>
      <xdr:rowOff>101600</xdr:rowOff>
    </xdr:from>
    <xdr:to>
      <xdr:col>65</xdr:col>
      <xdr:colOff>0</xdr:colOff>
      <xdr:row>52</xdr:row>
      <xdr:rowOff>177800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546100</xdr:colOff>
      <xdr:row>5</xdr:row>
      <xdr:rowOff>139700</xdr:rowOff>
    </xdr:from>
    <xdr:to>
      <xdr:col>73</xdr:col>
      <xdr:colOff>190500</xdr:colOff>
      <xdr:row>20</xdr:row>
      <xdr:rowOff>25400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273050</xdr:colOff>
      <xdr:row>3</xdr:row>
      <xdr:rowOff>95250</xdr:rowOff>
    </xdr:from>
    <xdr:to>
      <xdr:col>34</xdr:col>
      <xdr:colOff>717550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0"/>
  <sheetViews>
    <sheetView topLeftCell="A4" workbookViewId="0">
      <selection activeCell="B18" sqref="B18:H38"/>
    </sheetView>
  </sheetViews>
  <sheetFormatPr baseColWidth="10" defaultRowHeight="15" x14ac:dyDescent="0"/>
  <sheetData>
    <row r="2" spans="2:31">
      <c r="B2" t="s">
        <v>0</v>
      </c>
      <c r="C2" t="s">
        <v>1</v>
      </c>
      <c r="D2" t="s">
        <v>2</v>
      </c>
      <c r="E2" t="s">
        <v>3</v>
      </c>
    </row>
    <row r="3" spans="2:31">
      <c r="B3" t="s">
        <v>0</v>
      </c>
      <c r="C3" t="s">
        <v>4</v>
      </c>
      <c r="D3" t="s">
        <v>2</v>
      </c>
      <c r="E3" t="s">
        <v>5</v>
      </c>
    </row>
    <row r="4" spans="2:31">
      <c r="B4" t="s">
        <v>0</v>
      </c>
      <c r="C4" t="s">
        <v>6</v>
      </c>
      <c r="D4" t="s">
        <v>2</v>
      </c>
      <c r="E4">
        <v>38000</v>
      </c>
      <c r="F4" t="s">
        <v>7</v>
      </c>
      <c r="G4" t="s">
        <v>8</v>
      </c>
    </row>
    <row r="5" spans="2:31">
      <c r="B5" t="s">
        <v>0</v>
      </c>
      <c r="C5" t="s">
        <v>9</v>
      </c>
      <c r="D5" t="s">
        <v>2</v>
      </c>
      <c r="E5" t="s">
        <v>1</v>
      </c>
      <c r="F5" t="s">
        <v>10</v>
      </c>
      <c r="G5" t="s">
        <v>11</v>
      </c>
      <c r="H5" t="s">
        <v>12</v>
      </c>
    </row>
    <row r="6" spans="2:31">
      <c r="B6" t="s">
        <v>0</v>
      </c>
      <c r="C6" t="s">
        <v>13</v>
      </c>
      <c r="D6" t="s">
        <v>2</v>
      </c>
      <c r="E6" t="s">
        <v>11</v>
      </c>
      <c r="F6" t="s">
        <v>10</v>
      </c>
      <c r="G6" t="s">
        <v>4</v>
      </c>
      <c r="H6" t="s">
        <v>7</v>
      </c>
      <c r="I6" t="s">
        <v>14</v>
      </c>
      <c r="J6" t="s">
        <v>10</v>
      </c>
      <c r="K6" t="s">
        <v>6</v>
      </c>
      <c r="L6" t="s">
        <v>7</v>
      </c>
      <c r="M6" t="s">
        <v>15</v>
      </c>
    </row>
    <row r="8" spans="2:31"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2:31">
      <c r="B9" t="s">
        <v>21</v>
      </c>
      <c r="C9" t="s">
        <v>22</v>
      </c>
    </row>
    <row r="10" spans="2:31">
      <c r="B10" t="s">
        <v>23</v>
      </c>
      <c r="C10" t="s">
        <v>14</v>
      </c>
      <c r="D10" t="s">
        <v>24</v>
      </c>
      <c r="E10" t="s">
        <v>2</v>
      </c>
      <c r="F10" t="s">
        <v>25</v>
      </c>
      <c r="G10" t="s">
        <v>7</v>
      </c>
      <c r="H10" t="s">
        <v>26</v>
      </c>
      <c r="I10" t="s">
        <v>27</v>
      </c>
      <c r="J10" t="s">
        <v>28</v>
      </c>
      <c r="K10" t="s">
        <v>10</v>
      </c>
      <c r="L10" t="s">
        <v>29</v>
      </c>
      <c r="M10" t="s">
        <v>10</v>
      </c>
      <c r="N10" t="s">
        <v>30</v>
      </c>
      <c r="O10" t="s">
        <v>16</v>
      </c>
      <c r="P10" t="s">
        <v>19</v>
      </c>
      <c r="Q10" t="s">
        <v>20</v>
      </c>
      <c r="R10" t="s">
        <v>31</v>
      </c>
      <c r="S10" t="s">
        <v>32</v>
      </c>
    </row>
    <row r="13" spans="2:31">
      <c r="B13" t="s">
        <v>0</v>
      </c>
      <c r="C13" t="s">
        <v>33</v>
      </c>
      <c r="D13" t="s">
        <v>34</v>
      </c>
    </row>
    <row r="14" spans="2:31">
      <c r="B14" t="s">
        <v>35</v>
      </c>
      <c r="C14" t="s">
        <v>2</v>
      </c>
      <c r="D14">
        <v>-8407.7340000000004</v>
      </c>
      <c r="E14" t="s">
        <v>7</v>
      </c>
      <c r="F14">
        <v>130.95515</v>
      </c>
      <c r="G14" t="s">
        <v>10</v>
      </c>
      <c r="H14" t="s">
        <v>36</v>
      </c>
      <c r="I14" t="s">
        <v>37</v>
      </c>
      <c r="J14">
        <v>26.918199999999999</v>
      </c>
      <c r="K14" t="s">
        <v>10</v>
      </c>
      <c r="L14" t="s">
        <v>36</v>
      </c>
      <c r="M14" t="s">
        <v>10</v>
      </c>
      <c r="N14" t="s">
        <v>38</v>
      </c>
      <c r="O14" t="s">
        <v>7</v>
      </c>
      <c r="P14" s="1">
        <v>1.2515600000000001E-3</v>
      </c>
      <c r="Q14" t="s">
        <v>10</v>
      </c>
      <c r="R14" t="s">
        <v>39</v>
      </c>
      <c r="S14" t="s">
        <v>40</v>
      </c>
      <c r="T14" t="s">
        <v>37</v>
      </c>
      <c r="U14" s="1">
        <v>4.4260499999999997E-6</v>
      </c>
      <c r="V14" t="s">
        <v>10</v>
      </c>
      <c r="W14" t="s">
        <v>39</v>
      </c>
      <c r="X14" t="s">
        <v>41</v>
      </c>
      <c r="Y14" t="s">
        <v>7</v>
      </c>
      <c r="Z14" t="s">
        <v>42</v>
      </c>
      <c r="AA14" t="s">
        <v>16</v>
      </c>
      <c r="AB14" t="s">
        <v>43</v>
      </c>
      <c r="AC14" t="s">
        <v>36</v>
      </c>
      <c r="AD14" t="s">
        <v>44</v>
      </c>
      <c r="AE14">
        <v>955</v>
      </c>
    </row>
    <row r="15" spans="2:31">
      <c r="B15" t="s">
        <v>45</v>
      </c>
      <c r="C15" t="s">
        <v>2</v>
      </c>
      <c r="D15">
        <v>-22521.8</v>
      </c>
      <c r="E15" t="s">
        <v>7</v>
      </c>
      <c r="F15">
        <v>292.12109299999997</v>
      </c>
      <c r="G15" t="s">
        <v>10</v>
      </c>
      <c r="H15" t="s">
        <v>36</v>
      </c>
      <c r="I15" t="s">
        <v>37</v>
      </c>
      <c r="J15">
        <v>48.66</v>
      </c>
      <c r="K15" t="s">
        <v>10</v>
      </c>
      <c r="L15" t="s">
        <v>36</v>
      </c>
      <c r="M15" t="s">
        <v>10</v>
      </c>
      <c r="N15" t="s">
        <v>46</v>
      </c>
      <c r="O15" t="s">
        <v>16</v>
      </c>
      <c r="P15" t="s">
        <v>43</v>
      </c>
      <c r="Q15" t="s">
        <v>36</v>
      </c>
      <c r="R15" t="s">
        <v>47</v>
      </c>
      <c r="S15">
        <v>955</v>
      </c>
    </row>
    <row r="16" spans="2:31">
      <c r="B16" t="s">
        <v>48</v>
      </c>
      <c r="C16" t="s">
        <v>2</v>
      </c>
      <c r="D16" t="s">
        <v>49</v>
      </c>
      <c r="E16" t="s">
        <v>44</v>
      </c>
      <c r="F16">
        <v>955</v>
      </c>
      <c r="G16" t="s">
        <v>35</v>
      </c>
      <c r="H16" t="s">
        <v>50</v>
      </c>
    </row>
    <row r="18" spans="2:8">
      <c r="B18" t="s">
        <v>55</v>
      </c>
      <c r="C18" t="s">
        <v>51</v>
      </c>
      <c r="D18" t="s">
        <v>48</v>
      </c>
      <c r="E18" t="s">
        <v>52</v>
      </c>
      <c r="F18" t="s">
        <v>53</v>
      </c>
      <c r="G18" t="s">
        <v>54</v>
      </c>
      <c r="H18" t="s">
        <v>13</v>
      </c>
    </row>
    <row r="19" spans="2:8">
      <c r="B19">
        <v>1</v>
      </c>
      <c r="C19">
        <v>50</v>
      </c>
      <c r="D19">
        <f>-8407.734 + 130.95515*C19 - 26.9182*C19*LN(C19)+((1.25156*10^-3)*C19^2) -(4.42605*10^-6)*C19^3 + 38568/C19</f>
        <v>-6351.2717394857973</v>
      </c>
      <c r="E19">
        <f>-7827.594691 + 125.64905*C19-24.1618*C19*LN(C19) - (4.37791*10^-3)*C19^2 + 34971/C19</f>
        <v>-5582.7428386276879</v>
      </c>
      <c r="F19">
        <f>E19+38000</f>
        <v>32417.257161372312</v>
      </c>
      <c r="G19">
        <f>-2843.69*B19*(1-B19)</f>
        <v>0</v>
      </c>
      <c r="H19">
        <f>B19*D$19+(1-B19)*F$19+G19</f>
        <v>-6351.2717394857973</v>
      </c>
    </row>
    <row r="20" spans="2:8">
      <c r="B20">
        <v>0.95</v>
      </c>
      <c r="C20">
        <v>100</v>
      </c>
      <c r="D20">
        <f t="shared" ref="D20:D38" si="0">-8407.734 + 130.95515*C20 - 26.9182*C20*LN(C20)+((1.25156*10^-3)*C20^2) -(4.42605*10^-6)*C20^3 + 38568/C20</f>
        <v>-7314.7386600464642</v>
      </c>
      <c r="E20">
        <f t="shared" ref="E20:E37" si="1">-7827.594691 + 125.64905*C20-24.1618*C20*LN(C20) - (4.37791*10^-3)*C20^2 + 34971/C20</f>
        <v>-6083.6788909807065</v>
      </c>
      <c r="F20">
        <f>E20+38000</f>
        <v>31916.321109019293</v>
      </c>
      <c r="G20">
        <f>-2843.69*B20*(1-B20)</f>
        <v>-135.07527500000012</v>
      </c>
      <c r="H20">
        <f>B20*D$19+(1-B20)*F$19+G20</f>
        <v>-4547.9205694428902</v>
      </c>
    </row>
    <row r="21" spans="2:8">
      <c r="B21">
        <v>0.9</v>
      </c>
      <c r="C21">
        <v>150</v>
      </c>
      <c r="D21">
        <f t="shared" si="0"/>
        <v>-8725.7117647812756</v>
      </c>
      <c r="E21">
        <f t="shared" si="1"/>
        <v>-7005.4953433342325</v>
      </c>
      <c r="F21">
        <f t="shared" ref="F21:F38" si="2">E21+38000</f>
        <v>30994.504656665769</v>
      </c>
      <c r="G21">
        <f t="shared" ref="G21:G37" si="3">-2843.69*B21*(1-B21)</f>
        <v>-255.93209999999993</v>
      </c>
      <c r="H21">
        <f t="shared" ref="H21:H38" si="4">B21*D$19+(1-B21)*F$19+G21</f>
        <v>-2730.3509493999877</v>
      </c>
    </row>
    <row r="22" spans="2:8">
      <c r="B22">
        <v>0.85</v>
      </c>
      <c r="C22">
        <v>200</v>
      </c>
      <c r="D22">
        <f t="shared" si="0"/>
        <v>-10533.443307242667</v>
      </c>
      <c r="E22">
        <f t="shared" si="1"/>
        <v>-8301.4230004120673</v>
      </c>
      <c r="F22">
        <f t="shared" si="2"/>
        <v>29698.576999587931</v>
      </c>
      <c r="G22">
        <f t="shared" si="3"/>
        <v>-362.57047500000004</v>
      </c>
      <c r="H22">
        <f>B22*D$19+(1-B22)*F$19+G22</f>
        <v>-898.56287935707996</v>
      </c>
    </row>
    <row r="23" spans="2:8">
      <c r="B23">
        <v>0.8</v>
      </c>
      <c r="C23">
        <v>250</v>
      </c>
      <c r="D23">
        <f t="shared" si="0"/>
        <v>-12662.556351049872</v>
      </c>
      <c r="E23">
        <f t="shared" si="1"/>
        <v>-9901.1761673010078</v>
      </c>
      <c r="F23">
        <f t="shared" si="2"/>
        <v>28098.823832698992</v>
      </c>
      <c r="G23">
        <f t="shared" si="3"/>
        <v>-454.99039999999997</v>
      </c>
      <c r="H23">
        <f t="shared" si="4"/>
        <v>947.44364068582286</v>
      </c>
    </row>
    <row r="24" spans="2:8">
      <c r="B24">
        <v>0.75</v>
      </c>
      <c r="C24">
        <v>300</v>
      </c>
      <c r="D24">
        <f t="shared" si="0"/>
        <v>-15060.159172787171</v>
      </c>
      <c r="E24">
        <f t="shared" si="1"/>
        <v>-11754.417009844454</v>
      </c>
      <c r="F24">
        <f t="shared" si="2"/>
        <v>26245.582990155548</v>
      </c>
      <c r="G24">
        <f t="shared" si="3"/>
        <v>-533.19187499999998</v>
      </c>
      <c r="H24">
        <f t="shared" si="4"/>
        <v>2807.6686107287301</v>
      </c>
    </row>
    <row r="25" spans="2:8">
      <c r="B25">
        <v>0.7</v>
      </c>
      <c r="C25">
        <v>350</v>
      </c>
      <c r="D25">
        <f t="shared" si="0"/>
        <v>-17689.44369169154</v>
      </c>
      <c r="E25">
        <f t="shared" si="1"/>
        <v>-13825.177275342299</v>
      </c>
      <c r="F25">
        <f t="shared" si="2"/>
        <v>24174.822724657701</v>
      </c>
      <c r="G25">
        <f t="shared" si="3"/>
        <v>-597.17490000000009</v>
      </c>
      <c r="H25">
        <f t="shared" si="4"/>
        <v>4682.1120307716365</v>
      </c>
    </row>
    <row r="26" spans="2:8">
      <c r="B26">
        <v>0.65</v>
      </c>
      <c r="C26">
        <v>400</v>
      </c>
      <c r="D26">
        <f t="shared" si="0"/>
        <v>-20524.04798878482</v>
      </c>
      <c r="E26">
        <f t="shared" si="1"/>
        <v>-16086.840028725443</v>
      </c>
      <c r="F26">
        <f t="shared" si="2"/>
        <v>21913.159971274559</v>
      </c>
      <c r="G26">
        <f t="shared" si="3"/>
        <v>-646.93947500000002</v>
      </c>
      <c r="H26">
        <f t="shared" si="4"/>
        <v>6570.77390081454</v>
      </c>
    </row>
    <row r="27" spans="2:8">
      <c r="B27">
        <v>0.6</v>
      </c>
      <c r="C27">
        <v>450</v>
      </c>
      <c r="D27">
        <f t="shared" si="0"/>
        <v>-23544.569466648794</v>
      </c>
      <c r="E27">
        <f t="shared" si="1"/>
        <v>-18519.023843022886</v>
      </c>
      <c r="F27">
        <f t="shared" si="2"/>
        <v>19480.976156977114</v>
      </c>
      <c r="G27">
        <f t="shared" si="3"/>
        <v>-682.48559999999998</v>
      </c>
      <c r="H27">
        <f t="shared" si="4"/>
        <v>8473.6542208574465</v>
      </c>
    </row>
    <row r="28" spans="2:8">
      <c r="B28">
        <v>0.55000000000000004</v>
      </c>
      <c r="C28">
        <v>500</v>
      </c>
      <c r="D28">
        <f t="shared" si="0"/>
        <v>-26736.421107474111</v>
      </c>
      <c r="E28">
        <f t="shared" si="1"/>
        <v>-21105.664167228653</v>
      </c>
      <c r="F28">
        <f t="shared" si="2"/>
        <v>16894.335832771347</v>
      </c>
      <c r="G28">
        <f t="shared" si="3"/>
        <v>-703.81327499999998</v>
      </c>
      <c r="H28">
        <f>B28*D$19+(1-B28)*F$19+G28</f>
        <v>10390.75299090035</v>
      </c>
    </row>
    <row r="29" spans="2:8">
      <c r="B29">
        <v>0.5</v>
      </c>
      <c r="C29">
        <v>550</v>
      </c>
      <c r="D29">
        <f t="shared" si="0"/>
        <v>-30088.468240712715</v>
      </c>
      <c r="E29">
        <f t="shared" si="1"/>
        <v>-23833.792229805738</v>
      </c>
      <c r="F29">
        <f t="shared" si="2"/>
        <v>14166.207770194262</v>
      </c>
      <c r="G29">
        <f t="shared" si="3"/>
        <v>-710.92250000000001</v>
      </c>
      <c r="H29">
        <f t="shared" si="4"/>
        <v>12322.070210943257</v>
      </c>
    </row>
    <row r="30" spans="2:8">
      <c r="B30">
        <v>0.45</v>
      </c>
      <c r="C30">
        <v>600</v>
      </c>
      <c r="D30">
        <f t="shared" si="0"/>
        <v>-33592.128307023559</v>
      </c>
      <c r="E30">
        <f t="shared" si="1"/>
        <v>-26692.728257040886</v>
      </c>
      <c r="F30">
        <f t="shared" si="2"/>
        <v>11307.271742959114</v>
      </c>
      <c r="G30">
        <f t="shared" si="3"/>
        <v>-703.81327499999998</v>
      </c>
      <c r="H30">
        <f t="shared" si="4"/>
        <v>14267.605880986162</v>
      </c>
    </row>
    <row r="31" spans="2:8">
      <c r="B31">
        <v>0.39999999999999902</v>
      </c>
      <c r="C31">
        <v>650</v>
      </c>
      <c r="D31">
        <f t="shared" si="0"/>
        <v>-37240.755344813682</v>
      </c>
      <c r="E31">
        <f t="shared" si="1"/>
        <v>-29673.529672022622</v>
      </c>
      <c r="F31">
        <f t="shared" si="2"/>
        <v>8326.4703279773785</v>
      </c>
      <c r="G31">
        <f t="shared" si="3"/>
        <v>-682.48559999999941</v>
      </c>
      <c r="H31">
        <f t="shared" si="4"/>
        <v>16227.360001029105</v>
      </c>
    </row>
    <row r="32" spans="2:8">
      <c r="B32">
        <v>0.34999999999999898</v>
      </c>
      <c r="C32">
        <v>700</v>
      </c>
      <c r="D32">
        <f t="shared" si="0"/>
        <v>-41029.206079478601</v>
      </c>
      <c r="E32">
        <f t="shared" si="1"/>
        <v>-32768.60200704763</v>
      </c>
      <c r="F32">
        <f t="shared" si="2"/>
        <v>5231.3979929523703</v>
      </c>
      <c r="G32">
        <f t="shared" si="3"/>
        <v>-646.93947499999911</v>
      </c>
      <c r="H32">
        <f t="shared" si="4"/>
        <v>18201.332571072016</v>
      </c>
    </row>
    <row r="33" spans="1:8">
      <c r="B33">
        <v>0.29999999999999899</v>
      </c>
      <c r="C33">
        <v>750</v>
      </c>
      <c r="D33">
        <f t="shared" si="0"/>
        <v>-44953.525784769059</v>
      </c>
      <c r="E33">
        <f t="shared" si="1"/>
        <v>-35971.417167158856</v>
      </c>
      <c r="F33">
        <f t="shared" si="2"/>
        <v>2028.5828328411444</v>
      </c>
      <c r="G33">
        <f t="shared" si="3"/>
        <v>-597.17489999999884</v>
      </c>
      <c r="H33">
        <f t="shared" si="4"/>
        <v>20189.523591114925</v>
      </c>
    </row>
    <row r="34" spans="1:8">
      <c r="B34">
        <v>0.249999999999999</v>
      </c>
      <c r="C34">
        <v>800</v>
      </c>
      <c r="D34">
        <f t="shared" si="0"/>
        <v>-49010.715526168635</v>
      </c>
      <c r="E34">
        <f t="shared" si="1"/>
        <v>-39276.304654253523</v>
      </c>
      <c r="F34">
        <f t="shared" si="2"/>
        <v>-1276.304654253523</v>
      </c>
      <c r="G34">
        <f t="shared" si="3"/>
        <v>-533.19187499999862</v>
      </c>
      <c r="H34">
        <f t="shared" si="4"/>
        <v>22191.933061157826</v>
      </c>
    </row>
    <row r="35" spans="1:8">
      <c r="B35">
        <v>0.19999999999999901</v>
      </c>
      <c r="C35">
        <v>850</v>
      </c>
      <c r="D35">
        <f t="shared" si="0"/>
        <v>-53198.556175889411</v>
      </c>
      <c r="E35">
        <f t="shared" si="1"/>
        <v>-42678.293697684407</v>
      </c>
      <c r="F35">
        <f t="shared" si="2"/>
        <v>-4678.2936976844067</v>
      </c>
      <c r="G35">
        <f t="shared" si="3"/>
        <v>-454.99039999999832</v>
      </c>
      <c r="H35">
        <f t="shared" si="4"/>
        <v>24208.560981200728</v>
      </c>
    </row>
    <row r="36" spans="1:8">
      <c r="B36">
        <v>0.149999999999999</v>
      </c>
      <c r="C36">
        <v>900</v>
      </c>
      <c r="D36">
        <f t="shared" si="0"/>
        <v>-57515.472962971442</v>
      </c>
      <c r="E36">
        <f t="shared" si="1"/>
        <v>-46172.991737573742</v>
      </c>
      <c r="F36">
        <f t="shared" si="2"/>
        <v>-8172.9917375737423</v>
      </c>
      <c r="G36">
        <f t="shared" si="3"/>
        <v>-362.570474999998</v>
      </c>
      <c r="H36">
        <f t="shared" si="4"/>
        <v>26239.407351243637</v>
      </c>
    </row>
    <row r="37" spans="1:8">
      <c r="B37">
        <v>9.9999999999999006E-2</v>
      </c>
      <c r="C37">
        <v>950</v>
      </c>
      <c r="D37">
        <f t="shared" si="0"/>
        <v>-61960.429568041451</v>
      </c>
      <c r="E37">
        <f t="shared" si="1"/>
        <v>-49756.489407461253</v>
      </c>
      <c r="F37">
        <f t="shared" si="2"/>
        <v>-11756.489407461253</v>
      </c>
      <c r="G37">
        <f t="shared" si="3"/>
        <v>-255.93209999999775</v>
      </c>
      <c r="H37">
        <f t="shared" si="4"/>
        <v>28284.472171286543</v>
      </c>
    </row>
    <row r="38" spans="1:8">
      <c r="B38">
        <v>4.9999999999998997E-2</v>
      </c>
      <c r="C38">
        <v>1000</v>
      </c>
      <c r="D38">
        <f t="shared" si="0"/>
        <v>-66532.844150696939</v>
      </c>
      <c r="E38">
        <f>-7827.594691 + 125.64905*C38-24.1618*C38*LN(C38) - (4.37791*10^-3)*C38^2 + 34971/C38</f>
        <v>-53425.285190710601</v>
      </c>
      <c r="F38">
        <f t="shared" si="2"/>
        <v>-15425.285190710601</v>
      </c>
      <c r="G38">
        <f>-2843.69*B38*(1-B38)</f>
        <v>-135.07527499999742</v>
      </c>
      <c r="H38">
        <f t="shared" si="4"/>
        <v>30343.755441329449</v>
      </c>
    </row>
    <row r="42" spans="1:8">
      <c r="A42">
        <v>-0.05</v>
      </c>
      <c r="B42">
        <v>10000</v>
      </c>
    </row>
    <row r="43" spans="1:8">
      <c r="A43">
        <v>-0.04</v>
      </c>
      <c r="B43">
        <v>5000</v>
      </c>
    </row>
    <row r="44" spans="1:8">
      <c r="A44">
        <v>-0.03</v>
      </c>
      <c r="B44">
        <v>1000</v>
      </c>
    </row>
    <row r="45" spans="1:8">
      <c r="A45">
        <v>-0.02</v>
      </c>
      <c r="B45">
        <v>100</v>
      </c>
    </row>
    <row r="46" spans="1:8">
      <c r="A46">
        <v>-0.01</v>
      </c>
      <c r="B46">
        <v>10</v>
      </c>
    </row>
    <row r="47" spans="1:8">
      <c r="A47">
        <v>0</v>
      </c>
      <c r="B47">
        <v>0</v>
      </c>
    </row>
    <row r="48" spans="1:8">
      <c r="A48">
        <v>1E-3</v>
      </c>
      <c r="B48">
        <v>0</v>
      </c>
    </row>
    <row r="49" spans="1:2">
      <c r="A49">
        <v>2E-3</v>
      </c>
      <c r="B49">
        <v>0</v>
      </c>
    </row>
    <row r="50" spans="1:2">
      <c r="A50">
        <v>0.01</v>
      </c>
      <c r="B50">
        <v>0</v>
      </c>
    </row>
    <row r="51" spans="1:2">
      <c r="A51">
        <v>0.05</v>
      </c>
      <c r="B51">
        <v>0</v>
      </c>
    </row>
    <row r="52" spans="1:2">
      <c r="A52">
        <v>0.1</v>
      </c>
      <c r="B52">
        <v>0</v>
      </c>
    </row>
    <row r="53" spans="1:2">
      <c r="A53">
        <v>0.15</v>
      </c>
      <c r="B53">
        <v>0</v>
      </c>
    </row>
    <row r="54" spans="1:2">
      <c r="A54">
        <v>0.2</v>
      </c>
      <c r="B54">
        <v>0</v>
      </c>
    </row>
    <row r="55" spans="1:2">
      <c r="A55">
        <v>0.3</v>
      </c>
      <c r="B55">
        <v>0</v>
      </c>
    </row>
    <row r="56" spans="1:2">
      <c r="A56">
        <v>0.4</v>
      </c>
      <c r="B56">
        <v>0</v>
      </c>
    </row>
    <row r="57" spans="1:2">
      <c r="A57">
        <v>0.5</v>
      </c>
      <c r="B57">
        <v>0</v>
      </c>
    </row>
    <row r="58" spans="1:2">
      <c r="A58">
        <v>0.6</v>
      </c>
      <c r="B58">
        <v>0</v>
      </c>
    </row>
    <row r="60" spans="1:2">
      <c r="A60">
        <v>-0.05</v>
      </c>
      <c r="B60">
        <f>(-1.0941*10^13)*A60^6 - (1.1455*10^12)*A60^5 - (3.6945*10^10)*A60^4 - (4.5951*10^8)*A60^3 - (1.3224*10^6)*A60^2</f>
        <v>10242.125000000051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74"/>
  <sheetViews>
    <sheetView workbookViewId="0">
      <selection activeCell="Q32" sqref="Q32"/>
    </sheetView>
  </sheetViews>
  <sheetFormatPr baseColWidth="10" defaultRowHeight="15" x14ac:dyDescent="0"/>
  <cols>
    <col min="17" max="17" width="11.1640625" bestFit="1" customWidth="1"/>
  </cols>
  <sheetData>
    <row r="4" spans="1:17">
      <c r="H4" t="s">
        <v>60</v>
      </c>
      <c r="I4" t="s">
        <v>60</v>
      </c>
      <c r="J4" t="s">
        <v>60</v>
      </c>
      <c r="K4" t="s">
        <v>60</v>
      </c>
      <c r="L4" t="s">
        <v>60</v>
      </c>
      <c r="M4" t="s">
        <v>60</v>
      </c>
      <c r="O4" t="s">
        <v>65</v>
      </c>
    </row>
    <row r="5" spans="1:17">
      <c r="A5" t="s">
        <v>55</v>
      </c>
      <c r="B5" t="s">
        <v>51</v>
      </c>
      <c r="C5" t="s">
        <v>48</v>
      </c>
      <c r="D5" t="s">
        <v>56</v>
      </c>
      <c r="E5" t="s">
        <v>57</v>
      </c>
      <c r="F5" t="s">
        <v>58</v>
      </c>
      <c r="G5" t="s">
        <v>59</v>
      </c>
      <c r="H5" t="s">
        <v>54</v>
      </c>
      <c r="I5" t="s">
        <v>13</v>
      </c>
      <c r="J5" t="s">
        <v>69</v>
      </c>
      <c r="K5" t="s">
        <v>61</v>
      </c>
      <c r="L5" t="s">
        <v>62</v>
      </c>
      <c r="M5" t="s">
        <v>68</v>
      </c>
      <c r="O5" t="s">
        <v>63</v>
      </c>
    </row>
    <row r="6" spans="1:17">
      <c r="A6" s="2">
        <v>1</v>
      </c>
      <c r="B6" s="3">
        <v>50</v>
      </c>
      <c r="C6">
        <f>-8407.734 + 130.95515*$B6 - 26.9182*$B6*LN($B6)+((1.25156*10^-3)*$B6^2) -(4.42605*10^-6)*$B6^3 + 38568/$B6</f>
        <v>-6351.2717394857973</v>
      </c>
      <c r="D6">
        <f>-5156.136 + 106.976316*$B6 - 22.841*$B6*LN($B6)-((1.084475*10^-2)*$B6^2) +(2.7889*10^-8)*$B6^3 + 81944/$B6</f>
        <v>-2663.2744622242135</v>
      </c>
      <c r="E6">
        <f>-752.767 + 131.5381*$B6 - 27.5152*$B6*LN($B6)-((8.35595*10^-3)*$B6^2) +(9.67907*10^-7)*$B6^3 + 204611/$B6</f>
        <v>4513.5843434271728</v>
      </c>
      <c r="F6">
        <f>-7746.302 + 131.9197*B6-23.56414*B6*LN(B6) - (3.443396*10^-3)*B6^2 + (5.662834*10^-7)*B6^3 - (1.309265*10^-10)*B6^4+ 65812.39/B6</f>
        <v>-4451.7806120221021</v>
      </c>
      <c r="G6">
        <f>F6+20000</f>
        <v>15548.219387977897</v>
      </c>
      <c r="H6">
        <f>(26180-9.2*$B$6 + (28370+2.2*$B$6)*(1-2*A6) + (47200-25*$B$6)*((1-2*A6)^2) + 8000)*A6*(1-A6)</f>
        <v>0</v>
      </c>
      <c r="I6">
        <f>A6*C$6+(1-A6)*G$6+H6</f>
        <v>-6351.2717394857973</v>
      </c>
      <c r="J6">
        <f t="shared" ref="J6:J26" si="0">I6+C54</f>
        <v>-6351.2717394857973</v>
      </c>
      <c r="K6">
        <f>(26180-9.2*$B$6 + (28370+2.2*$B$6)*(1-2*A6) + (47200-25*$B$6)*((1-2*A6)^2))*A6*(1-A6)</f>
        <v>0</v>
      </c>
      <c r="L6">
        <f t="shared" ref="L6:L26" si="1">A6*E$6+(1-A6)*F$6+K6</f>
        <v>4513.5843434271728</v>
      </c>
      <c r="M6">
        <f t="shared" ref="M6:M26" si="2">A6*E$6+(1-A6)*F$6+K6+C54</f>
        <v>4513.5843434271728</v>
      </c>
      <c r="O6">
        <f t="shared" ref="O6:O26" si="3">2*M$6+J$6+H54</f>
        <v>25962.586947368545</v>
      </c>
      <c r="P6">
        <f t="shared" ref="P6:P26" si="4">O6+F54</f>
        <v>25505.452504427052</v>
      </c>
      <c r="Q6">
        <f>2*M$6+J$6 +(10^6)*(A6-0.667)^2</f>
        <v>113564.89694736851</v>
      </c>
    </row>
    <row r="7" spans="1:17">
      <c r="A7" s="2">
        <v>0.95</v>
      </c>
      <c r="B7" s="3">
        <v>100</v>
      </c>
      <c r="C7">
        <f t="shared" ref="C7:C24" si="5">-8407.734 + 130.95515*$B7 - 26.9182*$B7*LN($B7)+((1.25156*10^-3)*$B7^2) -(4.42605*10^-6)*$B7^3 + 38568/$B7</f>
        <v>-7314.7386600464642</v>
      </c>
      <c r="D7">
        <f t="shared" ref="D7:D24" si="6">-5156.136 + 106.976316*$B7 - 22.841*$B7*LN($B7)-((1.084475*10^-2)*$B7^2) +(2.7889*10^-8)*$B7^3 + 81944/$B7</f>
        <v>-4266.1532328154008</v>
      </c>
      <c r="E7">
        <f t="shared" ref="E7:E26" si="7">-752.767 + 131.5381*$B7 - 27.5152*$B7*LN($B7)-((8.35595*10^-3)*$B7^2) +(9.67907*10^-7)*$B7^3 + 204611/$B7</f>
        <v>1693.3435368500436</v>
      </c>
      <c r="F7">
        <f t="shared" ref="F7:F26" si="8">-7746.302 + 131.9197*B7-23.56414*B7*LN(B7) - (3.443396*10^-3)*B7^2 + (5.662834*10^-7)*B7^3 - (1.309265*10^-10)*B7^4+ 65812.39/B7</f>
        <v>-4781.7763678949395</v>
      </c>
      <c r="G7">
        <f t="shared" ref="G7:G25" si="9">F7+20000</f>
        <v>15218.22363210506</v>
      </c>
      <c r="H7">
        <f>(26180-9.2*$B$6 + (28370+2.2*$B$6)*(1-2*A7) + (47200-25*$B$6)*((1-2*A7)^2) + 8000)*A7*(1-A7)</f>
        <v>2152.1062500000021</v>
      </c>
      <c r="I7">
        <f>A7*C$6+(1-A7)*G$6+H7</f>
        <v>-3104.1909331126094</v>
      </c>
      <c r="J7">
        <f t="shared" si="0"/>
        <v>-3140.0321159660371</v>
      </c>
      <c r="K7">
        <f t="shared" ref="K7:K26" si="10">(26180-9.2*$B$6 + (28370+2.2*$B$6)*(1-2*A7) + (47200-25*$B$6)*((1-2*A7)^2))*A7*(1-A7)</f>
        <v>1772.1062500000016</v>
      </c>
      <c r="L7">
        <f t="shared" si="1"/>
        <v>5837.4223456547106</v>
      </c>
      <c r="M7">
        <f t="shared" si="2"/>
        <v>5801.5811628012825</v>
      </c>
      <c r="O7">
        <f t="shared" si="3"/>
        <v>19494.586947368538</v>
      </c>
      <c r="P7">
        <f t="shared" si="4"/>
        <v>18969.816187610806</v>
      </c>
      <c r="Q7">
        <f t="shared" ref="Q7:Q26" si="11">2*M$6+J$6 +(10^6)*(A7-0.667)^2</f>
        <v>82764.896947368499</v>
      </c>
    </row>
    <row r="8" spans="1:17">
      <c r="A8" s="2">
        <v>0.9</v>
      </c>
      <c r="B8" s="3">
        <v>150</v>
      </c>
      <c r="C8">
        <f t="shared" si="5"/>
        <v>-8725.7117647812756</v>
      </c>
      <c r="D8">
        <f t="shared" si="6"/>
        <v>-5974.4961291595555</v>
      </c>
      <c r="E8">
        <f t="shared" si="7"/>
        <v>-523.01569215926156</v>
      </c>
      <c r="F8">
        <f t="shared" si="8"/>
        <v>-5305.9259522527545</v>
      </c>
      <c r="G8">
        <f t="shared" si="9"/>
        <v>14694.074047747246</v>
      </c>
      <c r="H8">
        <f>(26180-9.2*$B$6 + (28370+2.2*$B$6)*(1-2*A8) + (47200-25*$B$6)*((1-2*A8)^2) + 8000)*A8*(1-A8)</f>
        <v>3630.9599999999996</v>
      </c>
      <c r="I8">
        <f t="shared" ref="I8:I25" si="12">A8*C$6+(1-A8)*G$6+H8</f>
        <v>-530.36262673942974</v>
      </c>
      <c r="J8">
        <f t="shared" si="0"/>
        <v>-589.05513868703258</v>
      </c>
      <c r="K8">
        <f t="shared" si="10"/>
        <v>2910.96</v>
      </c>
      <c r="L8">
        <f t="shared" si="1"/>
        <v>6528.0078478822452</v>
      </c>
      <c r="M8">
        <f t="shared" si="2"/>
        <v>6469.3153359346425</v>
      </c>
      <c r="O8">
        <f t="shared" si="3"/>
        <v>14076.586947368551</v>
      </c>
      <c r="P8">
        <f t="shared" si="4"/>
        <v>13470.996105600687</v>
      </c>
      <c r="Q8">
        <f t="shared" si="11"/>
        <v>56964.896947368543</v>
      </c>
    </row>
    <row r="9" spans="1:17">
      <c r="A9" s="2">
        <v>0.85</v>
      </c>
      <c r="B9" s="3">
        <v>200</v>
      </c>
      <c r="C9">
        <f t="shared" si="5"/>
        <v>-10533.443307242667</v>
      </c>
      <c r="D9">
        <f t="shared" si="6"/>
        <v>-7988.4930818647399</v>
      </c>
      <c r="E9">
        <f t="shared" si="7"/>
        <v>-2905.4391448085089</v>
      </c>
      <c r="F9">
        <f t="shared" si="8"/>
        <v>-6136.7735431538422</v>
      </c>
      <c r="G9">
        <f t="shared" si="9"/>
        <v>13863.226456846158</v>
      </c>
      <c r="H9">
        <f t="shared" ref="H9:H26" si="13">(26180-9.2*$B$6 + (28370+2.2*$B$6)*(1-2*A9) + (47200-25*$B$6)*((1-2*A9)^2) + 8000)*A9*(1-A9)</f>
        <v>4628.1862500000007</v>
      </c>
      <c r="I9">
        <f t="shared" si="12"/>
        <v>1561.8381796337585</v>
      </c>
      <c r="J9">
        <f t="shared" si="0"/>
        <v>1485.5196387776102</v>
      </c>
      <c r="K9">
        <f t="shared" si="10"/>
        <v>3608.1862500000002</v>
      </c>
      <c r="L9">
        <f t="shared" si="1"/>
        <v>6776.965850109782</v>
      </c>
      <c r="M9">
        <f t="shared" si="2"/>
        <v>6700.6473092536335</v>
      </c>
      <c r="O9">
        <f t="shared" si="3"/>
        <v>9708.5869473685452</v>
      </c>
      <c r="P9">
        <f t="shared" si="4"/>
        <v>9002.5772331236894</v>
      </c>
      <c r="Q9">
        <f t="shared" si="11"/>
        <v>36164.896947368528</v>
      </c>
    </row>
    <row r="10" spans="1:17">
      <c r="A10" s="2">
        <v>0.8</v>
      </c>
      <c r="B10" s="3">
        <v>250</v>
      </c>
      <c r="C10">
        <f t="shared" si="5"/>
        <v>-12662.556351049872</v>
      </c>
      <c r="D10">
        <f t="shared" si="6"/>
        <v>-10290.564315597892</v>
      </c>
      <c r="E10">
        <f t="shared" si="7"/>
        <v>-5537.9466899158215</v>
      </c>
      <c r="F10">
        <f t="shared" si="8"/>
        <v>-7237.1224617742373</v>
      </c>
      <c r="G10">
        <f t="shared" si="9"/>
        <v>12762.877538225763</v>
      </c>
      <c r="H10">
        <f t="shared" si="13"/>
        <v>5307.8399999999992</v>
      </c>
      <c r="I10">
        <f>A10*C$6+(1-A10)*G$6+H10</f>
        <v>3336.4664860069397</v>
      </c>
      <c r="J10">
        <f t="shared" si="0"/>
        <v>3246.1207046954132</v>
      </c>
      <c r="K10">
        <f t="shared" si="10"/>
        <v>4027.8399999999992</v>
      </c>
      <c r="L10">
        <f t="shared" si="1"/>
        <v>6748.3513523373176</v>
      </c>
      <c r="M10">
        <f t="shared" si="2"/>
        <v>6658.0055710257911</v>
      </c>
      <c r="O10">
        <f t="shared" si="3"/>
        <v>6390.5869473685507</v>
      </c>
      <c r="P10">
        <f t="shared" si="4"/>
        <v>5551.9045983283459</v>
      </c>
      <c r="Q10">
        <f t="shared" si="11"/>
        <v>20364.89694736855</v>
      </c>
    </row>
    <row r="11" spans="1:17">
      <c r="A11" s="2">
        <v>0.75</v>
      </c>
      <c r="B11" s="3">
        <v>300</v>
      </c>
      <c r="C11">
        <f t="shared" si="5"/>
        <v>-15060.159172787171</v>
      </c>
      <c r="D11">
        <f t="shared" si="6"/>
        <v>-12849.397681420023</v>
      </c>
      <c r="E11">
        <f t="shared" si="7"/>
        <v>-8417.4170083314257</v>
      </c>
      <c r="F11">
        <f t="shared" si="8"/>
        <v>-8568.112488220213</v>
      </c>
      <c r="G11">
        <f t="shared" si="9"/>
        <v>11431.887511779787</v>
      </c>
      <c r="H11">
        <f t="shared" si="13"/>
        <v>5806.40625</v>
      </c>
      <c r="I11">
        <f t="shared" si="12"/>
        <v>4930.0072923801263</v>
      </c>
      <c r="J11">
        <f t="shared" si="0"/>
        <v>4828.4797904941579</v>
      </c>
      <c r="K11">
        <f t="shared" si="10"/>
        <v>4306.40625</v>
      </c>
      <c r="L11">
        <f t="shared" si="1"/>
        <v>6578.6493545648536</v>
      </c>
      <c r="M11">
        <f t="shared" si="2"/>
        <v>6477.1218526788853</v>
      </c>
      <c r="O11">
        <f t="shared" si="3"/>
        <v>4122.586947368548</v>
      </c>
      <c r="P11">
        <f t="shared" si="4"/>
        <v>3087.8876121832413</v>
      </c>
      <c r="Q11">
        <f t="shared" si="11"/>
        <v>9564.8969473685429</v>
      </c>
    </row>
    <row r="12" spans="1:17">
      <c r="A12" s="2">
        <v>0.7</v>
      </c>
      <c r="B12" s="3">
        <v>350</v>
      </c>
      <c r="C12">
        <f t="shared" si="5"/>
        <v>-17689.44369169154</v>
      </c>
      <c r="D12">
        <f t="shared" si="6"/>
        <v>-15637.953733384125</v>
      </c>
      <c r="E12">
        <f t="shared" si="7"/>
        <v>-11525.704821517293</v>
      </c>
      <c r="F12">
        <f t="shared" si="8"/>
        <v>-10098.87786202706</v>
      </c>
      <c r="G12">
        <f t="shared" si="9"/>
        <v>9901.1221379729395</v>
      </c>
      <c r="H12">
        <f t="shared" si="13"/>
        <v>6232.8000000000011</v>
      </c>
      <c r="I12">
        <f t="shared" si="12"/>
        <v>6451.3755987533132</v>
      </c>
      <c r="J12">
        <f t="shared" si="0"/>
        <v>6341.0863394522785</v>
      </c>
      <c r="K12">
        <f>(26180-9.2*$B$6 + (28370+2.2*$B$6)*(1-2*A12) + (47200-25*$B$6)*((1-2*A12)^2))*A12*(1-A12)</f>
        <v>4552.8</v>
      </c>
      <c r="L12">
        <f t="shared" si="1"/>
        <v>6376.77485679239</v>
      </c>
      <c r="M12">
        <f t="shared" si="2"/>
        <v>6266.4855974913553</v>
      </c>
      <c r="O12">
        <f t="shared" si="3"/>
        <v>2904.5869473685475</v>
      </c>
      <c r="P12">
        <f t="shared" si="4"/>
        <v>1486.4524543187747</v>
      </c>
      <c r="Q12">
        <f t="shared" si="11"/>
        <v>3764.8969473685429</v>
      </c>
    </row>
    <row r="13" spans="1:17">
      <c r="A13" s="2">
        <v>0.65</v>
      </c>
      <c r="B13" s="3">
        <v>400</v>
      </c>
      <c r="C13">
        <f t="shared" si="5"/>
        <v>-20524.04798878482</v>
      </c>
      <c r="D13">
        <f t="shared" si="6"/>
        <v>-18634.54139219736</v>
      </c>
      <c r="E13">
        <f t="shared" si="7"/>
        <v>-14843.543574634225</v>
      </c>
      <c r="F13">
        <f t="shared" si="8"/>
        <v>-11805.427723035617</v>
      </c>
      <c r="G13">
        <f t="shared" si="9"/>
        <v>8194.5722769643835</v>
      </c>
      <c r="H13">
        <f t="shared" si="13"/>
        <v>6668.36625</v>
      </c>
      <c r="I13">
        <f t="shared" si="12"/>
        <v>7981.9164051264952</v>
      </c>
      <c r="J13">
        <f t="shared" si="0"/>
        <v>7865.0223420491975</v>
      </c>
      <c r="K13">
        <f t="shared" si="10"/>
        <v>4848.36625</v>
      </c>
      <c r="L13">
        <f t="shared" si="1"/>
        <v>6224.0728590199269</v>
      </c>
      <c r="M13">
        <f t="shared" si="2"/>
        <v>6107.1787959426292</v>
      </c>
      <c r="O13">
        <f t="shared" si="3"/>
        <v>2736.5869473685484</v>
      </c>
      <c r="P13">
        <f t="shared" si="4"/>
        <v>1042.705722728437</v>
      </c>
      <c r="Q13">
        <f t="shared" si="11"/>
        <v>2964.8969473685488</v>
      </c>
    </row>
    <row r="14" spans="1:17">
      <c r="A14" s="2">
        <v>0.6</v>
      </c>
      <c r="B14" s="3">
        <v>450</v>
      </c>
      <c r="C14">
        <f t="shared" si="5"/>
        <v>-23544.569466648794</v>
      </c>
      <c r="D14">
        <f t="shared" si="6"/>
        <v>-21821.812329161621</v>
      </c>
      <c r="E14">
        <f t="shared" si="7"/>
        <v>-18353.536328689021</v>
      </c>
      <c r="F14">
        <f t="shared" si="8"/>
        <v>-13668.865565124554</v>
      </c>
      <c r="G14">
        <f t="shared" si="9"/>
        <v>6331.1344348754465</v>
      </c>
      <c r="H14">
        <f t="shared" si="13"/>
        <v>7166.880000000001</v>
      </c>
      <c r="I14">
        <f t="shared" si="12"/>
        <v>9575.4047114996811</v>
      </c>
      <c r="J14">
        <f t="shared" si="0"/>
        <v>9453.8949784776069</v>
      </c>
      <c r="K14">
        <f t="shared" si="10"/>
        <v>5246.88</v>
      </c>
      <c r="L14">
        <f t="shared" si="1"/>
        <v>6174.3183612474631</v>
      </c>
      <c r="M14">
        <f t="shared" si="2"/>
        <v>6052.8086282253889</v>
      </c>
      <c r="O14">
        <f t="shared" si="3"/>
        <v>3618.5869473685493</v>
      </c>
      <c r="P14">
        <f t="shared" si="4"/>
        <v>2494.8613455137502</v>
      </c>
      <c r="Q14">
        <f t="shared" si="11"/>
        <v>7164.8969473685565</v>
      </c>
    </row>
    <row r="15" spans="1:17">
      <c r="A15" s="2">
        <v>0.55000000000000004</v>
      </c>
      <c r="B15" s="3">
        <v>500</v>
      </c>
      <c r="C15">
        <f t="shared" si="5"/>
        <v>-26736.421107474111</v>
      </c>
      <c r="D15">
        <f t="shared" si="6"/>
        <v>-25185.723163030638</v>
      </c>
      <c r="E15">
        <f t="shared" si="7"/>
        <v>-22040.586499853158</v>
      </c>
      <c r="F15">
        <f t="shared" si="8"/>
        <v>-15674.021339427143</v>
      </c>
      <c r="G15">
        <f t="shared" si="9"/>
        <v>4325.9786605728568</v>
      </c>
      <c r="H15">
        <f t="shared" si="13"/>
        <v>7754.5462499999994</v>
      </c>
      <c r="I15">
        <f t="shared" si="12"/>
        <v>11258.045517872863</v>
      </c>
      <c r="J15">
        <f t="shared" si="0"/>
        <v>11133.80463523254</v>
      </c>
      <c r="K15">
        <f t="shared" si="10"/>
        <v>5774.5462499999985</v>
      </c>
      <c r="L15">
        <f t="shared" si="1"/>
        <v>6253.7163634749977</v>
      </c>
      <c r="M15">
        <f t="shared" si="2"/>
        <v>6129.4754808346752</v>
      </c>
      <c r="O15">
        <f t="shared" si="3"/>
        <v>5550.586947368547</v>
      </c>
      <c r="P15">
        <f t="shared" si="4"/>
        <v>4658.6192089341421</v>
      </c>
      <c r="Q15">
        <f t="shared" si="11"/>
        <v>16364.896947368547</v>
      </c>
    </row>
    <row r="16" spans="1:17">
      <c r="A16" s="2">
        <v>0.5</v>
      </c>
      <c r="B16" s="3">
        <v>550</v>
      </c>
      <c r="C16">
        <f t="shared" si="5"/>
        <v>-30088.468240712715</v>
      </c>
      <c r="D16">
        <f t="shared" si="6"/>
        <v>-28714.733817850447</v>
      </c>
      <c r="E16">
        <f t="shared" si="7"/>
        <v>-25891.696222857056</v>
      </c>
      <c r="F16">
        <f t="shared" si="8"/>
        <v>-17808.489324635233</v>
      </c>
      <c r="G16">
        <f t="shared" si="9"/>
        <v>2191.5106753647669</v>
      </c>
      <c r="H16">
        <f t="shared" si="13"/>
        <v>8430</v>
      </c>
      <c r="I16">
        <f t="shared" si="12"/>
        <v>13028.47382424605</v>
      </c>
      <c r="J16">
        <f t="shared" si="0"/>
        <v>12903.328699750484</v>
      </c>
      <c r="K16">
        <f t="shared" si="10"/>
        <v>6430</v>
      </c>
      <c r="L16">
        <f t="shared" si="1"/>
        <v>6460.9018657025354</v>
      </c>
      <c r="M16">
        <f t="shared" si="2"/>
        <v>6335.7567412069684</v>
      </c>
      <c r="O16">
        <f t="shared" si="3"/>
        <v>8532.5869473685489</v>
      </c>
      <c r="P16">
        <f t="shared" si="4"/>
        <v>7788.5417532786341</v>
      </c>
      <c r="Q16">
        <f t="shared" si="11"/>
        <v>30564.896947368557</v>
      </c>
    </row>
    <row r="17" spans="1:17">
      <c r="A17" s="2">
        <v>0.45</v>
      </c>
      <c r="B17" s="3">
        <v>600</v>
      </c>
      <c r="C17">
        <f t="shared" si="5"/>
        <v>-33592.128307023559</v>
      </c>
      <c r="D17">
        <f t="shared" si="6"/>
        <v>-32399.221195541868</v>
      </c>
      <c r="E17">
        <f t="shared" si="7"/>
        <v>-29895.642064188665</v>
      </c>
      <c r="F17">
        <f t="shared" si="8"/>
        <v>-20061.95568273231</v>
      </c>
      <c r="G17">
        <f t="shared" si="9"/>
        <v>-61.955682732310379</v>
      </c>
      <c r="H17">
        <f t="shared" si="13"/>
        <v>9164.3062500000015</v>
      </c>
      <c r="I17">
        <f t="shared" si="12"/>
        <v>14857.754630619236</v>
      </c>
      <c r="J17">
        <f t="shared" si="0"/>
        <v>14733.513747978914</v>
      </c>
      <c r="K17">
        <f t="shared" si="10"/>
        <v>7184.3062500000005</v>
      </c>
      <c r="L17">
        <f t="shared" si="1"/>
        <v>6766.9398679300721</v>
      </c>
      <c r="M17">
        <f t="shared" si="2"/>
        <v>6642.6989852897495</v>
      </c>
      <c r="O17">
        <f t="shared" si="3"/>
        <v>12564.586947368551</v>
      </c>
      <c r="P17">
        <f t="shared" si="4"/>
        <v>11929.421106605078</v>
      </c>
      <c r="Q17">
        <f t="shared" si="11"/>
        <v>49764.896947368565</v>
      </c>
    </row>
    <row r="18" spans="1:17">
      <c r="A18" s="2">
        <v>0.39999999999999902</v>
      </c>
      <c r="B18" s="3">
        <v>650</v>
      </c>
      <c r="C18">
        <f t="shared" si="5"/>
        <v>-37240.755344813682</v>
      </c>
      <c r="D18">
        <f t="shared" si="6"/>
        <v>-36231.052497563418</v>
      </c>
      <c r="E18">
        <f t="shared" si="7"/>
        <v>-34042.666734877304</v>
      </c>
      <c r="F18">
        <f t="shared" si="8"/>
        <v>-22425.721896967512</v>
      </c>
      <c r="G18">
        <f t="shared" si="9"/>
        <v>-2425.7218969675123</v>
      </c>
      <c r="H18">
        <f t="shared" si="13"/>
        <v>9900.9600000000137</v>
      </c>
      <c r="I18">
        <f t="shared" si="12"/>
        <v>16689.382936992453</v>
      </c>
      <c r="J18">
        <f t="shared" si="0"/>
        <v>16567.873203970379</v>
      </c>
      <c r="K18">
        <f t="shared" si="10"/>
        <v>7980.9600000000146</v>
      </c>
      <c r="L18">
        <f t="shared" si="1"/>
        <v>7115.3253701576141</v>
      </c>
      <c r="M18">
        <f t="shared" si="2"/>
        <v>6993.8156371355399</v>
      </c>
      <c r="O18">
        <f t="shared" si="3"/>
        <v>17646.586947368658</v>
      </c>
      <c r="P18">
        <f t="shared" si="4"/>
        <v>17097.621834887301</v>
      </c>
      <c r="Q18">
        <f t="shared" si="11"/>
        <v>73964.896947369096</v>
      </c>
    </row>
    <row r="19" spans="1:17">
      <c r="A19" s="2">
        <v>0.34999999999999898</v>
      </c>
      <c r="B19" s="3">
        <v>700</v>
      </c>
      <c r="C19">
        <f t="shared" si="5"/>
        <v>-41029.206079478601</v>
      </c>
      <c r="D19">
        <f t="shared" si="6"/>
        <v>-40203.271668765621</v>
      </c>
      <c r="E19">
        <f t="shared" si="7"/>
        <v>-38324.218914778983</v>
      </c>
      <c r="F19">
        <f t="shared" si="8"/>
        <v>-24892.36050279675</v>
      </c>
      <c r="G19">
        <f t="shared" si="9"/>
        <v>-4892.3605027967496</v>
      </c>
      <c r="H19">
        <f t="shared" si="13"/>
        <v>10555.886250000012</v>
      </c>
      <c r="I19">
        <f t="shared" si="12"/>
        <v>18439.283743365639</v>
      </c>
      <c r="J19">
        <f t="shared" si="0"/>
        <v>18322.389680288339</v>
      </c>
      <c r="K19">
        <f t="shared" si="10"/>
        <v>8735.8862500000141</v>
      </c>
      <c r="L19">
        <f t="shared" si="1"/>
        <v>7421.9833723851489</v>
      </c>
      <c r="M19">
        <f t="shared" si="2"/>
        <v>7305.0893093078512</v>
      </c>
      <c r="O19">
        <f t="shared" si="3"/>
        <v>23778.586947368683</v>
      </c>
      <c r="P19">
        <f t="shared" si="4"/>
        <v>23300.982001036362</v>
      </c>
      <c r="Q19">
        <f t="shared" si="11"/>
        <v>103164.89694736921</v>
      </c>
    </row>
    <row r="20" spans="1:17">
      <c r="A20" s="2">
        <v>0.29999999999999899</v>
      </c>
      <c r="B20" s="3">
        <v>750</v>
      </c>
      <c r="C20">
        <f t="shared" si="5"/>
        <v>-44953.525784769059</v>
      </c>
      <c r="D20">
        <f t="shared" si="6"/>
        <v>-44309.865619228236</v>
      </c>
      <c r="E20">
        <f t="shared" si="7"/>
        <v>-42732.742161951413</v>
      </c>
      <c r="F20">
        <f t="shared" si="8"/>
        <v>-27455.461436879941</v>
      </c>
      <c r="G20">
        <f t="shared" si="9"/>
        <v>-7455.4614368799412</v>
      </c>
      <c r="H20">
        <f t="shared" si="13"/>
        <v>11017.440000000008</v>
      </c>
      <c r="I20">
        <f t="shared" si="12"/>
        <v>19995.812049738819</v>
      </c>
      <c r="J20">
        <f t="shared" si="0"/>
        <v>19885.522790437783</v>
      </c>
      <c r="K20">
        <f t="shared" si="10"/>
        <v>9337.4400000000114</v>
      </c>
      <c r="L20">
        <f t="shared" si="1"/>
        <v>7575.2688746126823</v>
      </c>
      <c r="M20">
        <f t="shared" si="2"/>
        <v>7464.9796153116476</v>
      </c>
      <c r="O20">
        <f t="shared" si="3"/>
        <v>30960.586947368713</v>
      </c>
      <c r="P20">
        <f t="shared" si="4"/>
        <v>30543.868837831902</v>
      </c>
      <c r="Q20">
        <f t="shared" si="11"/>
        <v>137364.89694736933</v>
      </c>
    </row>
    <row r="21" spans="1:17">
      <c r="A21" s="2">
        <v>0.249999999999999</v>
      </c>
      <c r="B21" s="3">
        <v>800</v>
      </c>
      <c r="C21">
        <f t="shared" si="5"/>
        <v>-49010.715526168635</v>
      </c>
      <c r="D21">
        <f t="shared" si="6"/>
        <v>-48545.587209330479</v>
      </c>
      <c r="E21">
        <f t="shared" si="7"/>
        <v>-47261.505753302859</v>
      </c>
      <c r="F21">
        <f t="shared" si="8"/>
        <v>-30109.441623227096</v>
      </c>
      <c r="G21">
        <f t="shared" si="9"/>
        <v>-10109.441623227096</v>
      </c>
      <c r="H21">
        <f t="shared" si="13"/>
        <v>11146.406249999996</v>
      </c>
      <c r="I21">
        <f t="shared" si="12"/>
        <v>21219.752856111991</v>
      </c>
      <c r="J21">
        <f t="shared" si="0"/>
        <v>21118.225354226022</v>
      </c>
      <c r="K21">
        <f t="shared" si="10"/>
        <v>9646.4062500000018</v>
      </c>
      <c r="L21">
        <f t="shared" si="1"/>
        <v>7435.9668768402098</v>
      </c>
      <c r="M21">
        <f t="shared" si="2"/>
        <v>7334.4393749542414</v>
      </c>
      <c r="O21">
        <f t="shared" si="3"/>
        <v>39192.586947368727</v>
      </c>
      <c r="P21">
        <f t="shared" si="4"/>
        <v>38828.966811069047</v>
      </c>
      <c r="Q21">
        <f t="shared" si="11"/>
        <v>176564.89694736942</v>
      </c>
    </row>
    <row r="22" spans="1:17">
      <c r="A22" s="2">
        <v>0.19999999999999901</v>
      </c>
      <c r="B22" s="3">
        <v>850</v>
      </c>
      <c r="C22">
        <f t="shared" si="5"/>
        <v>-53198.556175889411</v>
      </c>
      <c r="D22">
        <f t="shared" si="6"/>
        <v>-52905.819176779143</v>
      </c>
      <c r="E22">
        <f t="shared" si="7"/>
        <v>-51904.469287927925</v>
      </c>
      <c r="F22">
        <f t="shared" si="8"/>
        <v>-32849.399548576825</v>
      </c>
      <c r="G22">
        <f t="shared" si="9"/>
        <v>-12849.399548576825</v>
      </c>
      <c r="H22">
        <f t="shared" si="13"/>
        <v>10775.999999999987</v>
      </c>
      <c r="I22">
        <f t="shared" si="12"/>
        <v>21944.321162485168</v>
      </c>
      <c r="J22">
        <f t="shared" si="0"/>
        <v>21853.975381173641</v>
      </c>
      <c r="K22">
        <f t="shared" si="10"/>
        <v>9495.9999999999909</v>
      </c>
      <c r="L22">
        <f t="shared" si="1"/>
        <v>6837.2923790677351</v>
      </c>
      <c r="M22">
        <f t="shared" si="2"/>
        <v>6746.9465977562086</v>
      </c>
      <c r="O22">
        <f t="shared" si="3"/>
        <v>48474.586947368742</v>
      </c>
      <c r="P22">
        <f t="shared" si="4"/>
        <v>48158.044557560606</v>
      </c>
      <c r="Q22">
        <f t="shared" si="11"/>
        <v>220764.8969473695</v>
      </c>
    </row>
    <row r="23" spans="1:17">
      <c r="A23" s="2">
        <v>0.149999999999999</v>
      </c>
      <c r="B23" s="3">
        <v>900</v>
      </c>
      <c r="C23">
        <f t="shared" si="5"/>
        <v>-57515.472962971442</v>
      </c>
      <c r="D23">
        <f t="shared" si="6"/>
        <v>-57386.468040292653</v>
      </c>
      <c r="E23">
        <f t="shared" si="7"/>
        <v>-56656.17389408344</v>
      </c>
      <c r="F23">
        <f t="shared" si="8"/>
        <v>-35671.002444689024</v>
      </c>
      <c r="G23">
        <f t="shared" si="9"/>
        <v>-15671.002444689024</v>
      </c>
      <c r="H23">
        <f t="shared" si="13"/>
        <v>9711.8662499999682</v>
      </c>
      <c r="I23">
        <f t="shared" si="12"/>
        <v>21975.161968858331</v>
      </c>
      <c r="J23">
        <f t="shared" si="0"/>
        <v>21898.843428002183</v>
      </c>
      <c r="K23">
        <f t="shared" si="10"/>
        <v>8691.8662499999755</v>
      </c>
      <c r="L23">
        <f t="shared" si="1"/>
        <v>5584.8903812952558</v>
      </c>
      <c r="M23">
        <f t="shared" si="2"/>
        <v>5508.5718404391082</v>
      </c>
      <c r="O23">
        <f t="shared" si="3"/>
        <v>58806.586947368778</v>
      </c>
      <c r="P23">
        <f t="shared" si="4"/>
        <v>58532.329258173952</v>
      </c>
      <c r="Q23">
        <f t="shared" si="11"/>
        <v>269964.89694736962</v>
      </c>
    </row>
    <row r="24" spans="1:17">
      <c r="A24" s="2">
        <v>9.9999999999999006E-2</v>
      </c>
      <c r="B24" s="3">
        <v>950</v>
      </c>
      <c r="C24">
        <f t="shared" si="5"/>
        <v>-61960.429568041451</v>
      </c>
      <c r="D24">
        <f t="shared" si="6"/>
        <v>-61983.880282138452</v>
      </c>
      <c r="E24">
        <f t="shared" si="7"/>
        <v>-61511.654269466126</v>
      </c>
      <c r="F24">
        <f t="shared" si="8"/>
        <v>-38570.397516647055</v>
      </c>
      <c r="G24">
        <f t="shared" si="9"/>
        <v>-18570.397516647055</v>
      </c>
      <c r="H24">
        <f t="shared" si="13"/>
        <v>7732.0799999999508</v>
      </c>
      <c r="I24">
        <f t="shared" si="12"/>
        <v>21090.350275231503</v>
      </c>
      <c r="J24">
        <f t="shared" si="0"/>
        <v>21031.6577632839</v>
      </c>
      <c r="K24">
        <f t="shared" si="10"/>
        <v>7012.0799999999563</v>
      </c>
      <c r="L24">
        <f t="shared" si="1"/>
        <v>3456.8358835227727</v>
      </c>
      <c r="M24">
        <f t="shared" si="2"/>
        <v>3398.1433715751705</v>
      </c>
      <c r="O24">
        <f t="shared" si="3"/>
        <v>70188.586947368793</v>
      </c>
      <c r="P24">
        <f t="shared" si="4"/>
        <v>69952.707330771533</v>
      </c>
      <c r="Q24">
        <f t="shared" si="11"/>
        <v>324164.89694736974</v>
      </c>
    </row>
    <row r="25" spans="1:17">
      <c r="A25" s="2">
        <v>4.9999999999998997E-2</v>
      </c>
      <c r="B25" s="3">
        <v>1000</v>
      </c>
      <c r="E25">
        <f t="shared" si="7"/>
        <v>-66466.367052249319</v>
      </c>
      <c r="F25">
        <f t="shared" si="8"/>
        <v>-41544.141189674105</v>
      </c>
      <c r="G25">
        <f t="shared" si="9"/>
        <v>-21544.141189674105</v>
      </c>
      <c r="H25">
        <f t="shared" si="13"/>
        <v>4587.1462499999234</v>
      </c>
      <c r="I25">
        <f t="shared" si="12"/>
        <v>19040.391081604655</v>
      </c>
      <c r="J25">
        <f t="shared" si="0"/>
        <v>19004.549898751229</v>
      </c>
      <c r="K25">
        <f t="shared" si="10"/>
        <v>4207.1462499999307</v>
      </c>
      <c r="L25">
        <f t="shared" si="1"/>
        <v>203.6338857502833</v>
      </c>
      <c r="M25">
        <f t="shared" si="2"/>
        <v>167.79270289685599</v>
      </c>
      <c r="O25">
        <f t="shared" si="3"/>
        <v>82620.586947368778</v>
      </c>
      <c r="P25">
        <f t="shared" si="4"/>
        <v>82419.839974046452</v>
      </c>
      <c r="Q25">
        <f t="shared" si="11"/>
        <v>383364.89694736979</v>
      </c>
    </row>
    <row r="26" spans="1:17">
      <c r="A26" s="2">
        <v>0</v>
      </c>
      <c r="B26" s="3">
        <v>1050</v>
      </c>
      <c r="E26">
        <f t="shared" si="7"/>
        <v>-71516.13205135164</v>
      </c>
      <c r="F26">
        <f t="shared" si="8"/>
        <v>-44589.142057173842</v>
      </c>
      <c r="G26">
        <f>F26+20000</f>
        <v>-24589.142057173842</v>
      </c>
      <c r="H26">
        <f t="shared" si="13"/>
        <v>0</v>
      </c>
      <c r="I26">
        <f>A26*C$6+(1-A26)*G$6+H26</f>
        <v>15548.219387977897</v>
      </c>
      <c r="J26">
        <f t="shared" si="0"/>
        <v>15548.219387977897</v>
      </c>
      <c r="K26">
        <f t="shared" si="10"/>
        <v>0</v>
      </c>
      <c r="L26">
        <f t="shared" si="1"/>
        <v>-4451.7806120221021</v>
      </c>
      <c r="M26">
        <f t="shared" si="2"/>
        <v>-4451.7806120221021</v>
      </c>
      <c r="O26">
        <f t="shared" si="3"/>
        <v>96102.586947368545</v>
      </c>
      <c r="P26">
        <f t="shared" si="4"/>
        <v>95934.233543261085</v>
      </c>
      <c r="Q26">
        <f t="shared" si="11"/>
        <v>447564.89694736863</v>
      </c>
    </row>
    <row r="27" spans="1:17">
      <c r="A27" s="2"/>
      <c r="B27" s="3">
        <v>1100</v>
      </c>
    </row>
    <row r="28" spans="1:17">
      <c r="A28" s="2"/>
      <c r="B28" s="3"/>
    </row>
    <row r="29" spans="1:17">
      <c r="A29" s="2"/>
      <c r="B29" s="3"/>
      <c r="C29" t="s">
        <v>76</v>
      </c>
      <c r="D29" t="s">
        <v>76</v>
      </c>
      <c r="H29" t="s">
        <v>64</v>
      </c>
      <c r="I29" t="s">
        <v>64</v>
      </c>
      <c r="K29" t="s">
        <v>64</v>
      </c>
      <c r="L29" t="s">
        <v>64</v>
      </c>
    </row>
    <row r="30" spans="1:17">
      <c r="A30" s="2"/>
      <c r="B30" s="3"/>
      <c r="C30" t="s">
        <v>54</v>
      </c>
      <c r="D30" t="s">
        <v>13</v>
      </c>
      <c r="E30" t="s">
        <v>73</v>
      </c>
      <c r="H30" t="s">
        <v>54</v>
      </c>
      <c r="I30" t="s">
        <v>13</v>
      </c>
      <c r="J30" t="s">
        <v>73</v>
      </c>
      <c r="K30" t="s">
        <v>61</v>
      </c>
      <c r="L30" t="s">
        <v>62</v>
      </c>
      <c r="M30" t="s">
        <v>72</v>
      </c>
      <c r="O30" t="s">
        <v>63</v>
      </c>
    </row>
    <row r="31" spans="1:17">
      <c r="A31" s="2">
        <v>1</v>
      </c>
      <c r="B31" s="3"/>
      <c r="C31">
        <f>(26180-9.2*$B$23 + (28370+2.2*$B$23)*(1-2*A31) + (47200-25*$B$23)*((1-2*A31)^2) + 8000)*A31*(1-A31)</f>
        <v>0</v>
      </c>
      <c r="D31">
        <f>$A31*$C$23+(1-$A31)*$G$23+$C31</f>
        <v>-57515.472962971442</v>
      </c>
      <c r="E31" t="e">
        <f>D31+#REF!</f>
        <v>#REF!</v>
      </c>
      <c r="H31">
        <f>(26180-9.2*$B$15 + (28370+2.2*$B$15)*(1-2*A31) + (47200-25*$B$15)*((1-2*A31)^2) + 8000)*A31*(1-A31)</f>
        <v>0</v>
      </c>
      <c r="I31">
        <f>$A31*$C$15+(1-$A31)*$G$15+$H31</f>
        <v>-26736.421107474111</v>
      </c>
      <c r="J31">
        <f>I31+D54</f>
        <v>-26736.421107474111</v>
      </c>
      <c r="K31">
        <f>(26180-9.2*$B$15 + (28370+2.2*$B$15)*(1-2*A31) + (47200-25*$B$15)*((1-2*A31)^2))*A31*(1-A31)</f>
        <v>0</v>
      </c>
      <c r="L31">
        <f>A31*E$15+(1-A31)*F$15+K31</f>
        <v>-22040.586499853158</v>
      </c>
      <c r="M31">
        <f>L31+D54</f>
        <v>-22040.586499853158</v>
      </c>
      <c r="O31">
        <f>2*M$31+J$31+I54</f>
        <v>-37550.894107180429</v>
      </c>
      <c r="P31">
        <f>O31+E54</f>
        <v>-39536.203767754509</v>
      </c>
      <c r="Q31">
        <f>2*M$31+J$31 +(10^6)*(A31-0.667)^2</f>
        <v>40071.405892819545</v>
      </c>
    </row>
    <row r="32" spans="1:17">
      <c r="A32" s="2">
        <v>0.95</v>
      </c>
      <c r="B32" s="3"/>
      <c r="C32">
        <f t="shared" ref="C32:C51" si="14">(26180-9.2*$B$23 + (28370+2.2*$B$23)*(1-2*A32) + (47200-25*$B$23)*((1-2*A32)^2) + 8000)*A32*(1-A32)</f>
        <v>883.12000000000069</v>
      </c>
      <c r="D32">
        <f t="shared" ref="D32:D50" si="15">$A32*$C$23+(1-$A32)*$G$23+$C32</f>
        <v>-54540.129437057316</v>
      </c>
      <c r="H32">
        <f>(26180-9.2*$B$15 + (28370+2.2*$B$15)*(1-2*A32) + (47200-25*$B$15)*((1-2*A32)^2) + 8000)*A32*(1-A32)</f>
        <v>1480.2900000000011</v>
      </c>
      <c r="I32">
        <f>A32*C$15+(1-A32)*G$15+H32</f>
        <v>-23703.011119071758</v>
      </c>
      <c r="J32">
        <f t="shared" ref="J32:J37" si="16">I32+D55</f>
        <v>-24061.422947606035</v>
      </c>
      <c r="K32">
        <f t="shared" ref="K32:K51" si="17">(26180-9.2*$B$15 + (28370+2.2*$B$15)*(1-2*A32) + (47200-25*$B$15)*((1-2*A32)^2))*A32*(1-A32)</f>
        <v>1100.2900000000006</v>
      </c>
      <c r="L32">
        <f t="shared" ref="L32:L51" si="18">A32*E$15+(1-A32)*F$15+K32</f>
        <v>-20621.968241831855</v>
      </c>
      <c r="M32">
        <f t="shared" ref="M32:M37" si="19">L32+D55</f>
        <v>-20980.380070366133</v>
      </c>
      <c r="O32">
        <f t="shared" ref="O32:O37" si="20">2*M$31+J$31+I55</f>
        <v>-46790.894107180437</v>
      </c>
      <c r="P32">
        <f t="shared" ref="P32:P37" si="21">O32+E55</f>
        <v>-49069.944559450036</v>
      </c>
      <c r="Q32">
        <f t="shared" ref="Q32:Q51" si="22">2*M$31+J$31 +(10^6)*(A32-0.667)^2</f>
        <v>9271.40589281953</v>
      </c>
    </row>
    <row r="33" spans="1:17">
      <c r="A33" s="2">
        <v>0.9</v>
      </c>
      <c r="B33" s="3"/>
      <c r="C33">
        <f t="shared" si="14"/>
        <v>1568.52</v>
      </c>
      <c r="D33">
        <f t="shared" si="15"/>
        <v>-51762.505911143206</v>
      </c>
      <c r="H33">
        <f t="shared" ref="H33:H50" si="23">(26180-9.2*$B$15 + (28370+2.2*$B$15)*(1-2*A33) + (47200-25*$B$15)*((1-2*A33)^2) + 8000)*A33*(1-A33)</f>
        <v>2539.08</v>
      </c>
      <c r="I33">
        <f t="shared" ref="I33:I51" si="24">A33*C$15+(1-A33)*G$15+H33</f>
        <v>-21091.101130669413</v>
      </c>
      <c r="J33">
        <f t="shared" si="16"/>
        <v>-21678.026250145442</v>
      </c>
      <c r="K33">
        <f t="shared" si="17"/>
        <v>1819.08</v>
      </c>
      <c r="L33">
        <f t="shared" si="18"/>
        <v>-19584.849983810556</v>
      </c>
      <c r="M33">
        <f t="shared" si="19"/>
        <v>-20171.775103286585</v>
      </c>
      <c r="O33">
        <f t="shared" si="20"/>
        <v>-54530.894107180422</v>
      </c>
      <c r="P33">
        <f t="shared" si="21"/>
        <v>-57160.941715889705</v>
      </c>
      <c r="Q33">
        <f t="shared" si="22"/>
        <v>-16528.594107180434</v>
      </c>
    </row>
    <row r="34" spans="1:17">
      <c r="A34" s="2">
        <v>0.85</v>
      </c>
      <c r="B34" s="3"/>
      <c r="C34">
        <f t="shared" si="14"/>
        <v>2136.645</v>
      </c>
      <c r="D34">
        <f t="shared" si="15"/>
        <v>-49102.157385229082</v>
      </c>
      <c r="H34">
        <f t="shared" si="23"/>
        <v>3309.1350000000002</v>
      </c>
      <c r="I34">
        <f t="shared" si="24"/>
        <v>-18767.926142267068</v>
      </c>
      <c r="J34">
        <f t="shared" si="16"/>
        <v>-19531.111550828551</v>
      </c>
      <c r="K34">
        <f t="shared" si="17"/>
        <v>2289.1349999999998</v>
      </c>
      <c r="L34">
        <f t="shared" si="18"/>
        <v>-18796.466725789258</v>
      </c>
      <c r="M34">
        <f t="shared" si="19"/>
        <v>-19559.652134350741</v>
      </c>
      <c r="O34">
        <f t="shared" si="20"/>
        <v>-60770.894107180429</v>
      </c>
      <c r="P34">
        <f t="shared" si="21"/>
        <v>-63837.055337846752</v>
      </c>
      <c r="Q34">
        <f t="shared" si="22"/>
        <v>-37328.594107180448</v>
      </c>
    </row>
    <row r="35" spans="1:17">
      <c r="A35" s="2">
        <v>0.8</v>
      </c>
      <c r="B35" s="3"/>
      <c r="C35">
        <f t="shared" si="14"/>
        <v>2653.1199999999994</v>
      </c>
      <c r="D35">
        <f t="shared" si="15"/>
        <v>-46493.45885931496</v>
      </c>
      <c r="H35">
        <f t="shared" si="23"/>
        <v>3902.3999999999992</v>
      </c>
      <c r="I35">
        <f t="shared" si="24"/>
        <v>-16621.54115386472</v>
      </c>
      <c r="J35">
        <f t="shared" si="16"/>
        <v>-17524.998966979983</v>
      </c>
      <c r="K35">
        <f t="shared" si="17"/>
        <v>2622.3999999999996</v>
      </c>
      <c r="L35">
        <f t="shared" si="18"/>
        <v>-18144.873467767953</v>
      </c>
      <c r="M35">
        <f t="shared" si="19"/>
        <v>-19048.331280883216</v>
      </c>
      <c r="O35">
        <f t="shared" si="20"/>
        <v>-65510.894107180422</v>
      </c>
      <c r="P35">
        <f t="shared" si="21"/>
        <v>-69153.245269758598</v>
      </c>
      <c r="Q35">
        <f t="shared" si="22"/>
        <v>-53128.594107180426</v>
      </c>
    </row>
    <row r="36" spans="1:17">
      <c r="A36" s="2">
        <v>0.75</v>
      </c>
      <c r="C36">
        <f t="shared" si="14"/>
        <v>3168.75</v>
      </c>
      <c r="D36">
        <f t="shared" si="15"/>
        <v>-43885.605333400839</v>
      </c>
      <c r="H36">
        <f>(26180-9.2*$B$15 + (28370+2.2*$B$15)*(1-2*A36) + (47200-25*$B$15)*((1-2*A36)^2) + 8000)*A36*(1-A36)</f>
        <v>4410</v>
      </c>
      <c r="I36">
        <f>A36*C$15+(1-A36)*G$15+H36</f>
        <v>-14560.82116546237</v>
      </c>
      <c r="J36">
        <f t="shared" si="16"/>
        <v>-15576.096184322052</v>
      </c>
      <c r="K36">
        <f t="shared" si="17"/>
        <v>2910</v>
      </c>
      <c r="L36">
        <f t="shared" si="18"/>
        <v>-17538.945209746653</v>
      </c>
      <c r="M36">
        <f t="shared" si="19"/>
        <v>-18554.220228606333</v>
      </c>
      <c r="O36">
        <f t="shared" si="20"/>
        <v>-68750.894107180429</v>
      </c>
      <c r="P36">
        <f t="shared" si="21"/>
        <v>-73244.536224179843</v>
      </c>
      <c r="Q36">
        <f t="shared" si="22"/>
        <v>-63928.594107180434</v>
      </c>
    </row>
    <row r="37" spans="1:17">
      <c r="A37" s="2">
        <v>0.7</v>
      </c>
      <c r="C37">
        <f t="shared" si="14"/>
        <v>3719.5200000000004</v>
      </c>
      <c r="D37">
        <f t="shared" si="15"/>
        <v>-41242.611807486712</v>
      </c>
      <c r="H37">
        <f t="shared" si="23"/>
        <v>4902.2400000000007</v>
      </c>
      <c r="I37">
        <f t="shared" si="24"/>
        <v>-12515.461177060017</v>
      </c>
      <c r="J37">
        <f t="shared" si="16"/>
        <v>-13618.353770070367</v>
      </c>
      <c r="K37">
        <f t="shared" si="17"/>
        <v>3222.2400000000002</v>
      </c>
      <c r="L37">
        <f t="shared" si="18"/>
        <v>-16908.376951725349</v>
      </c>
      <c r="M37">
        <f t="shared" si="19"/>
        <v>-18011.2695447357</v>
      </c>
      <c r="O37">
        <f t="shared" si="20"/>
        <v>-70490.894107180429</v>
      </c>
      <c r="P37">
        <f t="shared" si="21"/>
        <v>-76649.773956462246</v>
      </c>
      <c r="Q37">
        <f t="shared" si="22"/>
        <v>-69728.594107180426</v>
      </c>
    </row>
    <row r="38" spans="1:17">
      <c r="A38" s="2">
        <v>0.65</v>
      </c>
      <c r="C38">
        <f t="shared" si="14"/>
        <v>4326.5950000000003</v>
      </c>
      <c r="D38">
        <f t="shared" si="15"/>
        <v>-38543.313281572598</v>
      </c>
      <c r="H38">
        <f t="shared" si="23"/>
        <v>5428.6050000000005</v>
      </c>
      <c r="I38">
        <f t="shared" si="24"/>
        <v>-10435.976188657671</v>
      </c>
      <c r="J38">
        <f t="shared" ref="J38:J51" si="25">I38+D61</f>
        <v>-11604.916819430649</v>
      </c>
      <c r="K38">
        <f t="shared" si="17"/>
        <v>3608.605</v>
      </c>
      <c r="L38">
        <f t="shared" si="18"/>
        <v>-16203.683693704053</v>
      </c>
      <c r="M38">
        <f t="shared" ref="M38:M51" si="26">L38+D61</f>
        <v>-17372.62432447703</v>
      </c>
      <c r="O38">
        <f t="shared" ref="O38:O51" si="27">2*M$31+J$31+I61</f>
        <v>-70730.894107180429</v>
      </c>
      <c r="P38">
        <f t="shared" ref="P38:P51" si="28">O38+E61</f>
        <v>-78087.326795787652</v>
      </c>
      <c r="Q38">
        <f t="shared" si="22"/>
        <v>-70528.594107180426</v>
      </c>
    </row>
    <row r="39" spans="1:17">
      <c r="A39" s="2">
        <v>0.6</v>
      </c>
      <c r="C39">
        <f t="shared" si="14"/>
        <v>4996.32</v>
      </c>
      <c r="D39">
        <f t="shared" si="15"/>
        <v>-35781.364755658469</v>
      </c>
      <c r="H39">
        <f t="shared" si="23"/>
        <v>6017.76</v>
      </c>
      <c r="I39">
        <f t="shared" si="24"/>
        <v>-8293.701200255322</v>
      </c>
      <c r="J39">
        <f t="shared" si="25"/>
        <v>-9508.7985304760623</v>
      </c>
      <c r="K39">
        <f t="shared" si="17"/>
        <v>4097.76</v>
      </c>
      <c r="L39">
        <f t="shared" si="18"/>
        <v>-15396.200435682755</v>
      </c>
      <c r="M39">
        <f t="shared" si="26"/>
        <v>-16611.297765903495</v>
      </c>
      <c r="O39">
        <f t="shared" si="27"/>
        <v>-69470.894107180429</v>
      </c>
      <c r="P39">
        <f t="shared" si="28"/>
        <v>-74351.172387769926</v>
      </c>
      <c r="Q39">
        <f t="shared" si="22"/>
        <v>-66328.594107180412</v>
      </c>
    </row>
    <row r="40" spans="1:17">
      <c r="A40" s="2">
        <v>0.55000000000000004</v>
      </c>
      <c r="C40">
        <f t="shared" si="14"/>
        <v>5720.2199999999984</v>
      </c>
      <c r="D40">
        <f t="shared" si="15"/>
        <v>-32965.241229744352</v>
      </c>
      <c r="H40">
        <f t="shared" si="23"/>
        <v>6677.5499999999993</v>
      </c>
      <c r="I40">
        <f t="shared" si="24"/>
        <v>-6080.7912118529766</v>
      </c>
      <c r="J40">
        <f t="shared" si="25"/>
        <v>-7323.2000382562028</v>
      </c>
      <c r="K40">
        <f t="shared" si="17"/>
        <v>4697.5499999999984</v>
      </c>
      <c r="L40">
        <f t="shared" si="18"/>
        <v>-14478.08217766145</v>
      </c>
      <c r="M40">
        <f t="shared" si="26"/>
        <v>-15720.491004064676</v>
      </c>
      <c r="O40">
        <f t="shared" si="27"/>
        <v>-66710.894107180429</v>
      </c>
      <c r="P40">
        <f t="shared" si="28"/>
        <v>-70584.660775558281</v>
      </c>
      <c r="Q40">
        <f t="shared" si="22"/>
        <v>-57128.594107180426</v>
      </c>
    </row>
    <row r="41" spans="1:17">
      <c r="A41" s="2">
        <v>0.5</v>
      </c>
      <c r="C41">
        <f t="shared" si="14"/>
        <v>6475</v>
      </c>
      <c r="D41">
        <f>$A41*$C$23+(1-$A41)*$G$23+$C41</f>
        <v>-30118.237703830237</v>
      </c>
      <c r="H41">
        <f t="shared" si="23"/>
        <v>7395</v>
      </c>
      <c r="I41">
        <f t="shared" si="24"/>
        <v>-3810.221223450626</v>
      </c>
      <c r="J41">
        <f t="shared" si="25"/>
        <v>-5061.6724684062938</v>
      </c>
      <c r="K41">
        <f t="shared" si="17"/>
        <v>5395</v>
      </c>
      <c r="L41">
        <f t="shared" si="18"/>
        <v>-13462.303919640151</v>
      </c>
      <c r="M41">
        <f t="shared" si="26"/>
        <v>-14713.755164595819</v>
      </c>
      <c r="O41">
        <f t="shared" si="27"/>
        <v>-62450.894107180429</v>
      </c>
      <c r="P41">
        <f t="shared" si="28"/>
        <v>-65682.241327979267</v>
      </c>
      <c r="Q41">
        <f t="shared" si="22"/>
        <v>-42928.594107180412</v>
      </c>
    </row>
    <row r="42" spans="1:17">
      <c r="A42" s="2">
        <v>0.45</v>
      </c>
      <c r="C42">
        <f t="shared" si="14"/>
        <v>7222.5450000000001</v>
      </c>
      <c r="D42">
        <f t="shared" si="15"/>
        <v>-27278.469177916115</v>
      </c>
      <c r="H42">
        <f t="shared" si="23"/>
        <v>8136.3150000000014</v>
      </c>
      <c r="I42">
        <f t="shared" si="24"/>
        <v>-1515.7862350482783</v>
      </c>
      <c r="J42">
        <f t="shared" si="25"/>
        <v>-2758.1950614515044</v>
      </c>
      <c r="K42">
        <f t="shared" si="17"/>
        <v>6156.3150000000014</v>
      </c>
      <c r="L42">
        <f t="shared" si="18"/>
        <v>-12382.660661618847</v>
      </c>
      <c r="M42">
        <f t="shared" si="26"/>
        <v>-13625.069488022073</v>
      </c>
      <c r="O42">
        <f t="shared" si="27"/>
        <v>-56690.894107180422</v>
      </c>
      <c r="P42">
        <f t="shared" si="28"/>
        <v>-59449.384304550578</v>
      </c>
      <c r="Q42">
        <f t="shared" si="22"/>
        <v>-23728.594107180412</v>
      </c>
    </row>
    <row r="43" spans="1:17">
      <c r="A43" s="2">
        <v>0.39999999999999902</v>
      </c>
      <c r="C43">
        <f t="shared" si="14"/>
        <v>7909.920000000011</v>
      </c>
      <c r="D43">
        <f t="shared" si="15"/>
        <v>-24498.87065200194</v>
      </c>
      <c r="H43">
        <f t="shared" si="23"/>
        <v>8846.8800000000138</v>
      </c>
      <c r="I43">
        <f t="shared" si="24"/>
        <v>747.89875335411489</v>
      </c>
      <c r="J43">
        <f t="shared" si="25"/>
        <v>-467.19857686662544</v>
      </c>
      <c r="K43">
        <f t="shared" si="17"/>
        <v>6926.8800000000156</v>
      </c>
      <c r="L43">
        <f t="shared" si="18"/>
        <v>-11293.767403597525</v>
      </c>
      <c r="M43">
        <f t="shared" si="26"/>
        <v>-12508.864733818265</v>
      </c>
      <c r="O43">
        <f t="shared" si="27"/>
        <v>-49430.894107180269</v>
      </c>
      <c r="P43">
        <f t="shared" si="28"/>
        <v>-51815.019298260784</v>
      </c>
      <c r="Q43">
        <f t="shared" si="22"/>
        <v>471.40589282012661</v>
      </c>
    </row>
    <row r="44" spans="1:17">
      <c r="A44" s="2">
        <v>0.34999999999999898</v>
      </c>
      <c r="C44">
        <f t="shared" si="14"/>
        <v>8469.3700000000081</v>
      </c>
      <c r="D44">
        <f t="shared" si="15"/>
        <v>-21847.19712608782</v>
      </c>
      <c r="H44">
        <f t="shared" si="23"/>
        <v>9451.2600000000093</v>
      </c>
      <c r="I44">
        <f t="shared" si="24"/>
        <v>2905.3987417564595</v>
      </c>
      <c r="J44">
        <f t="shared" si="25"/>
        <v>1736.4581109834824</v>
      </c>
      <c r="K44">
        <f t="shared" si="17"/>
        <v>7631.260000000013</v>
      </c>
      <c r="L44">
        <f t="shared" si="18"/>
        <v>-10271.05914557623</v>
      </c>
      <c r="M44">
        <f t="shared" si="26"/>
        <v>-11439.999776349207</v>
      </c>
      <c r="O44">
        <f t="shared" si="27"/>
        <v>-40670.894107180233</v>
      </c>
      <c r="P44">
        <f t="shared" si="28"/>
        <v>-42745.106034398501</v>
      </c>
      <c r="Q44">
        <f t="shared" si="22"/>
        <v>29671.405892820243</v>
      </c>
    </row>
    <row r="45" spans="1:17">
      <c r="A45" s="2">
        <v>0.29999999999999899</v>
      </c>
      <c r="C45">
        <f t="shared" si="14"/>
        <v>8818.3200000000052</v>
      </c>
      <c r="D45">
        <f t="shared" si="15"/>
        <v>-19406.023600173707</v>
      </c>
      <c r="H45">
        <f t="shared" si="23"/>
        <v>9853.2000000000062</v>
      </c>
      <c r="I45">
        <f t="shared" si="24"/>
        <v>4860.4587301588035</v>
      </c>
      <c r="J45">
        <f t="shared" si="25"/>
        <v>3757.5661371484548</v>
      </c>
      <c r="K45">
        <f t="shared" si="17"/>
        <v>8173.2000000000098</v>
      </c>
      <c r="L45">
        <f t="shared" si="18"/>
        <v>-9410.790887554931</v>
      </c>
      <c r="M45">
        <f t="shared" si="26"/>
        <v>-10513.68348056528</v>
      </c>
      <c r="O45">
        <f t="shared" si="27"/>
        <v>-30410.894107180196</v>
      </c>
      <c r="P45">
        <f t="shared" si="28"/>
        <v>-32220.677861990109</v>
      </c>
      <c r="Q45">
        <f t="shared" si="22"/>
        <v>63871.405892820359</v>
      </c>
    </row>
    <row r="46" spans="1:17">
      <c r="A46" s="2">
        <v>0.249999999999999</v>
      </c>
      <c r="C46">
        <f t="shared" si="14"/>
        <v>8859.3749999999964</v>
      </c>
      <c r="D46">
        <f t="shared" si="15"/>
        <v>-17272.74507425959</v>
      </c>
      <c r="H46">
        <f t="shared" si="23"/>
        <v>9935.6249999999982</v>
      </c>
      <c r="I46">
        <f t="shared" si="24"/>
        <v>6496.0037185611436</v>
      </c>
      <c r="J46">
        <f t="shared" si="25"/>
        <v>5480.7286997014644</v>
      </c>
      <c r="K46">
        <f t="shared" si="17"/>
        <v>8435.6250000000018</v>
      </c>
      <c r="L46">
        <f t="shared" si="18"/>
        <v>-8830.0376295336373</v>
      </c>
      <c r="M46">
        <f t="shared" si="26"/>
        <v>-9845.3126483933156</v>
      </c>
      <c r="O46">
        <f t="shared" si="27"/>
        <v>-18650.894107180175</v>
      </c>
      <c r="P46">
        <f t="shared" si="28"/>
        <v>-20230.076294218758</v>
      </c>
      <c r="Q46">
        <f t="shared" si="22"/>
        <v>103071.40589282045</v>
      </c>
    </row>
    <row r="47" spans="1:17">
      <c r="A47" s="2">
        <v>0.19999999999999901</v>
      </c>
      <c r="C47">
        <f t="shared" si="14"/>
        <v>8480.319999999987</v>
      </c>
      <c r="D47">
        <f t="shared" si="15"/>
        <v>-15559.57654834548</v>
      </c>
      <c r="H47">
        <f t="shared" si="23"/>
        <v>9560.6399999999867</v>
      </c>
      <c r="I47">
        <f t="shared" si="24"/>
        <v>7674.1387069634802</v>
      </c>
      <c r="J47">
        <f t="shared" si="25"/>
        <v>6770.6808938482191</v>
      </c>
      <c r="K47">
        <f t="shared" si="17"/>
        <v>8280.6399999999903</v>
      </c>
      <c r="L47">
        <f t="shared" si="18"/>
        <v>-8666.6943715123471</v>
      </c>
      <c r="M47">
        <f t="shared" si="26"/>
        <v>-9570.1521846276082</v>
      </c>
      <c r="O47">
        <f t="shared" si="27"/>
        <v>-5390.8941071801528</v>
      </c>
      <c r="P47">
        <f t="shared" si="28"/>
        <v>-6765.620239001566</v>
      </c>
      <c r="Q47">
        <f t="shared" si="22"/>
        <v>147271.40589282053</v>
      </c>
    </row>
    <row r="48" spans="1:17">
      <c r="A48" s="2">
        <v>0.149999999999999</v>
      </c>
      <c r="C48">
        <f t="shared" si="14"/>
        <v>7554.1199999999735</v>
      </c>
      <c r="D48">
        <f t="shared" si="15"/>
        <v>-14393.55302243137</v>
      </c>
      <c r="H48">
        <f t="shared" si="23"/>
        <v>8569.5299999999697</v>
      </c>
      <c r="I48">
        <f t="shared" si="24"/>
        <v>8236.1486953658132</v>
      </c>
      <c r="J48">
        <f t="shared" si="25"/>
        <v>7472.9632868043327</v>
      </c>
      <c r="K48">
        <f t="shared" si="17"/>
        <v>7549.529999999977</v>
      </c>
      <c r="L48">
        <f t="shared" si="18"/>
        <v>-9079.4761134910623</v>
      </c>
      <c r="M48">
        <f t="shared" si="26"/>
        <v>-9842.6615220525418</v>
      </c>
      <c r="O48">
        <f t="shared" si="27"/>
        <v>9369.1058928199054</v>
      </c>
      <c r="P48">
        <f t="shared" si="28"/>
        <v>8178.01988245141</v>
      </c>
      <c r="Q48">
        <f t="shared" si="22"/>
        <v>196471.40589282062</v>
      </c>
    </row>
    <row r="49" spans="1:17">
      <c r="A49" s="2">
        <v>9.9999999999999006E-2</v>
      </c>
      <c r="C49">
        <f t="shared" si="14"/>
        <v>5938.919999999961</v>
      </c>
      <c r="D49">
        <f t="shared" si="15"/>
        <v>-13916.529496517265</v>
      </c>
      <c r="H49">
        <f t="shared" si="23"/>
        <v>6782.7599999999557</v>
      </c>
      <c r="I49">
        <f t="shared" si="24"/>
        <v>8002.4986837681463</v>
      </c>
      <c r="J49">
        <f t="shared" si="25"/>
        <v>7415.5735642921218</v>
      </c>
      <c r="K49">
        <f t="shared" si="17"/>
        <v>6062.759999999962</v>
      </c>
      <c r="L49">
        <f t="shared" si="18"/>
        <v>-10247.917855469777</v>
      </c>
      <c r="M49">
        <f t="shared" si="26"/>
        <v>-10834.842974945801</v>
      </c>
      <c r="O49">
        <f t="shared" si="27"/>
        <v>25629.105892819935</v>
      </c>
      <c r="P49">
        <f t="shared" si="28"/>
        <v>24604.693734003507</v>
      </c>
      <c r="Q49">
        <f t="shared" si="22"/>
        <v>250671.40589282074</v>
      </c>
    </row>
    <row r="50" spans="1:17">
      <c r="A50" s="2">
        <v>4.9999999999998997E-2</v>
      </c>
      <c r="C50">
        <f t="shared" si="14"/>
        <v>3478.044999999941</v>
      </c>
      <c r="D50">
        <f t="shared" si="15"/>
        <v>-14285.180970603164</v>
      </c>
      <c r="H50">
        <f t="shared" si="23"/>
        <v>3999.9749999999322</v>
      </c>
      <c r="I50">
        <f t="shared" si="24"/>
        <v>6772.8336721704709</v>
      </c>
      <c r="J50">
        <f t="shared" si="25"/>
        <v>6414.421843636198</v>
      </c>
      <c r="K50">
        <f t="shared" si="17"/>
        <v>3619.9749999999394</v>
      </c>
      <c r="L50">
        <f t="shared" si="18"/>
        <v>-12372.374597448499</v>
      </c>
      <c r="M50">
        <f t="shared" si="26"/>
        <v>-12730.786425982773</v>
      </c>
      <c r="O50">
        <f t="shared" si="27"/>
        <v>43389.105892819905</v>
      </c>
      <c r="P50">
        <f t="shared" si="28"/>
        <v>42517.27286509324</v>
      </c>
      <c r="Q50">
        <f t="shared" si="22"/>
        <v>309871.4058928208</v>
      </c>
    </row>
    <row r="51" spans="1:17">
      <c r="A51" s="2">
        <v>0</v>
      </c>
      <c r="C51">
        <f t="shared" si="14"/>
        <v>0</v>
      </c>
      <c r="D51">
        <f>$A51*$C$23+(1-$A51)*$G$23+$C51</f>
        <v>-15671.002444689024</v>
      </c>
      <c r="H51">
        <f>(26180-9.2*$B$15 + (28370+2.2*$B$15)*(1-2*A51) + (47200-25*$B$15)*((1-2*A51)^2) + 8000)*A51*(1-A51)</f>
        <v>0</v>
      </c>
      <c r="I51">
        <f t="shared" si="24"/>
        <v>4325.9786605728568</v>
      </c>
      <c r="J51">
        <f t="shared" si="25"/>
        <v>4325.9786605728568</v>
      </c>
      <c r="K51">
        <f t="shared" si="17"/>
        <v>0</v>
      </c>
      <c r="L51">
        <f t="shared" si="18"/>
        <v>-15674.021339427143</v>
      </c>
      <c r="M51">
        <f t="shared" si="26"/>
        <v>-15674.021339427143</v>
      </c>
      <c r="O51">
        <f t="shared" si="27"/>
        <v>62649.105892819585</v>
      </c>
      <c r="P51">
        <f t="shared" si="28"/>
        <v>61917.956348684609</v>
      </c>
      <c r="Q51">
        <f t="shared" si="22"/>
        <v>374071.40589281963</v>
      </c>
    </row>
    <row r="53" spans="1:17">
      <c r="A53" s="2"/>
      <c r="B53" s="3" t="s">
        <v>77</v>
      </c>
      <c r="C53" t="s">
        <v>70</v>
      </c>
      <c r="D53" t="s">
        <v>71</v>
      </c>
      <c r="E53" t="s">
        <v>66</v>
      </c>
      <c r="F53" t="s">
        <v>67</v>
      </c>
      <c r="H53" t="s">
        <v>74</v>
      </c>
      <c r="I53" t="s">
        <v>75</v>
      </c>
      <c r="K53" t="s">
        <v>74</v>
      </c>
      <c r="L53" t="s">
        <v>75</v>
      </c>
    </row>
    <row r="54" spans="1:17">
      <c r="B54">
        <v>0</v>
      </c>
      <c r="C54">
        <v>0</v>
      </c>
      <c r="D54">
        <v>0</v>
      </c>
      <c r="E54">
        <f t="shared" ref="E54:E74" si="29">8.3144621*$B$15*(LOG(ABS($A6-0.667)))</f>
        <v>-1985.309660574077</v>
      </c>
      <c r="F54">
        <f>8.3144621*$B$6*(LN(ABS($A6-0.667)))</f>
        <v>-457.13444294149383</v>
      </c>
      <c r="H54">
        <f>10*ABS(A31-0.667)*ABS(1-A31-0.333)*(20*$B$6+20000)</f>
        <v>23286.69</v>
      </c>
      <c r="I54">
        <f>10*ABS(A31-0.667)*ABS(1-A31-0.333)*(20*$B$15+20000)</f>
        <v>33266.699999999997</v>
      </c>
      <c r="K54">
        <f>ABS(A31-0.667)*ABS(1-A31-0.333)*(-20*$B$6+20000)</f>
        <v>2106.8909999999996</v>
      </c>
      <c r="L54">
        <f>ABS(A31-0.667)*ABS(1-A31-0.333)*(-20*$B$15+20000)</f>
        <v>1108.8899999999999</v>
      </c>
    </row>
    <row r="55" spans="1:17">
      <c r="B55">
        <f>8.3144621*$B$23*($A7*LN($A7) + (1-$A7)*LN(1-$A7))</f>
        <v>-1485.492720364382</v>
      </c>
      <c r="C55">
        <f t="shared" ref="C55:C73" si="30">8.3144621*$B$6*($A7*LOG($A7) + (1-$A7)*LOG(1-$A7))</f>
        <v>-35.84118285342786</v>
      </c>
      <c r="D55">
        <f t="shared" ref="D55:D73" si="31">8.3144621*$B$15*($A7*LOG($A7) + (1-$A7)*LOG(1-$A7))</f>
        <v>-358.41182853427864</v>
      </c>
      <c r="E55">
        <f t="shared" si="29"/>
        <v>-2279.0504522695983</v>
      </c>
      <c r="F55">
        <f t="shared" ref="F55:F74" si="32">8.3144621*$B$6*(LN(ABS($A7-0.667)))</f>
        <v>-524.77075975773153</v>
      </c>
      <c r="H55">
        <f t="shared" ref="H55:H74" si="33">10*ABS(A32-0.667)*ABS(1-A32-0.333)*(20*$B$6+20000)</f>
        <v>16818.689999999991</v>
      </c>
      <c r="I55">
        <f t="shared" ref="I55:I74" si="34">10*ABS(A32-0.667)*ABS(1-A32-0.333)*(20*$B$15+20000)</f>
        <v>24026.69999999999</v>
      </c>
      <c r="K55">
        <f t="shared" ref="K55:K60" si="35">ABS(A32-0.667)*ABS(1-A32-0.333)*(-20*$B$6+20000)</f>
        <v>1521.6909999999993</v>
      </c>
      <c r="L55">
        <f t="shared" ref="L55:L60" si="36">ABS(A32-0.667)*ABS(1-A32-0.333)*(-20*$B$15+20000)</f>
        <v>800.88999999999965</v>
      </c>
    </row>
    <row r="56" spans="1:17">
      <c r="B56">
        <f t="shared" ref="B56:B72" si="37">8.3144621*$B$23*($A8*LN($A8) + (1-$A8)*LN(1-$A8))</f>
        <v>-2432.6010554566542</v>
      </c>
      <c r="C56">
        <f t="shared" si="30"/>
        <v>-58.692511947602839</v>
      </c>
      <c r="D56">
        <f t="shared" si="31"/>
        <v>-586.92511947602839</v>
      </c>
      <c r="E56">
        <f t="shared" si="29"/>
        <v>-2630.0476087092861</v>
      </c>
      <c r="F56">
        <f t="shared" si="32"/>
        <v>-605.59084176786405</v>
      </c>
      <c r="H56">
        <f t="shared" si="33"/>
        <v>11400.690000000002</v>
      </c>
      <c r="I56">
        <f t="shared" si="34"/>
        <v>16286.700000000003</v>
      </c>
      <c r="K56">
        <f t="shared" si="35"/>
        <v>1031.491</v>
      </c>
      <c r="L56">
        <f t="shared" si="36"/>
        <v>542.89</v>
      </c>
    </row>
    <row r="57" spans="1:17">
      <c r="B57">
        <f t="shared" si="37"/>
        <v>-3163.138820899635</v>
      </c>
      <c r="C57">
        <f t="shared" si="30"/>
        <v>-76.318540856148346</v>
      </c>
      <c r="D57">
        <f t="shared" si="31"/>
        <v>-763.18540856148343</v>
      </c>
      <c r="E57">
        <f t="shared" si="29"/>
        <v>-3066.1612306663233</v>
      </c>
      <c r="F57">
        <f t="shared" si="32"/>
        <v>-706.00971424485533</v>
      </c>
      <c r="H57">
        <f t="shared" si="33"/>
        <v>7032.6899999999978</v>
      </c>
      <c r="I57">
        <f t="shared" si="34"/>
        <v>10046.699999999997</v>
      </c>
      <c r="K57">
        <f t="shared" si="35"/>
        <v>636.29099999999983</v>
      </c>
      <c r="L57">
        <f t="shared" si="36"/>
        <v>334.88999999999993</v>
      </c>
    </row>
    <row r="58" spans="1:17">
      <c r="B58">
        <f t="shared" si="37"/>
        <v>-3744.5192867307696</v>
      </c>
      <c r="C58">
        <f t="shared" si="30"/>
        <v>-90.345781311526324</v>
      </c>
      <c r="D58">
        <f t="shared" si="31"/>
        <v>-903.45781311526321</v>
      </c>
      <c r="E58">
        <f t="shared" si="29"/>
        <v>-3642.3511625781794</v>
      </c>
      <c r="F58">
        <f t="shared" si="32"/>
        <v>-838.6823490402046</v>
      </c>
      <c r="H58">
        <f t="shared" si="33"/>
        <v>3714.6900000000023</v>
      </c>
      <c r="I58">
        <f t="shared" si="34"/>
        <v>5306.7000000000035</v>
      </c>
      <c r="K58">
        <f t="shared" si="35"/>
        <v>336.09100000000018</v>
      </c>
      <c r="L58">
        <f t="shared" si="36"/>
        <v>176.8900000000001</v>
      </c>
    </row>
    <row r="59" spans="1:17">
      <c r="B59">
        <f t="shared" si="37"/>
        <v>-4207.9628226879904</v>
      </c>
      <c r="C59">
        <f t="shared" si="30"/>
        <v>-101.52750188596812</v>
      </c>
      <c r="D59">
        <f t="shared" si="31"/>
        <v>-1015.2750188596813</v>
      </c>
      <c r="E59">
        <f t="shared" si="29"/>
        <v>-4493.6421169994182</v>
      </c>
      <c r="F59">
        <f t="shared" si="32"/>
        <v>-1034.6993351853066</v>
      </c>
      <c r="H59">
        <f t="shared" si="33"/>
        <v>1446.6899999999996</v>
      </c>
      <c r="I59">
        <f t="shared" si="34"/>
        <v>2066.6999999999994</v>
      </c>
      <c r="K59">
        <f t="shared" si="35"/>
        <v>130.89099999999996</v>
      </c>
      <c r="L59">
        <f t="shared" si="36"/>
        <v>68.889999999999986</v>
      </c>
    </row>
    <row r="60" spans="1:17">
      <c r="B60">
        <f t="shared" si="37"/>
        <v>-4571.1072789105274</v>
      </c>
      <c r="C60">
        <f t="shared" si="30"/>
        <v>-110.28925930103506</v>
      </c>
      <c r="D60">
        <f t="shared" si="31"/>
        <v>-1102.8925930103505</v>
      </c>
      <c r="E60">
        <f t="shared" si="29"/>
        <v>-6158.8798492818178</v>
      </c>
      <c r="F60">
        <f t="shared" si="32"/>
        <v>-1418.1344930497728</v>
      </c>
      <c r="H60">
        <f t="shared" si="33"/>
        <v>228.68999999999923</v>
      </c>
      <c r="I60">
        <f t="shared" si="34"/>
        <v>326.69999999999891</v>
      </c>
      <c r="K60">
        <f t="shared" si="35"/>
        <v>20.690999999999931</v>
      </c>
      <c r="L60">
        <f t="shared" si="36"/>
        <v>10.889999999999965</v>
      </c>
    </row>
    <row r="61" spans="1:17">
      <c r="B61">
        <f t="shared" si="37"/>
        <v>-4844.8534878232495</v>
      </c>
      <c r="C61">
        <f t="shared" si="30"/>
        <v>-116.8940630772978</v>
      </c>
      <c r="D61">
        <f t="shared" si="31"/>
        <v>-1168.940630772978</v>
      </c>
      <c r="E61">
        <f t="shared" si="29"/>
        <v>-7356.4326886072295</v>
      </c>
      <c r="F61">
        <f t="shared" si="32"/>
        <v>-1693.8812246401114</v>
      </c>
      <c r="H61">
        <f t="shared" si="33"/>
        <v>60.689999999999912</v>
      </c>
      <c r="I61">
        <f t="shared" si="34"/>
        <v>86.699999999999875</v>
      </c>
      <c r="K61">
        <f t="shared" ref="K61:K74" si="38">ABS(A38-0.667)*ABS(1-A38-0.333)*(-20*$B$6+20000)</f>
        <v>5.4909999999999917</v>
      </c>
      <c r="L61">
        <f t="shared" ref="L61:L74" si="39">ABS(A38-0.667)*ABS(1-A38-0.333)*(-20*$B$15+20000)</f>
        <v>2.8899999999999952</v>
      </c>
    </row>
    <row r="62" spans="1:17">
      <c r="B62">
        <f t="shared" si="37"/>
        <v>-5036.1569983856552</v>
      </c>
      <c r="C62">
        <f t="shared" si="30"/>
        <v>-121.5097330220741</v>
      </c>
      <c r="D62">
        <f t="shared" si="31"/>
        <v>-1215.097330220741</v>
      </c>
      <c r="E62">
        <f t="shared" si="29"/>
        <v>-4880.2782805894985</v>
      </c>
      <c r="F62">
        <f t="shared" si="32"/>
        <v>-1123.7256018547994</v>
      </c>
      <c r="H62">
        <f t="shared" si="33"/>
        <v>942.69000000000085</v>
      </c>
      <c r="I62">
        <f t="shared" si="34"/>
        <v>1346.7000000000012</v>
      </c>
      <c r="K62">
        <f t="shared" si="38"/>
        <v>85.291000000000082</v>
      </c>
      <c r="L62">
        <f t="shared" si="39"/>
        <v>44.890000000000043</v>
      </c>
    </row>
    <row r="63" spans="1:17">
      <c r="B63">
        <f t="shared" si="37"/>
        <v>-5149.3536775445318</v>
      </c>
      <c r="C63">
        <f t="shared" si="30"/>
        <v>-124.24088264032262</v>
      </c>
      <c r="D63">
        <f t="shared" si="31"/>
        <v>-1242.4088264032262</v>
      </c>
      <c r="E63">
        <f t="shared" si="29"/>
        <v>-3873.7666683778502</v>
      </c>
      <c r="F63">
        <f t="shared" si="32"/>
        <v>-891.96773843440462</v>
      </c>
      <c r="H63">
        <f t="shared" si="33"/>
        <v>2874.6899999999987</v>
      </c>
      <c r="I63">
        <f t="shared" si="34"/>
        <v>4106.699999999998</v>
      </c>
      <c r="K63">
        <f t="shared" si="38"/>
        <v>260.09099999999984</v>
      </c>
      <c r="L63">
        <f t="shared" si="39"/>
        <v>136.8899999999999</v>
      </c>
    </row>
    <row r="64" spans="1:17">
      <c r="B64">
        <f t="shared" si="37"/>
        <v>-5186.8313662387691</v>
      </c>
      <c r="C64">
        <f t="shared" si="30"/>
        <v>-125.1451244955668</v>
      </c>
      <c r="D64">
        <f t="shared" si="31"/>
        <v>-1251.451244955668</v>
      </c>
      <c r="E64">
        <f t="shared" si="29"/>
        <v>-3231.3472207988375</v>
      </c>
      <c r="F64">
        <f t="shared" si="32"/>
        <v>-744.04519408991428</v>
      </c>
      <c r="H64">
        <f t="shared" si="33"/>
        <v>5856.6900000000005</v>
      </c>
      <c r="I64">
        <f t="shared" si="34"/>
        <v>8366.7000000000007</v>
      </c>
      <c r="K64">
        <f t="shared" si="38"/>
        <v>529.89100000000008</v>
      </c>
      <c r="L64">
        <f t="shared" si="39"/>
        <v>278.89000000000004</v>
      </c>
    </row>
    <row r="65" spans="2:12">
      <c r="B65">
        <f t="shared" si="37"/>
        <v>-5149.3536775445318</v>
      </c>
      <c r="C65">
        <f t="shared" si="30"/>
        <v>-124.24088264032262</v>
      </c>
      <c r="D65">
        <f t="shared" si="31"/>
        <v>-1242.4088264032262</v>
      </c>
      <c r="E65">
        <f t="shared" si="29"/>
        <v>-2758.4901973701571</v>
      </c>
      <c r="F65">
        <f t="shared" si="32"/>
        <v>-635.1658407634726</v>
      </c>
      <c r="H65">
        <f t="shared" si="33"/>
        <v>9888.6900000000023</v>
      </c>
      <c r="I65">
        <f t="shared" si="34"/>
        <v>14126.700000000004</v>
      </c>
      <c r="K65">
        <f t="shared" si="38"/>
        <v>894.69100000000026</v>
      </c>
      <c r="L65">
        <f t="shared" si="39"/>
        <v>470.8900000000001</v>
      </c>
    </row>
    <row r="66" spans="2:12">
      <c r="B66">
        <f t="shared" si="37"/>
        <v>-5036.1569983856516</v>
      </c>
      <c r="C66">
        <f t="shared" si="30"/>
        <v>-121.50973302207403</v>
      </c>
      <c r="D66">
        <f t="shared" si="31"/>
        <v>-1215.0973302207403</v>
      </c>
      <c r="E66">
        <f t="shared" si="29"/>
        <v>-2384.1251910805158</v>
      </c>
      <c r="F66">
        <f t="shared" si="32"/>
        <v>-548.96511248135755</v>
      </c>
      <c r="H66">
        <f t="shared" si="33"/>
        <v>14970.69000000011</v>
      </c>
      <c r="I66">
        <f t="shared" si="34"/>
        <v>21386.700000000157</v>
      </c>
      <c r="K66">
        <f t="shared" si="38"/>
        <v>1354.4910000000102</v>
      </c>
      <c r="L66">
        <f t="shared" si="39"/>
        <v>712.89000000000533</v>
      </c>
    </row>
    <row r="67" spans="2:12">
      <c r="B67">
        <f t="shared" si="37"/>
        <v>-4844.853487823244</v>
      </c>
      <c r="C67">
        <f t="shared" si="30"/>
        <v>-116.8940630772977</v>
      </c>
      <c r="D67">
        <f t="shared" si="31"/>
        <v>-1168.9406307729771</v>
      </c>
      <c r="E67">
        <f t="shared" si="29"/>
        <v>-2074.2119272182658</v>
      </c>
      <c r="F67">
        <f t="shared" si="32"/>
        <v>-477.60494633232292</v>
      </c>
      <c r="H67">
        <f t="shared" si="33"/>
        <v>21102.690000000137</v>
      </c>
      <c r="I67">
        <f t="shared" si="34"/>
        <v>30146.700000000194</v>
      </c>
      <c r="K67">
        <f t="shared" si="38"/>
        <v>1909.2910000000122</v>
      </c>
      <c r="L67">
        <f t="shared" si="39"/>
        <v>1004.8900000000065</v>
      </c>
    </row>
    <row r="68" spans="2:12">
      <c r="B68">
        <f t="shared" si="37"/>
        <v>-4571.1072789105201</v>
      </c>
      <c r="C68">
        <f t="shared" si="30"/>
        <v>-110.2892593010349</v>
      </c>
      <c r="D68">
        <f t="shared" si="31"/>
        <v>-1102.8925930103489</v>
      </c>
      <c r="E68">
        <f t="shared" si="29"/>
        <v>-1809.7837548099142</v>
      </c>
      <c r="F68">
        <f t="shared" si="32"/>
        <v>-416.71810953680995</v>
      </c>
      <c r="H68">
        <f t="shared" si="33"/>
        <v>28284.690000000162</v>
      </c>
      <c r="I68">
        <f t="shared" si="34"/>
        <v>40406.70000000023</v>
      </c>
      <c r="K68">
        <f t="shared" si="38"/>
        <v>2559.0910000000149</v>
      </c>
      <c r="L68">
        <f t="shared" si="39"/>
        <v>1346.8900000000078</v>
      </c>
    </row>
    <row r="69" spans="2:12">
      <c r="B69">
        <f t="shared" si="37"/>
        <v>-4207.9628226879822</v>
      </c>
      <c r="C69">
        <f t="shared" si="30"/>
        <v>-101.52750188596792</v>
      </c>
      <c r="D69">
        <f t="shared" si="31"/>
        <v>-1015.2750188596792</v>
      </c>
      <c r="E69">
        <f t="shared" si="29"/>
        <v>-1579.1821870385838</v>
      </c>
      <c r="F69">
        <f t="shared" si="32"/>
        <v>-363.62013629967782</v>
      </c>
      <c r="H69">
        <f t="shared" si="33"/>
        <v>36516.690000000177</v>
      </c>
      <c r="I69">
        <f t="shared" si="34"/>
        <v>52166.700000000252</v>
      </c>
      <c r="K69">
        <f t="shared" si="38"/>
        <v>3303.891000000016</v>
      </c>
      <c r="L69">
        <f t="shared" si="39"/>
        <v>1738.8900000000085</v>
      </c>
    </row>
    <row r="70" spans="2:12">
      <c r="B70">
        <f t="shared" si="37"/>
        <v>-3744.5192867307596</v>
      </c>
      <c r="C70">
        <f t="shared" si="30"/>
        <v>-90.345781311526082</v>
      </c>
      <c r="D70">
        <f t="shared" si="31"/>
        <v>-903.45781311526082</v>
      </c>
      <c r="E70">
        <f t="shared" si="29"/>
        <v>-1374.7261318214132</v>
      </c>
      <c r="F70">
        <f t="shared" si="32"/>
        <v>-316.54238980813534</v>
      </c>
      <c r="H70">
        <f t="shared" si="33"/>
        <v>45798.690000000192</v>
      </c>
      <c r="I70">
        <f t="shared" si="34"/>
        <v>65426.700000000274</v>
      </c>
      <c r="K70">
        <f t="shared" si="38"/>
        <v>4143.6910000000171</v>
      </c>
      <c r="L70">
        <f t="shared" si="39"/>
        <v>2180.890000000009</v>
      </c>
    </row>
    <row r="71" spans="2:12">
      <c r="B71">
        <f t="shared" si="37"/>
        <v>-3163.1388208996218</v>
      </c>
      <c r="C71">
        <f t="shared" si="30"/>
        <v>-76.318540856148019</v>
      </c>
      <c r="D71">
        <f t="shared" si="31"/>
        <v>-763.18540856148024</v>
      </c>
      <c r="E71">
        <f t="shared" si="29"/>
        <v>-1191.0860103684959</v>
      </c>
      <c r="F71">
        <f t="shared" si="32"/>
        <v>-274.25768919482493</v>
      </c>
      <c r="H71">
        <f t="shared" si="33"/>
        <v>56130.690000000228</v>
      </c>
      <c r="I71">
        <f t="shared" si="34"/>
        <v>80186.700000000332</v>
      </c>
      <c r="K71">
        <f t="shared" si="38"/>
        <v>5078.49100000002</v>
      </c>
      <c r="L71">
        <f t="shared" si="39"/>
        <v>2672.8900000000103</v>
      </c>
    </row>
    <row r="72" spans="2:12">
      <c r="B72">
        <f t="shared" si="37"/>
        <v>-2432.6010554566378</v>
      </c>
      <c r="C72">
        <f t="shared" si="30"/>
        <v>-58.692511947602448</v>
      </c>
      <c r="D72">
        <f t="shared" si="31"/>
        <v>-586.92511947602441</v>
      </c>
      <c r="E72">
        <f t="shared" si="29"/>
        <v>-1024.4121588164269</v>
      </c>
      <c r="F72">
        <f t="shared" si="32"/>
        <v>-235.87961659725534</v>
      </c>
      <c r="H72">
        <f t="shared" si="33"/>
        <v>67512.69000000025</v>
      </c>
      <c r="I72">
        <f t="shared" si="34"/>
        <v>96446.700000000361</v>
      </c>
      <c r="K72">
        <f t="shared" si="38"/>
        <v>6108.2910000000229</v>
      </c>
      <c r="L72">
        <f t="shared" si="39"/>
        <v>3214.8900000000117</v>
      </c>
    </row>
    <row r="73" spans="2:12">
      <c r="B73">
        <f>8.3144621*$B$23*($A25*LN($A25) + (1-$A25)*LN(1-$A25))</f>
        <v>-1485.4927203643592</v>
      </c>
      <c r="C73">
        <f t="shared" si="30"/>
        <v>-35.841182853427313</v>
      </c>
      <c r="D73">
        <f t="shared" si="31"/>
        <v>-358.41182853427313</v>
      </c>
      <c r="E73">
        <f t="shared" si="29"/>
        <v>-871.83302772666161</v>
      </c>
      <c r="F73">
        <f t="shared" si="32"/>
        <v>-200.74697332232756</v>
      </c>
      <c r="H73">
        <f t="shared" si="33"/>
        <v>79944.690000000235</v>
      </c>
      <c r="I73">
        <f t="shared" si="34"/>
        <v>114206.70000000033</v>
      </c>
      <c r="K73">
        <f t="shared" si="38"/>
        <v>7233.0910000000222</v>
      </c>
      <c r="L73">
        <f t="shared" si="39"/>
        <v>3806.8900000000117</v>
      </c>
    </row>
    <row r="74" spans="2:12">
      <c r="B74">
        <v>0</v>
      </c>
      <c r="C74">
        <v>0</v>
      </c>
      <c r="D74">
        <v>0</v>
      </c>
      <c r="E74">
        <f t="shared" si="29"/>
        <v>-731.14954413497958</v>
      </c>
      <c r="F74">
        <f t="shared" si="32"/>
        <v>-168.3534041074596</v>
      </c>
      <c r="H74">
        <f t="shared" si="33"/>
        <v>93426.69</v>
      </c>
      <c r="I74">
        <f t="shared" si="34"/>
        <v>133466.70000000001</v>
      </c>
      <c r="K74">
        <f t="shared" si="38"/>
        <v>8452.8910000000014</v>
      </c>
      <c r="L74">
        <f t="shared" si="39"/>
        <v>4448.8900000000003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4"/>
  <sheetViews>
    <sheetView tabSelected="1" topLeftCell="AB1" workbookViewId="0">
      <selection activeCell="AB55" sqref="AB55:AB83"/>
    </sheetView>
  </sheetViews>
  <sheetFormatPr baseColWidth="10" defaultColWidth="10.6640625" defaultRowHeight="15" x14ac:dyDescent="0"/>
  <cols>
    <col min="17" max="20" width="11.6640625" customWidth="1"/>
    <col min="27" max="27" width="12.1640625" bestFit="1" customWidth="1"/>
    <col min="38" max="38" width="11.83203125" bestFit="1" customWidth="1"/>
  </cols>
  <sheetData>
    <row r="1" spans="1:70">
      <c r="A1" t="s">
        <v>78</v>
      </c>
    </row>
    <row r="3" spans="1:70">
      <c r="G3" t="s">
        <v>81</v>
      </c>
      <c r="H3" t="s">
        <v>82</v>
      </c>
      <c r="I3" t="s">
        <v>83</v>
      </c>
      <c r="M3" t="s">
        <v>102</v>
      </c>
      <c r="R3" t="s">
        <v>98</v>
      </c>
      <c r="AC3" t="s">
        <v>101</v>
      </c>
      <c r="AE3" t="s">
        <v>101</v>
      </c>
      <c r="AH3" t="s">
        <v>91</v>
      </c>
      <c r="AJ3" t="s">
        <v>91</v>
      </c>
      <c r="AN3" t="s">
        <v>97</v>
      </c>
      <c r="AO3" t="s">
        <v>97</v>
      </c>
      <c r="AP3" t="s">
        <v>106</v>
      </c>
      <c r="AQ3" t="s">
        <v>106</v>
      </c>
      <c r="AR3" t="s">
        <v>107</v>
      </c>
      <c r="AS3" t="s">
        <v>107</v>
      </c>
      <c r="AT3" t="s">
        <v>108</v>
      </c>
      <c r="AU3" t="s">
        <v>108</v>
      </c>
      <c r="AV3" t="s">
        <v>109</v>
      </c>
      <c r="AW3" t="s">
        <v>109</v>
      </c>
      <c r="AX3" t="s">
        <v>109</v>
      </c>
      <c r="AY3" t="s">
        <v>109</v>
      </c>
      <c r="AZ3" t="s">
        <v>110</v>
      </c>
      <c r="BA3" t="s">
        <v>110</v>
      </c>
      <c r="BB3" t="s">
        <v>110</v>
      </c>
      <c r="BC3" t="s">
        <v>110</v>
      </c>
      <c r="BD3" t="s">
        <v>111</v>
      </c>
      <c r="BE3" t="s">
        <v>111</v>
      </c>
      <c r="BF3" t="s">
        <v>111</v>
      </c>
      <c r="BG3" t="s">
        <v>111</v>
      </c>
      <c r="BI3" t="s">
        <v>112</v>
      </c>
      <c r="BJ3" t="s">
        <v>101</v>
      </c>
      <c r="BK3" t="s">
        <v>101</v>
      </c>
    </row>
    <row r="4" spans="1:70">
      <c r="B4" t="s">
        <v>51</v>
      </c>
      <c r="C4" t="s">
        <v>48</v>
      </c>
      <c r="D4" t="s">
        <v>56</v>
      </c>
      <c r="E4" t="s">
        <v>57</v>
      </c>
      <c r="F4" t="s">
        <v>79</v>
      </c>
      <c r="G4" t="s">
        <v>80</v>
      </c>
      <c r="H4" t="s">
        <v>93</v>
      </c>
      <c r="I4" t="s">
        <v>94</v>
      </c>
      <c r="K4" t="s">
        <v>58</v>
      </c>
      <c r="L4" t="s">
        <v>92</v>
      </c>
      <c r="M4" t="s">
        <v>95</v>
      </c>
      <c r="N4" t="s">
        <v>59</v>
      </c>
      <c r="O4" t="s">
        <v>114</v>
      </c>
      <c r="P4" t="s">
        <v>84</v>
      </c>
      <c r="Q4" t="s">
        <v>85</v>
      </c>
      <c r="R4" t="s">
        <v>89</v>
      </c>
      <c r="S4" t="s">
        <v>100</v>
      </c>
      <c r="T4" t="s">
        <v>99</v>
      </c>
      <c r="AA4" t="s">
        <v>87</v>
      </c>
      <c r="AB4" t="s">
        <v>105</v>
      </c>
      <c r="AC4" t="s">
        <v>86</v>
      </c>
      <c r="AD4" t="s">
        <v>88</v>
      </c>
      <c r="AE4" t="s">
        <v>89</v>
      </c>
      <c r="AF4" t="s">
        <v>90</v>
      </c>
      <c r="AH4" t="s">
        <v>86</v>
      </c>
      <c r="AI4" t="s">
        <v>88</v>
      </c>
      <c r="AJ4" t="s">
        <v>89</v>
      </c>
      <c r="AK4" t="s">
        <v>90</v>
      </c>
      <c r="AL4" t="s">
        <v>96</v>
      </c>
      <c r="AN4" t="s">
        <v>89</v>
      </c>
      <c r="AO4" t="s">
        <v>86</v>
      </c>
      <c r="AP4" t="s">
        <v>84</v>
      </c>
      <c r="AQ4" t="s">
        <v>84</v>
      </c>
      <c r="AR4" t="s">
        <v>89</v>
      </c>
      <c r="AS4" t="s">
        <v>86</v>
      </c>
      <c r="AT4" t="s">
        <v>84</v>
      </c>
      <c r="AU4" t="s">
        <v>84</v>
      </c>
      <c r="AV4" t="s">
        <v>89</v>
      </c>
      <c r="AW4" t="s">
        <v>86</v>
      </c>
      <c r="AX4" t="s">
        <v>84</v>
      </c>
      <c r="AY4" t="s">
        <v>84</v>
      </c>
      <c r="AZ4" t="s">
        <v>89</v>
      </c>
      <c r="BA4" t="s">
        <v>86</v>
      </c>
      <c r="BB4" t="s">
        <v>84</v>
      </c>
      <c r="BC4" t="s">
        <v>84</v>
      </c>
      <c r="BD4" t="s">
        <v>89</v>
      </c>
      <c r="BE4" t="s">
        <v>86</v>
      </c>
      <c r="BF4" t="s">
        <v>84</v>
      </c>
      <c r="BG4" t="s">
        <v>84</v>
      </c>
      <c r="BI4" t="s">
        <v>89</v>
      </c>
      <c r="BJ4" t="s">
        <v>86</v>
      </c>
      <c r="BK4" t="s">
        <v>113</v>
      </c>
    </row>
    <row r="5" spans="1:70">
      <c r="B5" s="3">
        <v>10</v>
      </c>
      <c r="C5">
        <f>-8407.734 + 130.95515*$B5 - 26.9182*$B5*LN($B5)+((1.25156*10^-3)*$B5^2) -(4.42605*10^-6)*$B5^3 + 38568/$B5</f>
        <v>-3861.076230552324</v>
      </c>
      <c r="D5">
        <f>-5156.136 + 106.976316*$B5 - 22.841*$B5*LN($B5)-((1.084475*10^-2)*$B5^2) +(2.7889*10^-8)*$B5^3 + 81944/$B5</f>
        <v>3581.0092517982293</v>
      </c>
      <c r="E5">
        <f>-752.767 + 131.5381*$B5 - 27.5152*$B5*LN($B5)-((8.35595*10^-3)*$B5^2) +(9.67907*10^-7)*$B5^3 + 204611/$B5</f>
        <v>20389.318479399502</v>
      </c>
      <c r="F5">
        <f>3947.766 + 120.631251 * B5 - 26.9182 *B5 * LN(B5) + 0.00125156 * B5^2 - 0.00000442605 * B5^3 + 38568/B5</f>
        <v>8391.184779447678</v>
      </c>
      <c r="G5">
        <f>D5-C5</f>
        <v>7442.0854823505533</v>
      </c>
      <c r="H5">
        <f>E5-C5</f>
        <v>24250.394709951826</v>
      </c>
      <c r="I5">
        <f>F5-C5</f>
        <v>12252.261010000002</v>
      </c>
      <c r="K5">
        <f>-7746.302 + 131.9197*B5-23.56414*B5*LN(B5) - (3.443396*10^-3)*B5^2 + (5.662834*10^-7)*B5^3 - (1.309265*10^-10)*B5^4+ 65812.39/B5</f>
        <v>-388.79414955811171</v>
      </c>
      <c r="L5">
        <f>34085.045 + 117.224788 * B5 - 23.56414 *B5 * LN(B5) - 0.003443396 * B5^2 + 0.0000005662834 * B5^3 - 0.0000000001309265 * B5^4 + 65812.39/B5 + (4.24519*10^-22)*B5^7</f>
        <v>41295.603730441893</v>
      </c>
      <c r="M5">
        <f>L5-K5</f>
        <v>41684.397880000004</v>
      </c>
      <c r="N5">
        <f>K5+20000</f>
        <v>19611.205850441889</v>
      </c>
      <c r="O5">
        <f>K5+18400</f>
        <v>18011.205850441889</v>
      </c>
      <c r="P5">
        <f>(2/3 * C5 + 1/3 * K5 + (20 * B5) - 20000)</f>
        <v>-22503.648870220921</v>
      </c>
      <c r="Q5" s="2">
        <f>P5+B5^1.72</f>
        <v>-22451.168124195945</v>
      </c>
      <c r="R5">
        <f>(26180-9.2*B5+(0.333-0.667)*(28370+2.2*B5)+(47200-25*B5)*(0.333-0.667)^2)*(0.667)*(0.333)</f>
        <v>4851.4875479082002</v>
      </c>
      <c r="S5">
        <f>(0.667*E5) + (0.333)*K5+R5</f>
        <v>18321.694521864818</v>
      </c>
      <c r="T5">
        <f>P5-S5</f>
        <v>-40825.343392085735</v>
      </c>
      <c r="AA5">
        <v>1</v>
      </c>
      <c r="AB5">
        <f>1-AA5</f>
        <v>0</v>
      </c>
      <c r="AC5">
        <f>(26180-9.2*$B$54+(1-$AA5-$AA5)*(28370+2.2*$B$54)+(47200-25*$B$54)*(1-$AA5-$AA5)^2+8000)*($AA5)*(1-$AA5)+($AA5*$C$54) + (1-$AA5)*$N$54</f>
        <v>-26736.421107474111</v>
      </c>
      <c r="AE5">
        <f t="shared" ref="AE5:AE33" si="0">(26180-9.2*$B$54+(1-AA5-AA5)*(28370+2.2*$B$54)+(47200-25*$B$54)*(1-AA5-AA5)^2)*(AA5)*(1-AA5)+(AA5*$E$54) + (1-AA5)*$K$54</f>
        <v>-22040.586499853158</v>
      </c>
      <c r="AH5">
        <f>(26180-9.2*$B$104+(1-$AA5-$AA5)*(28370+2.2*$B$104)+(47200-25*$B$104)*(1-$AA5-$AA5)^2+8000)*($AA5)*(1-$AA5)+($AA5*$C$104) + (1-$AA5)*$N$104</f>
        <v>-66532.078875270789</v>
      </c>
      <c r="AI5">
        <v>-66532.078875270789</v>
      </c>
      <c r="AJ5">
        <f t="shared" ref="AJ5:AJ33" si="1">(26180-9.2*$B$104+(1-AA5-AA5)*(28370+2.2*$B$104)+(47200-25*$B$104)*(1-AA5-AA5)^2)*(AA5)*(1-AA5)+(AA5*$E$104) + (1-AA5)*$K$104</f>
        <v>-66466.367052249319</v>
      </c>
      <c r="AK5">
        <v>-66466.367052249305</v>
      </c>
      <c r="AL5">
        <f t="shared" ref="AL5:AL33" si="2">((66600 - 48.5* 1000)+(-17400 + 35.6 * 1000)*(1-AA5-AA5)+(81300 - 55 * 1000)*(1-AA5-AA5)^2)*AA5*(1-AA5) + AA5*F$104 + (1-AA5)*L$104</f>
        <v>-64500.478875270812</v>
      </c>
      <c r="AN5">
        <f>(26180-9.2*840+(1-$AA5-$AA5)*(28370+2.2*840)+(47200-25*840)*(1-$AA5-$AA5)^2)*($AA5)*(1-$AA5)+($AA5*$E$88) + (1-AA5)*$K$88</f>
        <v>-50967.010222460493</v>
      </c>
      <c r="AO5">
        <f>(26180-9.2*$B$88+(1-$AA5-$AA5)*(28370+2.2*$B$88)+(47200-25*$B$88)*(1-$AA5-$AA5)^2+8000)*($AA5)*(1-$AA5)+($AA5*$C$88) + (1-$AA5)*$N$88</f>
        <v>-52350.61991356509</v>
      </c>
      <c r="AP5">
        <f>((1*10^6)*(0.667-$AA5)^2)+(1/3)*(2*$AN$5+$AO$33 - 20000 +20*$B$88)</f>
        <v>71746.078141291247</v>
      </c>
      <c r="AQ5">
        <f>((1*10^6)*(0.667-$AA5)^2)+(1/3)*(2*$AO$5+$AN$33 - 20000 +20*$B$88)</f>
        <v>64157.005013888178</v>
      </c>
      <c r="AR5">
        <f>(26180-9.2*850+(1-$AA5-$AA5)*(28370+2.2*850)+(47200-25*850)*(1-$AA5-$AA5)^2)*($AA5)*(1-$AA5)+($AA5*$E$89) + (1-$AA5)*$K$89</f>
        <v>-51904.469287927925</v>
      </c>
      <c r="AS5">
        <f>(26180-9.2*$B$89+(1-$AA5-$AA5)*(28370+2.2*$B$89)+(47200-25*$B$89)*(1-$AA5-$AA5)^2+8000)*($AA5)*(1-$AA5)+($AA5*$C$89) + (1-$AA5)*$N$89</f>
        <v>-53198.556175889411</v>
      </c>
      <c r="AT5">
        <f t="shared" ref="AT5:AT33" si="3">((1*10^6)*(0.667-$AA5)^2)+(1/3)*(2*$AR$5+$AS$33 - 20000 +20*$B$89)</f>
        <v>71002.887291855761</v>
      </c>
      <c r="AU5">
        <f>((1*10^6)*(0.667-$AA5)^2)+(1/3)*(2*$AS$5+$AR$33 - 20000 +20*$B$89)</f>
        <v>63473.49603321476</v>
      </c>
      <c r="AV5">
        <f>(26180-9.2*$B$94+(1-$AA5-$AA5)*(28370+2.2*$B$94)+(47200-25*$B$94)*(1-$AA5-$AA5)^2)*($AA5)*(1-$AA5)+($AA5*$E$94) + (1-$AA5)*$K$94</f>
        <v>-56656.17389408344</v>
      </c>
      <c r="AW5">
        <f>(26180-9.2*$B$94+(1-$AA5-$AA5)*(28370+2.2*$B$94)+(47200-25*$B$94)*(1-$AA5-$AA5)^2+8000)*($AA5)*(1-$AA5)+($AA5*$C$94) + (1-$AA5)*$N$94</f>
        <v>-57515.472962971442</v>
      </c>
      <c r="AX5">
        <f t="shared" ref="AX5:AX33" si="4">((1*10^6)*(0.667-$AA5)^2)+(1/3)*(2*$AV$5+$AW$33 - 20000 +20*$B$94)</f>
        <v>67227.883255714667</v>
      </c>
      <c r="AY5">
        <f>((1*10^6)*(0.667-$AA5)^2)+(1/3)*(2*$AW$5+$AV$33 - 20000 +20*$B$94)+2000</f>
        <v>61988.350543122673</v>
      </c>
      <c r="AZ5">
        <f>(26180-9.2*$B$84+(1-$AA5-$AA5)*(28370+2.2*$B$84)+(47200-25*$B$84)*(1-$AA5-$AA5)^2)*($AA5)*(1-$AA5)+($AA5*$E$84) + (1-$AA5)*$K$84</f>
        <v>-47261.505753302859</v>
      </c>
      <c r="BA5">
        <f>(26180-9.2*$B$84+(1-$AA5-$AA5)*(28370+2.2*$B$84)+(47200-25*$B$84)*(1-$AA5-$AA5)^2+8000)*($AA5)*(1-$AA5)+($AA5*$C$84) + (1-$AA5)*$N$84</f>
        <v>-49010.715526168635</v>
      </c>
      <c r="BB5">
        <f>((1*10^6)*(0.667-$AA5)^2)+(1/3)*(2*$AZ$5+$BA$33 - 20000 +20*$B$84)</f>
        <v>74678.182290055702</v>
      </c>
      <c r="BC5">
        <f>((1*10^6)*(0.667-$AA5)^2)+(1/3)*(2*$BA$5+$AZ$33 - 20000 +20*$B$84)</f>
        <v>66845.375774811851</v>
      </c>
      <c r="BD5">
        <f>(26180-9.2*$B$86+(1-$AA5-$AA5)*(28370+2.2*$B$86)+(47200-25*$B$86)*(1-$AA5-$AA5)^2)*($AA5)*(1-$AA5)+($AA5*$E$86) + (1-$AA5)*$K$86</f>
        <v>-49105.304865589525</v>
      </c>
      <c r="BE5">
        <f>(26180-9.2*$B$86+(1-$AA5-$AA5)*(28370+2.2*$B$86)+(47200-25*$B$86)*(1-$AA5-$AA5)^2+8000)*($AA5)*(1-$AA5)+($AA5*$C$86) + (1-$AA5)*$N$86</f>
        <v>-50670.27504145007</v>
      </c>
      <c r="BF5">
        <f t="shared" ref="BF5:BF33" si="5">((1*10^6)*(0.667-$AA5)^2)+(1/3)*(2*$BD$5+$BE$33 - 20000 +20*$B$86)</f>
        <v>73220.342826668057</v>
      </c>
      <c r="BG5">
        <f>((1*10^6)*(0.667-$AA5)^2)+(1/3)*(2*$BE$5+$BD$33) - 20000 +20*$B$86+2000</f>
        <v>65110.362709427689</v>
      </c>
      <c r="BI5">
        <f>(26180-9.2*$B$54+(1-$AA5-$AA5)*(28370+2.2*$B$54)+(47200-25*$B$54)*(1-$AA5-$AA5)^2)*($AA5)*(1-$AA5)+($AA5*$E$54) + (1-$AA5)*$K$54</f>
        <v>-22040.586499853158</v>
      </c>
      <c r="BJ5">
        <f>(26180-9.2*$B$54+(1-$AA5-$AA5)*(28370+2.2*$B$54)+(47200-25*$B$54)*(1-$AA5-$AA5)^2+8000)*($AA5)*(1-$AA5)+($AA5*$C$54) + (1-$AA5)*$N$54</f>
        <v>-26736.421107474111</v>
      </c>
      <c r="BK5">
        <f>(26180-9.2*$B$54+(1-$AA5-$AA5)*(28370+2.2*$B$54)+(47200-25*$B$54)*(1-$AA5-$AA5)^2-6000)*($AA5)*(1-$AA5)+($AA5*$D$54) + (1-$AA5)*$O$54</f>
        <v>-25185.723163030638</v>
      </c>
      <c r="BL5">
        <f t="shared" ref="BL5:BL12" si="6">BI5-BK5</f>
        <v>3145.1366631774799</v>
      </c>
      <c r="BM5">
        <f>BK5-BJ5</f>
        <v>1550.6979444434728</v>
      </c>
      <c r="BO5">
        <v>1</v>
      </c>
      <c r="BR5" t="s">
        <v>115</v>
      </c>
    </row>
    <row r="6" spans="1:70">
      <c r="B6" s="3">
        <v>20</v>
      </c>
      <c r="C6">
        <f t="shared" ref="C6:C69" si="7">-8407.734 + 130.95515*$B6 - 26.9182*$B6*LN($B6)+((1.25156*10^-3)*$B6^2) -(4.42605*10^-6)*$B6^3 + 38568/$B6</f>
        <v>-5472.5601941196201</v>
      </c>
      <c r="D6">
        <f t="shared" ref="D6:D69" si="8">-5156.136 + 106.976316*$B6 - 22.841*$B6*LN($B6)-((1.084475*10^-2)*$B6^2) +(2.7889*10^-8)*$B6^3 + 81944/$B6</f>
        <v>-292.25777409293551</v>
      </c>
      <c r="E6">
        <f t="shared" ref="E6:E69" si="9">-752.767 + 131.5381*$B6 - 27.5152*$B6*LN($B6)-((8.35595*10^-3)*$B6^2) +(9.67907*10^-7)*$B6^3 + 204611/$B6</f>
        <v>10456.646910190144</v>
      </c>
      <c r="F6">
        <f t="shared" ref="F6:F69" si="10">3947.766 + 120.631251 * B6 - 26.9182 *B6 * LN(B6) + 0.00125156 * B6^2 - 0.00000442605 * B6^3 + 38568/B6</f>
        <v>6676.4618258803803</v>
      </c>
      <c r="G6">
        <f t="shared" ref="G6:G69" si="11">D6-C6</f>
        <v>5180.3024200266846</v>
      </c>
      <c r="H6">
        <f t="shared" ref="H6:H69" si="12">E6-C6</f>
        <v>15929.207104309764</v>
      </c>
      <c r="I6">
        <f t="shared" ref="I6:I69" si="13">F6-C6</f>
        <v>12149.02202</v>
      </c>
      <c r="K6">
        <f t="shared" ref="K6:K69" si="14">-7746.302 + 131.9197*B6-23.56414*B6*LN(B6) - (3.443396*10^-3)*B6^2 + (5.662834*10^-7)*B6^3 - (1.309265*10^-10)*B6^4+ 65812.39/B6</f>
        <v>-3230.4984430119302</v>
      </c>
      <c r="L6">
        <f t="shared" ref="L6:L69" si="15">34085.045 + 117.224788 * B6 - 23.56414 *B6 * LN(B6) - 0.003443396 * B6^2 + 0.0000005662834 * B6^3 - 0.0000000001309265 * B6^4 + 65812.39/B6 + (4.24519*10^-22)*B6^7</f>
        <v>38306.95031698807</v>
      </c>
      <c r="M6">
        <f t="shared" ref="M6:M69" si="16">L6-K6</f>
        <v>41537.448759999999</v>
      </c>
      <c r="N6">
        <f t="shared" ref="N6:N69" si="17">K6+20000</f>
        <v>16769.501556988071</v>
      </c>
      <c r="O6">
        <f t="shared" ref="O6:O69" si="18">K6+18400</f>
        <v>15169.501556988071</v>
      </c>
      <c r="P6">
        <f t="shared" ref="P6:P69" si="19">(2/3 * C6 + 1/3 * K6 + (20 * B6) - 20000)</f>
        <v>-24325.206277083722</v>
      </c>
      <c r="Q6" s="2">
        <f t="shared" ref="Q6:Q69" si="20">P6+B6^1.72</f>
        <v>-24152.315593061034</v>
      </c>
      <c r="R6">
        <f t="shared" ref="R6:R69" si="21">(26180-9.2*B6+(0.333-0.667)*(28370+2.2*B6)+(47200-25*B6)*(0.333-0.667)^2)*(0.667)*(0.333)</f>
        <v>4823.2268106012007</v>
      </c>
      <c r="S6">
        <f>(0.667*E6) + (0.333)*K6+R6</f>
        <v>10722.054318175055</v>
      </c>
      <c r="T6">
        <f t="shared" ref="T6:T69" si="22">P6-S6</f>
        <v>-35047.260595258776</v>
      </c>
      <c r="AA6">
        <v>0.99990000000000001</v>
      </c>
      <c r="AB6">
        <f t="shared" ref="AB6:AB33" si="23">1-AA6</f>
        <v>9.9999999999988987E-5</v>
      </c>
      <c r="AC6">
        <f>(26180-9.2*$B$54+(1-$AA6-$AA6)*(28370+2.2*$B$54)+(47200-25*$B$54)*(1-$AA6-$AA6)^2+8000)*($AA6)*(1-$AA6)+($AA6*$C$54) + (1-$AA6)*$N$54</f>
        <v>-26729.83501397866</v>
      </c>
      <c r="AD6">
        <f>AC6+(8.31446*$B$54*($AA6*LN($AA6)+(1-$AA6)*LN(1-$AA6)))+ (0.000000001/((1-AA6)^4)) + (0.000000001/(AA6^4))</f>
        <v>9973265.9203378875</v>
      </c>
      <c r="AE6">
        <f t="shared" si="0"/>
        <v>-22037.269909818471</v>
      </c>
      <c r="AF6">
        <f t="shared" ref="AF6:AF32" si="24">AE6+(8.31446*$B$54*(AA6*LN(AA6)+(1-AA6)*LN(1-AA6)))+(0.000000001/((1-AA6)^4)) + (0.000000001/(AA6^4))</f>
        <v>9977958.4854420461</v>
      </c>
      <c r="AG6">
        <f t="shared" ref="AG6:AG32" si="25">AF6+(0.1/(1-AA6))^2+(0.1/(AA6))^2</f>
        <v>10977958.495444266</v>
      </c>
      <c r="AH6">
        <f t="shared" ref="AH6:AH33" si="26">(26180-9.2*$B$104+(1-$AA6-$AA6)*(28370+2.2*$B$104)+(47200-25*$B$104)*(1-$AA6-$AA6)^2+8000)*($AA6)*(1-$AA6)+($AA6*$C$104) + (1-$AA6)*$N$104</f>
        <v>-66525.919524085766</v>
      </c>
      <c r="AI6">
        <f>AH6+(8.31446*$B$14*($AA6*LN($AA6)+(1-$AA6)*LN(1-$AA6)))</f>
        <v>-66526.768454594494</v>
      </c>
      <c r="AJ6">
        <f t="shared" si="1"/>
        <v>-66463.014192246614</v>
      </c>
      <c r="AK6">
        <f t="shared" ref="AK6:AK32" si="27">AJ6+(8.31446*$B$14*($AA6*LN($AA6)+(1-$AA6)*LN(1-$AA6)))+ (0.000000001/((1-AA6)^4)) + (0.000000001/(AA6^4))</f>
        <v>9933536.1368816532</v>
      </c>
      <c r="AL6">
        <f t="shared" si="2"/>
        <v>-64492.850505376358</v>
      </c>
      <c r="AM6">
        <f t="shared" ref="AM6:AM32" si="28">AL6+(8.31446*$B$14*($AA6*LN($AA6)+(1-$AA6)*LN(1-$AA6)))+ (0.000000001/((1-AA6)^4)) + (0.000000001/(AA6^4))</f>
        <v>9935506.3005685229</v>
      </c>
      <c r="AN6">
        <f>(26180-9.2*840+(1-$AA6-$AA6)*(28370+2.2*840)+(47200-25*840)*(1-$AA6-$AA6)^2)*($AA6)*(1-$AA6)+($AA6*$E$88) + (1-AA6)*$K$88+(8.31446*$B$88*($AA6*LN($AA6)+(1-$AA6)*LN(1-$AA6)))</f>
        <v>-50970.831200055494</v>
      </c>
      <c r="AO6">
        <f>(26180-9.2*$B$88+(1-$AA6-$AA6)*(28370+2.2*$B$88)+(47200-25*$B$88)*(1-$AA6-$AA6)^2+8000)*($AA6)*(1-$AA6)+($AA6*$C$88) + (1-$AA6)*$N$88 +(8.31446*$B$88*($AA6*LN($AA6)+(1-$AA6)*LN(1-$AA6)))</f>
        <v>-52351.502610190983</v>
      </c>
      <c r="AP6">
        <f>((1*10^6)*(0.667-$AA6)^2)+(1/3)*(2*$AN$5+$AO$33 - 20000 +20*$B$88)</f>
        <v>71679.488141291251</v>
      </c>
      <c r="AQ6">
        <f>((1*10^6)*(0.667-$AA6)^2)+(1/3)*(2*$AO$5+$AN$33 )- 20000 +20*$B$88 + 2000</f>
        <v>63957.081680554867</v>
      </c>
      <c r="AR6">
        <f>(26180-9.2*850+(1-$AA6-$AA6)*(28370+2.2*850)+(47200-25*850)*(1-$AA6-$AA6)^2)*($AA6)*(1-$AA6)+($AA6*$E$89) + (1-$AA6)*$K$89+(8.31446*$B$89*($AA6*LN($AA6)+(1-$AA6)*LN(1-$AA6)))</f>
        <v>-51908.373264031034</v>
      </c>
      <c r="AS6">
        <f>(26180-9.2*$B$89+(1-$AA6-$AA6)*(28370+2.2*$B$89)+(47200-25*$B$89)*(1-$AA6-$AA6)^2+8000)*($AA6)*(1-$AA6)+($AA6*$C$89) + (1-$AA6)*$N$89 +(8.31446*$B$89*($AA6*LN($AA6)+(1-$AA6)*LN(1-$AA6)))</f>
        <v>-53199.530823303721</v>
      </c>
      <c r="AT6">
        <f t="shared" si="3"/>
        <v>70936.297291855764</v>
      </c>
      <c r="AU6">
        <f>((1*10^6)*(0.667-$AA6)^2)+(1/3)*(2*$AS$5+$AR$33 )- 20000 +20*$B$89+2000</f>
        <v>63406.906033214778</v>
      </c>
      <c r="AV6">
        <f>(26180-9.2*$B$94+(1-$AA6-$AA6)*(28370+2.2*$B$94)+(47200-25*$B$94)*(1-$AA6-$AA6)^2)*($AA6)*(1-$AA6)+($AA6*$E$94) + (1-$AA6)*$K$94+(8.31446*$B$89*($AA6*LN($AA6)+(1-$AA6)*LN(1-$AA6)))</f>
        <v>-56660.066789625758</v>
      </c>
      <c r="AW6">
        <f>(26180-9.2*$B$94+(1-$AA6-$AA6)*(28370+2.2*$B$94)+(47200-25*$B$94)*(1-$AA6-$AA6)^2+8000)*($AA6)*(1-$AA6)+($AA6*$C$94) + (1-$AA6)*$N$94+(8.31446*$B$94*($AA6*LN($AA6)+(1-$AA6)*LN(1-$AA6)))</f>
        <v>-57516.904473861228</v>
      </c>
      <c r="AX6">
        <f t="shared" si="4"/>
        <v>67161.293255714685</v>
      </c>
      <c r="AY6">
        <f t="shared" ref="AY6:AY33" si="29">((1*10^6)*(0.667-$AA6)^2)+(1/3)*(2*$AW$5+$AV$33 - 20000 +20*$B$94)+2000</f>
        <v>61921.760543122691</v>
      </c>
      <c r="AZ6">
        <f>(26180-9.2*$B$84+(1-$AA6-$AA6)*(28370+2.2*$B$84)+(47200-25*$B$84)*(1-$AA6-$AA6)^2)*($AA6)*(1-$AA6)+($AA6*$E$84) + (1-$AA6)*$K$84+(8.31446*$B$84*($AA6*LN($AA6)+(1-$AA6)*LN(1-$AA6)))</f>
        <v>-47264.993635102313</v>
      </c>
      <c r="BA6">
        <f>(26180-9.2*$B$84+(1-$AA6-$AA6)*(28370+2.2*$B$84)+(47200-25*$B$84)*(1-$AA6-$AA6)^2+8000)*($AA6)*(1-$AA6)+($AA6*$C$84) + (1-$AA6)*$N$84+(8.31446*$B$84*($AA6*LN($AA6)+(1-$AA6)*LN(1-$AA6)))</f>
        <v>-49011.228566990794</v>
      </c>
      <c r="BB6">
        <f t="shared" ref="BB6:BB33" si="30">((1*10^6)*(0.667-$AA6)^2)+(1/3)*(2*$AZ$5+$BA$33 - 20000 +20*$B$84)</f>
        <v>74611.59229005572</v>
      </c>
      <c r="BC6">
        <f>((1*10^6)*(0.667-$AA6)^2)+(1/3)*(2*$BA$5+$AZ$33) - 20000 +20*$B$84+2000</f>
        <v>66112.119108145198</v>
      </c>
      <c r="BD6">
        <f>(26180-9.2*$B$86+(1-$AA6-$AA6)*(28370+2.2*$B$86)+(47200-25*$B$86)*(1-$AA6-$AA6)^2)*($AA6)*(1-$AA6)+($AA6*$E$86) + (1-$AA6)*$K$86+(8.31446*$B$86*($AA6*LN($AA6)+(1-$AA6)*LN(1-$AA6)))</f>
        <v>-49108.959517440133</v>
      </c>
      <c r="BE6">
        <f>(26180-9.2*$B$86+(1-$AA6-$AA6)*(28370+2.2*$B$86)+(47200-25*$B$86)*(1-$AA6-$AA6)^2+8000)*($AA6)*(1-$AA6)+($AA6*$C$86) + (1-$AA6)*$N$86+(8.31446*$B$86*($AA6*LN($AA6)+(1-$AA6)*LN(1-$AA6)))</f>
        <v>-50670.973276283104</v>
      </c>
      <c r="BF6">
        <f t="shared" si="5"/>
        <v>73153.75282666806</v>
      </c>
      <c r="BG6">
        <f>((1*10^6)*(0.667-$AA6)^2)+(1/3)*(2*$BE$5+$BD$33) - 20000 +20*$B$86+2000</f>
        <v>65043.772709427707</v>
      </c>
      <c r="BI6">
        <f t="shared" ref="BI6:BI33" si="31">(26180-9.2*$B$54+(1-$AA6-$AA6)*(28370+2.2*$B$54)+(47200-25*$B$54)*(1-$AA6-$AA6)^2)*($AA6)*(1-$AA6)+($AA6*$E$54) + (1-$AA6)*$K$54</f>
        <v>-22037.269909818471</v>
      </c>
      <c r="BJ6">
        <f t="shared" ref="BJ6:BJ33" si="32">(26180-9.2*$B$54+(1-$AA6-$AA6)*(28370+2.2*$B$54)+(47200-25*$B$54)*(1-$AA6-$AA6)^2+8000)*($AA6)*(1-$AA6)+($AA6*$C$54) + (1-$AA6)*$N$54</f>
        <v>-26729.83501397866</v>
      </c>
      <c r="BK6">
        <f t="shared" ref="BK6:BK33" si="33">(26180-9.2*$B$54+(1-$AA6-$AA6)*(28370+2.2*$B$54)+(47200-25*$B$54)*(1-$AA6-$AA6)^2-6000)*($AA6)*(1-$AA6)+($AA6*$D$54) + (1-$AA6)*$O$54</f>
        <v>-25180.851999329636</v>
      </c>
      <c r="BL6">
        <f t="shared" si="6"/>
        <v>3143.5820895111647</v>
      </c>
      <c r="BM6">
        <f t="shared" ref="BM6:BM32" si="34">BK6-BJ6</f>
        <v>1548.983014649024</v>
      </c>
      <c r="BO6">
        <v>0.99990000000000001</v>
      </c>
    </row>
    <row r="7" spans="1:70">
      <c r="B7" s="3">
        <v>30</v>
      </c>
      <c r="C7">
        <f t="shared" si="7"/>
        <v>-5939.095940121746</v>
      </c>
      <c r="D7">
        <f t="shared" si="8"/>
        <v>-1555.7418571666926</v>
      </c>
      <c r="E7">
        <f t="shared" si="9"/>
        <v>7198.70965927835</v>
      </c>
      <c r="F7">
        <f t="shared" si="10"/>
        <v>6106.6870898782545</v>
      </c>
      <c r="G7">
        <f t="shared" si="11"/>
        <v>4383.3540829550529</v>
      </c>
      <c r="H7">
        <f t="shared" si="12"/>
        <v>13137.805599400097</v>
      </c>
      <c r="I7">
        <f t="shared" si="13"/>
        <v>12045.783030000001</v>
      </c>
      <c r="K7">
        <f t="shared" si="14"/>
        <v>-4002.4372775389447</v>
      </c>
      <c r="L7">
        <f t="shared" si="15"/>
        <v>37388.06236246106</v>
      </c>
      <c r="M7">
        <f t="shared" si="16"/>
        <v>41390.499640000002</v>
      </c>
      <c r="N7">
        <f t="shared" si="17"/>
        <v>15997.562722461054</v>
      </c>
      <c r="O7">
        <f t="shared" si="18"/>
        <v>14397.562722461054</v>
      </c>
      <c r="P7">
        <f t="shared" si="19"/>
        <v>-24693.543052594145</v>
      </c>
      <c r="Q7" s="2">
        <f t="shared" si="20"/>
        <v>-24346.288012284775</v>
      </c>
      <c r="R7">
        <f t="shared" si="21"/>
        <v>4794.9660732942002</v>
      </c>
      <c r="S7">
        <f t="shared" ref="S7:S69" si="35">(0.667*E7) + (0.333)*K7+R7</f>
        <v>8263.6938026123917</v>
      </c>
      <c r="T7">
        <f t="shared" si="22"/>
        <v>-32957.236855206538</v>
      </c>
      <c r="AA7">
        <v>0.999</v>
      </c>
      <c r="AB7">
        <f t="shared" si="23"/>
        <v>1.0000000000000009E-3</v>
      </c>
      <c r="AC7">
        <f t="shared" ref="AC7:AC33" si="36">(26180-9.2*$B$54+(1-$AA7-$AA7)*(28370+2.2*$B$54)+(47200-25*$B$54)*(1-$AA7-$AA7)^2+8000)*($AA7)*(1-$AA7)+($AA7*$C$54) + (1-$AA7)*$N$54</f>
        <v>-26670.663159184864</v>
      </c>
      <c r="AD7">
        <f t="shared" ref="AD7:AD32" si="37">AC7+(8.31446*$B$54*($AA7*LN($AA7)+(1-$AA7)*LN(1-$AA7)))+ (0.000000001/((1-AA7)^4)) + (0.000000001/(AA7^4))</f>
        <v>-25703.535437354087</v>
      </c>
      <c r="AE7">
        <f t="shared" si="0"/>
        <v>-22007.51638617153</v>
      </c>
      <c r="AF7">
        <f t="shared" si="24"/>
        <v>-21040.388664340753</v>
      </c>
      <c r="AG7">
        <f t="shared" si="25"/>
        <v>-11040.378644310729</v>
      </c>
      <c r="AH7">
        <f t="shared" si="26"/>
        <v>-66470.525091213989</v>
      </c>
      <c r="AI7">
        <f t="shared" ref="AI7:AI32" si="38">AH7+(8.31446*$B$14*($AA7*LN($AA7)+(1-$AA7)*LN(1-$AA7)))</f>
        <v>-66477.09954684804</v>
      </c>
      <c r="AJ7">
        <f t="shared" si="1"/>
        <v>-66432.870980015548</v>
      </c>
      <c r="AK7">
        <f t="shared" si="27"/>
        <v>-65439.445435648602</v>
      </c>
      <c r="AL7">
        <f t="shared" si="2"/>
        <v>-64424.280504171416</v>
      </c>
      <c r="AM7">
        <f t="shared" si="28"/>
        <v>-63430.854959804463</v>
      </c>
      <c r="AN7">
        <f t="shared" ref="AN7:AN32" si="39">(26180-9.2*840+(1-$AA7-$AA7)*(28370+2.2*840)+(47200-25*840)*(1-$AA7-$AA7)^2)*($AA7)*(1-$AA7)+($AA7*$E$88) + (1-AA7)*$K$88+(8.31446*$B$88*($AA7*LN($AA7)+(1-$AA7)*LN(1-$AA7)))</f>
        <v>-50989.188033636012</v>
      </c>
      <c r="AO7">
        <f t="shared" ref="AO7:AO32" si="40">(26180-9.2*$B$88+(1-$AA7-$AA7)*(28370+2.2*$B$88)+(47200-25*$B$88)*(1-$AA7-$AA7)^2+8000)*($AA7)*(1-$AA7)+($AA7*$C$88) + (1-$AA7)*$N$88 +(8.31446*$B$88*($AA7*LN($AA7)+(1-$AA7)*LN(1-$AA7)))</f>
        <v>-52343.422115049507</v>
      </c>
      <c r="AP7">
        <f t="shared" ref="AP7:AP32" si="41">((1*10^6)*(0.667-$AA7)^2)+(1/3)*(2*$AN$5+$AO$33 - 20000 +20*$B$88)</f>
        <v>71081.078141291247</v>
      </c>
      <c r="AQ7">
        <f t="shared" ref="AQ7:AQ32" si="42">((1*10^6)*(0.667-$AA7)^2)+(1/3)*(2*$AO$5+$AN$33 )- 20000 +20*$B$88 + 2000</f>
        <v>63358.671680554849</v>
      </c>
      <c r="AR7">
        <f t="shared" ref="AR7:AR31" si="43">(26180-9.2*850+(1-$AA7-$AA7)*(28370+2.2*850)+(47200-25*850)*(1-$AA7-$AA7)^2)*($AA7)*(1-$AA7)+($AA7*$E$89) + (1-$AA7)*$K$89+(8.31446*$B$89*($AA7*LN($AA7)+(1-$AA7)*LN(1-$AA7)))</f>
        <v>-51927.284334061755</v>
      </c>
      <c r="AS7">
        <f t="shared" ref="AS7:AS32" si="44">(26180-9.2*$B$89+(1-$AA7-$AA7)*(28370+2.2*$B$89)+(47200-25*$B$89)*(1-$AA7-$AA7)^2+8000)*($AA7)*(1-$AA7)+($AA7*$C$89) + (1-$AA7)*$N$89 +(8.31446*$B$89*($AA7*LN($AA7)+(1-$AA7)*LN(1-$AA7)))</f>
        <v>-53192.085135135276</v>
      </c>
      <c r="AT7">
        <f t="shared" si="3"/>
        <v>70337.887291855761</v>
      </c>
      <c r="AU7">
        <f t="shared" ref="AU7:AU32" si="45">((1*10^6)*(0.667-$AA7)^2)+(1/3)*(2*$AS$5+$AR$33 )- 20000 +20*$B$89+2000</f>
        <v>62808.49603321476</v>
      </c>
      <c r="AV7">
        <f t="shared" ref="AV7:AV32" si="46">(26180-9.2*$B$94+(1-$AA7-$AA7)*(28370+2.2*$B$94)+(47200-25*$B$94)*(1-$AA7-$AA7)^2)*($AA7)*(1-$AA7)+($AA7*$E$94) + (1-$AA7)*$K$94+(8.31446*$B$89*($AA7*LN($AA7)+(1-$AA7)*LN(1-$AA7)))</f>
        <v>-56678.87180872223</v>
      </c>
      <c r="AW7">
        <f t="shared" ref="AW7:AW32" si="47">(26180-9.2*$B$94+(1-$AA7-$AA7)*(28370+2.2*$B$94)+(47200-25*$B$94)*(1-$AA7-$AA7)^2+8000)*($AA7)*(1-$AA7)+($AA7*$C$94) + (1-$AA7)*$N$94+(8.31446*$B$94*($AA7*LN($AA7)+(1-$AA7)*LN(1-$AA7)))</f>
        <v>-57512.606806358359</v>
      </c>
      <c r="AX7">
        <f t="shared" si="4"/>
        <v>66562.883255714667</v>
      </c>
      <c r="AY7">
        <f t="shared" si="29"/>
        <v>61323.350543122673</v>
      </c>
      <c r="AZ7">
        <f t="shared" ref="AZ7:AZ32" si="48">(26180-9.2*$B$84+(1-$AA7-$AA7)*(28370+2.2*$B$84)+(47200-25*$B$84)*(1-$AA7-$AA7)^2)*($AA7)*(1-$AA7)+($AA7*$E$84) + (1-$AA7)*$K$84+(8.31446*$B$84*($AA7*LN($AA7)+(1-$AA7)*LN(1-$AA7)))</f>
        <v>-47281.123607013949</v>
      </c>
      <c r="BA7">
        <f t="shared" ref="BA7:BA32" si="49">(26180-9.2*$B$84+(1-$AA7-$AA7)*(28370+2.2*$B$84)+(47200-25*$B$84)*(1-$AA7-$AA7)^2+8000)*($AA7)*(1-$AA7)+($AA7*$C$84) + (1-$AA7)*$N$84+(8.31446*$B$84*($AA7*LN($AA7)+(1-$AA7)*LN(1-$AA7)))</f>
        <v>-49000.592170106851</v>
      </c>
      <c r="BB7">
        <f t="shared" si="30"/>
        <v>74013.182290055702</v>
      </c>
      <c r="BC7">
        <f t="shared" ref="BC7:BC32" si="50">((1*10^6)*(0.667-$AA7)^2)+(1/3)*(2*$BA$5+$AZ$33) - 20000 +20*$B$84+2000</f>
        <v>65513.70910814518</v>
      </c>
      <c r="BD7">
        <f t="shared" ref="BD7:BD32" si="51">(26180-9.2*$B$86+(1-$AA7-$AA7)*(28370+2.2*$B$86)+(47200-25*$B$86)*(1-$AA7-$AA7)^2)*($AA7)*(1-$AA7)+($AA7*$E$86) + (1-$AA7)*$K$86+(8.31446*$B$86*($AA7*LN($AA7)+(1-$AA7)*LN(1-$AA7)))</f>
        <v>-49126.20491956672</v>
      </c>
      <c r="BE7">
        <f t="shared" ref="BE7:BE32" si="52">(26180-9.2*$B$86+(1-$AA7-$AA7)*(28370+2.2*$B$86)+(47200-25*$B$86)*(1-$AA7-$AA7)^2+8000)*($AA7)*(1-$AA7)+($AA7*$C$86) + (1-$AA7)*$N$86+(8.31446*$B$86*($AA7*LN($AA7)+(1-$AA7)*LN(1-$AA7)))</f>
        <v>-50661.618125251407</v>
      </c>
      <c r="BF7">
        <f t="shared" si="5"/>
        <v>72555.342826668057</v>
      </c>
      <c r="BG7">
        <f t="shared" ref="BG7:BG33" si="53">((1*10^6)*(0.667-$AA7)^2)+(1/3)*(2*$BE$5+$BD$33) - 20000 +20*$B$86+2000</f>
        <v>64445.362709427689</v>
      </c>
      <c r="BI7">
        <f t="shared" si="31"/>
        <v>-22007.51638617153</v>
      </c>
      <c r="BJ7">
        <f t="shared" si="32"/>
        <v>-26670.663159184864</v>
      </c>
      <c r="BK7">
        <f t="shared" si="33"/>
        <v>-25137.101912685834</v>
      </c>
      <c r="BL7">
        <f t="shared" si="6"/>
        <v>3129.5855265143036</v>
      </c>
      <c r="BM7">
        <f t="shared" si="34"/>
        <v>1533.5612464990299</v>
      </c>
      <c r="BO7">
        <v>0.999</v>
      </c>
    </row>
    <row r="8" spans="1:70">
      <c r="B8" s="3">
        <v>40</v>
      </c>
      <c r="C8">
        <f t="shared" si="7"/>
        <v>-6175.5285680691914</v>
      </c>
      <c r="D8">
        <f t="shared" si="8"/>
        <v>-2216.1409995606577</v>
      </c>
      <c r="E8">
        <f t="shared" si="9"/>
        <v>5550.7141878145685</v>
      </c>
      <c r="F8">
        <f t="shared" si="10"/>
        <v>5767.0154719308093</v>
      </c>
      <c r="G8">
        <f t="shared" si="11"/>
        <v>3959.3875685085336</v>
      </c>
      <c r="H8">
        <f t="shared" si="12"/>
        <v>11726.242755883759</v>
      </c>
      <c r="I8">
        <f t="shared" si="13"/>
        <v>11942.544040000001</v>
      </c>
      <c r="K8">
        <f t="shared" si="14"/>
        <v>-4306.6886526288126</v>
      </c>
      <c r="L8">
        <f t="shared" si="15"/>
        <v>36936.861867371263</v>
      </c>
      <c r="M8">
        <f t="shared" si="16"/>
        <v>41243.550520000077</v>
      </c>
      <c r="N8">
        <f t="shared" si="17"/>
        <v>15693.311347371187</v>
      </c>
      <c r="O8">
        <f t="shared" si="18"/>
        <v>14093.311347371187</v>
      </c>
      <c r="P8">
        <f t="shared" si="19"/>
        <v>-24752.581929589065</v>
      </c>
      <c r="Q8" s="2">
        <f t="shared" si="20"/>
        <v>-24183.017072267736</v>
      </c>
      <c r="R8">
        <f t="shared" si="21"/>
        <v>4766.7053359872007</v>
      </c>
      <c r="S8">
        <f t="shared" si="35"/>
        <v>7034.9043779341237</v>
      </c>
      <c r="T8">
        <f t="shared" si="22"/>
        <v>-31787.486307523188</v>
      </c>
      <c r="AA8">
        <v>0.99</v>
      </c>
      <c r="AB8">
        <f t="shared" si="23"/>
        <v>1.0000000000000009E-2</v>
      </c>
      <c r="AC8">
        <f t="shared" si="36"/>
        <v>-26088.946837793639</v>
      </c>
      <c r="AD8">
        <f t="shared" si="37"/>
        <v>-26321.658096458603</v>
      </c>
      <c r="AE8">
        <f t="shared" si="0"/>
        <v>-21719.270576248899</v>
      </c>
      <c r="AF8">
        <f t="shared" si="24"/>
        <v>-21951.981834913862</v>
      </c>
      <c r="AG8">
        <f t="shared" si="25"/>
        <v>-21851.971631873355</v>
      </c>
      <c r="AH8">
        <f t="shared" si="26"/>
        <v>-65920.410926414814</v>
      </c>
      <c r="AI8">
        <f t="shared" si="38"/>
        <v>-65966.973178148008</v>
      </c>
      <c r="AJ8">
        <f t="shared" si="1"/>
        <v>-66134.55622162357</v>
      </c>
      <c r="AK8">
        <f t="shared" si="27"/>
        <v>-66181.018473355711</v>
      </c>
      <c r="AL8">
        <f t="shared" si="2"/>
        <v>-63746.873955224844</v>
      </c>
      <c r="AM8">
        <f t="shared" si="28"/>
        <v>-63793.336206957007</v>
      </c>
      <c r="AN8">
        <f t="shared" si="39"/>
        <v>-51032.802170106821</v>
      </c>
      <c r="AO8">
        <f t="shared" si="40"/>
        <v>-52123.37576430037</v>
      </c>
      <c r="AP8">
        <f t="shared" si="41"/>
        <v>65186.078141291226</v>
      </c>
      <c r="AQ8">
        <f t="shared" si="42"/>
        <v>57463.671680554835</v>
      </c>
      <c r="AR8">
        <f t="shared" si="43"/>
        <v>-51974.590648266618</v>
      </c>
      <c r="AS8">
        <f t="shared" si="44"/>
        <v>-52976.536667348497</v>
      </c>
      <c r="AT8">
        <f t="shared" si="3"/>
        <v>64442.887291855739</v>
      </c>
      <c r="AU8">
        <f t="shared" si="45"/>
        <v>56913.496033214746</v>
      </c>
      <c r="AV8">
        <f t="shared" si="46"/>
        <v>-56724.500407321699</v>
      </c>
      <c r="AW8">
        <f t="shared" si="47"/>
        <v>-57319.287611387423</v>
      </c>
      <c r="AX8">
        <f t="shared" si="4"/>
        <v>60667.883255714652</v>
      </c>
      <c r="AY8">
        <f t="shared" si="29"/>
        <v>55428.350543122659</v>
      </c>
      <c r="AZ8">
        <f t="shared" si="48"/>
        <v>-47309.869873867698</v>
      </c>
      <c r="BA8">
        <f t="shared" si="49"/>
        <v>-48762.387549004823</v>
      </c>
      <c r="BB8">
        <f t="shared" si="30"/>
        <v>68118.182290055687</v>
      </c>
      <c r="BC8">
        <f t="shared" si="50"/>
        <v>59618.709108145165</v>
      </c>
      <c r="BD8">
        <f t="shared" si="51"/>
        <v>-49162.405115034046</v>
      </c>
      <c r="BE8">
        <f t="shared" si="52"/>
        <v>-50432.525589135977</v>
      </c>
      <c r="BF8">
        <f t="shared" si="5"/>
        <v>66660.342826668028</v>
      </c>
      <c r="BG8">
        <f t="shared" si="53"/>
        <v>58550.362709427674</v>
      </c>
      <c r="BI8">
        <f t="shared" si="31"/>
        <v>-21719.270576248899</v>
      </c>
      <c r="BJ8">
        <f t="shared" si="32"/>
        <v>-26088.946837793639</v>
      </c>
      <c r="BK8">
        <f t="shared" si="33"/>
        <v>-24708.3558727946</v>
      </c>
      <c r="BL8">
        <f t="shared" si="6"/>
        <v>2989.0852965457016</v>
      </c>
      <c r="BM8">
        <f t="shared" si="34"/>
        <v>1380.590964999039</v>
      </c>
      <c r="BO8">
        <v>0.99</v>
      </c>
    </row>
    <row r="9" spans="1:70">
      <c r="B9" s="3">
        <v>50</v>
      </c>
      <c r="C9">
        <f t="shared" si="7"/>
        <v>-6351.2717394857973</v>
      </c>
      <c r="D9">
        <f t="shared" si="8"/>
        <v>-2663.2744622242135</v>
      </c>
      <c r="E9">
        <f t="shared" si="9"/>
        <v>4513.5843434271728</v>
      </c>
      <c r="F9">
        <f t="shared" si="10"/>
        <v>5488.0333105142035</v>
      </c>
      <c r="G9">
        <f t="shared" si="11"/>
        <v>3687.9972772615838</v>
      </c>
      <c r="H9">
        <f t="shared" si="12"/>
        <v>10864.856082912971</v>
      </c>
      <c r="I9">
        <f t="shared" si="13"/>
        <v>11839.305050000001</v>
      </c>
      <c r="K9">
        <f t="shared" si="14"/>
        <v>-4451.7806120221021</v>
      </c>
      <c r="L9">
        <f t="shared" si="15"/>
        <v>36644.820787978228</v>
      </c>
      <c r="M9">
        <f t="shared" si="16"/>
        <v>41096.601400000327</v>
      </c>
      <c r="N9">
        <f t="shared" si="17"/>
        <v>15548.219387977897</v>
      </c>
      <c r="O9">
        <f t="shared" si="18"/>
        <v>13948.219387977897</v>
      </c>
      <c r="P9">
        <f t="shared" si="19"/>
        <v>-24718.108030331234</v>
      </c>
      <c r="Q9" s="2">
        <f t="shared" si="20"/>
        <v>-23882.065429819435</v>
      </c>
      <c r="R9">
        <f t="shared" si="21"/>
        <v>4738.4445986802011</v>
      </c>
      <c r="S9">
        <f t="shared" si="35"/>
        <v>6266.5624119427657</v>
      </c>
      <c r="T9">
        <f t="shared" si="22"/>
        <v>-30984.670442274</v>
      </c>
      <c r="AA9">
        <v>0.95</v>
      </c>
      <c r="AB9">
        <f t="shared" si="23"/>
        <v>5.0000000000000044E-2</v>
      </c>
      <c r="AC9">
        <f t="shared" si="36"/>
        <v>-23703.011119071758</v>
      </c>
      <c r="AD9">
        <f t="shared" si="37"/>
        <v>-24528.284484165295</v>
      </c>
      <c r="AE9">
        <f t="shared" si="0"/>
        <v>-20621.968241831855</v>
      </c>
      <c r="AF9">
        <f t="shared" si="24"/>
        <v>-21447.241606925392</v>
      </c>
      <c r="AG9">
        <f t="shared" si="25"/>
        <v>-21443.230526592983</v>
      </c>
      <c r="AH9">
        <f t="shared" si="26"/>
        <v>-63548.854490990954</v>
      </c>
      <c r="AI9">
        <f t="shared" si="38"/>
        <v>-63713.909196009903</v>
      </c>
      <c r="AJ9">
        <f t="shared" si="1"/>
        <v>-64866.428259120556</v>
      </c>
      <c r="AK9">
        <f t="shared" si="27"/>
        <v>-65031.482804138272</v>
      </c>
      <c r="AL9">
        <f t="shared" si="2"/>
        <v>-60902.226515040973</v>
      </c>
      <c r="AM9">
        <f t="shared" si="28"/>
        <v>-61067.281060058689</v>
      </c>
      <c r="AN9">
        <f t="shared" si="39"/>
        <v>-50827.160990056931</v>
      </c>
      <c r="AO9">
        <f t="shared" si="40"/>
        <v>-50761.590196606296</v>
      </c>
      <c r="AP9">
        <f t="shared" si="41"/>
        <v>40946.078141291226</v>
      </c>
      <c r="AQ9">
        <f t="shared" si="42"/>
        <v>33223.671680554835</v>
      </c>
      <c r="AR9">
        <f t="shared" si="43"/>
        <v>-51776.914543621468</v>
      </c>
      <c r="AS9">
        <f t="shared" si="44"/>
        <v>-51626.297087184874</v>
      </c>
      <c r="AT9">
        <f t="shared" si="3"/>
        <v>40202.887291855739</v>
      </c>
      <c r="AU9">
        <f t="shared" si="45"/>
        <v>32673.496033214746</v>
      </c>
      <c r="AV9">
        <f t="shared" si="46"/>
        <v>-56506.760314274812</v>
      </c>
      <c r="AW9">
        <f t="shared" si="47"/>
        <v>-56025.621782227885</v>
      </c>
      <c r="AX9">
        <f t="shared" si="4"/>
        <v>36427.883255714652</v>
      </c>
      <c r="AY9">
        <f t="shared" si="29"/>
        <v>31188.350543122659</v>
      </c>
      <c r="AZ9">
        <f t="shared" si="48"/>
        <v>-47071.927686950694</v>
      </c>
      <c r="BA9">
        <f t="shared" si="49"/>
        <v>-47353.676971173183</v>
      </c>
      <c r="BB9">
        <f t="shared" si="30"/>
        <v>43878.182290055687</v>
      </c>
      <c r="BC9">
        <f t="shared" si="50"/>
        <v>35378.709108145165</v>
      </c>
      <c r="BD9">
        <f t="shared" si="51"/>
        <v>-48940.702292906295</v>
      </c>
      <c r="BE9">
        <f t="shared" si="52"/>
        <v>-49047.423959973807</v>
      </c>
      <c r="BF9">
        <f t="shared" si="5"/>
        <v>42420.342826668035</v>
      </c>
      <c r="BG9">
        <f t="shared" si="53"/>
        <v>34310.362709427674</v>
      </c>
      <c r="BI9">
        <f t="shared" si="31"/>
        <v>-20621.968241831855</v>
      </c>
      <c r="BJ9">
        <f t="shared" si="32"/>
        <v>-23703.011119071758</v>
      </c>
      <c r="BK9">
        <f t="shared" si="33"/>
        <v>-22974.848071850462</v>
      </c>
      <c r="BL9">
        <f t="shared" si="6"/>
        <v>2352.8798300186063</v>
      </c>
      <c r="BM9">
        <f t="shared" si="34"/>
        <v>728.16304722129644</v>
      </c>
      <c r="BO9">
        <v>0.95</v>
      </c>
    </row>
    <row r="10" spans="1:70">
      <c r="B10" s="3">
        <v>60</v>
      </c>
      <c r="C10">
        <f t="shared" si="7"/>
        <v>-6516.818558488415</v>
      </c>
      <c r="D10">
        <f t="shared" si="8"/>
        <v>-3021.9942313855672</v>
      </c>
      <c r="E10">
        <f t="shared" si="9"/>
        <v>3760.4274113381202</v>
      </c>
      <c r="F10">
        <f t="shared" si="10"/>
        <v>5219.2475015115851</v>
      </c>
      <c r="G10">
        <f t="shared" si="11"/>
        <v>3494.8243271028477</v>
      </c>
      <c r="H10">
        <f t="shared" si="12"/>
        <v>10277.245969826536</v>
      </c>
      <c r="I10">
        <f t="shared" si="13"/>
        <v>11736.066060000001</v>
      </c>
      <c r="K10">
        <f t="shared" si="14"/>
        <v>-4535.3049468727895</v>
      </c>
      <c r="L10">
        <f t="shared" si="15"/>
        <v>36414.347333128389</v>
      </c>
      <c r="M10">
        <f t="shared" si="16"/>
        <v>40949.652280001181</v>
      </c>
      <c r="N10">
        <f t="shared" si="17"/>
        <v>15464.69505312721</v>
      </c>
      <c r="O10">
        <f t="shared" si="18"/>
        <v>13864.69505312721</v>
      </c>
      <c r="P10">
        <f t="shared" si="19"/>
        <v>-24656.314021283208</v>
      </c>
      <c r="Q10" s="2">
        <f t="shared" si="20"/>
        <v>-23512.329493684461</v>
      </c>
      <c r="R10">
        <f t="shared" si="21"/>
        <v>4710.1838613732007</v>
      </c>
      <c r="S10">
        <f t="shared" si="35"/>
        <v>5708.1323974270881</v>
      </c>
      <c r="T10">
        <f t="shared" si="22"/>
        <v>-30364.446418710297</v>
      </c>
      <c r="AA10">
        <v>0.9</v>
      </c>
      <c r="AB10">
        <f t="shared" si="23"/>
        <v>9.9999999999999978E-2</v>
      </c>
      <c r="AC10">
        <f t="shared" si="36"/>
        <v>-21091.101130669413</v>
      </c>
      <c r="AD10">
        <f t="shared" si="37"/>
        <v>-22442.545810140018</v>
      </c>
      <c r="AE10">
        <f t="shared" si="0"/>
        <v>-19584.849983810556</v>
      </c>
      <c r="AF10">
        <f t="shared" si="24"/>
        <v>-20936.294663281162</v>
      </c>
      <c r="AG10">
        <f t="shared" si="25"/>
        <v>-20935.282317602148</v>
      </c>
      <c r="AH10">
        <f t="shared" si="26"/>
        <v>-60707.405106711129</v>
      </c>
      <c r="AI10">
        <f t="shared" si="38"/>
        <v>-60977.694044605552</v>
      </c>
      <c r="AJ10">
        <f t="shared" si="1"/>
        <v>-63368.264465991801</v>
      </c>
      <c r="AK10">
        <f t="shared" si="27"/>
        <v>-63638.5533938847</v>
      </c>
      <c r="AL10">
        <f t="shared" si="2"/>
        <v>-57657.679154811143</v>
      </c>
      <c r="AM10">
        <f t="shared" si="28"/>
        <v>-57927.968082704043</v>
      </c>
      <c r="AN10">
        <f t="shared" si="39"/>
        <v>-50376.106791648148</v>
      </c>
      <c r="AO10">
        <f t="shared" si="40"/>
        <v>-48901.35551364228</v>
      </c>
      <c r="AP10">
        <f t="shared" si="41"/>
        <v>15146.078141291262</v>
      </c>
      <c r="AQ10">
        <f t="shared" si="42"/>
        <v>7423.6716805548713</v>
      </c>
      <c r="AR10">
        <f t="shared" si="43"/>
        <v>-51326.578286095435</v>
      </c>
      <c r="AS10">
        <f t="shared" si="44"/>
        <v>-49771.256485260776</v>
      </c>
      <c r="AT10">
        <f t="shared" si="3"/>
        <v>14402.887291855775</v>
      </c>
      <c r="AU10">
        <f t="shared" si="45"/>
        <v>6873.4960332147821</v>
      </c>
      <c r="AV10">
        <f t="shared" si="46"/>
        <v>-56006.592721246627</v>
      </c>
      <c r="AW10">
        <f t="shared" si="47"/>
        <v>-54195.106352193041</v>
      </c>
      <c r="AX10">
        <f t="shared" si="4"/>
        <v>10627.883255714689</v>
      </c>
      <c r="AY10">
        <f t="shared" si="29"/>
        <v>5388.3505431226949</v>
      </c>
      <c r="AZ10">
        <f t="shared" si="48"/>
        <v>-46617.450843450693</v>
      </c>
      <c r="BA10">
        <f t="shared" si="49"/>
        <v>-45471.739639029896</v>
      </c>
      <c r="BB10">
        <f t="shared" si="30"/>
        <v>18078.182290055724</v>
      </c>
      <c r="BC10">
        <f t="shared" si="50"/>
        <v>9578.7091081452018</v>
      </c>
      <c r="BD10">
        <f t="shared" si="51"/>
        <v>-48488.047848646544</v>
      </c>
      <c r="BE10">
        <f t="shared" si="52"/>
        <v>-47176.52100692103</v>
      </c>
      <c r="BF10">
        <f t="shared" si="5"/>
        <v>16620.342826668071</v>
      </c>
      <c r="BG10">
        <f t="shared" si="53"/>
        <v>8510.3627094277108</v>
      </c>
      <c r="BI10">
        <f t="shared" si="31"/>
        <v>-19584.849983810556</v>
      </c>
      <c r="BJ10">
        <f t="shared" si="32"/>
        <v>-21091.101130669413</v>
      </c>
      <c r="BK10">
        <f t="shared" si="33"/>
        <v>-21115.472980670289</v>
      </c>
      <c r="BL10">
        <f t="shared" si="6"/>
        <v>1530.6229968597327</v>
      </c>
      <c r="BM10">
        <f t="shared" si="34"/>
        <v>-24.371850000876293</v>
      </c>
      <c r="BO10" s="4">
        <v>0.9</v>
      </c>
    </row>
    <row r="11" spans="1:70">
      <c r="B11" s="3">
        <v>70</v>
      </c>
      <c r="C11">
        <f t="shared" si="7"/>
        <v>-6690.6166862958853</v>
      </c>
      <c r="D11">
        <f t="shared" si="8"/>
        <v>-3343.086605299889</v>
      </c>
      <c r="E11">
        <f t="shared" si="9"/>
        <v>3154.4283829327273</v>
      </c>
      <c r="F11">
        <f t="shared" si="10"/>
        <v>4942.2103837041141</v>
      </c>
      <c r="G11">
        <f t="shared" si="11"/>
        <v>3347.5300809959963</v>
      </c>
      <c r="H11">
        <f t="shared" si="12"/>
        <v>9845.0450692286122</v>
      </c>
      <c r="I11">
        <f t="shared" si="13"/>
        <v>11632.827069999999</v>
      </c>
      <c r="K11">
        <f t="shared" si="14"/>
        <v>-4596.2771158480127</v>
      </c>
      <c r="L11">
        <f t="shared" si="15"/>
        <v>36206.426044155487</v>
      </c>
      <c r="M11">
        <f t="shared" si="16"/>
        <v>40802.703160003497</v>
      </c>
      <c r="N11">
        <f t="shared" si="17"/>
        <v>15403.722884151986</v>
      </c>
      <c r="O11">
        <f t="shared" si="18"/>
        <v>13803.722884151986</v>
      </c>
      <c r="P11">
        <f t="shared" si="19"/>
        <v>-24592.503496146594</v>
      </c>
      <c r="Q11" s="2">
        <f t="shared" si="20"/>
        <v>-23101.191096597442</v>
      </c>
      <c r="R11">
        <f t="shared" si="21"/>
        <v>4681.9231240662011</v>
      </c>
      <c r="S11">
        <f t="shared" si="35"/>
        <v>5255.3665759049418</v>
      </c>
      <c r="T11">
        <f t="shared" si="22"/>
        <v>-29847.870072051533</v>
      </c>
      <c r="AA11">
        <v>0.85</v>
      </c>
      <c r="AB11">
        <f t="shared" si="23"/>
        <v>0.15000000000000002</v>
      </c>
      <c r="AC11">
        <f t="shared" si="36"/>
        <v>-18767.926142267064</v>
      </c>
      <c r="AD11">
        <f t="shared" si="37"/>
        <v>-20525.225041389538</v>
      </c>
      <c r="AE11">
        <f t="shared" si="0"/>
        <v>-18796.466725789258</v>
      </c>
      <c r="AF11">
        <f t="shared" si="24"/>
        <v>-20553.765624911732</v>
      </c>
      <c r="AG11">
        <f t="shared" si="25"/>
        <v>-20553.307339636838</v>
      </c>
      <c r="AH11">
        <f t="shared" si="26"/>
        <v>-57940.365722431285</v>
      </c>
      <c r="AI11">
        <f t="shared" si="38"/>
        <v>-58291.825502651227</v>
      </c>
      <c r="AJ11">
        <f t="shared" si="1"/>
        <v>-61904.510672863042</v>
      </c>
      <c r="AK11">
        <f t="shared" si="27"/>
        <v>-62255.970451105764</v>
      </c>
      <c r="AL11">
        <f t="shared" si="2"/>
        <v>-54660.006794581306</v>
      </c>
      <c r="AM11">
        <f t="shared" si="28"/>
        <v>-55011.466572824029</v>
      </c>
      <c r="AN11">
        <f t="shared" si="39"/>
        <v>-49825.914112619692</v>
      </c>
      <c r="AO11">
        <f t="shared" si="40"/>
        <v>-46981.982350058599</v>
      </c>
      <c r="AP11">
        <f t="shared" si="41"/>
        <v>-5653.9218587087526</v>
      </c>
      <c r="AQ11">
        <f t="shared" si="42"/>
        <v>-13376.328319445143</v>
      </c>
      <c r="AR11">
        <f t="shared" si="43"/>
        <v>-50770.410708894742</v>
      </c>
      <c r="AS11">
        <f t="shared" si="44"/>
        <v>-47850.384563662003</v>
      </c>
      <c r="AT11">
        <f t="shared" si="3"/>
        <v>-6397.1127081442391</v>
      </c>
      <c r="AU11">
        <f t="shared" si="45"/>
        <v>-13926.503966785232</v>
      </c>
      <c r="AV11">
        <f t="shared" si="46"/>
        <v>-55379.161308543771</v>
      </c>
      <c r="AW11">
        <f t="shared" si="47"/>
        <v>-52265.295407208541</v>
      </c>
      <c r="AX11">
        <f t="shared" si="4"/>
        <v>-10172.116744285326</v>
      </c>
      <c r="AY11">
        <f t="shared" si="29"/>
        <v>-15411.64945687732</v>
      </c>
      <c r="AZ11">
        <f t="shared" si="48"/>
        <v>-46090.606875551013</v>
      </c>
      <c r="BA11">
        <f t="shared" si="49"/>
        <v>-43557.435182486915</v>
      </c>
      <c r="BB11">
        <f t="shared" si="30"/>
        <v>-2721.817709944291</v>
      </c>
      <c r="BC11">
        <f t="shared" si="50"/>
        <v>-11221.290891854813</v>
      </c>
      <c r="BD11">
        <f t="shared" si="51"/>
        <v>-47949.640601877116</v>
      </c>
      <c r="BE11">
        <f t="shared" si="52"/>
        <v>-45259.865251358577</v>
      </c>
      <c r="BF11">
        <f t="shared" si="5"/>
        <v>-4179.6571733319433</v>
      </c>
      <c r="BG11">
        <f t="shared" si="53"/>
        <v>-12289.637290572304</v>
      </c>
      <c r="BI11">
        <f t="shared" si="31"/>
        <v>-18796.466725789258</v>
      </c>
      <c r="BJ11">
        <f t="shared" si="32"/>
        <v>-18767.926142267064</v>
      </c>
      <c r="BK11">
        <f t="shared" si="33"/>
        <v>-19474.832889490117</v>
      </c>
      <c r="BL11">
        <f t="shared" si="6"/>
        <v>678.36616370085903</v>
      </c>
      <c r="BM11">
        <f t="shared" si="34"/>
        <v>-706.90674722305266</v>
      </c>
      <c r="BO11">
        <v>0.85</v>
      </c>
    </row>
    <row r="12" spans="1:70">
      <c r="B12" s="3">
        <v>80</v>
      </c>
      <c r="C12">
        <f t="shared" si="7"/>
        <v>-6879.9797021982777</v>
      </c>
      <c r="D12">
        <f t="shared" si="8"/>
        <v>-3650.312469838891</v>
      </c>
      <c r="E12">
        <f t="shared" si="9"/>
        <v>2629.1488477136973</v>
      </c>
      <c r="F12">
        <f t="shared" si="10"/>
        <v>4649.6083778017219</v>
      </c>
      <c r="G12">
        <f t="shared" si="11"/>
        <v>3229.6672323593866</v>
      </c>
      <c r="H12">
        <f t="shared" si="12"/>
        <v>9509.1285499119749</v>
      </c>
      <c r="I12">
        <f t="shared" si="13"/>
        <v>11529.58808</v>
      </c>
      <c r="K12">
        <f t="shared" si="14"/>
        <v>-4652.5194133033729</v>
      </c>
      <c r="L12">
        <f t="shared" si="15"/>
        <v>36003.234626705533</v>
      </c>
      <c r="M12">
        <f t="shared" si="16"/>
        <v>40655.754040008906</v>
      </c>
      <c r="N12">
        <f t="shared" si="17"/>
        <v>15347.480586696627</v>
      </c>
      <c r="O12">
        <f t="shared" si="18"/>
        <v>13747.480586696627</v>
      </c>
      <c r="P12">
        <f t="shared" si="19"/>
        <v>-24537.492939233307</v>
      </c>
      <c r="Q12" s="2">
        <f t="shared" si="20"/>
        <v>-22661.13893826877</v>
      </c>
      <c r="R12">
        <f t="shared" si="21"/>
        <v>4653.6623867592007</v>
      </c>
      <c r="S12">
        <f t="shared" si="35"/>
        <v>4858.0157035542134</v>
      </c>
      <c r="T12">
        <f t="shared" si="22"/>
        <v>-29395.508642787521</v>
      </c>
      <c r="AA12">
        <v>0.8</v>
      </c>
      <c r="AB12">
        <f t="shared" si="23"/>
        <v>0.19999999999999996</v>
      </c>
      <c r="AC12">
        <f t="shared" si="36"/>
        <v>-16621.54115386472</v>
      </c>
      <c r="AD12">
        <f t="shared" si="37"/>
        <v>-18701.829120442941</v>
      </c>
      <c r="AE12">
        <f t="shared" si="0"/>
        <v>-18144.873467767953</v>
      </c>
      <c r="AF12">
        <f t="shared" si="24"/>
        <v>-20225.161434346173</v>
      </c>
      <c r="AG12">
        <f t="shared" si="25"/>
        <v>-20224.895809346173</v>
      </c>
      <c r="AH12">
        <f t="shared" si="26"/>
        <v>-55193.691338151461</v>
      </c>
      <c r="AI12">
        <f t="shared" si="38"/>
        <v>-55609.748931592592</v>
      </c>
      <c r="AJ12">
        <f t="shared" si="1"/>
        <v>-60421.121879734274</v>
      </c>
      <c r="AK12">
        <f t="shared" si="27"/>
        <v>-60837.179472547963</v>
      </c>
      <c r="AL12">
        <f t="shared" si="2"/>
        <v>-51818.159434351481</v>
      </c>
      <c r="AM12">
        <f t="shared" si="28"/>
        <v>-52234.21702716517</v>
      </c>
      <c r="AN12">
        <f t="shared" si="39"/>
        <v>-49166.928989114946</v>
      </c>
      <c r="AO12">
        <f t="shared" si="40"/>
        <v>-44993.816741998628</v>
      </c>
      <c r="AP12">
        <f t="shared" si="41"/>
        <v>-21453.921858708727</v>
      </c>
      <c r="AQ12">
        <f t="shared" si="42"/>
        <v>-29176.328319445121</v>
      </c>
      <c r="AR12">
        <f t="shared" si="43"/>
        <v>-50100.664884307334</v>
      </c>
      <c r="AS12">
        <f t="shared" si="44"/>
        <v>-45855.934394676515</v>
      </c>
      <c r="AT12">
        <f t="shared" si="3"/>
        <v>-22197.112708144214</v>
      </c>
      <c r="AU12">
        <f t="shared" si="45"/>
        <v>-29726.503966785211</v>
      </c>
      <c r="AV12">
        <f t="shared" si="46"/>
        <v>-54622.509148454177</v>
      </c>
      <c r="AW12">
        <f t="shared" si="47"/>
        <v>-50237.977200285139</v>
      </c>
      <c r="AX12">
        <f t="shared" si="4"/>
        <v>-25972.1167442853</v>
      </c>
      <c r="AY12">
        <f t="shared" si="29"/>
        <v>-31211.649456877291</v>
      </c>
      <c r="AZ12">
        <f t="shared" si="48"/>
        <v>-45474.113674816763</v>
      </c>
      <c r="BA12">
        <f t="shared" si="49"/>
        <v>-41593.481493109379</v>
      </c>
      <c r="BB12">
        <f t="shared" si="30"/>
        <v>-18521.817709944266</v>
      </c>
      <c r="BC12">
        <f t="shared" si="50"/>
        <v>-27021.290891854791</v>
      </c>
      <c r="BD12">
        <f t="shared" si="51"/>
        <v>-47312.01251645224</v>
      </c>
      <c r="BE12">
        <f t="shared" si="52"/>
        <v>-43283.98865714069</v>
      </c>
      <c r="BF12">
        <f t="shared" si="5"/>
        <v>-19979.657173331918</v>
      </c>
      <c r="BG12">
        <f t="shared" si="53"/>
        <v>-28089.637290572282</v>
      </c>
      <c r="BI12">
        <f t="shared" si="31"/>
        <v>-18144.873467767953</v>
      </c>
      <c r="BJ12">
        <f t="shared" si="32"/>
        <v>-16621.54115386472</v>
      </c>
      <c r="BK12">
        <f t="shared" si="33"/>
        <v>-17940.982798309942</v>
      </c>
      <c r="BL12">
        <f t="shared" si="6"/>
        <v>-203.89066945801096</v>
      </c>
      <c r="BM12">
        <f t="shared" si="34"/>
        <v>-1319.4416444452218</v>
      </c>
      <c r="BO12" s="4">
        <v>0.8</v>
      </c>
    </row>
    <row r="13" spans="1:70">
      <c r="B13" s="3">
        <v>90</v>
      </c>
      <c r="C13">
        <f t="shared" si="7"/>
        <v>-7087.7360212262392</v>
      </c>
      <c r="D13">
        <f t="shared" si="8"/>
        <v>-3955.8145562313348</v>
      </c>
      <c r="E13">
        <f t="shared" si="9"/>
        <v>2148.955291062136</v>
      </c>
      <c r="F13">
        <f t="shared" si="10"/>
        <v>4338.6130687737614</v>
      </c>
      <c r="G13">
        <f t="shared" si="11"/>
        <v>3131.9214649949045</v>
      </c>
      <c r="H13">
        <f t="shared" si="12"/>
        <v>9236.6913122883743</v>
      </c>
      <c r="I13">
        <f t="shared" si="13"/>
        <v>11426.34909</v>
      </c>
      <c r="K13">
        <f t="shared" si="14"/>
        <v>-4712.8405533627438</v>
      </c>
      <c r="L13">
        <f t="shared" si="15"/>
        <v>35795.964366657565</v>
      </c>
      <c r="M13">
        <f t="shared" si="16"/>
        <v>40508.80492002031</v>
      </c>
      <c r="N13">
        <f t="shared" si="17"/>
        <v>15287.159446637255</v>
      </c>
      <c r="O13">
        <f t="shared" si="18"/>
        <v>13687.159446637255</v>
      </c>
      <c r="P13">
        <f t="shared" si="19"/>
        <v>-24496.104198605073</v>
      </c>
      <c r="Q13" s="2">
        <f t="shared" si="20"/>
        <v>-22198.384136415556</v>
      </c>
      <c r="R13">
        <f t="shared" si="21"/>
        <v>4625.4016494522002</v>
      </c>
      <c r="S13">
        <f t="shared" si="35"/>
        <v>4489.3789243208512</v>
      </c>
      <c r="T13">
        <f t="shared" si="22"/>
        <v>-28985.483122925925</v>
      </c>
      <c r="AA13">
        <v>0.75</v>
      </c>
      <c r="AB13">
        <f t="shared" si="23"/>
        <v>0.25</v>
      </c>
      <c r="AC13">
        <f>(26180-9.2*$B$54+(1-$AA13-$AA13)*(28370+2.2*$B$54)+(47200-25*$B$54)*(1-$AA13-$AA13)^2+8000)*($AA13)*(1-$AA13)+($AA13*$C$54) + (1-$AA13)*$N$54</f>
        <v>-14560.82116546237</v>
      </c>
      <c r="AD13">
        <f t="shared" si="37"/>
        <v>-16898.577698466856</v>
      </c>
      <c r="AE13">
        <f t="shared" si="0"/>
        <v>-17538.945209746653</v>
      </c>
      <c r="AF13">
        <f t="shared" si="24"/>
        <v>-19876.701742751138</v>
      </c>
      <c r="AG13">
        <f t="shared" si="25"/>
        <v>-19876.523964973359</v>
      </c>
      <c r="AH13">
        <f t="shared" si="26"/>
        <v>-52426.656953871614</v>
      </c>
      <c r="AI13">
        <f t="shared" si="38"/>
        <v>-52894.208260524341</v>
      </c>
      <c r="AJ13">
        <f t="shared" si="1"/>
        <v>-58877.373086605512</v>
      </c>
      <c r="AK13">
        <f t="shared" si="27"/>
        <v>-59344.924392999084</v>
      </c>
      <c r="AL13">
        <f t="shared" si="2"/>
        <v>-49056.867074121641</v>
      </c>
      <c r="AM13">
        <f t="shared" si="28"/>
        <v>-49524.418380515213</v>
      </c>
      <c r="AN13">
        <f t="shared" si="39"/>
        <v>-48371.437425529599</v>
      </c>
      <c r="AO13">
        <f t="shared" si="40"/>
        <v>-42909.144693858048</v>
      </c>
      <c r="AP13">
        <f t="shared" si="41"/>
        <v>-32253.921858708738</v>
      </c>
      <c r="AQ13">
        <f t="shared" si="42"/>
        <v>-39976.328319445129</v>
      </c>
      <c r="AR13">
        <f t="shared" si="43"/>
        <v>-49290.981709638349</v>
      </c>
      <c r="AS13">
        <f t="shared" si="44"/>
        <v>-43761.546875609463</v>
      </c>
      <c r="AT13">
        <f t="shared" si="3"/>
        <v>-32997.112708144225</v>
      </c>
      <c r="AU13">
        <f t="shared" si="45"/>
        <v>-40526.503966785218</v>
      </c>
      <c r="AV13">
        <f t="shared" si="46"/>
        <v>-53715.317138283033</v>
      </c>
      <c r="AW13">
        <f t="shared" si="47"/>
        <v>-48093.567093275407</v>
      </c>
      <c r="AX13">
        <f t="shared" si="4"/>
        <v>-36772.116744285311</v>
      </c>
      <c r="AY13">
        <f t="shared" si="29"/>
        <v>-42011.649456877305</v>
      </c>
      <c r="AZ13">
        <f t="shared" si="48"/>
        <v>-44734.837674005757</v>
      </c>
      <c r="BA13">
        <f t="shared" si="49"/>
        <v>-39546.745003655087</v>
      </c>
      <c r="BB13">
        <f t="shared" si="30"/>
        <v>-29321.817709944276</v>
      </c>
      <c r="BC13">
        <f t="shared" si="50"/>
        <v>-37821.290891854798</v>
      </c>
      <c r="BD13">
        <f t="shared" si="51"/>
        <v>-46544.739810948704</v>
      </c>
      <c r="BE13">
        <f t="shared" si="52"/>
        <v>-41218.467442844114</v>
      </c>
      <c r="BF13">
        <f t="shared" si="5"/>
        <v>-30779.657173331929</v>
      </c>
      <c r="BG13">
        <f t="shared" si="53"/>
        <v>-38889.637290572289</v>
      </c>
      <c r="BI13">
        <f t="shared" si="31"/>
        <v>-17538.945209746653</v>
      </c>
      <c r="BJ13">
        <f t="shared" si="32"/>
        <v>-14560.82116546237</v>
      </c>
      <c r="BK13">
        <f t="shared" si="33"/>
        <v>-16422.797707129765</v>
      </c>
      <c r="BL13">
        <f t="shared" ref="BL13:BL33" si="54">BI13-BK13</f>
        <v>-1116.1475026168882</v>
      </c>
      <c r="BM13">
        <f t="shared" si="34"/>
        <v>-1861.9765416673945</v>
      </c>
      <c r="BO13">
        <v>0.75</v>
      </c>
    </row>
    <row r="14" spans="1:70">
      <c r="B14" s="3">
        <v>100</v>
      </c>
      <c r="C14">
        <f t="shared" si="7"/>
        <v>-7314.7386600464642</v>
      </c>
      <c r="D14">
        <f t="shared" si="8"/>
        <v>-4266.1532328154008</v>
      </c>
      <c r="E14">
        <f t="shared" si="9"/>
        <v>1693.3435368500436</v>
      </c>
      <c r="F14">
        <f t="shared" si="10"/>
        <v>4008.3714399535374</v>
      </c>
      <c r="G14">
        <f t="shared" si="11"/>
        <v>3048.5854272310635</v>
      </c>
      <c r="H14">
        <f t="shared" si="12"/>
        <v>9008.0821968965083</v>
      </c>
      <c r="I14">
        <f t="shared" si="13"/>
        <v>11323.110100000002</v>
      </c>
      <c r="K14">
        <f t="shared" si="14"/>
        <v>-4781.7763678949395</v>
      </c>
      <c r="L14">
        <f t="shared" si="15"/>
        <v>35580.079432147511</v>
      </c>
      <c r="M14">
        <f t="shared" si="16"/>
        <v>40361.855800042453</v>
      </c>
      <c r="N14">
        <f t="shared" si="17"/>
        <v>15218.22363210506</v>
      </c>
      <c r="O14">
        <f t="shared" si="18"/>
        <v>13618.22363210506</v>
      </c>
      <c r="P14">
        <f t="shared" si="19"/>
        <v>-24470.417895995954</v>
      </c>
      <c r="Q14" s="2">
        <f t="shared" si="20"/>
        <v>-21716.189192657785</v>
      </c>
      <c r="R14">
        <f t="shared" si="21"/>
        <v>4597.1409121451998</v>
      </c>
      <c r="S14">
        <f t="shared" si="35"/>
        <v>4134.2695207151637</v>
      </c>
      <c r="T14">
        <f t="shared" si="22"/>
        <v>-28604.687416711116</v>
      </c>
      <c r="AA14">
        <v>0.7</v>
      </c>
      <c r="AB14">
        <f t="shared" si="23"/>
        <v>0.30000000000000004</v>
      </c>
      <c r="AC14">
        <f t="shared" si="36"/>
        <v>-12515.461177060019</v>
      </c>
      <c r="AD14">
        <f t="shared" si="37"/>
        <v>-15054.964579364061</v>
      </c>
      <c r="AE14">
        <f t="shared" si="0"/>
        <v>-16908.376951725353</v>
      </c>
      <c r="AF14">
        <f t="shared" si="24"/>
        <v>-19447.880354029396</v>
      </c>
      <c r="AG14">
        <f t="shared" si="25"/>
        <v>-19447.748834755021</v>
      </c>
      <c r="AH14">
        <f t="shared" si="26"/>
        <v>-49611.857569591783</v>
      </c>
      <c r="AI14">
        <f t="shared" si="38"/>
        <v>-50119.758250078114</v>
      </c>
      <c r="AJ14">
        <f t="shared" si="1"/>
        <v>-57245.859293476751</v>
      </c>
      <c r="AK14">
        <f t="shared" si="27"/>
        <v>-57753.759973835462</v>
      </c>
      <c r="AL14">
        <f t="shared" si="2"/>
        <v>-46316.639713891804</v>
      </c>
      <c r="AM14">
        <f t="shared" si="28"/>
        <v>-46824.540394250515</v>
      </c>
      <c r="AN14">
        <f t="shared" si="39"/>
        <v>-47414.768411169105</v>
      </c>
      <c r="AO14">
        <f t="shared" si="40"/>
        <v>-40703.295194942322</v>
      </c>
      <c r="AP14">
        <f t="shared" si="41"/>
        <v>-38053.921858708738</v>
      </c>
      <c r="AQ14">
        <f t="shared" si="42"/>
        <v>-45776.328319445129</v>
      </c>
      <c r="AR14">
        <f t="shared" si="43"/>
        <v>-48317.744150256425</v>
      </c>
      <c r="AS14">
        <f t="shared" si="44"/>
        <v>-41543.60497182946</v>
      </c>
      <c r="AT14">
        <f t="shared" si="3"/>
        <v>-38797.112708144225</v>
      </c>
      <c r="AU14">
        <f t="shared" si="45"/>
        <v>-46326.503966785218</v>
      </c>
      <c r="AV14">
        <f t="shared" si="46"/>
        <v>-52638.258243398945</v>
      </c>
      <c r="AW14">
        <f t="shared" si="47"/>
        <v>-45813.717931863706</v>
      </c>
      <c r="AX14">
        <f t="shared" si="4"/>
        <v>-42572.116744285311</v>
      </c>
      <c r="AY14">
        <f t="shared" si="29"/>
        <v>-47811.649456877305</v>
      </c>
      <c r="AZ14">
        <f t="shared" si="48"/>
        <v>-43843.891958170789</v>
      </c>
      <c r="BA14">
        <f t="shared" si="49"/>
        <v>-37388.338799176832</v>
      </c>
      <c r="BB14">
        <f t="shared" si="30"/>
        <v>-35121.817709944276</v>
      </c>
      <c r="BC14">
        <f t="shared" si="50"/>
        <v>-43621.290891854798</v>
      </c>
      <c r="BD14">
        <f t="shared" si="51"/>
        <v>-45621.043522545617</v>
      </c>
      <c r="BE14">
        <f t="shared" si="52"/>
        <v>-39036.522645647994</v>
      </c>
      <c r="BF14">
        <f t="shared" si="5"/>
        <v>-36579.657173331929</v>
      </c>
      <c r="BG14">
        <f t="shared" si="53"/>
        <v>-44689.637290572289</v>
      </c>
      <c r="BI14">
        <f t="shared" si="31"/>
        <v>-16908.376951725353</v>
      </c>
      <c r="BJ14">
        <f t="shared" si="32"/>
        <v>-12515.461177060019</v>
      </c>
      <c r="BK14">
        <f t="shared" si="33"/>
        <v>-14849.972615949588</v>
      </c>
      <c r="BL14">
        <f t="shared" si="54"/>
        <v>-2058.4043357757655</v>
      </c>
      <c r="BM14">
        <f t="shared" si="34"/>
        <v>-2334.511438889569</v>
      </c>
      <c r="BO14">
        <v>0.7</v>
      </c>
    </row>
    <row r="15" spans="1:70">
      <c r="B15" s="3">
        <v>110</v>
      </c>
      <c r="C15">
        <f t="shared" si="7"/>
        <v>-7560.9282788038945</v>
      </c>
      <c r="D15">
        <f t="shared" si="8"/>
        <v>-4584.9840640526527</v>
      </c>
      <c r="E15">
        <f t="shared" si="9"/>
        <v>1249.8929795233339</v>
      </c>
      <c r="F15">
        <f t="shared" si="10"/>
        <v>3658.9428311961051</v>
      </c>
      <c r="G15">
        <f t="shared" si="11"/>
        <v>2975.9442147512418</v>
      </c>
      <c r="H15">
        <f t="shared" si="12"/>
        <v>8810.8212583272289</v>
      </c>
      <c r="I15">
        <f t="shared" si="13"/>
        <v>11219.87111</v>
      </c>
      <c r="K15">
        <f t="shared" si="14"/>
        <v>-4861.6765975442158</v>
      </c>
      <c r="L15">
        <f t="shared" si="15"/>
        <v>35353.23008253851</v>
      </c>
      <c r="M15">
        <f t="shared" si="16"/>
        <v>40214.906680082728</v>
      </c>
      <c r="N15">
        <f t="shared" si="17"/>
        <v>15138.323402455784</v>
      </c>
      <c r="O15">
        <f t="shared" si="18"/>
        <v>13538.323402455784</v>
      </c>
      <c r="P15">
        <f t="shared" si="19"/>
        <v>-24461.177718384002</v>
      </c>
      <c r="Q15" s="2">
        <f t="shared" si="20"/>
        <v>-21216.321793105155</v>
      </c>
      <c r="R15">
        <f t="shared" si="21"/>
        <v>4568.8801748382011</v>
      </c>
      <c r="S15">
        <f t="shared" si="35"/>
        <v>3783.620485198041</v>
      </c>
      <c r="T15">
        <f t="shared" si="22"/>
        <v>-28244.798203582042</v>
      </c>
      <c r="AA15">
        <v>0.68</v>
      </c>
      <c r="AB15">
        <f t="shared" si="23"/>
        <v>0.31999999999999995</v>
      </c>
      <c r="AC15">
        <f t="shared" si="36"/>
        <v>-11689.833789699082</v>
      </c>
      <c r="AD15">
        <f t="shared" si="37"/>
        <v>-14295.874304702855</v>
      </c>
      <c r="AE15">
        <f t="shared" si="0"/>
        <v>-16637.466256516833</v>
      </c>
      <c r="AF15">
        <f t="shared" si="24"/>
        <v>-19243.506771520606</v>
      </c>
      <c r="AG15">
        <f t="shared" si="25"/>
        <v>-19243.387488973029</v>
      </c>
      <c r="AH15">
        <f t="shared" si="26"/>
        <v>-48468.961023879856</v>
      </c>
      <c r="AI15">
        <f t="shared" si="38"/>
        <v>-48990.169126900619</v>
      </c>
      <c r="AJ15">
        <f t="shared" si="1"/>
        <v>-56565.076984225248</v>
      </c>
      <c r="AK15">
        <f t="shared" si="27"/>
        <v>-57086.285087145967</v>
      </c>
      <c r="AL15">
        <f t="shared" si="2"/>
        <v>-45216.125721799879</v>
      </c>
      <c r="AM15">
        <f t="shared" si="28"/>
        <v>-45737.333824720597</v>
      </c>
      <c r="AN15">
        <f t="shared" si="39"/>
        <v>-46983.170354633221</v>
      </c>
      <c r="AO15">
        <f t="shared" si="40"/>
        <v>-39783.224944584348</v>
      </c>
      <c r="AP15">
        <f t="shared" si="41"/>
        <v>-38973.921858708731</v>
      </c>
      <c r="AQ15">
        <f t="shared" si="42"/>
        <v>-46696.328319445121</v>
      </c>
      <c r="AR15">
        <f t="shared" si="43"/>
        <v>-47879.045575012067</v>
      </c>
      <c r="AS15">
        <f t="shared" si="44"/>
        <v>-40618.224658825879</v>
      </c>
      <c r="AT15">
        <f t="shared" si="3"/>
        <v>-39717.112708144217</v>
      </c>
      <c r="AU15">
        <f t="shared" si="45"/>
        <v>-47246.503966785211</v>
      </c>
      <c r="AV15">
        <f t="shared" si="46"/>
        <v>-52157.081793953716</v>
      </c>
      <c r="AW15">
        <f t="shared" si="47"/>
        <v>-44861.209212307942</v>
      </c>
      <c r="AX15">
        <f t="shared" si="4"/>
        <v>-43492.116744285304</v>
      </c>
      <c r="AY15">
        <f t="shared" si="29"/>
        <v>-48731.649456877298</v>
      </c>
      <c r="AZ15">
        <f t="shared" si="48"/>
        <v>-43440.475623844723</v>
      </c>
      <c r="BA15">
        <f t="shared" si="49"/>
        <v>-36489.13826939345</v>
      </c>
      <c r="BB15">
        <f t="shared" si="30"/>
        <v>-36041.817709944269</v>
      </c>
      <c r="BC15">
        <f t="shared" si="50"/>
        <v>-44541.290891854791</v>
      </c>
      <c r="BD15">
        <f t="shared" si="51"/>
        <v>-45203.580757792493</v>
      </c>
      <c r="BE15">
        <f t="shared" si="52"/>
        <v>-38126.960477377666</v>
      </c>
      <c r="BF15">
        <f t="shared" si="5"/>
        <v>-37499.657173331922</v>
      </c>
      <c r="BG15">
        <f t="shared" si="53"/>
        <v>-45609.637290572282</v>
      </c>
      <c r="BI15">
        <f t="shared" si="31"/>
        <v>-16637.466256516833</v>
      </c>
      <c r="BJ15">
        <f t="shared" si="32"/>
        <v>-11689.833789699082</v>
      </c>
      <c r="BK15">
        <f t="shared" si="33"/>
        <v>-14193.759187477521</v>
      </c>
      <c r="BL15">
        <f t="shared" si="54"/>
        <v>-2443.707069039312</v>
      </c>
      <c r="BM15">
        <f t="shared" si="34"/>
        <v>-2503.9253977784392</v>
      </c>
      <c r="BO15">
        <v>0.68</v>
      </c>
    </row>
    <row r="16" spans="1:70">
      <c r="B16" s="3">
        <v>120</v>
      </c>
      <c r="C16">
        <f t="shared" si="7"/>
        <v>-7825.8209780666803</v>
      </c>
      <c r="D16">
        <f t="shared" si="8"/>
        <v>-4914.359488767499</v>
      </c>
      <c r="E16">
        <f t="shared" si="9"/>
        <v>810.78839384307878</v>
      </c>
      <c r="F16">
        <f t="shared" si="10"/>
        <v>3290.8111419333209</v>
      </c>
      <c r="G16">
        <f t="shared" si="11"/>
        <v>2911.4614892991813</v>
      </c>
      <c r="H16">
        <f t="shared" si="12"/>
        <v>8636.6093719097589</v>
      </c>
      <c r="I16">
        <f t="shared" si="13"/>
        <v>11116.632120000002</v>
      </c>
      <c r="K16">
        <f t="shared" si="14"/>
        <v>-4953.7100113617171</v>
      </c>
      <c r="L16">
        <f t="shared" si="15"/>
        <v>35114.247548790394</v>
      </c>
      <c r="M16">
        <f t="shared" si="16"/>
        <v>40067.957560152114</v>
      </c>
      <c r="N16">
        <f t="shared" si="17"/>
        <v>15046.289988638284</v>
      </c>
      <c r="O16">
        <f t="shared" si="18"/>
        <v>13446.289988638284</v>
      </c>
      <c r="P16">
        <f t="shared" si="19"/>
        <v>-24468.450655831693</v>
      </c>
      <c r="Q16" s="2">
        <f t="shared" si="20"/>
        <v>-20699.749132538025</v>
      </c>
      <c r="R16">
        <f t="shared" si="21"/>
        <v>4540.6194375311998</v>
      </c>
      <c r="S16">
        <f t="shared" si="35"/>
        <v>3431.8298624410813</v>
      </c>
      <c r="T16">
        <f t="shared" si="22"/>
        <v>-27900.280518272775</v>
      </c>
      <c r="AA16">
        <v>0.66700000000000004</v>
      </c>
      <c r="AB16">
        <f t="shared" si="23"/>
        <v>0.33299999999999996</v>
      </c>
      <c r="AC16">
        <f t="shared" si="36"/>
        <v>-11149.042564849271</v>
      </c>
      <c r="AD16">
        <f t="shared" si="37"/>
        <v>-13794.21679705781</v>
      </c>
      <c r="AE16">
        <f t="shared" si="0"/>
        <v>-16453.808881566096</v>
      </c>
      <c r="AF16">
        <f t="shared" si="24"/>
        <v>-19098.983113774637</v>
      </c>
      <c r="AG16">
        <f t="shared" si="25"/>
        <v>-19098.870455987413</v>
      </c>
      <c r="AH16">
        <f t="shared" si="26"/>
        <v>-47720.533071451893</v>
      </c>
      <c r="AI16">
        <f t="shared" si="38"/>
        <v>-48249.567917910877</v>
      </c>
      <c r="AJ16">
        <f t="shared" si="1"/>
        <v>-56113.591285496572</v>
      </c>
      <c r="AK16">
        <f t="shared" si="27"/>
        <v>-56642.626131869183</v>
      </c>
      <c r="AL16">
        <f t="shared" si="2"/>
        <v>-44497.74692590932</v>
      </c>
      <c r="AM16">
        <f t="shared" si="28"/>
        <v>-45026.781772281931</v>
      </c>
      <c r="AN16">
        <f t="shared" si="39"/>
        <v>-46687.192305900739</v>
      </c>
      <c r="AO16">
        <f t="shared" si="40"/>
        <v>-39173.171969867508</v>
      </c>
      <c r="AP16">
        <f t="shared" si="41"/>
        <v>-39142.921858708731</v>
      </c>
      <c r="AQ16">
        <f t="shared" si="42"/>
        <v>-46865.328319445121</v>
      </c>
      <c r="AR16">
        <f t="shared" si="43"/>
        <v>-47578.341645505163</v>
      </c>
      <c r="AS16">
        <f t="shared" si="44"/>
        <v>-40004.609599775475</v>
      </c>
      <c r="AT16">
        <f t="shared" si="3"/>
        <v>-39886.112708144217</v>
      </c>
      <c r="AU16">
        <f t="shared" si="45"/>
        <v>-47415.503966785211</v>
      </c>
      <c r="AV16">
        <f t="shared" si="46"/>
        <v>-51828.626068751255</v>
      </c>
      <c r="AW16">
        <f t="shared" si="47"/>
        <v>-44229.407970929053</v>
      </c>
      <c r="AX16">
        <f t="shared" si="4"/>
        <v>-43661.116744285304</v>
      </c>
      <c r="AY16">
        <f t="shared" si="29"/>
        <v>-48900.649456877298</v>
      </c>
      <c r="AZ16">
        <f t="shared" si="48"/>
        <v>-43163.257869004301</v>
      </c>
      <c r="BA16">
        <f t="shared" si="49"/>
        <v>-35893.092787505775</v>
      </c>
      <c r="BB16">
        <f t="shared" si="30"/>
        <v>-36210.817709944269</v>
      </c>
      <c r="BC16">
        <f t="shared" si="50"/>
        <v>-44710.290891854791</v>
      </c>
      <c r="BD16">
        <f t="shared" si="51"/>
        <v>-44917.011735946646</v>
      </c>
      <c r="BE16">
        <f>(26180-9.2*$B$86+(1-$AA16-$AA16)*(28370+2.2*$B$86)+(47200-25*$B$86)*(1-$AA16-$AA16)^2+8000)*($AA16)*(1-$AA16)+($AA16*$C$86) + (1-$AA16)*$N$86+(8.31446*$B$86*($AA16*LN($AA16)+(1-$AA16)*LN(1-$AA16)))</f>
        <v>-37523.958843245637</v>
      </c>
      <c r="BF16">
        <f t="shared" si="5"/>
        <v>-37668.657173331922</v>
      </c>
      <c r="BG16">
        <f t="shared" si="53"/>
        <v>-45778.637290572282</v>
      </c>
      <c r="BI16">
        <f t="shared" si="31"/>
        <v>-16453.808881566096</v>
      </c>
      <c r="BJ16">
        <f t="shared" si="32"/>
        <v>-11149.042564849271</v>
      </c>
      <c r="BK16">
        <f t="shared" si="33"/>
        <v>-13757.081035905476</v>
      </c>
      <c r="BL16">
        <f t="shared" si="54"/>
        <v>-2696.72784566062</v>
      </c>
      <c r="BM16">
        <f t="shared" si="34"/>
        <v>-2608.0384710562048</v>
      </c>
      <c r="BO16">
        <v>0.66700000000000004</v>
      </c>
    </row>
    <row r="17" spans="2:67">
      <c r="B17" s="3">
        <v>130</v>
      </c>
      <c r="C17">
        <f t="shared" si="7"/>
        <v>-8108.7448045260271</v>
      </c>
      <c r="D17">
        <f t="shared" si="8"/>
        <v>-5255.4075310998132</v>
      </c>
      <c r="E17">
        <f t="shared" si="9"/>
        <v>370.97379745696094</v>
      </c>
      <c r="F17">
        <f t="shared" si="10"/>
        <v>2904.6483254739746</v>
      </c>
      <c r="G17">
        <f t="shared" si="11"/>
        <v>2853.3372734262139</v>
      </c>
      <c r="H17">
        <f t="shared" si="12"/>
        <v>8479.7186019829878</v>
      </c>
      <c r="I17">
        <f t="shared" si="13"/>
        <v>11013.393130000002</v>
      </c>
      <c r="K17">
        <f t="shared" si="14"/>
        <v>-5058.3827297383014</v>
      </c>
      <c r="L17">
        <f t="shared" si="15"/>
        <v>34862.625710528075</v>
      </c>
      <c r="M17">
        <f t="shared" si="16"/>
        <v>39921.008440266378</v>
      </c>
      <c r="N17">
        <f t="shared" si="17"/>
        <v>14941.617270261699</v>
      </c>
      <c r="O17">
        <f t="shared" si="18"/>
        <v>13341.617270261699</v>
      </c>
      <c r="P17">
        <f t="shared" si="19"/>
        <v>-24491.957446263452</v>
      </c>
      <c r="Q17" s="2">
        <f t="shared" si="20"/>
        <v>-20166.992757938082</v>
      </c>
      <c r="R17">
        <f t="shared" si="21"/>
        <v>4512.3587002242011</v>
      </c>
      <c r="S17">
        <f t="shared" si="35"/>
        <v>3075.35677412514</v>
      </c>
      <c r="T17">
        <f t="shared" si="22"/>
        <v>-27567.314220388591</v>
      </c>
      <c r="AA17">
        <v>0.65</v>
      </c>
      <c r="AB17">
        <f t="shared" si="23"/>
        <v>0.35</v>
      </c>
      <c r="AC17">
        <f t="shared" si="36"/>
        <v>-10435.976188657673</v>
      </c>
      <c r="AD17">
        <f t="shared" si="37"/>
        <v>-13127.560779779376</v>
      </c>
      <c r="AE17">
        <f t="shared" si="0"/>
        <v>-16203.683693704053</v>
      </c>
      <c r="AF17">
        <f t="shared" si="24"/>
        <v>-18895.268284825757</v>
      </c>
      <c r="AG17">
        <f t="shared" si="25"/>
        <v>-18895.162983533643</v>
      </c>
      <c r="AH17">
        <f t="shared" si="26"/>
        <v>-46735.208185311953</v>
      </c>
      <c r="AI17">
        <f t="shared" si="38"/>
        <v>-47273.525103550739</v>
      </c>
      <c r="AJ17">
        <f t="shared" si="1"/>
        <v>-55512.495500347992</v>
      </c>
      <c r="AK17">
        <f t="shared" si="27"/>
        <v>-56050.812418514535</v>
      </c>
      <c r="AL17">
        <f t="shared" si="2"/>
        <v>-43553.767353661977</v>
      </c>
      <c r="AM17">
        <f t="shared" si="28"/>
        <v>-44092.08427182852</v>
      </c>
      <c r="AN17">
        <f t="shared" si="39"/>
        <v>-46281.683053726985</v>
      </c>
      <c r="AO17">
        <f t="shared" si="40"/>
        <v>-38361.02935294497</v>
      </c>
      <c r="AP17">
        <f t="shared" si="41"/>
        <v>-38853.921858708731</v>
      </c>
      <c r="AQ17">
        <f t="shared" si="42"/>
        <v>-46576.328319445121</v>
      </c>
      <c r="AR17">
        <f t="shared" si="43"/>
        <v>-47166.542434184754</v>
      </c>
      <c r="AS17">
        <f t="shared" si="44"/>
        <v>-39187.698911359708</v>
      </c>
      <c r="AT17">
        <f t="shared" si="3"/>
        <v>-39597.112708144217</v>
      </c>
      <c r="AU17">
        <f t="shared" si="45"/>
        <v>-47126.503966785211</v>
      </c>
      <c r="AV17">
        <f t="shared" si="46"/>
        <v>-51380.462691825102</v>
      </c>
      <c r="AW17">
        <f t="shared" si="47"/>
        <v>-43388.165545721698</v>
      </c>
      <c r="AX17">
        <f t="shared" si="4"/>
        <v>-43372.116744285304</v>
      </c>
      <c r="AY17">
        <f t="shared" si="29"/>
        <v>-48611.649456877298</v>
      </c>
      <c r="AZ17">
        <f t="shared" si="48"/>
        <v>-42782.72115368666</v>
      </c>
      <c r="BA17">
        <f t="shared" si="49"/>
        <v>-35099.70750604941</v>
      </c>
      <c r="BB17">
        <f t="shared" si="30"/>
        <v>-35921.817709944269</v>
      </c>
      <c r="BC17">
        <f t="shared" si="50"/>
        <v>-44421.290891854791</v>
      </c>
      <c r="BD17">
        <f t="shared" si="51"/>
        <v>-44524.026518277111</v>
      </c>
      <c r="BE17">
        <f t="shared" si="52"/>
        <v>-36721.25713258647</v>
      </c>
      <c r="BF17">
        <f t="shared" si="5"/>
        <v>-37379.657173331922</v>
      </c>
      <c r="BG17">
        <f t="shared" si="53"/>
        <v>-45489.637290572282</v>
      </c>
      <c r="BI17">
        <f t="shared" si="31"/>
        <v>-16203.683693704053</v>
      </c>
      <c r="BJ17">
        <f t="shared" si="32"/>
        <v>-10435.976188657673</v>
      </c>
      <c r="BK17">
        <f t="shared" si="33"/>
        <v>-13173.022524769416</v>
      </c>
      <c r="BL17">
        <f t="shared" si="54"/>
        <v>-3030.6611689346373</v>
      </c>
      <c r="BM17">
        <f t="shared" si="34"/>
        <v>-2737.0463361117436</v>
      </c>
      <c r="BO17">
        <v>0.65</v>
      </c>
    </row>
    <row r="18" spans="2:67">
      <c r="B18" s="3">
        <v>140</v>
      </c>
      <c r="C18">
        <f t="shared" si="7"/>
        <v>-8408.9584593537311</v>
      </c>
      <c r="D18">
        <f t="shared" si="8"/>
        <v>-5608.7056873443917</v>
      </c>
      <c r="E18">
        <f t="shared" si="9"/>
        <v>-72.885682455992765</v>
      </c>
      <c r="F18">
        <f t="shared" si="10"/>
        <v>2501.1956806462686</v>
      </c>
      <c r="G18">
        <f t="shared" si="11"/>
        <v>2800.2527720093394</v>
      </c>
      <c r="H18">
        <f t="shared" si="12"/>
        <v>8336.0727768977376</v>
      </c>
      <c r="I18">
        <f t="shared" si="13"/>
        <v>10910.154139999999</v>
      </c>
      <c r="K18">
        <f t="shared" si="14"/>
        <v>-5175.8200193573084</v>
      </c>
      <c r="L18">
        <f t="shared" si="15"/>
        <v>34598.23930109018</v>
      </c>
      <c r="M18">
        <f t="shared" si="16"/>
        <v>39774.059320447486</v>
      </c>
      <c r="N18">
        <f t="shared" si="17"/>
        <v>14824.179980642692</v>
      </c>
      <c r="O18">
        <f t="shared" si="18"/>
        <v>13224.179980642692</v>
      </c>
      <c r="P18">
        <f t="shared" si="19"/>
        <v>-24531.245646021591</v>
      </c>
      <c r="Q18" s="2">
        <f t="shared" si="20"/>
        <v>-19618.319661187867</v>
      </c>
      <c r="R18">
        <f t="shared" si="21"/>
        <v>4484.0979629172007</v>
      </c>
      <c r="S18">
        <f t="shared" si="35"/>
        <v>2711.9351462730697</v>
      </c>
      <c r="T18">
        <f t="shared" si="22"/>
        <v>-27243.180792294661</v>
      </c>
      <c r="AA18">
        <v>0.6</v>
      </c>
      <c r="AB18">
        <f t="shared" si="23"/>
        <v>0.4</v>
      </c>
      <c r="AC18">
        <f t="shared" si="36"/>
        <v>-8293.7012002553238</v>
      </c>
      <c r="AD18">
        <f t="shared" si="37"/>
        <v>-11091.565492649437</v>
      </c>
      <c r="AE18">
        <f t="shared" si="0"/>
        <v>-15396.200435682753</v>
      </c>
      <c r="AF18">
        <f t="shared" si="24"/>
        <v>-18194.064728076868</v>
      </c>
      <c r="AG18">
        <f t="shared" si="25"/>
        <v>-18193.974450299091</v>
      </c>
      <c r="AH18">
        <f t="shared" si="26"/>
        <v>-43795.94380103211</v>
      </c>
      <c r="AI18">
        <f t="shared" si="38"/>
        <v>-44355.51665952029</v>
      </c>
      <c r="AJ18">
        <f t="shared" si="1"/>
        <v>-53676.516707219242</v>
      </c>
      <c r="AK18">
        <f t="shared" si="27"/>
        <v>-54236.089565660644</v>
      </c>
      <c r="AL18">
        <f t="shared" si="2"/>
        <v>-40740.319993432138</v>
      </c>
      <c r="AM18">
        <f t="shared" si="28"/>
        <v>-41299.892851873541</v>
      </c>
      <c r="AN18">
        <f t="shared" si="39"/>
        <v>-44968.980197259079</v>
      </c>
      <c r="AO18">
        <f t="shared" si="40"/>
        <v>-35879.146011921832</v>
      </c>
      <c r="AP18">
        <f t="shared" si="41"/>
        <v>-34653.921858708723</v>
      </c>
      <c r="AQ18">
        <f t="shared" si="42"/>
        <v>-42376.328319445114</v>
      </c>
      <c r="AR18">
        <f t="shared" si="43"/>
        <v>-45834.810689336999</v>
      </c>
      <c r="AS18">
        <f t="shared" si="44"/>
        <v>-36691.262822113895</v>
      </c>
      <c r="AT18">
        <f t="shared" si="3"/>
        <v>-35397.11270814421</v>
      </c>
      <c r="AU18">
        <f t="shared" si="45"/>
        <v>-42926.503966785203</v>
      </c>
      <c r="AV18">
        <f t="shared" si="46"/>
        <v>-49942.154611475191</v>
      </c>
      <c r="AW18">
        <f t="shared" si="47"/>
        <v>-40817.520482052074</v>
      </c>
      <c r="AX18">
        <f t="shared" si="4"/>
        <v>-39172.116744285297</v>
      </c>
      <c r="AY18">
        <f t="shared" si="29"/>
        <v>-44411.649456877291</v>
      </c>
      <c r="AZ18">
        <f t="shared" si="48"/>
        <v>-41545.58296917798</v>
      </c>
      <c r="BA18">
        <f t="shared" si="49"/>
        <v>-32675.108832897444</v>
      </c>
      <c r="BB18">
        <f t="shared" si="30"/>
        <v>-31721.817709944262</v>
      </c>
      <c r="BC18">
        <f t="shared" si="50"/>
        <v>-40221.290891854784</v>
      </c>
      <c r="BD18">
        <f t="shared" si="51"/>
        <v>-43249.217074483466</v>
      </c>
      <c r="BE18">
        <f t="shared" si="52"/>
        <v>-34268.199179999785</v>
      </c>
      <c r="BF18">
        <f t="shared" si="5"/>
        <v>-33179.657173331914</v>
      </c>
      <c r="BG18">
        <f t="shared" si="53"/>
        <v>-41289.637290572275</v>
      </c>
      <c r="BI18">
        <f t="shared" si="31"/>
        <v>-15396.200435682753</v>
      </c>
      <c r="BJ18">
        <f t="shared" si="32"/>
        <v>-8293.7012002553238</v>
      </c>
      <c r="BK18">
        <f t="shared" si="33"/>
        <v>-11363.28243358924</v>
      </c>
      <c r="BL18">
        <f t="shared" si="54"/>
        <v>-4032.9180020935128</v>
      </c>
      <c r="BM18">
        <f t="shared" si="34"/>
        <v>-3069.5812333339163</v>
      </c>
      <c r="BO18">
        <v>0.6</v>
      </c>
    </row>
    <row r="19" spans="2:67">
      <c r="B19" s="3">
        <v>150</v>
      </c>
      <c r="C19">
        <f t="shared" si="7"/>
        <v>-8725.7117647812756</v>
      </c>
      <c r="D19">
        <f t="shared" si="8"/>
        <v>-5974.4961291595555</v>
      </c>
      <c r="E19">
        <f t="shared" si="9"/>
        <v>-523.01569215926156</v>
      </c>
      <c r="F19">
        <f t="shared" si="10"/>
        <v>2081.2033852187251</v>
      </c>
      <c r="G19">
        <f t="shared" si="11"/>
        <v>2751.2156356217201</v>
      </c>
      <c r="H19">
        <f t="shared" si="12"/>
        <v>8202.6960726220132</v>
      </c>
      <c r="I19">
        <f t="shared" si="13"/>
        <v>10806.915150000001</v>
      </c>
      <c r="K19">
        <f t="shared" si="14"/>
        <v>-5305.9259522527545</v>
      </c>
      <c r="L19">
        <f t="shared" si="15"/>
        <v>34321.184248472578</v>
      </c>
      <c r="M19">
        <f t="shared" si="16"/>
        <v>39627.110200725336</v>
      </c>
      <c r="N19">
        <f t="shared" si="17"/>
        <v>14694.074047747246</v>
      </c>
      <c r="O19">
        <f t="shared" si="18"/>
        <v>13094.074047747246</v>
      </c>
      <c r="P19">
        <f t="shared" si="19"/>
        <v>-24585.783160605104</v>
      </c>
      <c r="Q19" s="2">
        <f t="shared" si="20"/>
        <v>-19053.849471954709</v>
      </c>
      <c r="R19">
        <f t="shared" si="21"/>
        <v>4455.8372256102002</v>
      </c>
      <c r="S19">
        <f t="shared" si="35"/>
        <v>2340.1124168398055</v>
      </c>
      <c r="T19">
        <f t="shared" si="22"/>
        <v>-26925.89557744491</v>
      </c>
      <c r="AA19">
        <v>0.55000000000000004</v>
      </c>
      <c r="AB19">
        <f t="shared" si="23"/>
        <v>0.44999999999999996</v>
      </c>
      <c r="AC19">
        <f t="shared" si="36"/>
        <v>-6080.7912118529766</v>
      </c>
      <c r="AD19">
        <f t="shared" si="37"/>
        <v>-8941.5425323522031</v>
      </c>
      <c r="AE19">
        <f t="shared" si="0"/>
        <v>-14478.082177661452</v>
      </c>
      <c r="AF19">
        <f t="shared" si="24"/>
        <v>-17338.833498160679</v>
      </c>
      <c r="AG19">
        <f t="shared" si="25"/>
        <v>-17338.751057593388</v>
      </c>
      <c r="AH19">
        <f t="shared" si="26"/>
        <v>-40806.619416752284</v>
      </c>
      <c r="AI19">
        <f t="shared" si="38"/>
        <v>-41378.769680859194</v>
      </c>
      <c r="AJ19">
        <f t="shared" si="1"/>
        <v>-51750.477914090479</v>
      </c>
      <c r="AK19">
        <f t="shared" si="27"/>
        <v>-52322.628178162071</v>
      </c>
      <c r="AL19">
        <f t="shared" si="2"/>
        <v>-37864.147633202308</v>
      </c>
      <c r="AM19">
        <f t="shared" si="28"/>
        <v>-38436.2978972739</v>
      </c>
      <c r="AN19">
        <f t="shared" si="39"/>
        <v>-43486.733649893649</v>
      </c>
      <c r="AO19">
        <f t="shared" si="40"/>
        <v>-33267.718980001177</v>
      </c>
      <c r="AP19">
        <f t="shared" si="41"/>
        <v>-25453.921858708731</v>
      </c>
      <c r="AQ19">
        <f t="shared" si="42"/>
        <v>-33176.328319445121</v>
      </c>
      <c r="AR19">
        <f t="shared" si="43"/>
        <v>-44333.078900128654</v>
      </c>
      <c r="AS19">
        <f t="shared" si="44"/>
        <v>-34064.82668850747</v>
      </c>
      <c r="AT19">
        <f t="shared" si="3"/>
        <v>-26197.112708144217</v>
      </c>
      <c r="AU19">
        <f t="shared" si="45"/>
        <v>-33726.503966785211</v>
      </c>
      <c r="AV19">
        <f t="shared" si="46"/>
        <v>-48335.903986764679</v>
      </c>
      <c r="AW19">
        <f t="shared" si="47"/>
        <v>-38114.593606706534</v>
      </c>
      <c r="AX19">
        <f t="shared" si="4"/>
        <v>-29972.116744285304</v>
      </c>
      <c r="AY19">
        <f t="shared" si="29"/>
        <v>-35211.649456877298</v>
      </c>
      <c r="AZ19">
        <f t="shared" si="48"/>
        <v>-40140.726507624036</v>
      </c>
      <c r="BA19">
        <f t="shared" si="49"/>
        <v>-30122.79188270021</v>
      </c>
      <c r="BB19">
        <f t="shared" si="30"/>
        <v>-22521.817709944269</v>
      </c>
      <c r="BC19">
        <f t="shared" si="50"/>
        <v>-31021.290891854791</v>
      </c>
      <c r="BD19">
        <f t="shared" si="51"/>
        <v>-41805.776646718412</v>
      </c>
      <c r="BE19">
        <f t="shared" si="52"/>
        <v>-31686.510243441713</v>
      </c>
      <c r="BF19">
        <f t="shared" si="5"/>
        <v>-23979.657173331922</v>
      </c>
      <c r="BG19">
        <f t="shared" si="53"/>
        <v>-32089.637290572282</v>
      </c>
      <c r="BI19">
        <f t="shared" si="31"/>
        <v>-14478.082177661452</v>
      </c>
      <c r="BJ19">
        <f t="shared" si="32"/>
        <v>-6080.7912118529766</v>
      </c>
      <c r="BK19">
        <f t="shared" si="33"/>
        <v>-9412.9073424090675</v>
      </c>
      <c r="BL19">
        <f t="shared" si="54"/>
        <v>-5065.1748352523846</v>
      </c>
      <c r="BM19">
        <f t="shared" si="34"/>
        <v>-3332.1161305560909</v>
      </c>
      <c r="BO19">
        <v>0.55000000000000004</v>
      </c>
    </row>
    <row r="20" spans="2:67">
      <c r="B20" s="3">
        <v>160</v>
      </c>
      <c r="C20">
        <f t="shared" si="7"/>
        <v>-9058.2761717163539</v>
      </c>
      <c r="D20">
        <f t="shared" si="8"/>
        <v>-6352.8140248569371</v>
      </c>
      <c r="E20">
        <f t="shared" si="9"/>
        <v>-980.90763267548527</v>
      </c>
      <c r="F20">
        <f t="shared" si="10"/>
        <v>1645.3999882836472</v>
      </c>
      <c r="G20">
        <f t="shared" si="11"/>
        <v>2705.4621468594169</v>
      </c>
      <c r="H20">
        <f t="shared" si="12"/>
        <v>8077.3685390408682</v>
      </c>
      <c r="I20">
        <f t="shared" si="13"/>
        <v>10703.676160000001</v>
      </c>
      <c r="K20">
        <f t="shared" si="14"/>
        <v>-5448.4768163252784</v>
      </c>
      <c r="L20">
        <f t="shared" si="15"/>
        <v>34031.68426481427</v>
      </c>
      <c r="M20">
        <f t="shared" si="16"/>
        <v>39480.161081139551</v>
      </c>
      <c r="N20">
        <f t="shared" si="17"/>
        <v>14551.523183674723</v>
      </c>
      <c r="O20">
        <f t="shared" si="18"/>
        <v>12951.523183674723</v>
      </c>
      <c r="P20">
        <f t="shared" si="19"/>
        <v>-24655.00971991933</v>
      </c>
      <c r="Q20" s="2">
        <f t="shared" si="20"/>
        <v>-18473.616518285471</v>
      </c>
      <c r="R20">
        <f t="shared" si="21"/>
        <v>4427.5764883031998</v>
      </c>
      <c r="S20">
        <f t="shared" si="35"/>
        <v>1958.9683174723332</v>
      </c>
      <c r="T20">
        <f t="shared" si="22"/>
        <v>-26613.978037391662</v>
      </c>
      <c r="AA20">
        <v>0.5</v>
      </c>
      <c r="AB20">
        <f t="shared" si="23"/>
        <v>0.5</v>
      </c>
      <c r="AC20">
        <f t="shared" si="36"/>
        <v>-3810.2212234506269</v>
      </c>
      <c r="AD20">
        <f t="shared" si="37"/>
        <v>-6691.7934768578489</v>
      </c>
      <c r="AE20">
        <f t="shared" si="0"/>
        <v>-13462.303919640151</v>
      </c>
      <c r="AF20">
        <f t="shared" si="24"/>
        <v>-16343.876173047374</v>
      </c>
      <c r="AG20">
        <f t="shared" si="25"/>
        <v>-16343.796173047373</v>
      </c>
      <c r="AH20">
        <f t="shared" si="26"/>
        <v>-37793.110032472447</v>
      </c>
      <c r="AI20">
        <f t="shared" si="38"/>
        <v>-38369.424483160292</v>
      </c>
      <c r="AJ20">
        <f t="shared" si="1"/>
        <v>-49760.254120961712</v>
      </c>
      <c r="AK20">
        <f t="shared" si="27"/>
        <v>-50336.568571617558</v>
      </c>
      <c r="AL20">
        <f t="shared" si="2"/>
        <v>-34928.88027297247</v>
      </c>
      <c r="AM20">
        <f t="shared" si="28"/>
        <v>-35505.194723628316</v>
      </c>
      <c r="AN20">
        <f t="shared" si="39"/>
        <v>-41858.919062610745</v>
      </c>
      <c r="AO20">
        <f t="shared" si="40"/>
        <v>-30550.72390816304</v>
      </c>
      <c r="AP20">
        <f t="shared" si="41"/>
        <v>-11253.92185870872</v>
      </c>
      <c r="AQ20">
        <f t="shared" si="42"/>
        <v>-18976.328319445107</v>
      </c>
      <c r="AR20">
        <f t="shared" si="43"/>
        <v>-42685.607249099055</v>
      </c>
      <c r="AS20">
        <f t="shared" si="44"/>
        <v>-31332.650693079795</v>
      </c>
      <c r="AT20">
        <f t="shared" si="3"/>
        <v>-11997.112708144206</v>
      </c>
      <c r="AU20">
        <f t="shared" si="45"/>
        <v>-19526.503966785196</v>
      </c>
      <c r="AV20">
        <f t="shared" si="46"/>
        <v>-46587.261000232909</v>
      </c>
      <c r="AW20">
        <f t="shared" si="47"/>
        <v>-35305.067760020829</v>
      </c>
      <c r="AX20">
        <f t="shared" si="4"/>
        <v>-15772.116744285293</v>
      </c>
      <c r="AY20">
        <f t="shared" si="29"/>
        <v>-21011.649456877287</v>
      </c>
      <c r="AZ20">
        <f t="shared" si="48"/>
        <v>-38590.989293767729</v>
      </c>
      <c r="BA20">
        <f t="shared" si="49"/>
        <v>-27465.59418020062</v>
      </c>
      <c r="BB20">
        <f t="shared" si="30"/>
        <v>-8321.8177099442582</v>
      </c>
      <c r="BC20">
        <f t="shared" si="50"/>
        <v>-16821.290891854776</v>
      </c>
      <c r="BD20">
        <f t="shared" si="51"/>
        <v>-40217.11182284345</v>
      </c>
      <c r="BE20">
        <f t="shared" si="52"/>
        <v>-28999.596910773718</v>
      </c>
      <c r="BF20">
        <f t="shared" si="5"/>
        <v>-9779.6571733319106</v>
      </c>
      <c r="BG20">
        <f t="shared" si="53"/>
        <v>-17889.637290572267</v>
      </c>
      <c r="BI20">
        <f t="shared" si="31"/>
        <v>-13462.303919640151</v>
      </c>
      <c r="BJ20">
        <f t="shared" si="32"/>
        <v>-3810.2212234506269</v>
      </c>
      <c r="BK20">
        <f t="shared" si="33"/>
        <v>-7334.8722512288905</v>
      </c>
      <c r="BL20">
        <f t="shared" si="54"/>
        <v>-6127.4316684112609</v>
      </c>
      <c r="BM20">
        <f t="shared" si="34"/>
        <v>-3524.6510277782636</v>
      </c>
      <c r="BO20">
        <v>0.5</v>
      </c>
    </row>
    <row r="21" spans="2:67">
      <c r="B21" s="3">
        <v>170</v>
      </c>
      <c r="C21">
        <f t="shared" si="7"/>
        <v>-9405.9594244097898</v>
      </c>
      <c r="D21">
        <f t="shared" si="8"/>
        <v>-6743.5662640442961</v>
      </c>
      <c r="E21">
        <f t="shared" si="9"/>
        <v>-1447.5561066332548</v>
      </c>
      <c r="F21">
        <f t="shared" si="10"/>
        <v>1194.4777455902095</v>
      </c>
      <c r="G21">
        <f t="shared" si="11"/>
        <v>2662.3931603654937</v>
      </c>
      <c r="H21">
        <f t="shared" si="12"/>
        <v>7958.403317776535</v>
      </c>
      <c r="I21">
        <f t="shared" si="13"/>
        <v>10600.437169999999</v>
      </c>
      <c r="K21">
        <f t="shared" si="14"/>
        <v>-5603.1771143092137</v>
      </c>
      <c r="L21">
        <f t="shared" si="15"/>
        <v>33730.034847432755</v>
      </c>
      <c r="M21">
        <f t="shared" si="16"/>
        <v>39333.211961741967</v>
      </c>
      <c r="N21">
        <f t="shared" si="17"/>
        <v>14396.822885690786</v>
      </c>
      <c r="O21">
        <f t="shared" si="18"/>
        <v>12796.822885690786</v>
      </c>
      <c r="P21">
        <f t="shared" si="19"/>
        <v>-24738.365321042929</v>
      </c>
      <c r="Q21" s="2">
        <f t="shared" si="20"/>
        <v>-17877.606624786487</v>
      </c>
      <c r="R21">
        <f t="shared" si="21"/>
        <v>4399.3157509962002</v>
      </c>
      <c r="S21">
        <f t="shared" si="35"/>
        <v>1567.937848806851</v>
      </c>
      <c r="T21">
        <f t="shared" si="22"/>
        <v>-26306.30316984978</v>
      </c>
      <c r="AA21">
        <v>0.45</v>
      </c>
      <c r="AB21">
        <f t="shared" si="23"/>
        <v>0.55000000000000004</v>
      </c>
      <c r="AC21">
        <f t="shared" si="36"/>
        <v>-1515.7862350482778</v>
      </c>
      <c r="AD21">
        <f t="shared" si="37"/>
        <v>-4376.5375555475048</v>
      </c>
      <c r="AE21">
        <f t="shared" si="0"/>
        <v>-12382.660661618847</v>
      </c>
      <c r="AF21">
        <f t="shared" si="24"/>
        <v>-15243.411982118074</v>
      </c>
      <c r="AG21">
        <f t="shared" si="25"/>
        <v>-15243.329541550784</v>
      </c>
      <c r="AH21">
        <f t="shared" si="26"/>
        <v>-34794.610648192611</v>
      </c>
      <c r="AI21">
        <f t="shared" si="38"/>
        <v>-35366.76091229952</v>
      </c>
      <c r="AJ21">
        <f t="shared" si="1"/>
        <v>-47745.040327832947</v>
      </c>
      <c r="AK21">
        <f t="shared" si="27"/>
        <v>-48317.190591904538</v>
      </c>
      <c r="AL21">
        <f t="shared" si="2"/>
        <v>-31953.927912742642</v>
      </c>
      <c r="AM21">
        <f t="shared" si="28"/>
        <v>-32526.078176814237</v>
      </c>
      <c r="AN21">
        <f t="shared" si="39"/>
        <v>-40123.71614076812</v>
      </c>
      <c r="AO21">
        <f t="shared" si="40"/>
        <v>-27766.340501765182</v>
      </c>
      <c r="AP21">
        <f t="shared" si="41"/>
        <v>7946.0781412912838</v>
      </c>
      <c r="AQ21">
        <f t="shared" si="42"/>
        <v>223.6716805548931</v>
      </c>
      <c r="AR21">
        <f t="shared" si="43"/>
        <v>-40930.69192619354</v>
      </c>
      <c r="AS21">
        <f t="shared" si="44"/>
        <v>-28533.03102577621</v>
      </c>
      <c r="AT21">
        <f t="shared" si="3"/>
        <v>7202.8872918557972</v>
      </c>
      <c r="AU21">
        <f t="shared" si="45"/>
        <v>-326.5039667851961</v>
      </c>
      <c r="AV21">
        <f t="shared" si="46"/>
        <v>-44735.061841825242</v>
      </c>
      <c r="AW21">
        <f t="shared" si="47"/>
        <v>-32427.82155487829</v>
      </c>
      <c r="AX21">
        <f t="shared" si="4"/>
        <v>3427.8832557147107</v>
      </c>
      <c r="AY21">
        <f t="shared" si="29"/>
        <v>-1811.6494568772832</v>
      </c>
      <c r="AZ21">
        <f t="shared" si="48"/>
        <v>-36934.085094616457</v>
      </c>
      <c r="BA21">
        <f t="shared" si="49"/>
        <v>-24741.229492406055</v>
      </c>
      <c r="BB21">
        <f t="shared" si="30"/>
        <v>10878.182290055745</v>
      </c>
      <c r="BC21">
        <f t="shared" si="50"/>
        <v>2378.7091081452236</v>
      </c>
      <c r="BD21">
        <f t="shared" si="51"/>
        <v>-38521.169339041131</v>
      </c>
      <c r="BE21">
        <f t="shared" si="52"/>
        <v>-26245.405918178378</v>
      </c>
      <c r="BF21">
        <f t="shared" si="5"/>
        <v>9420.342826668093</v>
      </c>
      <c r="BG21">
        <f t="shared" si="53"/>
        <v>1310.3627094277326</v>
      </c>
      <c r="BI21">
        <f t="shared" si="31"/>
        <v>-12382.660661618847</v>
      </c>
      <c r="BJ21">
        <f t="shared" si="32"/>
        <v>-1515.7862350482778</v>
      </c>
      <c r="BK21">
        <f t="shared" si="33"/>
        <v>-5162.9721600487146</v>
      </c>
      <c r="BL21">
        <f t="shared" si="54"/>
        <v>-7219.6885015701328</v>
      </c>
      <c r="BM21">
        <f t="shared" si="34"/>
        <v>-3647.1859250004368</v>
      </c>
      <c r="BO21">
        <v>0.45</v>
      </c>
    </row>
    <row r="22" spans="2:67">
      <c r="B22" s="3">
        <v>180</v>
      </c>
      <c r="C22">
        <f t="shared" si="7"/>
        <v>-9768.1117115872494</v>
      </c>
      <c r="D22">
        <f t="shared" si="8"/>
        <v>-7146.5808645205489</v>
      </c>
      <c r="E22">
        <f t="shared" si="9"/>
        <v>-1923.6135104488033</v>
      </c>
      <c r="F22">
        <f t="shared" si="10"/>
        <v>729.08646841275413</v>
      </c>
      <c r="G22">
        <f t="shared" si="11"/>
        <v>2621.5308470667005</v>
      </c>
      <c r="H22">
        <f t="shared" si="12"/>
        <v>7844.4982011384463</v>
      </c>
      <c r="I22">
        <f t="shared" si="13"/>
        <v>10497.198180000003</v>
      </c>
      <c r="K22">
        <f t="shared" si="14"/>
        <v>-5769.6937228254355</v>
      </c>
      <c r="L22">
        <f t="shared" si="15"/>
        <v>33416.56911977355</v>
      </c>
      <c r="M22">
        <f t="shared" si="16"/>
        <v>39186.262842598982</v>
      </c>
      <c r="N22">
        <f t="shared" si="17"/>
        <v>14230.306277174564</v>
      </c>
      <c r="O22">
        <f t="shared" si="18"/>
        <v>12630.306277174564</v>
      </c>
      <c r="P22">
        <f t="shared" si="19"/>
        <v>-24835.30571533331</v>
      </c>
      <c r="Q22" s="2">
        <f t="shared" si="20"/>
        <v>-17265.779301674211</v>
      </c>
      <c r="R22">
        <f t="shared" si="21"/>
        <v>4371.0550136892007</v>
      </c>
      <c r="S22">
        <f t="shared" si="35"/>
        <v>1166.6967925189788</v>
      </c>
      <c r="T22">
        <f t="shared" si="22"/>
        <v>-26002.002507852289</v>
      </c>
      <c r="AA22">
        <v>0.39999999999999902</v>
      </c>
      <c r="AB22">
        <f t="shared" si="23"/>
        <v>0.60000000000000098</v>
      </c>
      <c r="AC22">
        <f t="shared" si="36"/>
        <v>747.89875335411489</v>
      </c>
      <c r="AD22">
        <f t="shared" si="37"/>
        <v>-2049.9655390399967</v>
      </c>
      <c r="AE22">
        <f t="shared" si="0"/>
        <v>-11293.767403597527</v>
      </c>
      <c r="AF22">
        <f t="shared" si="24"/>
        <v>-14091.631695991638</v>
      </c>
      <c r="AG22">
        <f t="shared" si="25"/>
        <v>-14091.541418213861</v>
      </c>
      <c r="AH22">
        <f t="shared" si="26"/>
        <v>-31863.636263912726</v>
      </c>
      <c r="AI22">
        <f t="shared" si="38"/>
        <v>-32423.209122400902</v>
      </c>
      <c r="AJ22">
        <f t="shared" si="1"/>
        <v>-45757.351534704154</v>
      </c>
      <c r="AK22">
        <f t="shared" si="27"/>
        <v>-46316.924393145557</v>
      </c>
      <c r="AL22">
        <f t="shared" si="2"/>
        <v>-28974.480552512749</v>
      </c>
      <c r="AM22">
        <f t="shared" si="28"/>
        <v>-29534.053410954148</v>
      </c>
      <c r="AN22">
        <f t="shared" si="39"/>
        <v>-38333.599179007986</v>
      </c>
      <c r="AO22">
        <f t="shared" si="40"/>
        <v>-24967.043055449802</v>
      </c>
      <c r="AP22">
        <f t="shared" si="41"/>
        <v>32146.078141291822</v>
      </c>
      <c r="AQ22">
        <f t="shared" si="42"/>
        <v>24423.671680555432</v>
      </c>
      <c r="AR22">
        <f t="shared" si="43"/>
        <v>-39120.756741466736</v>
      </c>
      <c r="AS22">
        <f t="shared" si="44"/>
        <v>-25718.391496651318</v>
      </c>
      <c r="AT22">
        <f t="shared" si="3"/>
        <v>31402.887291856336</v>
      </c>
      <c r="AU22">
        <f t="shared" si="45"/>
        <v>23873.496033215342</v>
      </c>
      <c r="AV22">
        <f t="shared" si="46"/>
        <v>-42831.520321596268</v>
      </c>
      <c r="AW22">
        <f t="shared" si="47"/>
        <v>-29535.026378395542</v>
      </c>
      <c r="AX22">
        <f t="shared" si="4"/>
        <v>27627.883255715249</v>
      </c>
      <c r="AY22">
        <f t="shared" si="29"/>
        <v>22388.350543123255</v>
      </c>
      <c r="AZ22">
        <f t="shared" si="48"/>
        <v>-35222.690143162792</v>
      </c>
      <c r="BA22">
        <f t="shared" si="49"/>
        <v>-22002.374052309086</v>
      </c>
      <c r="BB22">
        <f t="shared" si="30"/>
        <v>35078.182290056284</v>
      </c>
      <c r="BC22">
        <f t="shared" si="50"/>
        <v>26578.709108145762</v>
      </c>
      <c r="BD22">
        <f t="shared" si="51"/>
        <v>-36770.524459128872</v>
      </c>
      <c r="BE22">
        <f t="shared" si="52"/>
        <v>-23476.512529473068</v>
      </c>
      <c r="BF22">
        <f t="shared" si="5"/>
        <v>33620.342826668631</v>
      </c>
      <c r="BG22">
        <f t="shared" si="53"/>
        <v>25510.362709428271</v>
      </c>
      <c r="BI22">
        <f t="shared" si="31"/>
        <v>-11293.767403597527</v>
      </c>
      <c r="BJ22">
        <f t="shared" si="32"/>
        <v>747.89875335411489</v>
      </c>
      <c r="BK22">
        <f t="shared" si="33"/>
        <v>-2951.8220688684969</v>
      </c>
      <c r="BL22">
        <f t="shared" si="54"/>
        <v>-8341.9453347290291</v>
      </c>
      <c r="BM22">
        <f t="shared" si="34"/>
        <v>-3699.7208222226118</v>
      </c>
      <c r="BO22">
        <v>0.39999999999999902</v>
      </c>
    </row>
    <row r="23" spans="2:67">
      <c r="B23" s="3">
        <v>190</v>
      </c>
      <c r="C23">
        <f t="shared" si="7"/>
        <v>-10144.127229319562</v>
      </c>
      <c r="D23">
        <f t="shared" si="8"/>
        <v>-7561.6385319440396</v>
      </c>
      <c r="E23">
        <f t="shared" si="9"/>
        <v>-2409.4931034459405</v>
      </c>
      <c r="F23">
        <f t="shared" si="10"/>
        <v>249.83196068044032</v>
      </c>
      <c r="G23">
        <f t="shared" si="11"/>
        <v>2582.488697375522</v>
      </c>
      <c r="H23">
        <f t="shared" si="12"/>
        <v>7734.6341258736211</v>
      </c>
      <c r="I23">
        <f t="shared" si="13"/>
        <v>10393.959190000001</v>
      </c>
      <c r="K23">
        <f t="shared" si="14"/>
        <v>-5947.676948237824</v>
      </c>
      <c r="L23">
        <f t="shared" si="15"/>
        <v>33091.636775556821</v>
      </c>
      <c r="M23">
        <f t="shared" si="16"/>
        <v>39039.313723794643</v>
      </c>
      <c r="N23">
        <f t="shared" si="17"/>
        <v>14052.323051762176</v>
      </c>
      <c r="O23">
        <f t="shared" si="18"/>
        <v>12452.323051762176</v>
      </c>
      <c r="P23">
        <f t="shared" si="19"/>
        <v>-24945.310468958982</v>
      </c>
      <c r="Q23" s="2">
        <f t="shared" si="20"/>
        <v>-16638.081256752012</v>
      </c>
      <c r="R23">
        <f t="shared" si="21"/>
        <v>4342.7942763822002</v>
      </c>
      <c r="S23">
        <f t="shared" si="35"/>
        <v>755.08595262056224</v>
      </c>
      <c r="T23">
        <f t="shared" si="22"/>
        <v>-25700.396421579542</v>
      </c>
      <c r="AA23">
        <v>0.34999999999999898</v>
      </c>
      <c r="AB23">
        <f t="shared" si="23"/>
        <v>0.65000000000000102</v>
      </c>
      <c r="AC23">
        <f t="shared" si="36"/>
        <v>2905.3987417564595</v>
      </c>
      <c r="AD23">
        <f t="shared" si="37"/>
        <v>213.81415063475765</v>
      </c>
      <c r="AE23">
        <f t="shared" si="0"/>
        <v>-10271.05914557623</v>
      </c>
      <c r="AF23">
        <f t="shared" si="24"/>
        <v>-12962.643736697932</v>
      </c>
      <c r="AG23">
        <f t="shared" si="25"/>
        <v>-12962.538435405817</v>
      </c>
      <c r="AH23">
        <f t="shared" si="26"/>
        <v>-29066.021879632892</v>
      </c>
      <c r="AI23">
        <f t="shared" si="38"/>
        <v>-29604.338797871682</v>
      </c>
      <c r="AJ23">
        <f t="shared" si="1"/>
        <v>-43863.022741575391</v>
      </c>
      <c r="AK23">
        <f t="shared" si="27"/>
        <v>-44401.339659741934</v>
      </c>
      <c r="AL23">
        <f t="shared" si="2"/>
        <v>-26041.508192282916</v>
      </c>
      <c r="AM23">
        <f t="shared" si="28"/>
        <v>-26579.825110449463</v>
      </c>
      <c r="AN23">
        <f t="shared" si="39"/>
        <v>-36555.246526350355</v>
      </c>
      <c r="AO23">
        <f t="shared" si="40"/>
        <v>-22219.509918236945</v>
      </c>
      <c r="AP23">
        <f t="shared" si="41"/>
        <v>61346.078141291939</v>
      </c>
      <c r="AQ23">
        <f t="shared" si="42"/>
        <v>53623.671680555548</v>
      </c>
      <c r="AR23">
        <f t="shared" si="43"/>
        <v>-37322.26151237938</v>
      </c>
      <c r="AS23">
        <f t="shared" si="44"/>
        <v>-22955.191923165883</v>
      </c>
      <c r="AT23">
        <f t="shared" si="3"/>
        <v>60602.887291856452</v>
      </c>
      <c r="AU23">
        <f t="shared" si="45"/>
        <v>53073.496033215459</v>
      </c>
      <c r="AV23">
        <f t="shared" si="46"/>
        <v>-40942.136257006743</v>
      </c>
      <c r="AW23">
        <f t="shared" si="47"/>
        <v>-26692.049390236916</v>
      </c>
      <c r="AX23">
        <f t="shared" si="4"/>
        <v>56827.883255715366</v>
      </c>
      <c r="AY23">
        <f t="shared" si="29"/>
        <v>51588.350543123372</v>
      </c>
      <c r="AZ23">
        <f t="shared" si="48"/>
        <v>-33524.356914663891</v>
      </c>
      <c r="BA23">
        <f t="shared" si="49"/>
        <v>-19316.580335166895</v>
      </c>
      <c r="BB23">
        <f t="shared" si="30"/>
        <v>64278.1822900564</v>
      </c>
      <c r="BC23">
        <f t="shared" si="50"/>
        <v>55778.709108145878</v>
      </c>
      <c r="BD23">
        <f t="shared" si="51"/>
        <v>-35032.292595245235</v>
      </c>
      <c r="BE23">
        <f t="shared" si="52"/>
        <v>-20760.032156796406</v>
      </c>
      <c r="BF23">
        <f t="shared" si="5"/>
        <v>62820.342826668748</v>
      </c>
      <c r="BG23">
        <f t="shared" si="53"/>
        <v>54710.362709428387</v>
      </c>
      <c r="BI23">
        <f t="shared" si="31"/>
        <v>-10271.05914557623</v>
      </c>
      <c r="BJ23">
        <f t="shared" si="32"/>
        <v>2905.3987417564595</v>
      </c>
      <c r="BK23">
        <f t="shared" si="33"/>
        <v>-776.85697768832392</v>
      </c>
      <c r="BL23">
        <f t="shared" si="54"/>
        <v>-9494.2021678879064</v>
      </c>
      <c r="BM23">
        <f t="shared" si="34"/>
        <v>-3682.2557194447836</v>
      </c>
      <c r="BO23">
        <v>0.34999999999999898</v>
      </c>
    </row>
    <row r="24" spans="2:67">
      <c r="B24" s="3">
        <v>200</v>
      </c>
      <c r="C24">
        <f t="shared" si="7"/>
        <v>-10533.443307242667</v>
      </c>
      <c r="D24">
        <f t="shared" si="8"/>
        <v>-7988.4930818647399</v>
      </c>
      <c r="E24">
        <f t="shared" si="9"/>
        <v>-2905.4391448085089</v>
      </c>
      <c r="F24">
        <f t="shared" si="10"/>
        <v>-242.7231072426645</v>
      </c>
      <c r="G24">
        <f t="shared" si="11"/>
        <v>2544.9502253779274</v>
      </c>
      <c r="H24">
        <f t="shared" si="12"/>
        <v>7628.0041624341584</v>
      </c>
      <c r="I24">
        <f t="shared" si="13"/>
        <v>10290.720200000003</v>
      </c>
      <c r="K24">
        <f t="shared" si="14"/>
        <v>-6136.7735431538422</v>
      </c>
      <c r="L24">
        <f t="shared" si="15"/>
        <v>32755.591062279993</v>
      </c>
      <c r="M24">
        <f t="shared" si="16"/>
        <v>38892.364605433831</v>
      </c>
      <c r="N24">
        <f t="shared" si="17"/>
        <v>13863.226456846158</v>
      </c>
      <c r="O24">
        <f t="shared" si="18"/>
        <v>12263.226456846158</v>
      </c>
      <c r="P24">
        <f t="shared" si="19"/>
        <v>-25067.886719213056</v>
      </c>
      <c r="Q24" s="2">
        <f t="shared" si="20"/>
        <v>-15994.454640933749</v>
      </c>
      <c r="R24">
        <f t="shared" si="21"/>
        <v>4314.5335390752007</v>
      </c>
      <c r="S24">
        <f t="shared" si="35"/>
        <v>333.06003961769557</v>
      </c>
      <c r="T24">
        <f t="shared" si="22"/>
        <v>-25400.946758830753</v>
      </c>
      <c r="AA24">
        <v>0.29999999999999899</v>
      </c>
      <c r="AB24">
        <f t="shared" si="23"/>
        <v>0.70000000000000107</v>
      </c>
      <c r="AC24">
        <f t="shared" si="36"/>
        <v>4860.4587301588035</v>
      </c>
      <c r="AD24">
        <f t="shared" si="37"/>
        <v>2320.9553278547642</v>
      </c>
      <c r="AE24">
        <f t="shared" si="0"/>
        <v>-9410.790887554931</v>
      </c>
      <c r="AF24">
        <f t="shared" si="24"/>
        <v>-11950.29428985897</v>
      </c>
      <c r="AG24">
        <f t="shared" si="25"/>
        <v>-11950.162770584593</v>
      </c>
      <c r="AH24">
        <f t="shared" si="26"/>
        <v>-26480.922495353057</v>
      </c>
      <c r="AI24">
        <f t="shared" si="38"/>
        <v>-26988.823175839389</v>
      </c>
      <c r="AJ24">
        <f t="shared" si="1"/>
        <v>-42141.208948446634</v>
      </c>
      <c r="AK24">
        <f t="shared" si="27"/>
        <v>-42649.109628805345</v>
      </c>
      <c r="AL24">
        <f t="shared" si="2"/>
        <v>-23221.760832053082</v>
      </c>
      <c r="AM24">
        <f t="shared" si="28"/>
        <v>-23729.661512411789</v>
      </c>
      <c r="AN24">
        <f t="shared" si="39"/>
        <v>-34869.238374666966</v>
      </c>
      <c r="AO24">
        <f t="shared" si="40"/>
        <v>-19604.32128199832</v>
      </c>
      <c r="AP24">
        <f t="shared" si="41"/>
        <v>95546.078141292062</v>
      </c>
      <c r="AQ24">
        <f t="shared" si="42"/>
        <v>87823.671680555664</v>
      </c>
      <c r="AR24">
        <f t="shared" si="43"/>
        <v>-35615.396254515952</v>
      </c>
      <c r="AS24">
        <f t="shared" si="44"/>
        <v>-20323.622320904375</v>
      </c>
      <c r="AT24">
        <f t="shared" si="3"/>
        <v>94802.887291856576</v>
      </c>
      <c r="AU24">
        <f t="shared" si="45"/>
        <v>87273.496033215575</v>
      </c>
      <c r="AV24">
        <f t="shared" si="46"/>
        <v>-39145.389663641137</v>
      </c>
      <c r="AW24">
        <f t="shared" si="47"/>
        <v>-23977.129724550694</v>
      </c>
      <c r="AX24">
        <f t="shared" si="4"/>
        <v>91027.883255715482</v>
      </c>
      <c r="AY24">
        <f t="shared" si="29"/>
        <v>85788.350543123495</v>
      </c>
      <c r="AZ24">
        <f t="shared" si="48"/>
        <v>-31921.226306140456</v>
      </c>
      <c r="BA24">
        <f t="shared" si="49"/>
        <v>-16765.989238000169</v>
      </c>
      <c r="BB24">
        <f t="shared" si="30"/>
        <v>98478.182290056517</v>
      </c>
      <c r="BC24">
        <f t="shared" si="50"/>
        <v>89978.709108145995</v>
      </c>
      <c r="BD24">
        <f t="shared" si="51"/>
        <v>-33387.834291836458</v>
      </c>
      <c r="BE24">
        <f t="shared" si="52"/>
        <v>-18177.325344594603</v>
      </c>
      <c r="BF24">
        <f t="shared" si="5"/>
        <v>97020.342826668872</v>
      </c>
      <c r="BG24">
        <f t="shared" si="53"/>
        <v>88910.362709428504</v>
      </c>
      <c r="BI24">
        <f t="shared" si="31"/>
        <v>-9410.790887554931</v>
      </c>
      <c r="BJ24">
        <f t="shared" si="32"/>
        <v>4860.4587301588035</v>
      </c>
      <c r="BK24">
        <f t="shared" si="33"/>
        <v>1265.6681134918485</v>
      </c>
      <c r="BL24">
        <f t="shared" si="54"/>
        <v>-10676.45900104678</v>
      </c>
      <c r="BM24">
        <f t="shared" si="34"/>
        <v>-3594.790616666955</v>
      </c>
      <c r="BO24">
        <v>0.29999999999999899</v>
      </c>
    </row>
    <row r="25" spans="2:67">
      <c r="B25" s="3">
        <v>210</v>
      </c>
      <c r="C25">
        <f t="shared" si="7"/>
        <v>-10935.538296198241</v>
      </c>
      <c r="D25">
        <f t="shared" si="8"/>
        <v>-8426.8847640761978</v>
      </c>
      <c r="E25">
        <f t="shared" si="9"/>
        <v>-3411.5754701663386</v>
      </c>
      <c r="F25">
        <f t="shared" si="10"/>
        <v>-748.05708619823918</v>
      </c>
      <c r="G25">
        <f t="shared" si="11"/>
        <v>2508.6535321220435</v>
      </c>
      <c r="H25">
        <f t="shared" si="12"/>
        <v>7523.9628260319023</v>
      </c>
      <c r="I25">
        <f t="shared" si="13"/>
        <v>10187.481210000002</v>
      </c>
      <c r="K25">
        <f t="shared" si="14"/>
        <v>-6336.6347011306807</v>
      </c>
      <c r="L25">
        <f t="shared" si="15"/>
        <v>32408.780786515279</v>
      </c>
      <c r="M25">
        <f t="shared" si="16"/>
        <v>38745.415487645958</v>
      </c>
      <c r="N25">
        <f t="shared" si="17"/>
        <v>13663.365298869319</v>
      </c>
      <c r="O25">
        <f t="shared" si="18"/>
        <v>12063.365298869319</v>
      </c>
      <c r="P25">
        <f t="shared" si="19"/>
        <v>-25202.570431175722</v>
      </c>
      <c r="Q25" s="2">
        <f t="shared" si="20"/>
        <v>-15334.842042314094</v>
      </c>
      <c r="R25">
        <f t="shared" si="21"/>
        <v>4286.2728017682002</v>
      </c>
      <c r="S25">
        <f t="shared" si="35"/>
        <v>-99.347392309264251</v>
      </c>
      <c r="T25">
        <f t="shared" si="22"/>
        <v>-25103.223038866458</v>
      </c>
      <c r="AA25">
        <v>0.249999999999999</v>
      </c>
      <c r="AB25">
        <f t="shared" si="23"/>
        <v>0.750000000000001</v>
      </c>
      <c r="AC25">
        <f t="shared" si="36"/>
        <v>6496.0037185611436</v>
      </c>
      <c r="AD25">
        <f t="shared" si="37"/>
        <v>4158.24718555666</v>
      </c>
      <c r="AE25">
        <f t="shared" si="0"/>
        <v>-8830.0376295336391</v>
      </c>
      <c r="AF25">
        <f t="shared" si="24"/>
        <v>-11167.794162538125</v>
      </c>
      <c r="AG25">
        <f t="shared" si="25"/>
        <v>-11167.616384760348</v>
      </c>
      <c r="AH25">
        <f t="shared" si="26"/>
        <v>-24200.813111073236</v>
      </c>
      <c r="AI25">
        <f t="shared" si="38"/>
        <v>-24668.364417725963</v>
      </c>
      <c r="AJ25">
        <f t="shared" si="1"/>
        <v>-40684.385155317883</v>
      </c>
      <c r="AK25">
        <f t="shared" si="27"/>
        <v>-41151.936461711455</v>
      </c>
      <c r="AL25">
        <f t="shared" si="2"/>
        <v>-20597.768471823256</v>
      </c>
      <c r="AM25">
        <f t="shared" si="28"/>
        <v>-21065.319778216821</v>
      </c>
      <c r="AN25">
        <f t="shared" si="39"/>
        <v>-33369.429879901931</v>
      </c>
      <c r="AO25">
        <f t="shared" si="40"/>
        <v>-17215.332302678064</v>
      </c>
      <c r="AP25">
        <f t="shared" si="41"/>
        <v>134746.07814129215</v>
      </c>
      <c r="AQ25">
        <f t="shared" si="42"/>
        <v>127023.67168055575</v>
      </c>
      <c r="AR25">
        <f t="shared" si="43"/>
        <v>-34093.446839962773</v>
      </c>
      <c r="AS25">
        <f t="shared" si="44"/>
        <v>-17916.96856195313</v>
      </c>
      <c r="AT25">
        <f t="shared" si="3"/>
        <v>134002.88729185666</v>
      </c>
      <c r="AU25">
        <f t="shared" si="45"/>
        <v>126473.49603321566</v>
      </c>
      <c r="AV25">
        <f t="shared" si="46"/>
        <v>-37532.106413585803</v>
      </c>
      <c r="AW25">
        <f t="shared" si="47"/>
        <v>-21480.706834134151</v>
      </c>
      <c r="AX25">
        <f t="shared" si="4"/>
        <v>130227.88325571557</v>
      </c>
      <c r="AY25">
        <f t="shared" si="29"/>
        <v>124988.35054312358</v>
      </c>
      <c r="AZ25">
        <f t="shared" si="48"/>
        <v>-30509.430608967847</v>
      </c>
      <c r="BA25">
        <f t="shared" si="49"/>
        <v>-14446.733052184274</v>
      </c>
      <c r="BB25">
        <f t="shared" si="30"/>
        <v>137678.1822900566</v>
      </c>
      <c r="BC25">
        <f t="shared" si="50"/>
        <v>129178.70910814608</v>
      </c>
      <c r="BD25">
        <f t="shared" si="51"/>
        <v>-31932.14327256228</v>
      </c>
      <c r="BE25">
        <f t="shared" si="52"/>
        <v>-15823.385816527398</v>
      </c>
      <c r="BF25">
        <f t="shared" si="5"/>
        <v>136220.34282666896</v>
      </c>
      <c r="BG25">
        <f t="shared" si="53"/>
        <v>128110.36270942859</v>
      </c>
      <c r="BI25">
        <f t="shared" si="31"/>
        <v>-8830.0376295336391</v>
      </c>
      <c r="BJ25">
        <f t="shared" si="32"/>
        <v>6496.0037185611436</v>
      </c>
      <c r="BK25">
        <f t="shared" si="33"/>
        <v>3058.6782046720168</v>
      </c>
      <c r="BL25">
        <f t="shared" si="54"/>
        <v>-11888.715834205655</v>
      </c>
      <c r="BM25">
        <f t="shared" si="34"/>
        <v>-3437.3255138891268</v>
      </c>
      <c r="BO25">
        <v>0.249999999999999</v>
      </c>
    </row>
    <row r="26" spans="2:67">
      <c r="B26" s="3">
        <v>220</v>
      </c>
      <c r="C26">
        <f t="shared" si="7"/>
        <v>-11349.928889499779</v>
      </c>
      <c r="D26">
        <f t="shared" si="8"/>
        <v>-8876.5489836268207</v>
      </c>
      <c r="E26">
        <f t="shared" si="9"/>
        <v>-3927.9396522107936</v>
      </c>
      <c r="F26">
        <f t="shared" si="10"/>
        <v>-1265.68666949978</v>
      </c>
      <c r="G26">
        <f t="shared" si="11"/>
        <v>2473.3799058729583</v>
      </c>
      <c r="H26">
        <f t="shared" si="12"/>
        <v>7421.9892372889854</v>
      </c>
      <c r="I26">
        <f t="shared" si="13"/>
        <v>10084.242219999998</v>
      </c>
      <c r="K26">
        <f t="shared" si="14"/>
        <v>-6546.920870888689</v>
      </c>
      <c r="L26">
        <f t="shared" si="15"/>
        <v>32051.545499700333</v>
      </c>
      <c r="M26">
        <f t="shared" si="16"/>
        <v>38598.46637058902</v>
      </c>
      <c r="N26">
        <f t="shared" si="17"/>
        <v>13453.079129111311</v>
      </c>
      <c r="O26">
        <f t="shared" si="18"/>
        <v>11853.079129111311</v>
      </c>
      <c r="P26">
        <f t="shared" si="19"/>
        <v>-25348.926216629414</v>
      </c>
      <c r="Q26" s="2">
        <f t="shared" si="20"/>
        <v>-14659.189447080944</v>
      </c>
      <c r="R26">
        <f t="shared" si="21"/>
        <v>4258.0120644612007</v>
      </c>
      <c r="S26">
        <f t="shared" si="35"/>
        <v>-542.0483335693325</v>
      </c>
      <c r="T26">
        <f t="shared" si="22"/>
        <v>-24806.877883060082</v>
      </c>
      <c r="AA26">
        <v>0.19999999999999901</v>
      </c>
      <c r="AB26">
        <f t="shared" si="23"/>
        <v>0.80000000000000093</v>
      </c>
      <c r="AC26">
        <f t="shared" si="36"/>
        <v>7674.1387069634802</v>
      </c>
      <c r="AD26">
        <f t="shared" si="37"/>
        <v>5593.8507403852664</v>
      </c>
      <c r="AE26">
        <f t="shared" si="0"/>
        <v>-8666.6943715123489</v>
      </c>
      <c r="AF26">
        <f t="shared" si="24"/>
        <v>-10746.982338090564</v>
      </c>
      <c r="AG26">
        <f t="shared" si="25"/>
        <v>-10746.716713090564</v>
      </c>
      <c r="AH26">
        <f t="shared" si="26"/>
        <v>-22331.48872679341</v>
      </c>
      <c r="AI26">
        <f t="shared" si="38"/>
        <v>-22747.546320234542</v>
      </c>
      <c r="AJ26">
        <f t="shared" si="1"/>
        <v>-39598.346362189128</v>
      </c>
      <c r="AK26">
        <f t="shared" si="27"/>
        <v>-40014.403955002817</v>
      </c>
      <c r="AL26">
        <f t="shared" si="2"/>
        <v>-18267.841111593429</v>
      </c>
      <c r="AM26">
        <f t="shared" si="28"/>
        <v>-18683.898704407118</v>
      </c>
      <c r="AN26">
        <f t="shared" si="39"/>
        <v>-32161.713934361756</v>
      </c>
      <c r="AO26">
        <f t="shared" si="40"/>
        <v>-15158.435872582662</v>
      </c>
      <c r="AP26">
        <f t="shared" si="41"/>
        <v>178946.07814129224</v>
      </c>
      <c r="AQ26">
        <f t="shared" si="42"/>
        <v>171223.67168055585</v>
      </c>
      <c r="AR26">
        <f t="shared" si="43"/>
        <v>-32861.543040696648</v>
      </c>
      <c r="AS26">
        <f t="shared" si="44"/>
        <v>-15840.36041828893</v>
      </c>
      <c r="AT26">
        <f t="shared" si="3"/>
        <v>178202.88729185675</v>
      </c>
      <c r="AU26">
        <f t="shared" si="45"/>
        <v>170673.49603321575</v>
      </c>
      <c r="AV26">
        <f t="shared" si="46"/>
        <v>-36204.206278817503</v>
      </c>
      <c r="AW26">
        <f t="shared" si="47"/>
        <v>-19304.09488931566</v>
      </c>
      <c r="AX26">
        <f t="shared" si="4"/>
        <v>174427.88325571566</v>
      </c>
      <c r="AY26">
        <f t="shared" si="29"/>
        <v>169188.35054312367</v>
      </c>
      <c r="AZ26">
        <f t="shared" si="48"/>
        <v>-29397.91519677129</v>
      </c>
      <c r="BA26">
        <f t="shared" si="49"/>
        <v>-12467.757151344429</v>
      </c>
      <c r="BB26">
        <f t="shared" si="30"/>
        <v>181878.18229005669</v>
      </c>
      <c r="BC26">
        <f t="shared" si="50"/>
        <v>173378.70910814617</v>
      </c>
      <c r="BD26">
        <f t="shared" si="51"/>
        <v>-30772.638670388551</v>
      </c>
      <c r="BE26">
        <f t="shared" si="52"/>
        <v>-13805.63270556064</v>
      </c>
      <c r="BF26">
        <f t="shared" si="5"/>
        <v>180420.34282666905</v>
      </c>
      <c r="BG26">
        <f t="shared" si="53"/>
        <v>172310.36270942868</v>
      </c>
      <c r="BI26">
        <f t="shared" si="31"/>
        <v>-8666.6943715123489</v>
      </c>
      <c r="BJ26">
        <f t="shared" si="32"/>
        <v>7674.1387069634802</v>
      </c>
      <c r="BK26">
        <f t="shared" si="33"/>
        <v>4464.2782958521802</v>
      </c>
      <c r="BL26">
        <f t="shared" si="54"/>
        <v>-13130.972667364529</v>
      </c>
      <c r="BM26">
        <f t="shared" si="34"/>
        <v>-3209.8604111113</v>
      </c>
      <c r="BO26">
        <v>0.19999999999999901</v>
      </c>
    </row>
    <row r="27" spans="2:67">
      <c r="B27" s="3">
        <v>230</v>
      </c>
      <c r="C27">
        <f t="shared" si="7"/>
        <v>-11776.167254123224</v>
      </c>
      <c r="D27">
        <f t="shared" si="8"/>
        <v>-9337.2219925438203</v>
      </c>
      <c r="E27">
        <f t="shared" si="9"/>
        <v>-4454.5073412559523</v>
      </c>
      <c r="F27">
        <f t="shared" si="10"/>
        <v>-1795.1640241232199</v>
      </c>
      <c r="G27">
        <f t="shared" si="11"/>
        <v>2438.9452615794035</v>
      </c>
      <c r="H27">
        <f t="shared" si="12"/>
        <v>7321.6599128672715</v>
      </c>
      <c r="I27">
        <f t="shared" si="13"/>
        <v>9981.0032300000039</v>
      </c>
      <c r="K27">
        <f t="shared" si="14"/>
        <v>-6767.3045365230737</v>
      </c>
      <c r="L27">
        <f t="shared" si="15"/>
        <v>31684.212717931056</v>
      </c>
      <c r="M27">
        <f t="shared" si="16"/>
        <v>38451.517254454127</v>
      </c>
      <c r="N27">
        <f t="shared" si="17"/>
        <v>13232.695463476926</v>
      </c>
      <c r="O27">
        <f t="shared" si="18"/>
        <v>11632.695463476926</v>
      </c>
      <c r="P27">
        <f t="shared" si="19"/>
        <v>-25506.546348256506</v>
      </c>
      <c r="Q27" s="2">
        <f t="shared" si="20"/>
        <v>-13967.447918398595</v>
      </c>
      <c r="R27">
        <f t="shared" si="21"/>
        <v>4229.7513271542002</v>
      </c>
      <c r="S27">
        <f t="shared" si="35"/>
        <v>-994.91748012570406</v>
      </c>
      <c r="T27">
        <f t="shared" si="22"/>
        <v>-24511.628868130803</v>
      </c>
      <c r="AA27">
        <v>0.149999999999999</v>
      </c>
      <c r="AB27">
        <f t="shared" si="23"/>
        <v>0.85000000000000098</v>
      </c>
      <c r="AC27">
        <f t="shared" si="36"/>
        <v>8236.1486953658132</v>
      </c>
      <c r="AD27">
        <f t="shared" si="37"/>
        <v>6478.8497962433448</v>
      </c>
      <c r="AE27">
        <f t="shared" si="0"/>
        <v>-9079.4761134910623</v>
      </c>
      <c r="AF27">
        <f t="shared" si="24"/>
        <v>-10836.775012613532</v>
      </c>
      <c r="AG27">
        <f t="shared" si="25"/>
        <v>-10836.316727338637</v>
      </c>
      <c r="AH27">
        <f t="shared" si="26"/>
        <v>-20992.064342513586</v>
      </c>
      <c r="AI27">
        <f t="shared" si="38"/>
        <v>-21343.524122733525</v>
      </c>
      <c r="AJ27">
        <f t="shared" si="1"/>
        <v>-39002.207569060382</v>
      </c>
      <c r="AK27">
        <f t="shared" si="27"/>
        <v>-39353.667347303097</v>
      </c>
      <c r="AL27">
        <f t="shared" si="2"/>
        <v>-16346.068751363602</v>
      </c>
      <c r="AM27">
        <f t="shared" si="28"/>
        <v>-16697.528529606312</v>
      </c>
      <c r="AN27">
        <f t="shared" si="39"/>
        <v>-31361.415548740988</v>
      </c>
      <c r="AO27">
        <f t="shared" si="40"/>
        <v>-13548.957002406662</v>
      </c>
      <c r="AP27">
        <f t="shared" si="41"/>
        <v>228146.07814129232</v>
      </c>
      <c r="AQ27">
        <f t="shared" si="42"/>
        <v>220423.67168055591</v>
      </c>
      <c r="AR27">
        <f t="shared" si="43"/>
        <v>-32034.021891348966</v>
      </c>
      <c r="AS27">
        <f t="shared" si="44"/>
        <v>-14208.134924543174</v>
      </c>
      <c r="AT27">
        <f t="shared" si="3"/>
        <v>227402.88729185684</v>
      </c>
      <c r="AU27">
        <f t="shared" si="45"/>
        <v>219873.49603321584</v>
      </c>
      <c r="AV27">
        <f t="shared" si="46"/>
        <v>-35272.066293967662</v>
      </c>
      <c r="AW27">
        <f t="shared" si="47"/>
        <v>-17556.691044410818</v>
      </c>
      <c r="AX27">
        <f t="shared" si="4"/>
        <v>223627.88325571574</v>
      </c>
      <c r="AY27">
        <f t="shared" si="29"/>
        <v>218388.35054312376</v>
      </c>
      <c r="AZ27">
        <f t="shared" si="48"/>
        <v>-28705.956984497971</v>
      </c>
      <c r="BA27">
        <f t="shared" si="49"/>
        <v>-10948.338450427822</v>
      </c>
      <c r="BB27">
        <f t="shared" si="30"/>
        <v>231078.18229005678</v>
      </c>
      <c r="BC27">
        <f t="shared" si="50"/>
        <v>222578.70910814626</v>
      </c>
      <c r="BD27">
        <f t="shared" si="51"/>
        <v>-30026.621448136138</v>
      </c>
      <c r="BE27">
        <f t="shared" si="52"/>
        <v>-12241.366974515206</v>
      </c>
      <c r="BF27">
        <f t="shared" si="5"/>
        <v>229620.34282666913</v>
      </c>
      <c r="BG27">
        <f t="shared" si="53"/>
        <v>221510.36270942877</v>
      </c>
      <c r="BI27">
        <f t="shared" si="31"/>
        <v>-9079.4761134910623</v>
      </c>
      <c r="BJ27">
        <f t="shared" si="32"/>
        <v>8236.1486953658132</v>
      </c>
      <c r="BK27">
        <f t="shared" si="33"/>
        <v>5323.7533870323423</v>
      </c>
      <c r="BL27">
        <f t="shared" si="54"/>
        <v>-14403.229500523405</v>
      </c>
      <c r="BM27">
        <f t="shared" si="34"/>
        <v>-2912.3953083334709</v>
      </c>
      <c r="BO27">
        <v>0.149999999999999</v>
      </c>
    </row>
    <row r="28" spans="2:67">
      <c r="B28" s="3">
        <v>240</v>
      </c>
      <c r="C28">
        <f t="shared" si="7"/>
        <v>-12213.838179113045</v>
      </c>
      <c r="D28">
        <f t="shared" si="8"/>
        <v>-9808.644564663733</v>
      </c>
      <c r="E28">
        <f t="shared" si="9"/>
        <v>-4991.2098051481607</v>
      </c>
      <c r="F28">
        <f t="shared" si="10"/>
        <v>-2336.0739391130428</v>
      </c>
      <c r="G28">
        <f t="shared" si="11"/>
        <v>2405.193614449312</v>
      </c>
      <c r="H28">
        <f t="shared" si="12"/>
        <v>7222.6283739648843</v>
      </c>
      <c r="I28">
        <f t="shared" si="13"/>
        <v>9877.7642400000022</v>
      </c>
      <c r="K28">
        <f t="shared" si="14"/>
        <v>-6997.4716898955548</v>
      </c>
      <c r="L28">
        <f t="shared" si="15"/>
        <v>31307.096449574892</v>
      </c>
      <c r="M28">
        <f t="shared" si="16"/>
        <v>38304.568139470444</v>
      </c>
      <c r="N28">
        <f t="shared" si="17"/>
        <v>13002.528310104444</v>
      </c>
      <c r="O28">
        <f t="shared" si="18"/>
        <v>11402.528310104444</v>
      </c>
      <c r="P28">
        <f t="shared" si="19"/>
        <v>-25675.049349373883</v>
      </c>
      <c r="Q28" s="2">
        <f t="shared" si="20"/>
        <v>-13259.574463984742</v>
      </c>
      <c r="R28">
        <f t="shared" si="21"/>
        <v>4201.4905898471998</v>
      </c>
      <c r="S28">
        <f t="shared" si="35"/>
        <v>-1457.804422921844</v>
      </c>
      <c r="T28">
        <f t="shared" si="22"/>
        <v>-24217.24492645204</v>
      </c>
      <c r="AA28">
        <v>9.9999999999999006E-2</v>
      </c>
      <c r="AB28">
        <f t="shared" si="23"/>
        <v>0.90000000000000102</v>
      </c>
      <c r="AC28">
        <f t="shared" si="36"/>
        <v>8002.4986837681463</v>
      </c>
      <c r="AD28">
        <f t="shared" si="37"/>
        <v>6651.054004297549</v>
      </c>
      <c r="AE28">
        <f t="shared" si="0"/>
        <v>-10247.917855469777</v>
      </c>
      <c r="AF28">
        <f t="shared" si="24"/>
        <v>-11599.362534940374</v>
      </c>
      <c r="AG28">
        <f t="shared" si="25"/>
        <v>-11598.350189261362</v>
      </c>
      <c r="AH28">
        <f t="shared" si="26"/>
        <v>-20314.974958233768</v>
      </c>
      <c r="AI28">
        <f t="shared" si="38"/>
        <v>-20585.263896128192</v>
      </c>
      <c r="AJ28">
        <f t="shared" si="1"/>
        <v>-39028.403775931634</v>
      </c>
      <c r="AK28">
        <f t="shared" si="27"/>
        <v>-39298.692703824534</v>
      </c>
      <c r="AL28">
        <f t="shared" si="2"/>
        <v>-14962.321391133781</v>
      </c>
      <c r="AM28">
        <f t="shared" si="28"/>
        <v>-15232.61031902668</v>
      </c>
      <c r="AN28">
        <f t="shared" si="39"/>
        <v>-31086.90271864392</v>
      </c>
      <c r="AO28">
        <f t="shared" si="40"/>
        <v>-12505.263687754361</v>
      </c>
      <c r="AP28">
        <f t="shared" si="41"/>
        <v>282346.07814129244</v>
      </c>
      <c r="AQ28">
        <f t="shared" si="42"/>
        <v>274623.67168055603</v>
      </c>
      <c r="AR28">
        <f t="shared" si="43"/>
        <v>-31727.962494614556</v>
      </c>
      <c r="AS28">
        <f t="shared" si="44"/>
        <v>-13137.371183410687</v>
      </c>
      <c r="AT28">
        <f t="shared" si="3"/>
        <v>281602.88729185693</v>
      </c>
      <c r="AU28">
        <f t="shared" si="45"/>
        <v>274073.49603321595</v>
      </c>
      <c r="AV28">
        <f t="shared" si="46"/>
        <v>-34848.055561731082</v>
      </c>
      <c r="AW28">
        <f t="shared" si="47"/>
        <v>-16349.129937567082</v>
      </c>
      <c r="AX28">
        <f t="shared" si="4"/>
        <v>277827.88325571583</v>
      </c>
      <c r="AY28">
        <f t="shared" si="29"/>
        <v>272588.35054312384</v>
      </c>
      <c r="AZ28">
        <f t="shared" si="48"/>
        <v>-28557.079539390088</v>
      </c>
      <c r="BA28">
        <f t="shared" si="49"/>
        <v>-10012.000516676646</v>
      </c>
      <c r="BB28">
        <f t="shared" si="30"/>
        <v>285278.18229005689</v>
      </c>
      <c r="BC28">
        <f t="shared" si="50"/>
        <v>276778.70910814637</v>
      </c>
      <c r="BD28">
        <f t="shared" si="51"/>
        <v>-29815.037387228294</v>
      </c>
      <c r="BE28">
        <f t="shared" si="52"/>
        <v>-11251.534404814336</v>
      </c>
      <c r="BF28">
        <f t="shared" si="5"/>
        <v>283820.34282666922</v>
      </c>
      <c r="BG28">
        <f t="shared" si="53"/>
        <v>275710.36270942888</v>
      </c>
      <c r="BI28">
        <f t="shared" si="31"/>
        <v>-10247.917855469777</v>
      </c>
      <c r="BJ28">
        <f t="shared" si="32"/>
        <v>8002.4986837681463</v>
      </c>
      <c r="BK28">
        <f t="shared" si="33"/>
        <v>5457.5684782125027</v>
      </c>
      <c r="BL28">
        <f t="shared" si="54"/>
        <v>-15705.48633368228</v>
      </c>
      <c r="BM28">
        <f t="shared" si="34"/>
        <v>-2544.9302055556436</v>
      </c>
      <c r="BO28">
        <v>9.9999999999999006E-2</v>
      </c>
    </row>
    <row r="29" spans="2:67">
      <c r="B29" s="3">
        <v>250</v>
      </c>
      <c r="C29">
        <f t="shared" si="7"/>
        <v>-12662.556351049872</v>
      </c>
      <c r="D29">
        <f t="shared" si="8"/>
        <v>-10290.564315597892</v>
      </c>
      <c r="E29">
        <f t="shared" si="9"/>
        <v>-5537.9466899158215</v>
      </c>
      <c r="F29">
        <f t="shared" si="10"/>
        <v>-2888.0311010498735</v>
      </c>
      <c r="G29">
        <f t="shared" si="11"/>
        <v>2371.99203545198</v>
      </c>
      <c r="H29">
        <f t="shared" si="12"/>
        <v>7124.6096611340508</v>
      </c>
      <c r="I29">
        <f t="shared" si="13"/>
        <v>9774.5252499999988</v>
      </c>
      <c r="K29">
        <f t="shared" si="14"/>
        <v>-7237.1224617742373</v>
      </c>
      <c r="L29">
        <f t="shared" si="15"/>
        <v>30920.496564136341</v>
      </c>
      <c r="M29">
        <f t="shared" si="16"/>
        <v>38157.619025910579</v>
      </c>
      <c r="N29">
        <f t="shared" si="17"/>
        <v>12762.877538225763</v>
      </c>
      <c r="O29">
        <f t="shared" si="18"/>
        <v>11162.877538225763</v>
      </c>
      <c r="P29">
        <f t="shared" si="19"/>
        <v>-25854.078387957994</v>
      </c>
      <c r="Q29" s="2">
        <f t="shared" si="20"/>
        <v>-12535.532391339086</v>
      </c>
      <c r="R29">
        <f t="shared" si="21"/>
        <v>4173.2298525402002</v>
      </c>
      <c r="S29">
        <f t="shared" si="35"/>
        <v>-1930.5423694044739</v>
      </c>
      <c r="T29">
        <f t="shared" si="22"/>
        <v>-23923.536018553521</v>
      </c>
      <c r="AA29">
        <v>4.9999999999998997E-2</v>
      </c>
      <c r="AB29">
        <f t="shared" si="23"/>
        <v>0.95000000000000095</v>
      </c>
      <c r="AC29">
        <f t="shared" si="36"/>
        <v>6772.8336721704709</v>
      </c>
      <c r="AD29">
        <f t="shared" si="37"/>
        <v>5947.5603070769484</v>
      </c>
      <c r="AE29">
        <f t="shared" si="0"/>
        <v>-12372.374597448497</v>
      </c>
      <c r="AF29">
        <f t="shared" si="24"/>
        <v>-13197.64796254202</v>
      </c>
      <c r="AG29">
        <f t="shared" si="25"/>
        <v>-13193.63688220961</v>
      </c>
      <c r="AH29">
        <f t="shared" si="26"/>
        <v>-20445.975573953951</v>
      </c>
      <c r="AI29">
        <f t="shared" si="38"/>
        <v>-20611.030278972899</v>
      </c>
      <c r="AJ29">
        <f t="shared" si="1"/>
        <v>-39822.689982802891</v>
      </c>
      <c r="AK29">
        <f t="shared" si="27"/>
        <v>-39987.744527820607</v>
      </c>
      <c r="AL29">
        <f t="shared" si="2"/>
        <v>-14262.24903090396</v>
      </c>
      <c r="AM29">
        <f t="shared" si="28"/>
        <v>-14427.303575921684</v>
      </c>
      <c r="AN29">
        <f t="shared" si="39"/>
        <v>-31438.48340792719</v>
      </c>
      <c r="AO29">
        <f t="shared" si="40"/>
        <v>-12127.663892482404</v>
      </c>
      <c r="AP29">
        <f t="shared" si="41"/>
        <v>341546.0781412925</v>
      </c>
      <c r="AQ29">
        <f t="shared" si="42"/>
        <v>333823.67168055609</v>
      </c>
      <c r="AR29">
        <f t="shared" si="43"/>
        <v>-32041.831778205487</v>
      </c>
      <c r="AS29">
        <f t="shared" si="44"/>
        <v>-12726.536122603547</v>
      </c>
      <c r="AT29">
        <f t="shared" si="3"/>
        <v>340802.88729185698</v>
      </c>
      <c r="AU29">
        <f t="shared" si="45"/>
        <v>333273.49603321601</v>
      </c>
      <c r="AV29">
        <f t="shared" si="46"/>
        <v>-35025.181009819848</v>
      </c>
      <c r="AW29">
        <f t="shared" si="47"/>
        <v>-15770.673315773711</v>
      </c>
      <c r="AX29">
        <f t="shared" si="4"/>
        <v>337027.88325571595</v>
      </c>
      <c r="AY29">
        <f t="shared" si="29"/>
        <v>331788.3505431239</v>
      </c>
      <c r="AZ29">
        <f t="shared" si="48"/>
        <v>-29058.954969882518</v>
      </c>
      <c r="BA29">
        <f t="shared" si="49"/>
        <v>-9766.4154585257966</v>
      </c>
      <c r="BB29">
        <f t="shared" si="30"/>
        <v>344478.18229005695</v>
      </c>
      <c r="BC29">
        <f t="shared" si="50"/>
        <v>335978.70910814643</v>
      </c>
      <c r="BD29">
        <f t="shared" si="51"/>
        <v>-30241.876523810784</v>
      </c>
      <c r="BE29">
        <f t="shared" si="52"/>
        <v>-10940.125032603799</v>
      </c>
      <c r="BF29">
        <f t="shared" si="5"/>
        <v>343020.34282666928</v>
      </c>
      <c r="BG29">
        <f t="shared" si="53"/>
        <v>334910.36270942894</v>
      </c>
      <c r="BI29">
        <f t="shared" si="31"/>
        <v>-12372.374597448497</v>
      </c>
      <c r="BJ29">
        <f t="shared" si="32"/>
        <v>6772.8336721704709</v>
      </c>
      <c r="BK29">
        <f t="shared" si="33"/>
        <v>4665.3685693926545</v>
      </c>
      <c r="BL29">
        <f t="shared" si="54"/>
        <v>-17037.743166841152</v>
      </c>
      <c r="BM29">
        <f t="shared" si="34"/>
        <v>-2107.4651027778164</v>
      </c>
      <c r="BO29">
        <v>4.9999999999998997E-2</v>
      </c>
    </row>
    <row r="30" spans="2:67">
      <c r="B30" s="3">
        <v>260</v>
      </c>
      <c r="C30">
        <f t="shared" si="7"/>
        <v>-13121.963810062107</v>
      </c>
      <c r="D30">
        <f t="shared" si="8"/>
        <v>-10782.737107013443</v>
      </c>
      <c r="E30">
        <f t="shared" si="9"/>
        <v>-6094.5953775194193</v>
      </c>
      <c r="F30">
        <f t="shared" si="10"/>
        <v>-3450.6775500621015</v>
      </c>
      <c r="G30">
        <f t="shared" si="11"/>
        <v>2339.2267030486637</v>
      </c>
      <c r="H30">
        <f t="shared" si="12"/>
        <v>7027.3684325426875</v>
      </c>
      <c r="I30">
        <f t="shared" si="13"/>
        <v>9671.2862600000044</v>
      </c>
      <c r="K30">
        <f t="shared" si="14"/>
        <v>-7485.9712149774978</v>
      </c>
      <c r="L30">
        <f t="shared" si="15"/>
        <v>30524.698699119057</v>
      </c>
      <c r="M30">
        <f t="shared" si="16"/>
        <v>38010.669914096557</v>
      </c>
      <c r="N30">
        <f t="shared" si="17"/>
        <v>12514.028785022503</v>
      </c>
      <c r="O30">
        <f t="shared" si="18"/>
        <v>10914.028785022503</v>
      </c>
      <c r="P30">
        <f t="shared" si="19"/>
        <v>-26043.299611700568</v>
      </c>
      <c r="Q30" s="2">
        <f t="shared" si="20"/>
        <v>-11795.291342483677</v>
      </c>
      <c r="R30">
        <f t="shared" si="21"/>
        <v>4144.9691152332007</v>
      </c>
      <c r="S30">
        <f t="shared" si="35"/>
        <v>-2412.9544161597596</v>
      </c>
      <c r="T30">
        <f t="shared" si="22"/>
        <v>-23630.345195540809</v>
      </c>
      <c r="AA30">
        <v>0.01</v>
      </c>
      <c r="AB30">
        <f t="shared" si="23"/>
        <v>0.99</v>
      </c>
      <c r="AC30">
        <f t="shared" si="36"/>
        <v>4924.0408148923871</v>
      </c>
      <c r="AD30">
        <f t="shared" si="37"/>
        <v>4691.329556227427</v>
      </c>
      <c r="AE30">
        <f t="shared" si="0"/>
        <v>-14908.200839031402</v>
      </c>
      <c r="AF30">
        <f t="shared" si="24"/>
        <v>-15140.912097696364</v>
      </c>
      <c r="AG30">
        <f t="shared" si="25"/>
        <v>-15040.901894655857</v>
      </c>
      <c r="AH30">
        <f t="shared" si="26"/>
        <v>-21239.051714530073</v>
      </c>
      <c r="AI30">
        <f t="shared" si="38"/>
        <v>-21285.613966263274</v>
      </c>
      <c r="AJ30">
        <f t="shared" si="1"/>
        <v>-41117.594596299859</v>
      </c>
      <c r="AK30">
        <f t="shared" si="27"/>
        <v>-41164.056848032022</v>
      </c>
      <c r="AL30">
        <f t="shared" si="2"/>
        <v>-14302.387894720101</v>
      </c>
      <c r="AM30">
        <f t="shared" si="28"/>
        <v>-14348.850146452261</v>
      </c>
      <c r="AN30">
        <f t="shared" si="39"/>
        <v>-32147.63230867665</v>
      </c>
      <c r="AO30">
        <f t="shared" si="40"/>
        <v>-12282.268405587693</v>
      </c>
      <c r="AP30">
        <f t="shared" si="41"/>
        <v>392506.07814129133</v>
      </c>
      <c r="AQ30">
        <f t="shared" si="42"/>
        <v>384783.67168055492</v>
      </c>
      <c r="AR30">
        <f t="shared" si="43"/>
        <v>-32713.845343702538</v>
      </c>
      <c r="AS30">
        <f t="shared" si="44"/>
        <v>-12847.586212582153</v>
      </c>
      <c r="AT30">
        <f t="shared" si="3"/>
        <v>391762.88729185582</v>
      </c>
      <c r="AU30">
        <f t="shared" si="45"/>
        <v>384233.49603321485</v>
      </c>
      <c r="AV30">
        <f t="shared" si="46"/>
        <v>-35570.120986915179</v>
      </c>
      <c r="AW30">
        <f t="shared" si="47"/>
        <v>-15722.795103470651</v>
      </c>
      <c r="AX30">
        <f t="shared" si="4"/>
        <v>387987.88325571478</v>
      </c>
      <c r="AY30">
        <f t="shared" si="29"/>
        <v>382748.35054312274</v>
      </c>
      <c r="AZ30">
        <f t="shared" si="48"/>
        <v>-29916.204506393457</v>
      </c>
      <c r="BA30">
        <f t="shared" si="49"/>
        <v>-10054.496604122114</v>
      </c>
      <c r="BB30">
        <f t="shared" si="30"/>
        <v>395438.18229005579</v>
      </c>
      <c r="BC30">
        <f t="shared" si="50"/>
        <v>386938.70910814527</v>
      </c>
      <c r="BD30">
        <f t="shared" si="51"/>
        <v>-31025.164603796689</v>
      </c>
      <c r="BE30">
        <f t="shared" si="52"/>
        <v>-11161.614305555297</v>
      </c>
      <c r="BF30">
        <f t="shared" si="5"/>
        <v>393980.34282666811</v>
      </c>
      <c r="BG30">
        <f t="shared" si="53"/>
        <v>385870.36270942778</v>
      </c>
      <c r="BI30">
        <f t="shared" si="31"/>
        <v>-14908.200839031402</v>
      </c>
      <c r="BJ30">
        <f t="shared" si="32"/>
        <v>4924.0408148923871</v>
      </c>
      <c r="BK30">
        <f t="shared" si="33"/>
        <v>3216.947794336822</v>
      </c>
      <c r="BL30">
        <f t="shared" si="54"/>
        <v>-18125.148633368226</v>
      </c>
      <c r="BM30">
        <f t="shared" si="34"/>
        <v>-1707.0930205555651</v>
      </c>
      <c r="BO30">
        <v>0.01</v>
      </c>
    </row>
    <row r="31" spans="2:67">
      <c r="B31" s="3">
        <v>270</v>
      </c>
      <c r="C31">
        <f t="shared" si="7"/>
        <v>-13591.727607417271</v>
      </c>
      <c r="D31">
        <f t="shared" si="8"/>
        <v>-11284.927830196822</v>
      </c>
      <c r="E31">
        <f t="shared" si="9"/>
        <v>-6661.017892283151</v>
      </c>
      <c r="F31">
        <f t="shared" si="10"/>
        <v>-4023.6803374172737</v>
      </c>
      <c r="G31">
        <f t="shared" si="11"/>
        <v>2306.799777220449</v>
      </c>
      <c r="H31">
        <f t="shared" si="12"/>
        <v>6930.7097151341204</v>
      </c>
      <c r="I31">
        <f t="shared" si="13"/>
        <v>9568.0472699999973</v>
      </c>
      <c r="K31">
        <f t="shared" si="14"/>
        <v>-7743.7462983923015</v>
      </c>
      <c r="L31">
        <f t="shared" si="15"/>
        <v>30119.974506013892</v>
      </c>
      <c r="M31">
        <f t="shared" si="16"/>
        <v>37863.720804406192</v>
      </c>
      <c r="N31">
        <f t="shared" si="17"/>
        <v>12256.253701607699</v>
      </c>
      <c r="O31">
        <f t="shared" si="18"/>
        <v>10656.253701607699</v>
      </c>
      <c r="P31">
        <f t="shared" si="19"/>
        <v>-26242.400504408946</v>
      </c>
      <c r="Q31" s="2">
        <f t="shared" si="20"/>
        <v>-11038.827132271126</v>
      </c>
      <c r="R31">
        <f t="shared" si="21"/>
        <v>4116.7083779262011</v>
      </c>
      <c r="S31">
        <f t="shared" si="35"/>
        <v>-2904.8580735912983</v>
      </c>
      <c r="T31">
        <f t="shared" si="22"/>
        <v>-23337.542430817648</v>
      </c>
      <c r="AA31">
        <v>1E-3</v>
      </c>
      <c r="AB31">
        <f t="shared" si="23"/>
        <v>0.999</v>
      </c>
      <c r="AC31">
        <f t="shared" si="36"/>
        <v>4388.3751072060095</v>
      </c>
      <c r="AD31">
        <f t="shared" si="37"/>
        <v>5355.5028290367891</v>
      </c>
      <c r="AE31">
        <f t="shared" si="0"/>
        <v>-15594.921058186368</v>
      </c>
      <c r="AF31">
        <f t="shared" si="24"/>
        <v>-14627.793336355589</v>
      </c>
      <c r="AG31">
        <f t="shared" si="25"/>
        <v>-4627.7833163255491</v>
      </c>
      <c r="AH31">
        <f t="shared" si="26"/>
        <v>-21511.606578708499</v>
      </c>
      <c r="AI31">
        <f t="shared" si="38"/>
        <v>-21518.181034342542</v>
      </c>
      <c r="AJ31">
        <f t="shared" si="1"/>
        <v>-41499.532866885478</v>
      </c>
      <c r="AK31">
        <f t="shared" si="27"/>
        <v>-40506.107322518517</v>
      </c>
      <c r="AL31">
        <f t="shared" si="2"/>
        <v>-14394.978821183931</v>
      </c>
      <c r="AM31">
        <f t="shared" si="28"/>
        <v>-13401.553276816972</v>
      </c>
      <c r="AN31">
        <f t="shared" si="39"/>
        <v>-32294.012659691245</v>
      </c>
      <c r="AO31">
        <f t="shared" si="40"/>
        <v>-12307.404269382349</v>
      </c>
      <c r="AP31">
        <f t="shared" si="41"/>
        <v>404413.07814129133</v>
      </c>
      <c r="AQ31">
        <f t="shared" si="42"/>
        <v>396690.67168055492</v>
      </c>
      <c r="AR31">
        <f t="shared" si="43"/>
        <v>-32850.026053229354</v>
      </c>
      <c r="AS31">
        <f t="shared" si="44"/>
        <v>-12863.328140117319</v>
      </c>
      <c r="AT31">
        <f t="shared" si="3"/>
        <v>403669.88729185582</v>
      </c>
      <c r="AU31">
        <f t="shared" si="45"/>
        <v>396140.49603321485</v>
      </c>
      <c r="AV31">
        <f t="shared" si="46"/>
        <v>-35675.152680826599</v>
      </c>
      <c r="AW31">
        <f t="shared" si="47"/>
        <v>-15691.307207712511</v>
      </c>
      <c r="AX31">
        <f t="shared" si="4"/>
        <v>399894.88325571478</v>
      </c>
      <c r="AY31">
        <f t="shared" si="29"/>
        <v>394655.35054312274</v>
      </c>
      <c r="AZ31">
        <f t="shared" si="48"/>
        <v>-30103.284264678332</v>
      </c>
      <c r="BA31">
        <f t="shared" si="49"/>
        <v>-10117.041474451196</v>
      </c>
      <c r="BB31">
        <f t="shared" si="30"/>
        <v>407345.18229005579</v>
      </c>
      <c r="BC31">
        <f t="shared" si="50"/>
        <v>398845.70910814527</v>
      </c>
      <c r="BD31">
        <f t="shared" si="51"/>
        <v>-31191.91465225146</v>
      </c>
      <c r="BE31">
        <f t="shared" si="52"/>
        <v>-11205.487622427321</v>
      </c>
      <c r="BF31">
        <f t="shared" si="5"/>
        <v>405887.34282666811</v>
      </c>
      <c r="BG31">
        <f t="shared" si="53"/>
        <v>397777.36270942778</v>
      </c>
      <c r="BI31">
        <f t="shared" si="31"/>
        <v>-15594.921058186368</v>
      </c>
      <c r="BJ31">
        <f t="shared" si="32"/>
        <v>4388.3751072060095</v>
      </c>
      <c r="BK31">
        <f t="shared" si="33"/>
        <v>2777.5398051504535</v>
      </c>
      <c r="BL31">
        <f t="shared" si="54"/>
        <v>-18372.460863336823</v>
      </c>
      <c r="BM31">
        <f t="shared" si="34"/>
        <v>-1610.835302055556</v>
      </c>
      <c r="BO31">
        <v>1E-3</v>
      </c>
    </row>
    <row r="32" spans="2:67">
      <c r="B32" s="3">
        <v>280</v>
      </c>
      <c r="C32">
        <f t="shared" si="7"/>
        <v>-14071.537667345672</v>
      </c>
      <c r="D32">
        <f t="shared" si="8"/>
        <v>-11796.91076909173</v>
      </c>
      <c r="E32">
        <f t="shared" si="9"/>
        <v>-7237.0660230617377</v>
      </c>
      <c r="F32">
        <f t="shared" si="10"/>
        <v>-4606.7293873456711</v>
      </c>
      <c r="G32">
        <f t="shared" si="11"/>
        <v>2274.6268982539423</v>
      </c>
      <c r="H32">
        <f t="shared" si="12"/>
        <v>6834.4716442839344</v>
      </c>
      <c r="I32">
        <f t="shared" si="13"/>
        <v>9464.8082800000011</v>
      </c>
      <c r="K32">
        <f t="shared" si="14"/>
        <v>-8010.1895930859273</v>
      </c>
      <c r="L32">
        <f t="shared" si="15"/>
        <v>29706.582104194113</v>
      </c>
      <c r="M32">
        <f t="shared" si="16"/>
        <v>37716.771697280041</v>
      </c>
      <c r="N32">
        <f t="shared" si="17"/>
        <v>11989.810406914072</v>
      </c>
      <c r="O32">
        <f t="shared" si="18"/>
        <v>10389.810406914072</v>
      </c>
      <c r="P32">
        <f t="shared" si="19"/>
        <v>-26451.088309259088</v>
      </c>
      <c r="Q32" s="2">
        <f t="shared" si="20"/>
        <v>-10266.121470821095</v>
      </c>
      <c r="R32">
        <f t="shared" si="21"/>
        <v>4088.4476406192007</v>
      </c>
      <c r="S32">
        <f t="shared" si="35"/>
        <v>-3406.0685312605929</v>
      </c>
      <c r="T32">
        <f t="shared" si="22"/>
        <v>-23045.019777998496</v>
      </c>
      <c r="AA32">
        <v>1E-4</v>
      </c>
      <c r="AB32">
        <f t="shared" si="23"/>
        <v>0.99990000000000001</v>
      </c>
      <c r="AC32">
        <f t="shared" si="36"/>
        <v>4332.2445060325781</v>
      </c>
      <c r="AD32">
        <f t="shared" si="37"/>
        <v>10004327.99985349</v>
      </c>
      <c r="AE32">
        <f t="shared" si="0"/>
        <v>-15666.085830506661</v>
      </c>
      <c r="AF32">
        <f t="shared" si="24"/>
        <v>9984329.6695169508</v>
      </c>
      <c r="AG32">
        <f t="shared" si="25"/>
        <v>10984329.679518951</v>
      </c>
      <c r="AH32">
        <f t="shared" si="26"/>
        <v>-21540.867260103936</v>
      </c>
      <c r="AI32">
        <f t="shared" si="38"/>
        <v>-21541.71619061266</v>
      </c>
      <c r="AJ32">
        <f t="shared" si="1"/>
        <v>-41539.660608921629</v>
      </c>
      <c r="AK32">
        <f t="shared" si="27"/>
        <v>9958459.4904605709</v>
      </c>
      <c r="AL32">
        <f t="shared" si="2"/>
        <v>-14406.033032147805</v>
      </c>
      <c r="AM32">
        <f t="shared" si="28"/>
        <v>9985593.1180373449</v>
      </c>
      <c r="AN32">
        <f t="shared" si="39"/>
        <v>-32296.258774777587</v>
      </c>
      <c r="AO32">
        <f t="shared" si="40"/>
        <v>-12297.597215746697</v>
      </c>
      <c r="AP32">
        <f t="shared" si="41"/>
        <v>405612.68814129138</v>
      </c>
      <c r="AQ32">
        <f t="shared" si="42"/>
        <v>397890.28168055497</v>
      </c>
      <c r="AR32">
        <f>(26180-9.2*850+(1-$AA32-$AA32)*(28370+2.2*850)+(47200-25*850)*(1-$AA32-$AA32)^2)*($AA32)*(1-$AA32)+($AA32*$E$89) + (1-$AA32)*$K$89+(8.31446*$B$89*($AA32*LN($AA32)+(1-$AA32)*LN(1-$AA32)))</f>
        <v>-32851.068352906841</v>
      </c>
      <c r="AS32">
        <f t="shared" si="44"/>
        <v>-12852.397841595634</v>
      </c>
      <c r="AT32">
        <f t="shared" si="3"/>
        <v>404869.49729185586</v>
      </c>
      <c r="AU32">
        <f t="shared" si="45"/>
        <v>397340.10603321489</v>
      </c>
      <c r="AV32">
        <f t="shared" si="46"/>
        <v>-35673.024195399827</v>
      </c>
      <c r="AW32">
        <f t="shared" si="47"/>
        <v>-15674.734670561071</v>
      </c>
      <c r="AX32">
        <f t="shared" si="4"/>
        <v>401094.49325571477</v>
      </c>
      <c r="AY32">
        <f t="shared" si="29"/>
        <v>395854.96054312278</v>
      </c>
      <c r="AZ32">
        <f t="shared" si="48"/>
        <v>-30110.335725532041</v>
      </c>
      <c r="BA32">
        <f t="shared" si="49"/>
        <v>-10111.710726509327</v>
      </c>
      <c r="BB32">
        <f t="shared" si="30"/>
        <v>408544.79229005583</v>
      </c>
      <c r="BC32">
        <f t="shared" si="50"/>
        <v>400045.31910814531</v>
      </c>
      <c r="BD32">
        <f t="shared" si="51"/>
        <v>-31196.565439601993</v>
      </c>
      <c r="BE32">
        <f t="shared" si="52"/>
        <v>-11197.922016619577</v>
      </c>
      <c r="BF32">
        <f t="shared" si="5"/>
        <v>407086.95282666816</v>
      </c>
      <c r="BG32">
        <f t="shared" si="53"/>
        <v>398976.97270942782</v>
      </c>
      <c r="BI32">
        <f t="shared" si="31"/>
        <v>-15666.085830506661</v>
      </c>
      <c r="BJ32">
        <f t="shared" si="32"/>
        <v>4332.2445060325781</v>
      </c>
      <c r="BK32">
        <f t="shared" si="33"/>
        <v>2731.1597158270224</v>
      </c>
      <c r="BL32">
        <f t="shared" si="54"/>
        <v>-18397.245546333685</v>
      </c>
      <c r="BM32">
        <f t="shared" si="34"/>
        <v>-1601.0847902055557</v>
      </c>
      <c r="BO32">
        <v>1E-4</v>
      </c>
    </row>
    <row r="33" spans="2:67">
      <c r="B33" s="3">
        <v>290</v>
      </c>
      <c r="C33">
        <f t="shared" si="7"/>
        <v>-14561.10484568424</v>
      </c>
      <c r="D33">
        <f t="shared" si="8"/>
        <v>-12318.469679859059</v>
      </c>
      <c r="E33">
        <f t="shared" si="9"/>
        <v>-7822.5851346413492</v>
      </c>
      <c r="F33">
        <f t="shared" si="10"/>
        <v>-5199.535555684236</v>
      </c>
      <c r="G33">
        <f t="shared" si="11"/>
        <v>2242.6351658251806</v>
      </c>
      <c r="H33">
        <f t="shared" si="12"/>
        <v>6738.5197110428908</v>
      </c>
      <c r="I33">
        <f t="shared" si="13"/>
        <v>9361.5692900000031</v>
      </c>
      <c r="K33">
        <f t="shared" si="14"/>
        <v>-8285.0559373620199</v>
      </c>
      <c r="L33">
        <f t="shared" si="15"/>
        <v>29284.766655866988</v>
      </c>
      <c r="M33">
        <f t="shared" si="16"/>
        <v>37569.822593229008</v>
      </c>
      <c r="N33">
        <f t="shared" si="17"/>
        <v>11714.94406263798</v>
      </c>
      <c r="O33">
        <f t="shared" si="18"/>
        <v>10114.94406263798</v>
      </c>
      <c r="P33">
        <f t="shared" si="19"/>
        <v>-26669.088542910165</v>
      </c>
      <c r="Q33" s="2">
        <f t="shared" si="20"/>
        <v>-9477.1616224371319</v>
      </c>
      <c r="R33">
        <f t="shared" si="21"/>
        <v>4060.1869033122002</v>
      </c>
      <c r="S33">
        <f t="shared" si="35"/>
        <v>-3916.4010086351327</v>
      </c>
      <c r="T33">
        <f t="shared" si="22"/>
        <v>-22752.687534275032</v>
      </c>
      <c r="AA33">
        <v>0</v>
      </c>
      <c r="AB33">
        <f t="shared" si="23"/>
        <v>1</v>
      </c>
      <c r="AC33">
        <f t="shared" si="36"/>
        <v>4325.9786605728568</v>
      </c>
      <c r="AE33">
        <f t="shared" si="0"/>
        <v>-15674.021339427143</v>
      </c>
      <c r="AH33">
        <f t="shared" si="26"/>
        <v>-21544.141189674105</v>
      </c>
      <c r="AI33">
        <v>-21544.141189674105</v>
      </c>
      <c r="AJ33">
        <f t="shared" si="1"/>
        <v>-41544.141189674105</v>
      </c>
      <c r="AK33">
        <v>-41544.141189674105</v>
      </c>
      <c r="AL33">
        <f t="shared" si="2"/>
        <v>-14407.281670674134</v>
      </c>
      <c r="AN33">
        <f>(26180-9.2*840+(1-$AA33-$AA33)*(28370+2.2*840)+(47200-25*840)*(1-$AA33-$AA33)^2)*($AA33)*(1-$AA33)+($AA33*$E$88) + (1-AA33)*$K$88</f>
        <v>-32294.745131205211</v>
      </c>
      <c r="AO33">
        <f>(26180-9.2*$B$88+(1-$AA33-$AA33)*(28370+2.2*$B$88)+(47200-25*$B$88)*(1-$AA33-$AA33)^2+8000)*($AA33)*(1-$AA33)+($AA33*$C$88) + (1-$AA33)*$N$88</f>
        <v>-12294.745131205211</v>
      </c>
      <c r="AP33">
        <f>((1*10^6)*(0.667-$AA33)^2)+(1/3)*(2*$AN$5+$AO$33 - 20000 +20*$B$88)</f>
        <v>405746.07814129133</v>
      </c>
      <c r="AQ33">
        <f>((1*10^6)*(0.667-$AA33)^2)+(1/3)*(2*$AO$5+$AN$33 - 20000 +20*$B$88)</f>
        <v>398157.00501388824</v>
      </c>
      <c r="AR33">
        <f>(26180-9.2*850+(1-$AA33-$AA33)*(28370+2.2*850)+(47200-25*850)*(1-$AA33-$AA33)^2)*($AA33)*(1-$AA33)+($AA33*$E$89) + (1-$AA33)*$K$89</f>
        <v>-32849.399548576825</v>
      </c>
      <c r="AS33">
        <f>(26180-9.2*$B$89+(1-$AA33-$AA33)*(28370+2.2*$B$89)+(47200-25*$B$89)*(1-$AA33-$AA33)^2+8000)*($AA33)*(1-$AA33)+($AA33*$C$89) + (1-$AA33)*$N$89</f>
        <v>-12849.399548576825</v>
      </c>
      <c r="AT33">
        <f t="shared" si="3"/>
        <v>405002.88729185582</v>
      </c>
      <c r="AU33">
        <f>((1*10^6)*(0.667-$AA33)^2)+(1/3)*(2*$AS$5+$AR$33 - 20000 +20*$B$89)</f>
        <v>397473.49603321485</v>
      </c>
      <c r="AV33">
        <f>(26180-9.2*$B$94+(1-$AA33-$AA33)*(28370+2.2*$B$94)+(47200-25*$B$94)*(1-$AA33-$AA33)^2)*($AA33)*(1-$AA33)+($AA33*$E$94) + (1-$AA33)*$K$94</f>
        <v>-35671.002444689024</v>
      </c>
      <c r="AW33">
        <f>(26180-9.2*$B$94+(1-$AA33-$AA33)*(28370+2.2*$B$94)+(47200-25*$B$94)*(1-$AA33-$AA33)^2+8000)*($AA33)*(1-$AA33)+($AA33*$C$94) + (1-$AA33)*$N$94</f>
        <v>-15671.002444689024</v>
      </c>
      <c r="AX33">
        <f t="shared" si="4"/>
        <v>401227.88325571478</v>
      </c>
      <c r="AY33">
        <f t="shared" si="29"/>
        <v>395988.35054312274</v>
      </c>
      <c r="AZ33">
        <f>(26180-9.2*$B$84+(1-$AA33-$AA33)*(28370+2.2*$B$84)+(47200-25*$B$84)*(1-$AA33-$AA33)^2)*($AA33)*(1-$AA33)+($AA33*$E$84) + (1-$AA33)*$K$84</f>
        <v>-30109.441623227096</v>
      </c>
      <c r="BA33">
        <f>(26180-9.2*$B$84+(1-$AA33-$AA33)*(28370+2.2*$B$84)+(47200-25*$B$84)*(1-$AA33-$AA33)^2+8000)*($AA33)*(1-$AA33)+($AA33*$C$84) + (1-$AA33)*$N$84</f>
        <v>-10109.441623227096</v>
      </c>
      <c r="BB33">
        <f t="shared" si="30"/>
        <v>408678.18229005579</v>
      </c>
      <c r="BC33">
        <f>((1*10^6)*(0.667-$AA33)^2)+(1/3)*(2*$BA$5+$AZ$33 - 20000 +20*$B$84)</f>
        <v>400845.37577481195</v>
      </c>
      <c r="BD33">
        <f>(26180-9.2*$B$86+(1-$AA33-$AA33)*(28370+2.2*$B$86)+(47200-25*$B$86)*(1-$AA33-$AA33)^2)*($AA33)*(1-$AA33)+($AA33*$E$86) + (1-$AA33)*$K$86</f>
        <v>-31195.361788816721</v>
      </c>
      <c r="BE33">
        <f>(26180-9.2*$B$86+(1-$AA33-$AA33)*(28370+2.2*$B$86)+(47200-25*$B$86)*(1-$AA33-$AA33)^2+8000)*($AA33)*(1-$AA33)+($AA33*$C$86) + (1-$AA33)*$N$86</f>
        <v>-11195.361788816721</v>
      </c>
      <c r="BF33">
        <f t="shared" si="5"/>
        <v>407220.34282666811</v>
      </c>
      <c r="BG33">
        <f t="shared" si="53"/>
        <v>399110.36270942778</v>
      </c>
      <c r="BI33">
        <f t="shared" si="31"/>
        <v>-15674.021339427143</v>
      </c>
      <c r="BJ33">
        <f t="shared" si="32"/>
        <v>4325.9786605728568</v>
      </c>
      <c r="BK33">
        <f t="shared" si="33"/>
        <v>2725.9786605728568</v>
      </c>
      <c r="BL33">
        <f t="shared" si="54"/>
        <v>-18400</v>
      </c>
      <c r="BM33">
        <f>BK33-BJ33</f>
        <v>-1600</v>
      </c>
      <c r="BO33">
        <v>0</v>
      </c>
    </row>
    <row r="34" spans="2:67">
      <c r="B34" s="3">
        <v>300</v>
      </c>
      <c r="C34">
        <f t="shared" si="7"/>
        <v>-15060.159172787171</v>
      </c>
      <c r="D34">
        <f t="shared" si="8"/>
        <v>-12849.397681420023</v>
      </c>
      <c r="E34">
        <f t="shared" si="9"/>
        <v>-8417.4170083314257</v>
      </c>
      <c r="F34">
        <f t="shared" si="10"/>
        <v>-5801.8288727871641</v>
      </c>
      <c r="G34">
        <f t="shared" si="11"/>
        <v>2210.7614913671478</v>
      </c>
      <c r="H34">
        <f t="shared" si="12"/>
        <v>6642.7421644557453</v>
      </c>
      <c r="I34">
        <f t="shared" si="13"/>
        <v>9258.3303000000069</v>
      </c>
      <c r="K34">
        <f t="shared" si="14"/>
        <v>-8568.112488220213</v>
      </c>
      <c r="L34">
        <f t="shared" si="15"/>
        <v>28854.761004622083</v>
      </c>
      <c r="M34">
        <f t="shared" si="16"/>
        <v>37422.873492842293</v>
      </c>
      <c r="N34">
        <f t="shared" si="17"/>
        <v>11431.887511779787</v>
      </c>
      <c r="O34">
        <f t="shared" si="18"/>
        <v>9831.887511779787</v>
      </c>
      <c r="P34">
        <f t="shared" si="19"/>
        <v>-26896.143611264852</v>
      </c>
      <c r="Q34" s="2">
        <f t="shared" si="20"/>
        <v>-8671.9400348955023</v>
      </c>
      <c r="R34">
        <f t="shared" si="21"/>
        <v>4031.9261660052002</v>
      </c>
      <c r="S34">
        <f t="shared" si="35"/>
        <v>-4435.672437129193</v>
      </c>
      <c r="T34">
        <f t="shared" si="22"/>
        <v>-22460.471174135659</v>
      </c>
    </row>
    <row r="35" spans="2:67">
      <c r="B35" s="3">
        <v>310</v>
      </c>
      <c r="C35">
        <f t="shared" si="7"/>
        <v>-15568.448265905557</v>
      </c>
      <c r="D35">
        <f t="shared" si="8"/>
        <v>-13389.497022413929</v>
      </c>
      <c r="E35">
        <f t="shared" si="9"/>
        <v>-9021.4019583678673</v>
      </c>
      <c r="F35">
        <f t="shared" si="10"/>
        <v>-6413.3569559055504</v>
      </c>
      <c r="G35">
        <f t="shared" si="11"/>
        <v>2178.9512434916287</v>
      </c>
      <c r="H35">
        <f t="shared" si="12"/>
        <v>6547.0463075376902</v>
      </c>
      <c r="I35">
        <f t="shared" si="13"/>
        <v>9155.0913100000071</v>
      </c>
      <c r="K35">
        <f t="shared" si="14"/>
        <v>-8859.1380570502024</v>
      </c>
      <c r="L35">
        <f t="shared" si="15"/>
        <v>28416.786339746064</v>
      </c>
      <c r="M35">
        <f t="shared" si="16"/>
        <v>37275.924396796268</v>
      </c>
      <c r="N35">
        <f t="shared" si="17"/>
        <v>11140.861942949798</v>
      </c>
      <c r="O35">
        <f t="shared" si="18"/>
        <v>9540.8619429497976</v>
      </c>
      <c r="P35">
        <f t="shared" si="19"/>
        <v>-27132.011529620439</v>
      </c>
      <c r="Q35" s="2">
        <f t="shared" si="20"/>
        <v>-7850.4539608346422</v>
      </c>
      <c r="R35">
        <f t="shared" si="21"/>
        <v>4003.6654286981998</v>
      </c>
      <c r="S35">
        <f t="shared" si="35"/>
        <v>-4963.7026505308859</v>
      </c>
      <c r="T35">
        <f t="shared" si="22"/>
        <v>-22168.308879089553</v>
      </c>
      <c r="AP35">
        <f>AO16-AP16</f>
        <v>-30.250111158777145</v>
      </c>
      <c r="AQ35">
        <f>AN16-AQ16</f>
        <v>178.13601354438288</v>
      </c>
      <c r="AT35">
        <f>AS16-AT16</f>
        <v>-118.49689163125731</v>
      </c>
      <c r="AU35">
        <f>AR16-AU16</f>
        <v>-162.83767871995224</v>
      </c>
      <c r="AY35">
        <f>AV16-AY16</f>
        <v>-2927.9766118739572</v>
      </c>
      <c r="BB35">
        <f>BA16-BB16</f>
        <v>317.7249224384941</v>
      </c>
      <c r="BC35">
        <f>AZ16-BC16</f>
        <v>1547.0330228504899</v>
      </c>
      <c r="BF35">
        <f>BE16-BF16</f>
        <v>144.69833008628484</v>
      </c>
      <c r="BG35">
        <f>BD16-BG16</f>
        <v>861.62555462563614</v>
      </c>
    </row>
    <row r="36" spans="2:67">
      <c r="B36" s="3">
        <v>320</v>
      </c>
      <c r="C36">
        <f t="shared" si="7"/>
        <v>-16085.735895672289</v>
      </c>
      <c r="D36">
        <f t="shared" si="8"/>
        <v>-13938.578770024178</v>
      </c>
      <c r="E36">
        <f t="shared" si="9"/>
        <v>-9634.3804047327394</v>
      </c>
      <c r="F36">
        <f t="shared" si="10"/>
        <v>-7033.883575672291</v>
      </c>
      <c r="G36">
        <f t="shared" si="11"/>
        <v>2147.1571256481111</v>
      </c>
      <c r="H36">
        <f t="shared" si="12"/>
        <v>6451.3554909395498</v>
      </c>
      <c r="I36">
        <f t="shared" si="13"/>
        <v>9051.8523199999981</v>
      </c>
      <c r="K36">
        <f t="shared" si="14"/>
        <v>-9157.9224441990646</v>
      </c>
      <c r="L36">
        <f t="shared" si="15"/>
        <v>27971.052861664553</v>
      </c>
      <c r="M36">
        <f t="shared" si="16"/>
        <v>37128.97530586362</v>
      </c>
      <c r="N36">
        <f t="shared" si="17"/>
        <v>10842.077555800935</v>
      </c>
      <c r="O36">
        <f t="shared" si="18"/>
        <v>9242.0775558009354</v>
      </c>
      <c r="P36">
        <f t="shared" si="19"/>
        <v>-27376.464745181212</v>
      </c>
      <c r="Q36" s="2">
        <f t="shared" si="20"/>
        <v>-7012.7050849232219</v>
      </c>
      <c r="R36">
        <f t="shared" si="21"/>
        <v>3975.4046913912007</v>
      </c>
      <c r="S36">
        <f t="shared" si="35"/>
        <v>-5500.3152124838252</v>
      </c>
      <c r="T36">
        <f t="shared" si="22"/>
        <v>-21876.149532697389</v>
      </c>
      <c r="AQ36">
        <f>AO16-AQ16</f>
        <v>7692.1563495776136</v>
      </c>
      <c r="AU36">
        <f>AS16-AU16</f>
        <v>7410.894367009736</v>
      </c>
      <c r="AY36">
        <f>AW16-AY16</f>
        <v>4671.2414859482451</v>
      </c>
      <c r="BC36">
        <f>BA16-BC16</f>
        <v>8817.1981043490159</v>
      </c>
      <c r="BG36">
        <f>BE16-BG16</f>
        <v>8254.6784473266453</v>
      </c>
    </row>
    <row r="37" spans="2:67">
      <c r="B37" s="3">
        <v>330</v>
      </c>
      <c r="C37">
        <f t="shared" si="7"/>
        <v>-16611.800691706045</v>
      </c>
      <c r="D37">
        <f t="shared" si="8"/>
        <v>-14496.462452267697</v>
      </c>
      <c r="E37">
        <f t="shared" si="9"/>
        <v>-10256.194035791716</v>
      </c>
      <c r="F37">
        <f t="shared" si="10"/>
        <v>-7663.1873617060419</v>
      </c>
      <c r="G37">
        <f t="shared" si="11"/>
        <v>2115.338239438348</v>
      </c>
      <c r="H37">
        <f t="shared" si="12"/>
        <v>6355.6066559143292</v>
      </c>
      <c r="I37">
        <f t="shared" si="13"/>
        <v>8948.6133300000038</v>
      </c>
      <c r="K37">
        <f t="shared" si="14"/>
        <v>-9464.2657881479881</v>
      </c>
      <c r="L37">
        <f t="shared" si="15"/>
        <v>27517.760432775383</v>
      </c>
      <c r="M37">
        <f t="shared" si="16"/>
        <v>36982.02622092337</v>
      </c>
      <c r="N37">
        <f t="shared" si="17"/>
        <v>10535.734211852012</v>
      </c>
      <c r="O37">
        <f t="shared" si="18"/>
        <v>8935.7342118520119</v>
      </c>
      <c r="P37">
        <f t="shared" si="19"/>
        <v>-27629.289057186692</v>
      </c>
      <c r="Q37" s="2">
        <f t="shared" si="20"/>
        <v>-6158.6991651426542</v>
      </c>
      <c r="R37">
        <f t="shared" si="21"/>
        <v>3947.1439540842002</v>
      </c>
      <c r="S37">
        <f t="shared" si="35"/>
        <v>-6045.3379752421552</v>
      </c>
      <c r="T37">
        <f t="shared" si="22"/>
        <v>-21583.951081944535</v>
      </c>
    </row>
    <row r="38" spans="2:67">
      <c r="B38" s="3">
        <v>340</v>
      </c>
      <c r="C38">
        <f t="shared" si="7"/>
        <v>-17146.434973227071</v>
      </c>
      <c r="D38">
        <f t="shared" si="8"/>
        <v>-15062.975675661935</v>
      </c>
      <c r="E38">
        <f t="shared" si="9"/>
        <v>-10886.686660055722</v>
      </c>
      <c r="F38">
        <f t="shared" si="10"/>
        <v>-8301.0606332270781</v>
      </c>
      <c r="G38">
        <f t="shared" si="11"/>
        <v>2083.4592975651358</v>
      </c>
      <c r="H38">
        <f t="shared" si="12"/>
        <v>6259.7483131713489</v>
      </c>
      <c r="I38">
        <f t="shared" si="13"/>
        <v>8845.374339999993</v>
      </c>
      <c r="K38">
        <f t="shared" si="14"/>
        <v>-9777.9779390144067</v>
      </c>
      <c r="L38">
        <f t="shared" si="15"/>
        <v>27057.09920395719</v>
      </c>
      <c r="M38">
        <f t="shared" si="16"/>
        <v>36835.077142971597</v>
      </c>
      <c r="N38">
        <f t="shared" si="17"/>
        <v>10222.022060985593</v>
      </c>
      <c r="O38">
        <f t="shared" si="18"/>
        <v>8622.0220609855933</v>
      </c>
      <c r="P38">
        <f t="shared" si="19"/>
        <v>-27890.282628489513</v>
      </c>
      <c r="Q38" s="2">
        <f t="shared" si="20"/>
        <v>-5288.4456929807529</v>
      </c>
      <c r="R38">
        <f t="shared" si="21"/>
        <v>3918.8832167772007</v>
      </c>
      <c r="S38">
        <f t="shared" si="35"/>
        <v>-6598.6034391717631</v>
      </c>
      <c r="T38">
        <f t="shared" si="22"/>
        <v>-21291.679189317751</v>
      </c>
    </row>
    <row r="39" spans="2:67">
      <c r="B39" s="3">
        <v>350</v>
      </c>
      <c r="C39">
        <f t="shared" si="7"/>
        <v>-17689.44369169154</v>
      </c>
      <c r="D39">
        <f t="shared" si="8"/>
        <v>-15637.953733384125</v>
      </c>
      <c r="E39">
        <f t="shared" si="9"/>
        <v>-11525.704821517293</v>
      </c>
      <c r="F39">
        <f t="shared" si="10"/>
        <v>-8947.3083416915306</v>
      </c>
      <c r="G39">
        <f t="shared" si="11"/>
        <v>2051.4899583074148</v>
      </c>
      <c r="H39">
        <f t="shared" si="12"/>
        <v>6163.7388701742475</v>
      </c>
      <c r="I39">
        <f t="shared" si="13"/>
        <v>8742.1353500000096</v>
      </c>
      <c r="K39">
        <f t="shared" si="14"/>
        <v>-10098.87786202706</v>
      </c>
      <c r="L39">
        <f t="shared" si="15"/>
        <v>26589.250211105486</v>
      </c>
      <c r="M39">
        <f t="shared" si="16"/>
        <v>36688.128073132546</v>
      </c>
      <c r="N39">
        <f t="shared" si="17"/>
        <v>9901.1221379729395</v>
      </c>
      <c r="O39">
        <f t="shared" si="18"/>
        <v>8301.1221379729395</v>
      </c>
      <c r="P39">
        <f t="shared" si="19"/>
        <v>-28159.255081803378</v>
      </c>
      <c r="Q39" s="2">
        <f t="shared" si="20"/>
        <v>-4401.957574996326</v>
      </c>
      <c r="R39">
        <f t="shared" si="21"/>
        <v>3890.6224794702011</v>
      </c>
      <c r="S39">
        <f t="shared" si="35"/>
        <v>-7159.9489645368449</v>
      </c>
      <c r="T39">
        <f t="shared" si="22"/>
        <v>-20999.306117266533</v>
      </c>
    </row>
    <row r="40" spans="2:67">
      <c r="B40" s="3">
        <v>360</v>
      </c>
      <c r="C40">
        <f t="shared" si="7"/>
        <v>-18240.643473644039</v>
      </c>
      <c r="D40">
        <f t="shared" si="8"/>
        <v>-16221.239214240863</v>
      </c>
      <c r="E40">
        <f t="shared" si="9"/>
        <v>-12173.098234735757</v>
      </c>
      <c r="F40">
        <f t="shared" si="10"/>
        <v>-9601.7471136440254</v>
      </c>
      <c r="G40">
        <f t="shared" si="11"/>
        <v>2019.4042594031762</v>
      </c>
      <c r="H40">
        <f t="shared" si="12"/>
        <v>6067.545238908282</v>
      </c>
      <c r="I40">
        <f t="shared" si="13"/>
        <v>8638.8963600000134</v>
      </c>
      <c r="K40">
        <f t="shared" si="14"/>
        <v>-10426.793073883497</v>
      </c>
      <c r="L40">
        <f t="shared" si="15"/>
        <v>26114.385938787247</v>
      </c>
      <c r="M40">
        <f t="shared" si="16"/>
        <v>36541.179012670742</v>
      </c>
      <c r="N40">
        <f t="shared" si="17"/>
        <v>9573.2069261165034</v>
      </c>
      <c r="O40">
        <f t="shared" si="18"/>
        <v>7973.2069261165034</v>
      </c>
      <c r="P40">
        <f t="shared" si="19"/>
        <v>-28436.026673723856</v>
      </c>
      <c r="Q40" s="2">
        <f t="shared" si="20"/>
        <v>-3499.2508366867696</v>
      </c>
      <c r="R40">
        <f t="shared" si="21"/>
        <v>3862.3617421632007</v>
      </c>
      <c r="S40">
        <f t="shared" si="35"/>
        <v>-7729.2168740087545</v>
      </c>
      <c r="T40">
        <f t="shared" si="22"/>
        <v>-20706.809799715102</v>
      </c>
    </row>
    <row r="41" spans="2:67">
      <c r="B41" s="3">
        <v>370</v>
      </c>
      <c r="C41">
        <f t="shared" si="7"/>
        <v>-18799.861753169833</v>
      </c>
      <c r="D41">
        <f t="shared" si="8"/>
        <v>-16812.68161937271</v>
      </c>
      <c r="E41">
        <f t="shared" si="9"/>
        <v>-12828.720082299407</v>
      </c>
      <c r="F41">
        <f t="shared" si="10"/>
        <v>-10264.204383169827</v>
      </c>
      <c r="G41">
        <f t="shared" si="11"/>
        <v>1987.1801337971228</v>
      </c>
      <c r="H41">
        <f t="shared" si="12"/>
        <v>5971.1416708704255</v>
      </c>
      <c r="I41">
        <f t="shared" si="13"/>
        <v>8535.6573700000063</v>
      </c>
      <c r="K41">
        <f t="shared" si="14"/>
        <v>-10761.559113071095</v>
      </c>
      <c r="L41">
        <f t="shared" si="15"/>
        <v>25632.670849932754</v>
      </c>
      <c r="M41">
        <f t="shared" si="16"/>
        <v>36394.229963003847</v>
      </c>
      <c r="N41">
        <f t="shared" si="17"/>
        <v>9238.4408869289055</v>
      </c>
      <c r="O41">
        <f t="shared" si="18"/>
        <v>7638.4408869289055</v>
      </c>
      <c r="P41">
        <f t="shared" si="19"/>
        <v>-28720.427539803586</v>
      </c>
      <c r="Q41" s="2">
        <f t="shared" si="20"/>
        <v>-2580.3443486085853</v>
      </c>
      <c r="R41">
        <f t="shared" si="21"/>
        <v>3834.1010048562002</v>
      </c>
      <c r="S41">
        <f t="shared" si="35"/>
        <v>-8306.2544746901785</v>
      </c>
      <c r="T41">
        <f t="shared" si="22"/>
        <v>-20414.173065113406</v>
      </c>
    </row>
    <row r="42" spans="2:67">
      <c r="B42" s="3">
        <v>380</v>
      </c>
      <c r="C42">
        <f t="shared" si="7"/>
        <v>-19366.935984449956</v>
      </c>
      <c r="D42">
        <f t="shared" si="8"/>
        <v>-17412.136991216044</v>
      </c>
      <c r="E42">
        <f t="shared" si="9"/>
        <v>-13492.42720718023</v>
      </c>
      <c r="F42">
        <f t="shared" si="10"/>
        <v>-10934.517604449946</v>
      </c>
      <c r="G42">
        <f t="shared" si="11"/>
        <v>1954.7989932339115</v>
      </c>
      <c r="H42">
        <f t="shared" si="12"/>
        <v>5874.5087772697261</v>
      </c>
      <c r="I42">
        <f t="shared" si="13"/>
        <v>8432.4183800000101</v>
      </c>
      <c r="K42">
        <f t="shared" si="14"/>
        <v>-11103.01904403049</v>
      </c>
      <c r="L42">
        <f t="shared" si="15"/>
        <v>25144.261881685383</v>
      </c>
      <c r="M42">
        <f t="shared" si="16"/>
        <v>36247.280925715873</v>
      </c>
      <c r="N42">
        <f t="shared" si="17"/>
        <v>8896.9809559695095</v>
      </c>
      <c r="O42">
        <f t="shared" si="18"/>
        <v>7296.9809559695095</v>
      </c>
      <c r="P42">
        <f t="shared" si="19"/>
        <v>-29012.297004310134</v>
      </c>
      <c r="Q42" s="2">
        <f t="shared" si="20"/>
        <v>-1645.2595740843426</v>
      </c>
      <c r="R42">
        <f t="shared" si="21"/>
        <v>3805.8402675492002</v>
      </c>
      <c r="S42">
        <f t="shared" si="35"/>
        <v>-8890.9140213021674</v>
      </c>
      <c r="T42">
        <f t="shared" si="22"/>
        <v>-20121.382983007967</v>
      </c>
    </row>
    <row r="43" spans="2:67">
      <c r="B43" s="3">
        <v>390</v>
      </c>
      <c r="C43">
        <f t="shared" si="7"/>
        <v>-19941.712925958647</v>
      </c>
      <c r="D43">
        <f t="shared" si="8"/>
        <v>-18019.467557542641</v>
      </c>
      <c r="E43">
        <f t="shared" si="9"/>
        <v>-14164.080224894537</v>
      </c>
      <c r="F43">
        <f t="shared" si="10"/>
        <v>-11612.533535958646</v>
      </c>
      <c r="G43">
        <f t="shared" si="11"/>
        <v>1922.2453684160064</v>
      </c>
      <c r="H43">
        <f t="shared" si="12"/>
        <v>5777.6327010641107</v>
      </c>
      <c r="I43">
        <f t="shared" si="13"/>
        <v>8329.1793900000011</v>
      </c>
      <c r="K43">
        <f t="shared" si="14"/>
        <v>-11451.022994266652</v>
      </c>
      <c r="L43">
        <f t="shared" si="15"/>
        <v>24649.308908305025</v>
      </c>
      <c r="M43">
        <f t="shared" si="16"/>
        <v>36100.331902571677</v>
      </c>
      <c r="N43">
        <f t="shared" si="17"/>
        <v>8548.9770057333481</v>
      </c>
      <c r="O43">
        <f t="shared" si="18"/>
        <v>6948.9770057333481</v>
      </c>
      <c r="P43">
        <f t="shared" si="19"/>
        <v>-29311.482948727982</v>
      </c>
      <c r="Q43" s="2">
        <f t="shared" si="20"/>
        <v>-694.0203374639168</v>
      </c>
      <c r="R43">
        <f t="shared" si="21"/>
        <v>3777.5795302422007</v>
      </c>
      <c r="S43">
        <f t="shared" si="35"/>
        <v>-9483.0526368532519</v>
      </c>
      <c r="T43">
        <f t="shared" si="22"/>
        <v>-19828.43031187473</v>
      </c>
    </row>
    <row r="44" spans="2:67">
      <c r="B44" s="3">
        <v>400</v>
      </c>
      <c r="C44">
        <f t="shared" si="7"/>
        <v>-20524.04798878482</v>
      </c>
      <c r="D44">
        <f t="shared" si="8"/>
        <v>-18634.54139219736</v>
      </c>
      <c r="E44">
        <f t="shared" si="9"/>
        <v>-14843.543574634225</v>
      </c>
      <c r="F44">
        <f t="shared" si="10"/>
        <v>-12298.107588784813</v>
      </c>
      <c r="G44">
        <f t="shared" si="11"/>
        <v>1889.5065965874601</v>
      </c>
      <c r="H44">
        <f t="shared" si="12"/>
        <v>5680.504414150595</v>
      </c>
      <c r="I44">
        <f t="shared" si="13"/>
        <v>8225.9404000000068</v>
      </c>
      <c r="K44">
        <f t="shared" si="14"/>
        <v>-11805.427723035617</v>
      </c>
      <c r="L44">
        <f t="shared" si="15"/>
        <v>24147.955172496302</v>
      </c>
      <c r="M44">
        <f t="shared" si="16"/>
        <v>35953.382895531919</v>
      </c>
      <c r="N44">
        <f t="shared" si="17"/>
        <v>8194.5722769643835</v>
      </c>
      <c r="O44">
        <f t="shared" si="18"/>
        <v>6594.5722769643835</v>
      </c>
      <c r="P44">
        <f t="shared" si="19"/>
        <v>-29617.841233535084</v>
      </c>
      <c r="Q44" s="2">
        <f t="shared" si="20"/>
        <v>273.34738829805065</v>
      </c>
      <c r="R44">
        <f t="shared" si="21"/>
        <v>3749.3187929352002</v>
      </c>
      <c r="S44">
        <f t="shared" si="35"/>
        <v>-10082.532203116689</v>
      </c>
      <c r="T44">
        <f t="shared" si="22"/>
        <v>-19535.309030418393</v>
      </c>
    </row>
    <row r="45" spans="2:67">
      <c r="B45" s="3">
        <v>410</v>
      </c>
      <c r="C45">
        <f t="shared" si="7"/>
        <v>-21113.804642405888</v>
      </c>
      <c r="D45">
        <f t="shared" si="8"/>
        <v>-19257.232093311606</v>
      </c>
      <c r="E45">
        <f t="shared" si="9"/>
        <v>-15530.685524158993</v>
      </c>
      <c r="F45">
        <f t="shared" si="10"/>
        <v>-12991.103232405885</v>
      </c>
      <c r="G45">
        <f t="shared" si="11"/>
        <v>1856.5725490942823</v>
      </c>
      <c r="H45">
        <f t="shared" si="12"/>
        <v>5583.1191182468956</v>
      </c>
      <c r="I45">
        <f t="shared" si="13"/>
        <v>8122.7014100000033</v>
      </c>
      <c r="K45">
        <f t="shared" si="14"/>
        <v>-12166.096219959103</v>
      </c>
      <c r="L45">
        <f t="shared" si="15"/>
        <v>23640.337686809788</v>
      </c>
      <c r="M45">
        <f t="shared" si="16"/>
        <v>35806.433906768892</v>
      </c>
      <c r="N45">
        <f t="shared" si="17"/>
        <v>7833.9037800408969</v>
      </c>
      <c r="O45">
        <f t="shared" si="18"/>
        <v>6233.9037800408969</v>
      </c>
      <c r="P45">
        <f t="shared" si="19"/>
        <v>-29931.235168256957</v>
      </c>
      <c r="Q45" s="2">
        <f t="shared" si="20"/>
        <v>1256.8156760738057</v>
      </c>
      <c r="R45">
        <f t="shared" si="21"/>
        <v>3721.0580556282011</v>
      </c>
      <c r="S45">
        <f t="shared" si="35"/>
        <v>-10689.219230232229</v>
      </c>
      <c r="T45">
        <f t="shared" si="22"/>
        <v>-19242.015938024728</v>
      </c>
    </row>
    <row r="46" spans="2:67">
      <c r="B46" s="3">
        <v>420</v>
      </c>
      <c r="C46">
        <f t="shared" si="7"/>
        <v>-21710.853871996653</v>
      </c>
      <c r="D46">
        <f t="shared" si="8"/>
        <v>-19887.418479183962</v>
      </c>
      <c r="E46">
        <f t="shared" si="9"/>
        <v>-16225.378139895887</v>
      </c>
      <c r="F46">
        <f t="shared" si="10"/>
        <v>-13691.391451996646</v>
      </c>
      <c r="G46">
        <f t="shared" si="11"/>
        <v>1823.4353928126911</v>
      </c>
      <c r="H46">
        <f t="shared" si="12"/>
        <v>5485.4757321007655</v>
      </c>
      <c r="I46">
        <f t="shared" si="13"/>
        <v>8019.4624200000071</v>
      </c>
      <c r="K46">
        <f t="shared" si="14"/>
        <v>-12532.897331781802</v>
      </c>
      <c r="L46">
        <f t="shared" si="15"/>
        <v>23126.587606901452</v>
      </c>
      <c r="M46">
        <f t="shared" si="16"/>
        <v>35659.48493868325</v>
      </c>
      <c r="N46">
        <f t="shared" si="17"/>
        <v>7467.1026682181982</v>
      </c>
      <c r="O46">
        <f t="shared" si="18"/>
        <v>5867.1026682181982</v>
      </c>
      <c r="P46">
        <f t="shared" si="19"/>
        <v>-30251.535025258367</v>
      </c>
      <c r="Q46" s="2">
        <f t="shared" si="20"/>
        <v>2256.3548223522594</v>
      </c>
      <c r="R46">
        <f t="shared" si="21"/>
        <v>3692.7973183212007</v>
      </c>
      <c r="S46">
        <f t="shared" si="35"/>
        <v>-11302.984712472695</v>
      </c>
      <c r="T46">
        <f t="shared" si="22"/>
        <v>-18948.550312785672</v>
      </c>
    </row>
    <row r="47" spans="2:67">
      <c r="B47" s="3">
        <v>430</v>
      </c>
      <c r="C47">
        <f t="shared" si="7"/>
        <v>-22315.073682026923</v>
      </c>
      <c r="D47">
        <f t="shared" si="8"/>
        <v>-20524.984301619013</v>
      </c>
      <c r="E47">
        <f t="shared" si="9"/>
        <v>-16927.497231122234</v>
      </c>
      <c r="F47">
        <f t="shared" si="10"/>
        <v>-14398.850252026927</v>
      </c>
      <c r="G47">
        <f t="shared" si="11"/>
        <v>1790.0893804079096</v>
      </c>
      <c r="H47">
        <f t="shared" si="12"/>
        <v>5387.5764509046894</v>
      </c>
      <c r="I47">
        <f t="shared" si="13"/>
        <v>7916.2234299999964</v>
      </c>
      <c r="K47">
        <f t="shared" si="14"/>
        <v>-12905.705415440932</v>
      </c>
      <c r="L47">
        <f t="shared" si="15"/>
        <v>22606.830578480713</v>
      </c>
      <c r="M47">
        <f t="shared" si="16"/>
        <v>35512.535993921643</v>
      </c>
      <c r="N47">
        <f t="shared" si="17"/>
        <v>7094.2945845590675</v>
      </c>
      <c r="O47">
        <f t="shared" si="18"/>
        <v>5494.2945845590675</v>
      </c>
      <c r="P47">
        <f t="shared" si="19"/>
        <v>-30578.617593164927</v>
      </c>
      <c r="Q47" s="2">
        <f t="shared" si="20"/>
        <v>3271.9335097078729</v>
      </c>
      <c r="R47">
        <f t="shared" si="21"/>
        <v>3664.5365810142007</v>
      </c>
      <c r="S47">
        <f t="shared" si="35"/>
        <v>-11923.70397548616</v>
      </c>
      <c r="T47">
        <f t="shared" si="22"/>
        <v>-18654.913617678765</v>
      </c>
    </row>
    <row r="48" spans="2:67">
      <c r="B48" s="3">
        <v>440</v>
      </c>
      <c r="C48">
        <f t="shared" si="7"/>
        <v>-22926.348641492612</v>
      </c>
      <c r="D48">
        <f t="shared" si="8"/>
        <v>-21169.817976245398</v>
      </c>
      <c r="E48">
        <f t="shared" si="9"/>
        <v>-17636.922275124507</v>
      </c>
      <c r="F48">
        <f t="shared" si="10"/>
        <v>-15113.364201492614</v>
      </c>
      <c r="G48">
        <f t="shared" si="11"/>
        <v>1756.5306652472136</v>
      </c>
      <c r="H48">
        <f t="shared" si="12"/>
        <v>5289.4263663681049</v>
      </c>
      <c r="I48">
        <f t="shared" si="13"/>
        <v>7812.9844399999984</v>
      </c>
      <c r="K48">
        <f t="shared" si="14"/>
        <v>-13284.400015633735</v>
      </c>
      <c r="L48">
        <f t="shared" si="15"/>
        <v>22081.187059761214</v>
      </c>
      <c r="M48">
        <f t="shared" si="16"/>
        <v>35365.587075394949</v>
      </c>
      <c r="N48">
        <f t="shared" si="17"/>
        <v>6715.5999843662648</v>
      </c>
      <c r="O48">
        <f t="shared" si="18"/>
        <v>5115.5999843662648</v>
      </c>
      <c r="P48">
        <f t="shared" si="19"/>
        <v>-30912.36576620632</v>
      </c>
      <c r="Q48" s="2">
        <f t="shared" si="20"/>
        <v>4303.5189552136362</v>
      </c>
      <c r="R48">
        <f t="shared" si="21"/>
        <v>3636.2758437072002</v>
      </c>
      <c r="S48">
        <f t="shared" si="35"/>
        <v>-12551.256519006882</v>
      </c>
      <c r="T48">
        <f t="shared" si="22"/>
        <v>-18361.109247199438</v>
      </c>
    </row>
    <row r="49" spans="2:31">
      <c r="B49" s="3">
        <v>450</v>
      </c>
      <c r="C49">
        <f t="shared" si="7"/>
        <v>-23544.569466648794</v>
      </c>
      <c r="D49">
        <f t="shared" si="8"/>
        <v>-21821.812329161621</v>
      </c>
      <c r="E49">
        <f t="shared" si="9"/>
        <v>-18353.536328689021</v>
      </c>
      <c r="F49">
        <f t="shared" si="10"/>
        <v>-15834.824016648801</v>
      </c>
      <c r="G49">
        <f t="shared" si="11"/>
        <v>1722.7571374871732</v>
      </c>
      <c r="H49">
        <f t="shared" si="12"/>
        <v>5191.0331379597737</v>
      </c>
      <c r="I49">
        <f t="shared" si="13"/>
        <v>7709.7454499999931</v>
      </c>
      <c r="K49">
        <f t="shared" si="14"/>
        <v>-13668.865565124554</v>
      </c>
      <c r="L49">
        <f t="shared" si="15"/>
        <v>21549.772621173255</v>
      </c>
      <c r="M49">
        <f t="shared" si="16"/>
        <v>35218.638186297809</v>
      </c>
      <c r="N49">
        <f t="shared" si="17"/>
        <v>6331.1344348754465</v>
      </c>
      <c r="O49">
        <f t="shared" si="18"/>
        <v>4731.1344348754465</v>
      </c>
      <c r="P49">
        <f t="shared" si="19"/>
        <v>-31252.668166140713</v>
      </c>
      <c r="Q49" s="2">
        <f t="shared" si="20"/>
        <v>5351.0770459947817</v>
      </c>
      <c r="R49">
        <f t="shared" si="21"/>
        <v>3608.0151064002002</v>
      </c>
      <c r="S49">
        <f t="shared" si="35"/>
        <v>-13185.525858021856</v>
      </c>
      <c r="T49">
        <f t="shared" si="22"/>
        <v>-18067.142308118855</v>
      </c>
    </row>
    <row r="50" spans="2:31">
      <c r="B50" s="3">
        <v>460</v>
      </c>
      <c r="C50">
        <f t="shared" si="7"/>
        <v>-24169.632637573475</v>
      </c>
      <c r="D50">
        <f t="shared" si="8"/>
        <v>-22480.864359152056</v>
      </c>
      <c r="E50">
        <f t="shared" si="9"/>
        <v>-19077.225930085082</v>
      </c>
      <c r="F50">
        <f t="shared" si="10"/>
        <v>-16563.126177573464</v>
      </c>
      <c r="G50">
        <f t="shared" si="11"/>
        <v>1688.7682784214194</v>
      </c>
      <c r="H50">
        <f t="shared" si="12"/>
        <v>5092.4067074883933</v>
      </c>
      <c r="I50">
        <f t="shared" si="13"/>
        <v>7606.5064600000114</v>
      </c>
      <c r="K50">
        <f t="shared" si="14"/>
        <v>-14058.99110611301</v>
      </c>
      <c r="L50">
        <f t="shared" si="15"/>
        <v>21012.698224015741</v>
      </c>
      <c r="M50">
        <f t="shared" si="16"/>
        <v>35071.689330128749</v>
      </c>
      <c r="N50">
        <f t="shared" si="17"/>
        <v>5941.0088938869903</v>
      </c>
      <c r="O50">
        <f t="shared" si="18"/>
        <v>4341.0088938869903</v>
      </c>
      <c r="P50">
        <f t="shared" si="19"/>
        <v>-31599.418793753321</v>
      </c>
      <c r="Q50" s="2">
        <f t="shared" si="20"/>
        <v>6414.5724630360055</v>
      </c>
      <c r="R50">
        <f t="shared" si="21"/>
        <v>3579.7543690932007</v>
      </c>
      <c r="S50">
        <f t="shared" si="35"/>
        <v>-13826.399364609184</v>
      </c>
      <c r="T50">
        <f t="shared" si="22"/>
        <v>-17773.019429144137</v>
      </c>
    </row>
    <row r="51" spans="2:31">
      <c r="B51" s="3">
        <v>470</v>
      </c>
      <c r="C51">
        <f t="shared" si="7"/>
        <v>-24801.440045296411</v>
      </c>
      <c r="D51">
        <f t="shared" si="8"/>
        <v>-23146.87501465893</v>
      </c>
      <c r="E51">
        <f t="shared" si="9"/>
        <v>-19807.880994769042</v>
      </c>
      <c r="F51">
        <f t="shared" si="10"/>
        <v>-17298.172575296398</v>
      </c>
      <c r="G51">
        <f t="shared" si="11"/>
        <v>1654.565030637481</v>
      </c>
      <c r="H51">
        <f t="shared" si="12"/>
        <v>4993.5590505273685</v>
      </c>
      <c r="I51">
        <f t="shared" si="13"/>
        <v>7503.2674700000134</v>
      </c>
      <c r="K51">
        <f t="shared" si="14"/>
        <v>-14454.670031078967</v>
      </c>
      <c r="L51">
        <f t="shared" si="15"/>
        <v>20470.070479632421</v>
      </c>
      <c r="M51">
        <f t="shared" si="16"/>
        <v>34924.740510711388</v>
      </c>
      <c r="N51">
        <f t="shared" si="17"/>
        <v>5545.3299689210326</v>
      </c>
      <c r="O51">
        <f t="shared" si="18"/>
        <v>3945.3299689210326</v>
      </c>
      <c r="P51">
        <f t="shared" si="19"/>
        <v>-31952.516707223927</v>
      </c>
      <c r="Q51" s="2">
        <f t="shared" si="20"/>
        <v>7493.9687942763267</v>
      </c>
      <c r="R51">
        <f t="shared" si="21"/>
        <v>3551.4936317862007</v>
      </c>
      <c r="S51">
        <f t="shared" si="35"/>
        <v>-14473.768112074045</v>
      </c>
      <c r="T51">
        <f t="shared" si="22"/>
        <v>-17478.748595149882</v>
      </c>
    </row>
    <row r="52" spans="2:31">
      <c r="B52" s="3">
        <v>480</v>
      </c>
      <c r="C52">
        <f t="shared" si="7"/>
        <v>-25439.898666585497</v>
      </c>
      <c r="D52">
        <f t="shared" si="8"/>
        <v>-23819.748984672922</v>
      </c>
      <c r="E52">
        <f t="shared" si="9"/>
        <v>-20545.394707308966</v>
      </c>
      <c r="F52">
        <f t="shared" si="10"/>
        <v>-18039.870186585489</v>
      </c>
      <c r="G52">
        <f t="shared" si="11"/>
        <v>1620.149681912575</v>
      </c>
      <c r="H52">
        <f t="shared" si="12"/>
        <v>4894.5039592765315</v>
      </c>
      <c r="I52">
        <f t="shared" si="13"/>
        <v>7400.0284800000081</v>
      </c>
      <c r="K52">
        <f t="shared" si="14"/>
        <v>-14855.799841619984</v>
      </c>
      <c r="L52">
        <f t="shared" si="15"/>
        <v>19921.991890596655</v>
      </c>
      <c r="M52">
        <f t="shared" si="16"/>
        <v>34777.79173221664</v>
      </c>
      <c r="N52">
        <f t="shared" si="17"/>
        <v>5144.2001583800156</v>
      </c>
      <c r="O52">
        <f t="shared" si="18"/>
        <v>3544.2001583800156</v>
      </c>
      <c r="P52">
        <f t="shared" si="19"/>
        <v>-32311.865724930325</v>
      </c>
      <c r="Q52" s="2">
        <f t="shared" si="20"/>
        <v>8589.2286379402613</v>
      </c>
      <c r="R52">
        <f t="shared" si="21"/>
        <v>3523.2328944792002</v>
      </c>
      <c r="S52">
        <f t="shared" si="35"/>
        <v>-15127.526722555334</v>
      </c>
      <c r="T52">
        <f t="shared" si="22"/>
        <v>-17184.339002374989</v>
      </c>
    </row>
    <row r="53" spans="2:31">
      <c r="B53" s="3">
        <v>490</v>
      </c>
      <c r="C53">
        <f t="shared" si="7"/>
        <v>-26084.920263796925</v>
      </c>
      <c r="D53">
        <f t="shared" si="8"/>
        <v>-24499.394502706469</v>
      </c>
      <c r="E53">
        <f t="shared" si="9"/>
        <v>-21289.663411457652</v>
      </c>
      <c r="F53">
        <f t="shared" si="10"/>
        <v>-18788.130773796915</v>
      </c>
      <c r="G53">
        <f t="shared" si="11"/>
        <v>1585.5257610904555</v>
      </c>
      <c r="H53">
        <f t="shared" si="12"/>
        <v>4795.2568523392729</v>
      </c>
      <c r="I53">
        <f t="shared" si="13"/>
        <v>7296.7894900000101</v>
      </c>
      <c r="K53">
        <f t="shared" si="14"/>
        <v>-15262.281923899818</v>
      </c>
      <c r="L53">
        <f t="shared" si="15"/>
        <v>19368.561075285987</v>
      </c>
      <c r="M53">
        <f t="shared" si="16"/>
        <v>34630.842999185807</v>
      </c>
      <c r="N53">
        <f t="shared" si="17"/>
        <v>4737.7180761001819</v>
      </c>
      <c r="O53">
        <f t="shared" si="18"/>
        <v>3137.7180761001819</v>
      </c>
      <c r="P53">
        <f t="shared" si="19"/>
        <v>-32677.374150497886</v>
      </c>
      <c r="Q53" s="2">
        <f t="shared" si="20"/>
        <v>9700.3136969760344</v>
      </c>
      <c r="R53">
        <f t="shared" si="21"/>
        <v>3494.9721571722002</v>
      </c>
      <c r="S53">
        <f t="shared" si="35"/>
        <v>-15787.573218928694</v>
      </c>
      <c r="T53">
        <f t="shared" si="22"/>
        <v>-16889.800931569192</v>
      </c>
    </row>
    <row r="54" spans="2:31">
      <c r="B54" s="3">
        <v>500</v>
      </c>
      <c r="C54">
        <f t="shared" si="7"/>
        <v>-26736.421107474111</v>
      </c>
      <c r="D54">
        <f t="shared" si="8"/>
        <v>-25185.723163030638</v>
      </c>
      <c r="E54">
        <f t="shared" si="9"/>
        <v>-22040.586499853158</v>
      </c>
      <c r="F54">
        <f t="shared" si="10"/>
        <v>-19542.870607474106</v>
      </c>
      <c r="G54">
        <f t="shared" si="11"/>
        <v>1550.6979444434728</v>
      </c>
      <c r="H54">
        <f t="shared" si="12"/>
        <v>4695.8346076209527</v>
      </c>
      <c r="I54">
        <f t="shared" si="13"/>
        <v>7193.5505000000048</v>
      </c>
      <c r="K54">
        <f t="shared" si="14"/>
        <v>-15674.021339427143</v>
      </c>
      <c r="L54">
        <f t="shared" si="15"/>
        <v>18809.872977127532</v>
      </c>
      <c r="M54">
        <f t="shared" si="16"/>
        <v>34483.894316554673</v>
      </c>
      <c r="N54">
        <f t="shared" si="17"/>
        <v>4325.9786605728568</v>
      </c>
      <c r="O54">
        <f t="shared" si="18"/>
        <v>2725.9786605728568</v>
      </c>
      <c r="P54">
        <f t="shared" si="19"/>
        <v>-33048.954518125116</v>
      </c>
      <c r="Q54" s="2">
        <f t="shared" si="20"/>
        <v>10827.184865396193</v>
      </c>
      <c r="R54">
        <f t="shared" si="21"/>
        <v>3466.7114198652002</v>
      </c>
      <c r="S54">
        <f t="shared" si="35"/>
        <v>-16453.808881566096</v>
      </c>
      <c r="T54">
        <f t="shared" si="22"/>
        <v>-16595.14563655902</v>
      </c>
      <c r="Z54">
        <v>1</v>
      </c>
    </row>
    <row r="55" spans="2:31">
      <c r="B55" s="3">
        <v>510</v>
      </c>
      <c r="C55">
        <f t="shared" si="7"/>
        <v>-27394.321719624677</v>
      </c>
      <c r="D55">
        <f t="shared" si="8"/>
        <v>-25878.649748385065</v>
      </c>
      <c r="E55">
        <f t="shared" si="9"/>
        <v>-22798.066304473254</v>
      </c>
      <c r="F55">
        <f t="shared" si="10"/>
        <v>-20304.01020962467</v>
      </c>
      <c r="G55">
        <f t="shared" si="11"/>
        <v>1515.6719712396116</v>
      </c>
      <c r="H55">
        <f t="shared" si="12"/>
        <v>4596.2554151514232</v>
      </c>
      <c r="I55">
        <f t="shared" si="13"/>
        <v>7090.3115100000068</v>
      </c>
      <c r="K55">
        <f t="shared" si="14"/>
        <v>-16090.926629981006</v>
      </c>
      <c r="L55">
        <f t="shared" si="15"/>
        <v>18246.01905969781</v>
      </c>
      <c r="M55">
        <f t="shared" si="16"/>
        <v>34336.945689678818</v>
      </c>
      <c r="N55">
        <f t="shared" si="17"/>
        <v>3909.073370018994</v>
      </c>
      <c r="O55">
        <f t="shared" si="18"/>
        <v>2309.073370018994</v>
      </c>
      <c r="P55">
        <f t="shared" si="19"/>
        <v>-33426.523356410122</v>
      </c>
      <c r="Q55" s="2">
        <f t="shared" si="20"/>
        <v>11969.802307244157</v>
      </c>
      <c r="R55">
        <f t="shared" si="21"/>
        <v>3438.4506825582002</v>
      </c>
      <c r="S55">
        <f t="shared" si="35"/>
        <v>-17126.138110309137</v>
      </c>
      <c r="T55">
        <f t="shared" si="22"/>
        <v>-16300.385246100985</v>
      </c>
      <c r="Z55">
        <v>0.99990000000000001</v>
      </c>
      <c r="AA55">
        <f xml:space="preserve"> (0.000000000001/((1-Z55)^3)) + (0.000000000001/(Z55^3))</f>
        <v>1.0000000000013307</v>
      </c>
      <c r="AB55">
        <f>((1-Z55)^-3)/(10000)+(Z55^-3)/10000</f>
        <v>100000000.00013308</v>
      </c>
      <c r="AC55">
        <f>(0.05/(1-Z55))^2+(0.05/(Z55))^2</f>
        <v>250000.00250055516</v>
      </c>
      <c r="AD55">
        <f t="shared" ref="AD55:AD83" si="55">-LOG(1-Z55^0.1)/(1-Z55^0.1)-(LOG(Z55^2)/(Z55^2))</f>
        <v>499975.54535611847</v>
      </c>
    </row>
    <row r="56" spans="2:31">
      <c r="B56" s="3">
        <v>520</v>
      </c>
      <c r="C56">
        <f t="shared" si="7"/>
        <v>-28058.546635821225</v>
      </c>
      <c r="D56">
        <f t="shared" si="8"/>
        <v>-26578.092068404974</v>
      </c>
      <c r="E56">
        <f t="shared" si="9"/>
        <v>-23562.007988692283</v>
      </c>
      <c r="F56">
        <f t="shared" si="10"/>
        <v>-21071.474115821224</v>
      </c>
      <c r="G56">
        <f t="shared" si="11"/>
        <v>1480.4545674162509</v>
      </c>
      <c r="H56">
        <f t="shared" si="12"/>
        <v>4496.5386471289421</v>
      </c>
      <c r="I56">
        <f t="shared" si="13"/>
        <v>6987.0725200000015</v>
      </c>
      <c r="K56">
        <f t="shared" si="14"/>
        <v>-16512.909635592481</v>
      </c>
      <c r="L56">
        <f t="shared" si="15"/>
        <v>17677.087488767222</v>
      </c>
      <c r="M56">
        <f t="shared" si="16"/>
        <v>34189.997124359703</v>
      </c>
      <c r="N56">
        <f t="shared" si="17"/>
        <v>3487.0903644075188</v>
      </c>
      <c r="O56">
        <f t="shared" si="18"/>
        <v>1887.0903644075188</v>
      </c>
      <c r="P56">
        <f t="shared" si="19"/>
        <v>-33810.000969078304</v>
      </c>
      <c r="Q56" s="2">
        <f t="shared" si="20"/>
        <v>13128.12552884622</v>
      </c>
      <c r="R56">
        <f t="shared" si="21"/>
        <v>3410.1899452511998</v>
      </c>
      <c r="S56">
        <f t="shared" si="35"/>
        <v>-17804.468291858851</v>
      </c>
      <c r="T56">
        <f t="shared" si="22"/>
        <v>-16005.532677219453</v>
      </c>
      <c r="Z56">
        <v>0.999</v>
      </c>
      <c r="AA56">
        <f t="shared" ref="AA56:AA83" si="56" xml:space="preserve"> (0.000000000001/((1-Z56)^3)) + (0.000000000001/(Z56^3))</f>
        <v>1.0000000010030033E-3</v>
      </c>
      <c r="AB56">
        <f t="shared" ref="AB56:AB83" si="57">((1-Z56)^-3)/(10000)+(Z56^-3)/10000</f>
        <v>100000.00010030033</v>
      </c>
      <c r="AC56">
        <f t="shared" ref="AC56:AC83" si="58">(0.05/(1-Z56))^2+(0.05/(Z56))^2</f>
        <v>2500.002505007506</v>
      </c>
      <c r="AD56">
        <f t="shared" si="55"/>
        <v>39980.043325422776</v>
      </c>
    </row>
    <row r="57" spans="2:31">
      <c r="B57" s="3">
        <v>530</v>
      </c>
      <c r="C57">
        <f t="shared" si="7"/>
        <v>-28729.024184463087</v>
      </c>
      <c r="D57">
        <f t="shared" si="8"/>
        <v>-27283.970808048427</v>
      </c>
      <c r="E57">
        <f t="shared" si="9"/>
        <v>-24332.319441570111</v>
      </c>
      <c r="F57">
        <f t="shared" si="10"/>
        <v>-21845.190654463084</v>
      </c>
      <c r="G57">
        <f t="shared" si="11"/>
        <v>1445.0533764146603</v>
      </c>
      <c r="H57">
        <f t="shared" si="12"/>
        <v>4396.7047428929764</v>
      </c>
      <c r="I57">
        <f t="shared" si="13"/>
        <v>6883.8335300000035</v>
      </c>
      <c r="K57">
        <f t="shared" si="14"/>
        <v>-16939.885324578383</v>
      </c>
      <c r="L57">
        <f t="shared" si="15"/>
        <v>17103.163302293589</v>
      </c>
      <c r="M57">
        <f t="shared" si="16"/>
        <v>34043.048626871969</v>
      </c>
      <c r="N57">
        <f t="shared" si="17"/>
        <v>3060.114675421617</v>
      </c>
      <c r="O57">
        <f t="shared" si="18"/>
        <v>1460.114675421617</v>
      </c>
      <c r="P57">
        <f t="shared" si="19"/>
        <v>-34199.311231168183</v>
      </c>
      <c r="Q57" s="2">
        <f t="shared" si="20"/>
        <v>14302.113444947048</v>
      </c>
      <c r="R57">
        <f t="shared" si="21"/>
        <v>3381.9292079442002</v>
      </c>
      <c r="S57">
        <f t="shared" si="35"/>
        <v>-18488.709672667668</v>
      </c>
      <c r="T57">
        <f t="shared" si="22"/>
        <v>-15710.601558500515</v>
      </c>
      <c r="Z57">
        <v>0.998</v>
      </c>
      <c r="AA57">
        <f t="shared" si="56"/>
        <v>1.2500000100602372E-4</v>
      </c>
      <c r="AB57">
        <f t="shared" si="57"/>
        <v>12500.000100602374</v>
      </c>
      <c r="AC57">
        <f t="shared" si="58"/>
        <v>625.00251003007918</v>
      </c>
      <c r="AD57">
        <f t="shared" si="55"/>
        <v>18476.246131026386</v>
      </c>
    </row>
    <row r="58" spans="2:31">
      <c r="B58" s="3">
        <v>540</v>
      </c>
      <c r="C58">
        <f t="shared" si="7"/>
        <v>-29405.686281705512</v>
      </c>
      <c r="D58">
        <f t="shared" si="8"/>
        <v>-27996.209385347716</v>
      </c>
      <c r="E58">
        <f t="shared" si="9"/>
        <v>-25108.911174831304</v>
      </c>
      <c r="F58">
        <f t="shared" si="10"/>
        <v>-22625.091741705521</v>
      </c>
      <c r="G58">
        <f t="shared" si="11"/>
        <v>1409.4768963577953</v>
      </c>
      <c r="H58">
        <f t="shared" si="12"/>
        <v>4296.7751068742073</v>
      </c>
      <c r="I58">
        <f t="shared" si="13"/>
        <v>6780.594539999991</v>
      </c>
      <c r="K58">
        <f t="shared" si="14"/>
        <v>-17371.771634705103</v>
      </c>
      <c r="L58">
        <f t="shared" si="15"/>
        <v>16524.328569286794</v>
      </c>
      <c r="M58">
        <f t="shared" si="16"/>
        <v>33896.100203991897</v>
      </c>
      <c r="N58">
        <f t="shared" si="17"/>
        <v>2628.2283652948972</v>
      </c>
      <c r="O58">
        <f t="shared" si="18"/>
        <v>1028.2283652948972</v>
      </c>
      <c r="P58">
        <f t="shared" si="19"/>
        <v>-34594.38139937204</v>
      </c>
      <c r="Q58" s="2">
        <f t="shared" si="20"/>
        <v>15491.72443927265</v>
      </c>
      <c r="R58">
        <f t="shared" si="21"/>
        <v>3353.6684706372002</v>
      </c>
      <c r="S58">
        <f t="shared" si="35"/>
        <v>-19178.77523733208</v>
      </c>
      <c r="T58">
        <f t="shared" si="22"/>
        <v>-15415.60616203996</v>
      </c>
      <c r="Z58">
        <v>0.995</v>
      </c>
      <c r="AA58">
        <f t="shared" si="56"/>
        <v>8.0000010151512365E-6</v>
      </c>
      <c r="AB58">
        <f t="shared" si="57"/>
        <v>800.00010151512379</v>
      </c>
      <c r="AC58">
        <f t="shared" si="58"/>
        <v>100.00252518875769</v>
      </c>
      <c r="AD58">
        <f t="shared" si="55"/>
        <v>6585.2421863428972</v>
      </c>
      <c r="AE58">
        <f>8.31446*$B$14*($Z56*LN($Z56)+(1-$Z56)*LN(1-$Z56))</f>
        <v>-6.5744556340449254</v>
      </c>
    </row>
    <row r="59" spans="2:31">
      <c r="B59" s="3">
        <v>550</v>
      </c>
      <c r="C59">
        <f t="shared" si="7"/>
        <v>-30088.468240712715</v>
      </c>
      <c r="D59">
        <f t="shared" si="8"/>
        <v>-28714.733817850447</v>
      </c>
      <c r="E59">
        <f t="shared" si="9"/>
        <v>-25891.696222857056</v>
      </c>
      <c r="F59">
        <f t="shared" si="10"/>
        <v>-23411.112690712722</v>
      </c>
      <c r="G59">
        <f t="shared" si="11"/>
        <v>1373.7344228622678</v>
      </c>
      <c r="H59">
        <f t="shared" si="12"/>
        <v>4196.7720178556592</v>
      </c>
      <c r="I59">
        <f t="shared" si="13"/>
        <v>6677.3555499999929</v>
      </c>
      <c r="K59">
        <f t="shared" si="14"/>
        <v>-17808.489324635233</v>
      </c>
      <c r="L59">
        <f t="shared" si="15"/>
        <v>15940.662538391598</v>
      </c>
      <c r="M59">
        <f t="shared" si="16"/>
        <v>33749.151863026833</v>
      </c>
      <c r="N59">
        <f t="shared" si="17"/>
        <v>2191.5106753647669</v>
      </c>
      <c r="O59">
        <f t="shared" si="18"/>
        <v>591.51067536476694</v>
      </c>
      <c r="P59">
        <f t="shared" si="19"/>
        <v>-34995.141935353553</v>
      </c>
      <c r="Q59" s="2">
        <f t="shared" si="20"/>
        <v>16696.916420012109</v>
      </c>
      <c r="R59">
        <f t="shared" si="21"/>
        <v>3325.4077333302002</v>
      </c>
      <c r="S59">
        <f t="shared" si="35"/>
        <v>-19874.580592418988</v>
      </c>
      <c r="T59">
        <f t="shared" si="22"/>
        <v>-15120.561342934565</v>
      </c>
      <c r="Z59">
        <v>0.99</v>
      </c>
      <c r="AA59">
        <f t="shared" si="56"/>
        <v>1.0000010306101493E-6</v>
      </c>
      <c r="AB59">
        <f t="shared" si="57"/>
        <v>100.00010306101494</v>
      </c>
      <c r="AC59">
        <f t="shared" si="58"/>
        <v>25.002550760126475</v>
      </c>
      <c r="AD59">
        <f t="shared" si="55"/>
        <v>2984.53052628961</v>
      </c>
      <c r="AE59">
        <f>8.31446*$B$14*($Z57*LN($Z57)+(1-$Z57)*LN(1-$Z57))</f>
        <v>-11.99545008829689</v>
      </c>
    </row>
    <row r="60" spans="2:31">
      <c r="B60" s="3">
        <v>560</v>
      </c>
      <c r="C60">
        <f t="shared" si="7"/>
        <v>-30777.308594024908</v>
      </c>
      <c r="D60">
        <f t="shared" si="8"/>
        <v>-29439.472597156226</v>
      </c>
      <c r="E60">
        <f t="shared" si="9"/>
        <v>-26680.590045906432</v>
      </c>
      <c r="F60">
        <f t="shared" si="10"/>
        <v>-24203.192034024913</v>
      </c>
      <c r="G60">
        <f t="shared" si="11"/>
        <v>1337.8359968686818</v>
      </c>
      <c r="H60">
        <f t="shared" si="12"/>
        <v>4096.7185481184752</v>
      </c>
      <c r="I60">
        <f t="shared" si="13"/>
        <v>6574.1165599999949</v>
      </c>
      <c r="K60">
        <f t="shared" si="14"/>
        <v>-18249.961834879923</v>
      </c>
      <c r="L60">
        <f t="shared" si="15"/>
        <v>15352.241776965851</v>
      </c>
      <c r="M60">
        <f t="shared" si="16"/>
        <v>33602.203611845776</v>
      </c>
      <c r="N60">
        <f t="shared" si="17"/>
        <v>1750.0381651200769</v>
      </c>
      <c r="O60">
        <f t="shared" si="18"/>
        <v>150.03816512007688</v>
      </c>
      <c r="P60">
        <f t="shared" si="19"/>
        <v>-35401.526340976576</v>
      </c>
      <c r="Q60" s="2">
        <f t="shared" si="20"/>
        <v>17917.646870667748</v>
      </c>
      <c r="R60">
        <f t="shared" si="21"/>
        <v>3297.1469960232002</v>
      </c>
      <c r="S60">
        <f t="shared" si="35"/>
        <v>-20576.04385561141</v>
      </c>
      <c r="T60">
        <f t="shared" si="22"/>
        <v>-14825.482485365166</v>
      </c>
      <c r="Z60">
        <v>0.95</v>
      </c>
      <c r="AA60">
        <f t="shared" si="56"/>
        <v>8.001166350779976E-9</v>
      </c>
      <c r="AB60">
        <f t="shared" si="57"/>
        <v>0.80011663507799768</v>
      </c>
      <c r="AC60">
        <f t="shared" si="58"/>
        <v>1.0027700831024915</v>
      </c>
      <c r="AD60">
        <f t="shared" si="55"/>
        <v>447.8532325772598</v>
      </c>
      <c r="AE60">
        <f>8.31446*$B$14*($Z58*LN($Z58)+(1-$Z58)*LN(1-$Z58))</f>
        <v>-26.173143465508016</v>
      </c>
    </row>
    <row r="61" spans="2:31">
      <c r="B61" s="3">
        <v>570</v>
      </c>
      <c r="C61">
        <f t="shared" si="7"/>
        <v>-31472.148927947346</v>
      </c>
      <c r="D61">
        <f t="shared" si="8"/>
        <v>-30170.356570995231</v>
      </c>
      <c r="E61">
        <f t="shared" si="9"/>
        <v>-27475.510436700817</v>
      </c>
      <c r="F61">
        <f t="shared" si="10"/>
        <v>-25001.271357947349</v>
      </c>
      <c r="G61">
        <f t="shared" si="11"/>
        <v>1301.7923569521154</v>
      </c>
      <c r="H61">
        <f t="shared" si="12"/>
        <v>3996.6384912465292</v>
      </c>
      <c r="I61">
        <f t="shared" si="13"/>
        <v>6470.8775699999969</v>
      </c>
      <c r="K61">
        <f t="shared" si="14"/>
        <v>-18696.115157543387</v>
      </c>
      <c r="L61">
        <f t="shared" si="15"/>
        <v>14759.140301367888</v>
      </c>
      <c r="M61">
        <f t="shared" si="16"/>
        <v>33455.255458911277</v>
      </c>
      <c r="N61">
        <f t="shared" si="17"/>
        <v>1303.8848424566131</v>
      </c>
      <c r="O61">
        <f t="shared" si="18"/>
        <v>-296.11515754338689</v>
      </c>
      <c r="P61">
        <f t="shared" si="19"/>
        <v>-35813.471004479361</v>
      </c>
      <c r="Q61" s="2">
        <f t="shared" si="20"/>
        <v>19153.872896676039</v>
      </c>
      <c r="R61">
        <f t="shared" si="21"/>
        <v>3268.8862587162007</v>
      </c>
      <c r="S61">
        <f t="shared" si="35"/>
        <v>-21283.085550025193</v>
      </c>
      <c r="T61">
        <f t="shared" si="22"/>
        <v>-14530.385454454168</v>
      </c>
      <c r="Z61">
        <v>0.9</v>
      </c>
      <c r="AA61">
        <f t="shared" si="56"/>
        <v>1.0013717421124835E-9</v>
      </c>
      <c r="AB61">
        <f t="shared" si="57"/>
        <v>0.10013717421124836</v>
      </c>
      <c r="AC61">
        <f t="shared" si="58"/>
        <v>0.25308641975308654</v>
      </c>
      <c r="AD61">
        <f t="shared" si="55"/>
        <v>188.99350320208194</v>
      </c>
      <c r="AE61">
        <f t="shared" ref="AE61:AE78" si="59">8.31446*$B$14*($Z60*LN($Z60)+(1-$Z60)*LN(1-$Z60))</f>
        <v>-165.05470501895246</v>
      </c>
    </row>
    <row r="62" spans="2:31">
      <c r="B62" s="3">
        <v>580</v>
      </c>
      <c r="C62">
        <f t="shared" si="7"/>
        <v>-32172.933727975149</v>
      </c>
      <c r="D62">
        <f t="shared" si="8"/>
        <v>-30907.318832332618</v>
      </c>
      <c r="E62">
        <f t="shared" si="9"/>
        <v>-28276.377430440341</v>
      </c>
      <c r="F62">
        <f t="shared" si="10"/>
        <v>-25805.29514797515</v>
      </c>
      <c r="G62">
        <f t="shared" si="11"/>
        <v>1265.6148956425313</v>
      </c>
      <c r="H62">
        <f t="shared" si="12"/>
        <v>3896.5562975348075</v>
      </c>
      <c r="I62">
        <f t="shared" si="13"/>
        <v>6367.6385799999989</v>
      </c>
      <c r="K62">
        <f t="shared" si="14"/>
        <v>-19146.87771420557</v>
      </c>
      <c r="L62">
        <f t="shared" si="15"/>
        <v>14161.42969910674</v>
      </c>
      <c r="M62">
        <f t="shared" si="16"/>
        <v>33308.307413312308</v>
      </c>
      <c r="N62">
        <f t="shared" si="17"/>
        <v>853.12228579443035</v>
      </c>
      <c r="O62">
        <f t="shared" si="18"/>
        <v>-746.87771420556965</v>
      </c>
      <c r="P62">
        <f t="shared" si="19"/>
        <v>-36230.915056718623</v>
      </c>
      <c r="Q62" s="2">
        <f t="shared" si="20"/>
        <v>20405.551268170013</v>
      </c>
      <c r="R62">
        <f t="shared" si="21"/>
        <v>3240.6255214092007</v>
      </c>
      <c r="S62">
        <f t="shared" si="35"/>
        <v>-21995.628503524964</v>
      </c>
      <c r="T62">
        <f t="shared" si="22"/>
        <v>-14235.286553193659</v>
      </c>
      <c r="Z62">
        <v>0.85</v>
      </c>
      <c r="AA62">
        <f t="shared" si="56"/>
        <v>2.9792462929039348E-10</v>
      </c>
      <c r="AB62">
        <f t="shared" si="57"/>
        <v>2.9792462929039351E-2</v>
      </c>
      <c r="AC62">
        <f t="shared" si="58"/>
        <v>0.11457131872356785</v>
      </c>
      <c r="AD62">
        <f t="shared" si="55"/>
        <v>111.39636574557674</v>
      </c>
      <c r="AE62">
        <f t="shared" si="59"/>
        <v>-270.28893789442606</v>
      </c>
    </row>
    <row r="63" spans="2:31">
      <c r="B63" s="3">
        <v>590</v>
      </c>
      <c r="C63">
        <f t="shared" si="7"/>
        <v>-32879.610234361971</v>
      </c>
      <c r="D63">
        <f t="shared" si="8"/>
        <v>-31650.294615019022</v>
      </c>
      <c r="E63">
        <f t="shared" si="9"/>
        <v>-29083.113218271879</v>
      </c>
      <c r="F63">
        <f t="shared" si="10"/>
        <v>-26615.210644361956</v>
      </c>
      <c r="G63">
        <f t="shared" si="11"/>
        <v>1229.3156193429495</v>
      </c>
      <c r="H63">
        <f t="shared" si="12"/>
        <v>3796.4970160900921</v>
      </c>
      <c r="I63">
        <f t="shared" si="13"/>
        <v>6264.3995900000155</v>
      </c>
      <c r="K63">
        <f t="shared" si="14"/>
        <v>-19602.180241342354</v>
      </c>
      <c r="L63">
        <f t="shared" si="15"/>
        <v>13559.179243456032</v>
      </c>
      <c r="M63">
        <f t="shared" si="16"/>
        <v>33161.359484798384</v>
      </c>
      <c r="N63">
        <f t="shared" si="17"/>
        <v>397.81975865764616</v>
      </c>
      <c r="O63">
        <f t="shared" si="18"/>
        <v>-1202.1802413423538</v>
      </c>
      <c r="P63">
        <f t="shared" si="19"/>
        <v>-36653.800236688767</v>
      </c>
      <c r="Q63" s="2">
        <f t="shared" si="20"/>
        <v>21672.638459214795</v>
      </c>
      <c r="R63">
        <f t="shared" si="21"/>
        <v>3212.3647841022002</v>
      </c>
      <c r="S63">
        <f t="shared" si="35"/>
        <v>-22713.597752852151</v>
      </c>
      <c r="T63">
        <f t="shared" si="22"/>
        <v>-13940.202483836616</v>
      </c>
      <c r="Z63">
        <v>0.8</v>
      </c>
      <c r="AA63">
        <f t="shared" si="56"/>
        <v>1.2695312500000008E-10</v>
      </c>
      <c r="AB63">
        <f t="shared" si="57"/>
        <v>1.2695312500000009E-2</v>
      </c>
      <c r="AC63">
        <f t="shared" si="58"/>
        <v>6.6406250000000028E-2</v>
      </c>
      <c r="AD63">
        <f t="shared" si="55"/>
        <v>75.35766672997633</v>
      </c>
      <c r="AE63">
        <f t="shared" si="59"/>
        <v>-351.45978021993994</v>
      </c>
    </row>
    <row r="64" spans="2:31">
      <c r="B64" s="3">
        <v>600</v>
      </c>
      <c r="C64">
        <f t="shared" si="7"/>
        <v>-33592.128307023559</v>
      </c>
      <c r="D64">
        <f t="shared" si="8"/>
        <v>-32399.221195541868</v>
      </c>
      <c r="E64">
        <f t="shared" si="9"/>
        <v>-29895.642064188665</v>
      </c>
      <c r="F64">
        <f t="shared" si="10"/>
        <v>-27430.967707023556</v>
      </c>
      <c r="G64">
        <f t="shared" si="11"/>
        <v>1192.9071114816907</v>
      </c>
      <c r="H64">
        <f t="shared" si="12"/>
        <v>3696.4862428348933</v>
      </c>
      <c r="I64">
        <f t="shared" si="13"/>
        <v>6161.1606000000029</v>
      </c>
      <c r="K64">
        <f t="shared" si="14"/>
        <v>-20061.95568273231</v>
      </c>
      <c r="L64">
        <f t="shared" si="15"/>
        <v>12952.456001082755</v>
      </c>
      <c r="M64">
        <f t="shared" si="16"/>
        <v>33014.411683815066</v>
      </c>
      <c r="N64">
        <f t="shared" si="17"/>
        <v>-61.955682732310379</v>
      </c>
      <c r="O64">
        <f t="shared" si="18"/>
        <v>-1661.9556827323104</v>
      </c>
      <c r="P64">
        <f t="shared" si="19"/>
        <v>-37082.07076559314</v>
      </c>
      <c r="Q64" s="2">
        <f t="shared" si="20"/>
        <v>22955.090683820359</v>
      </c>
      <c r="R64">
        <f t="shared" si="21"/>
        <v>3184.1040467952002</v>
      </c>
      <c r="S64">
        <f t="shared" si="35"/>
        <v>-23436.9204523685</v>
      </c>
      <c r="T64">
        <f t="shared" si="22"/>
        <v>-13645.15031322464</v>
      </c>
      <c r="Z64">
        <v>0.75</v>
      </c>
      <c r="AA64">
        <f t="shared" si="56"/>
        <v>6.6370370370370371E-11</v>
      </c>
      <c r="AB64">
        <f t="shared" si="57"/>
        <v>6.6370370370370376E-3</v>
      </c>
      <c r="AC64">
        <f t="shared" si="58"/>
        <v>4.4444444444444453E-2</v>
      </c>
      <c r="AD64">
        <f t="shared" si="55"/>
        <v>55.007330296193132</v>
      </c>
      <c r="AE64">
        <f t="shared" si="59"/>
        <v>-416.05759344113216</v>
      </c>
    </row>
    <row r="65" spans="2:31">
      <c r="B65" s="3">
        <v>610</v>
      </c>
      <c r="C65">
        <f t="shared" si="7"/>
        <v>-34310.440299043432</v>
      </c>
      <c r="D65">
        <f t="shared" si="8"/>
        <v>-33154.037800463855</v>
      </c>
      <c r="E65">
        <f t="shared" si="9"/>
        <v>-30713.890225313837</v>
      </c>
      <c r="F65">
        <f t="shared" si="10"/>
        <v>-28252.518689043431</v>
      </c>
      <c r="G65">
        <f t="shared" si="11"/>
        <v>1156.4024985795768</v>
      </c>
      <c r="H65">
        <f t="shared" si="12"/>
        <v>3596.5500737295952</v>
      </c>
      <c r="I65">
        <f t="shared" si="13"/>
        <v>6057.9216100000012</v>
      </c>
      <c r="K65">
        <f t="shared" si="14"/>
        <v>-20526.139088343843</v>
      </c>
      <c r="L65">
        <f t="shared" si="15"/>
        <v>12341.324933196609</v>
      </c>
      <c r="M65">
        <f t="shared" si="16"/>
        <v>32867.464021540451</v>
      </c>
      <c r="N65">
        <f t="shared" si="17"/>
        <v>-526.13908834384347</v>
      </c>
      <c r="O65">
        <f t="shared" si="18"/>
        <v>-2126.1390883438435</v>
      </c>
      <c r="P65">
        <f t="shared" si="19"/>
        <v>-37515.673228810236</v>
      </c>
      <c r="Q65" s="2">
        <f t="shared" si="20"/>
        <v>24252.863929005267</v>
      </c>
      <c r="R65">
        <f t="shared" si="21"/>
        <v>3155.8433094882002</v>
      </c>
      <c r="S65">
        <f t="shared" si="35"/>
        <v>-24165.525787214632</v>
      </c>
      <c r="T65">
        <f t="shared" si="22"/>
        <v>-13350.147441595604</v>
      </c>
      <c r="Z65">
        <v>0.7</v>
      </c>
      <c r="AA65">
        <f t="shared" si="56"/>
        <v>3.9952488932080753E-11</v>
      </c>
      <c r="AB65">
        <f t="shared" si="57"/>
        <v>3.9952488932080759E-3</v>
      </c>
      <c r="AC65">
        <f t="shared" si="58"/>
        <v>3.2879818594104306E-2</v>
      </c>
      <c r="AD65">
        <f t="shared" si="55"/>
        <v>42.17035121691729</v>
      </c>
      <c r="AE65">
        <f t="shared" si="59"/>
        <v>-467.55130665272969</v>
      </c>
    </row>
    <row r="66" spans="2:31">
      <c r="B66" s="3">
        <v>620</v>
      </c>
      <c r="C66">
        <f t="shared" si="7"/>
        <v>-35034.500938114019</v>
      </c>
      <c r="D66">
        <f t="shared" si="8"/>
        <v>-33914.685519165534</v>
      </c>
      <c r="E66">
        <f t="shared" si="9"/>
        <v>-31537.785875496858</v>
      </c>
      <c r="F66">
        <f t="shared" si="10"/>
        <v>-29079.818318114016</v>
      </c>
      <c r="G66">
        <f t="shared" si="11"/>
        <v>1119.8154189484849</v>
      </c>
      <c r="H66">
        <f t="shared" si="12"/>
        <v>3496.7150626171606</v>
      </c>
      <c r="I66">
        <f t="shared" si="13"/>
        <v>5954.6826200000032</v>
      </c>
      <c r="K66">
        <f t="shared" si="14"/>
        <v>-20994.667519238308</v>
      </c>
      <c r="L66">
        <f t="shared" si="15"/>
        <v>11725.848990684792</v>
      </c>
      <c r="M66">
        <f t="shared" si="16"/>
        <v>32720.516509923102</v>
      </c>
      <c r="N66">
        <f t="shared" si="17"/>
        <v>-994.66751923830816</v>
      </c>
      <c r="O66">
        <f t="shared" si="18"/>
        <v>-2594.6675192383082</v>
      </c>
      <c r="P66">
        <f t="shared" si="19"/>
        <v>-37954.556465155445</v>
      </c>
      <c r="Q66" s="2">
        <f t="shared" si="20"/>
        <v>25565.913985162813</v>
      </c>
      <c r="R66">
        <f t="shared" si="21"/>
        <v>3127.5825721812007</v>
      </c>
      <c r="S66">
        <f t="shared" si="35"/>
        <v>-24899.344890681565</v>
      </c>
      <c r="T66">
        <f t="shared" si="22"/>
        <v>-13055.21157447388</v>
      </c>
      <c r="Z66">
        <v>0.65</v>
      </c>
      <c r="AA66">
        <f t="shared" si="56"/>
        <v>2.6964944245465925E-11</v>
      </c>
      <c r="AB66">
        <f t="shared" si="57"/>
        <v>2.6964944245465926E-3</v>
      </c>
      <c r="AC66">
        <f t="shared" si="58"/>
        <v>2.6325323028619736E-2</v>
      </c>
      <c r="AD66">
        <f t="shared" si="55"/>
        <v>33.498159073827566</v>
      </c>
      <c r="AE66">
        <f t="shared" si="59"/>
        <v>-507.90068048633299</v>
      </c>
    </row>
    <row r="67" spans="2:31">
      <c r="B67" s="3">
        <v>630</v>
      </c>
      <c r="C67">
        <f t="shared" si="7"/>
        <v>-35764.267215307416</v>
      </c>
      <c r="D67">
        <f t="shared" si="8"/>
        <v>-34681.107221536346</v>
      </c>
      <c r="E67">
        <f t="shared" si="9"/>
        <v>-32367.259032137241</v>
      </c>
      <c r="F67">
        <f t="shared" si="10"/>
        <v>-29912.823585307407</v>
      </c>
      <c r="G67">
        <f t="shared" si="11"/>
        <v>1083.1599937710707</v>
      </c>
      <c r="H67">
        <f t="shared" si="12"/>
        <v>3397.0081831701755</v>
      </c>
      <c r="I67">
        <f t="shared" si="13"/>
        <v>5851.4436300000089</v>
      </c>
      <c r="K67">
        <f t="shared" si="14"/>
        <v>-21467.479958061907</v>
      </c>
      <c r="L67">
        <f t="shared" si="15"/>
        <v>11106.089203659294</v>
      </c>
      <c r="M67">
        <f t="shared" si="16"/>
        <v>32573.5691617212</v>
      </c>
      <c r="N67">
        <f t="shared" si="17"/>
        <v>-1467.4799580619074</v>
      </c>
      <c r="O67">
        <f t="shared" si="18"/>
        <v>-3067.4799580619074</v>
      </c>
      <c r="P67">
        <f t="shared" si="19"/>
        <v>-38398.671462892249</v>
      </c>
      <c r="Q67" s="2">
        <f t="shared" si="20"/>
        <v>26894.196473955235</v>
      </c>
      <c r="R67">
        <f t="shared" si="21"/>
        <v>3099.3218348741998</v>
      </c>
      <c r="S67">
        <f t="shared" si="35"/>
        <v>-25638.310765595957</v>
      </c>
      <c r="T67">
        <f t="shared" si="22"/>
        <v>-12760.360697296292</v>
      </c>
      <c r="Z67">
        <v>0.6</v>
      </c>
      <c r="AA67">
        <f t="shared" si="56"/>
        <v>2.0254629629629624E-11</v>
      </c>
      <c r="AB67">
        <f t="shared" si="57"/>
        <v>2.0254629629629624E-3</v>
      </c>
      <c r="AC67">
        <f t="shared" si="58"/>
        <v>2.2569444444444448E-2</v>
      </c>
      <c r="AD67">
        <f t="shared" si="55"/>
        <v>27.392698056919489</v>
      </c>
      <c r="AE67">
        <f t="shared" si="59"/>
        <v>-538.31691823878907</v>
      </c>
    </row>
    <row r="68" spans="2:31">
      <c r="B68" s="3">
        <v>640</v>
      </c>
      <c r="C68">
        <f t="shared" si="7"/>
        <v>-36499.698280623772</v>
      </c>
      <c r="D68">
        <f t="shared" si="8"/>
        <v>-35453.247480284976</v>
      </c>
      <c r="E68">
        <f t="shared" si="9"/>
        <v>-33202.241486137005</v>
      </c>
      <c r="F68">
        <f t="shared" si="10"/>
        <v>-30751.493640623779</v>
      </c>
      <c r="G68">
        <f t="shared" si="11"/>
        <v>1046.4508003387964</v>
      </c>
      <c r="H68">
        <f t="shared" si="12"/>
        <v>3297.4567944867667</v>
      </c>
      <c r="I68">
        <f t="shared" si="13"/>
        <v>5748.2046399999927</v>
      </c>
      <c r="K68">
        <f t="shared" si="14"/>
        <v>-21944.517224733572</v>
      </c>
      <c r="L68">
        <f t="shared" si="15"/>
        <v>10482.104765809483</v>
      </c>
      <c r="M68">
        <f t="shared" si="16"/>
        <v>32426.621990543055</v>
      </c>
      <c r="N68">
        <f t="shared" si="17"/>
        <v>-1944.5172247335722</v>
      </c>
      <c r="O68">
        <f t="shared" si="18"/>
        <v>-3544.5172247335722</v>
      </c>
      <c r="P68">
        <f t="shared" si="19"/>
        <v>-38847.971261993705</v>
      </c>
      <c r="Q68" s="2">
        <f t="shared" si="20"/>
        <v>28237.666873943279</v>
      </c>
      <c r="R68">
        <f t="shared" si="21"/>
        <v>3071.0610975672002</v>
      </c>
      <c r="S68">
        <f t="shared" si="35"/>
        <v>-26382.358209522466</v>
      </c>
      <c r="T68">
        <f t="shared" si="22"/>
        <v>-12465.613052471239</v>
      </c>
      <c r="Z68">
        <v>0.55000000000000104</v>
      </c>
      <c r="AA68">
        <f t="shared" si="56"/>
        <v>1.6984455307075489E-11</v>
      </c>
      <c r="AB68">
        <f t="shared" si="57"/>
        <v>1.6984455307075489E-3</v>
      </c>
      <c r="AC68">
        <f t="shared" si="58"/>
        <v>2.0610141822263062E-2</v>
      </c>
      <c r="AD68">
        <f t="shared" si="55"/>
        <v>23.021061724490444</v>
      </c>
      <c r="AE68">
        <f t="shared" si="59"/>
        <v>-559.57285848817833</v>
      </c>
    </row>
    <row r="69" spans="2:31">
      <c r="B69" s="3">
        <v>650</v>
      </c>
      <c r="C69">
        <f t="shared" si="7"/>
        <v>-37240.755344813682</v>
      </c>
      <c r="D69">
        <f t="shared" si="8"/>
        <v>-36231.052497563418</v>
      </c>
      <c r="E69">
        <f t="shared" si="9"/>
        <v>-34042.666734877304</v>
      </c>
      <c r="F69">
        <f t="shared" si="10"/>
        <v>-31595.789694813684</v>
      </c>
      <c r="G69">
        <f t="shared" si="11"/>
        <v>1009.7028472502643</v>
      </c>
      <c r="H69">
        <f t="shared" si="12"/>
        <v>3198.0886099363779</v>
      </c>
      <c r="I69">
        <f t="shared" si="13"/>
        <v>5644.9656499999983</v>
      </c>
      <c r="K69">
        <f t="shared" si="14"/>
        <v>-22425.721896967512</v>
      </c>
      <c r="L69">
        <f t="shared" si="15"/>
        <v>9853.9531139212995</v>
      </c>
      <c r="M69">
        <f t="shared" si="16"/>
        <v>32279.675010888812</v>
      </c>
      <c r="N69">
        <f t="shared" si="17"/>
        <v>-2425.7218969675123</v>
      </c>
      <c r="O69">
        <f t="shared" si="18"/>
        <v>-4025.7218969675123</v>
      </c>
      <c r="P69">
        <f t="shared" si="19"/>
        <v>-39302.410862198289</v>
      </c>
      <c r="Q69" s="2">
        <f t="shared" si="20"/>
        <v>29596.280544138674</v>
      </c>
      <c r="R69">
        <f t="shared" si="21"/>
        <v>3042.8003602602003</v>
      </c>
      <c r="S69">
        <f t="shared" si="35"/>
        <v>-27131.423743593146</v>
      </c>
      <c r="T69">
        <f t="shared" si="22"/>
        <v>-12170.987118605142</v>
      </c>
      <c r="Z69">
        <v>0.500000000000001</v>
      </c>
      <c r="AA69">
        <f t="shared" si="56"/>
        <v>1.6E-11</v>
      </c>
      <c r="AB69">
        <f t="shared" si="57"/>
        <v>1.5999999999999999E-3</v>
      </c>
      <c r="AC69">
        <f t="shared" si="58"/>
        <v>2.0000000000000004E-2</v>
      </c>
      <c r="AD69">
        <f t="shared" si="55"/>
        <v>19.941337654632726</v>
      </c>
      <c r="AE69">
        <f t="shared" si="59"/>
        <v>-572.15026410690803</v>
      </c>
    </row>
    <row r="70" spans="2:31">
      <c r="B70" s="3">
        <v>660</v>
      </c>
      <c r="C70">
        <f t="shared" ref="C70:C99" si="60">-8407.734 + 130.95515*$B70 - 26.9182*$B70*LN($B70)+((1.25156*10^-3)*$B70^2) -(4.42605*10^-6)*$B70^3 + 38568/$B70</f>
        <v>-37987.401587015331</v>
      </c>
      <c r="D70">
        <f t="shared" ref="D70:D98" si="61">-5156.136 + 106.976316*$B70 - 22.841*$B70*LN($B70)-((1.084475*10^-2)*$B70^2) +(2.7889*10^-8)*$B70^3 + 81944/$B70</f>
        <v>-37014.470035622136</v>
      </c>
      <c r="E70">
        <f t="shared" ref="E70:E109" si="62">-752.767 + 131.5381*$B70 - 27.5152*$B70*LN($B70)-((8.35595*10^-3)*$B70^2) +(9.67907*10^-7)*$B70^3 + 204611/$B70</f>
        <v>-34888.46991810781</v>
      </c>
      <c r="F70">
        <f t="shared" ref="F70:F99" si="63">3947.766 + 120.631251 * B70 - 26.9182 *B70 * LN(B70) + 0.00125156 * B70^2 - 0.00000442605 * B70^3 + 38568/B70</f>
        <v>-32445.674927015338</v>
      </c>
      <c r="G70">
        <f t="shared" ref="G70:G133" si="64">D70-C70</f>
        <v>972.93155139319424</v>
      </c>
      <c r="H70">
        <f t="shared" ref="H70:H133" si="65">E70-C70</f>
        <v>3098.9316689075204</v>
      </c>
      <c r="I70">
        <f t="shared" ref="I70:I133" si="66">F70-C70</f>
        <v>5541.726659999993</v>
      </c>
      <c r="K70">
        <f t="shared" ref="K70:K133" si="67">-7746.302 + 131.9197*B70-23.56414*B70*LN(B70) - (3.443396*10^-3)*B70^2 + (5.662834*10^-7)*B70^3 - (1.309265*10^-10)*B70^4+ 65812.39/B70</f>
        <v>-22911.038235297907</v>
      </c>
      <c r="L70">
        <f t="shared" ref="L70:L133" si="68">34085.045 + 117.224788 * B70 - 23.56414 *B70 * LN(B70) - 0.003443396 * B70^2 + 0.0000005662834 * B70^3 - 0.0000000001309265 * B70^4 + 65812.39/B70 + (4.24519*10^-22)*B70^7</f>
        <v>9221.6900028957316</v>
      </c>
      <c r="M70">
        <f t="shared" ref="M70:M133" si="69">L70-K70</f>
        <v>32132.728238193638</v>
      </c>
      <c r="N70">
        <f t="shared" ref="N70:N133" si="70">K70+20000</f>
        <v>-2911.0382352979068</v>
      </c>
      <c r="O70">
        <f t="shared" ref="O70:O133" si="71">K70+18400</f>
        <v>-4511.0382352979068</v>
      </c>
      <c r="P70">
        <f t="shared" ref="P70:P133" si="72">(2/3 * C70 + 1/3 * K70 + (20 * B70) - 20000)</f>
        <v>-39761.947136442854</v>
      </c>
      <c r="Q70" s="2">
        <f t="shared" ref="Q70:Q133" si="73">P70+B70^1.72</f>
        <v>30969.992745650823</v>
      </c>
      <c r="R70">
        <f t="shared" ref="R70:R133" si="74">(26180-9.2*B70+(0.333-0.667)*(28370+2.2*B70)+(47200-25*B70)*(0.333-0.667)^2)*(0.667)*(0.333)</f>
        <v>3014.5396229532003</v>
      </c>
      <c r="S70">
        <f t="shared" ref="S70:S133" si="75">(0.667*E70) + (0.333)*K70+R70</f>
        <v>-27885.445544778911</v>
      </c>
      <c r="T70">
        <f t="shared" ref="T70:T133" si="76">P70-S70</f>
        <v>-11876.501591663942</v>
      </c>
      <c r="Z70">
        <v>0.45000000000000101</v>
      </c>
      <c r="AA70">
        <f t="shared" si="56"/>
        <v>1.6984455307075411E-11</v>
      </c>
      <c r="AB70">
        <f t="shared" si="57"/>
        <v>1.6984455307075411E-3</v>
      </c>
      <c r="AC70">
        <f t="shared" si="58"/>
        <v>2.0610141822263013E-2</v>
      </c>
      <c r="AD70">
        <f t="shared" si="55"/>
        <v>17.952809556280457</v>
      </c>
      <c r="AE70">
        <f t="shared" si="59"/>
        <v>-576.31445068784433</v>
      </c>
    </row>
    <row r="71" spans="2:31">
      <c r="B71" s="3">
        <v>670</v>
      </c>
      <c r="C71">
        <f t="shared" si="60"/>
        <v>-38739.602067785396</v>
      </c>
      <c r="D71">
        <f t="shared" si="61"/>
        <v>-37803.449351233707</v>
      </c>
      <c r="E71">
        <f t="shared" si="62"/>
        <v>-35739.587756637004</v>
      </c>
      <c r="F71">
        <f t="shared" si="63"/>
        <v>-33301.114397785394</v>
      </c>
      <c r="G71">
        <f t="shared" si="64"/>
        <v>936.15271655168908</v>
      </c>
      <c r="H71">
        <f t="shared" si="65"/>
        <v>3000.0143111483922</v>
      </c>
      <c r="I71">
        <f t="shared" si="66"/>
        <v>5438.4876700000023</v>
      </c>
      <c r="K71">
        <f t="shared" si="67"/>
        <v>-23400.412112299156</v>
      </c>
      <c r="L71">
        <f t="shared" si="68"/>
        <v>8585.3695765731427</v>
      </c>
      <c r="M71">
        <f t="shared" si="69"/>
        <v>31985.781688872299</v>
      </c>
      <c r="N71">
        <f t="shared" si="70"/>
        <v>-3400.4121122991564</v>
      </c>
      <c r="O71">
        <f t="shared" si="71"/>
        <v>-5000.4121122991564</v>
      </c>
      <c r="P71">
        <f t="shared" si="72"/>
        <v>-40226.538749289983</v>
      </c>
      <c r="Q71" s="2">
        <f t="shared" si="73"/>
        <v>32358.758661583961</v>
      </c>
      <c r="R71">
        <f t="shared" si="74"/>
        <v>2986.2788856461998</v>
      </c>
      <c r="S71">
        <f t="shared" si="75"/>
        <v>-28644.363381426301</v>
      </c>
      <c r="T71">
        <f t="shared" si="76"/>
        <v>-11582.175367863681</v>
      </c>
      <c r="Z71">
        <v>0.40000000000000102</v>
      </c>
      <c r="AA71">
        <f t="shared" si="56"/>
        <v>2.0254629629629537E-11</v>
      </c>
      <c r="AB71">
        <f t="shared" si="57"/>
        <v>2.0254629629629537E-3</v>
      </c>
      <c r="AC71">
        <f t="shared" si="58"/>
        <v>2.2569444444444392E-2</v>
      </c>
      <c r="AD71">
        <f t="shared" si="55"/>
        <v>17.054589435009213</v>
      </c>
      <c r="AE71">
        <f t="shared" si="59"/>
        <v>-572.15026410690859</v>
      </c>
    </row>
    <row r="72" spans="2:31">
      <c r="B72" s="3">
        <v>680</v>
      </c>
      <c r="C72">
        <f t="shared" si="60"/>
        <v>-39497.323647139739</v>
      </c>
      <c r="D72">
        <f t="shared" si="61"/>
        <v>-38597.941133642089</v>
      </c>
      <c r="E72">
        <f t="shared" si="62"/>
        <v>-36595.958493707963</v>
      </c>
      <c r="F72">
        <f t="shared" si="63"/>
        <v>-34162.07496713975</v>
      </c>
      <c r="G72">
        <f t="shared" si="64"/>
        <v>899.38251349765051</v>
      </c>
      <c r="H72">
        <f t="shared" si="65"/>
        <v>2901.365153431776</v>
      </c>
      <c r="I72">
        <f t="shared" si="66"/>
        <v>5335.2486799999897</v>
      </c>
      <c r="K72">
        <f t="shared" si="67"/>
        <v>-23893.790945719011</v>
      </c>
      <c r="L72">
        <f t="shared" si="68"/>
        <v>7945.0444346458835</v>
      </c>
      <c r="M72">
        <f t="shared" si="69"/>
        <v>31838.835380364893</v>
      </c>
      <c r="N72">
        <f t="shared" si="70"/>
        <v>-3893.7909457190108</v>
      </c>
      <c r="O72">
        <f t="shared" si="71"/>
        <v>-5493.7909457190108</v>
      </c>
      <c r="P72">
        <f t="shared" si="72"/>
        <v>-40696.146079999497</v>
      </c>
      <c r="Q72" s="2">
        <f t="shared" si="73"/>
        <v>33762.533415326354</v>
      </c>
      <c r="R72">
        <f t="shared" si="74"/>
        <v>2958.0181483391998</v>
      </c>
      <c r="S72">
        <f t="shared" si="75"/>
        <v>-29408.118551888445</v>
      </c>
      <c r="T72">
        <f t="shared" si="76"/>
        <v>-11288.027528111052</v>
      </c>
      <c r="Z72">
        <v>0.35000000000000098</v>
      </c>
      <c r="AA72">
        <f t="shared" si="56"/>
        <v>2.6964944245465744E-11</v>
      </c>
      <c r="AB72">
        <f t="shared" si="57"/>
        <v>2.6964944245465748E-3</v>
      </c>
      <c r="AC72">
        <f t="shared" si="58"/>
        <v>2.6325323028619639E-2</v>
      </c>
      <c r="AD72">
        <f t="shared" si="55"/>
        <v>17.492822329926213</v>
      </c>
      <c r="AE72">
        <f t="shared" si="59"/>
        <v>-559.57285848817855</v>
      </c>
    </row>
    <row r="73" spans="2:31">
      <c r="B73" s="3">
        <v>690</v>
      </c>
      <c r="C73">
        <f t="shared" si="60"/>
        <v>-40260.534907250832</v>
      </c>
      <c r="D73">
        <f t="shared" si="61"/>
        <v>-39397.897445811424</v>
      </c>
      <c r="E73">
        <f t="shared" si="62"/>
        <v>-37457.521838948145</v>
      </c>
      <c r="F73">
        <f t="shared" si="63"/>
        <v>-35028.525217250841</v>
      </c>
      <c r="G73">
        <f t="shared" si="64"/>
        <v>862.63746143940807</v>
      </c>
      <c r="H73">
        <f t="shared" si="65"/>
        <v>2803.0130683026873</v>
      </c>
      <c r="I73">
        <f t="shared" si="66"/>
        <v>5232.0096899999917</v>
      </c>
      <c r="K73">
        <f t="shared" si="67"/>
        <v>-24391.123635264099</v>
      </c>
      <c r="L73">
        <f t="shared" si="68"/>
        <v>7300.7656959202541</v>
      </c>
      <c r="M73">
        <f t="shared" si="69"/>
        <v>31691.889331184353</v>
      </c>
      <c r="N73">
        <f t="shared" si="70"/>
        <v>-4391.123635264099</v>
      </c>
      <c r="O73">
        <f t="shared" si="71"/>
        <v>-5991.123635264099</v>
      </c>
      <c r="P73">
        <f t="shared" si="72"/>
        <v>-41170.731149921921</v>
      </c>
      <c r="Q73" s="2">
        <f t="shared" si="73"/>
        <v>35181.272087361402</v>
      </c>
      <c r="R73">
        <f t="shared" si="74"/>
        <v>2929.7574110322007</v>
      </c>
      <c r="S73">
        <f t="shared" si="75"/>
        <v>-30176.653826089161</v>
      </c>
      <c r="T73">
        <f>P73-S73</f>
        <v>-10994.07732383276</v>
      </c>
      <c r="Z73">
        <v>0.30000000000000099</v>
      </c>
      <c r="AA73">
        <f t="shared" si="56"/>
        <v>3.9952488932080411E-11</v>
      </c>
      <c r="AB73">
        <f t="shared" si="57"/>
        <v>3.9952488932080412E-3</v>
      </c>
      <c r="AC73">
        <f t="shared" si="58"/>
        <v>3.2879818594104146E-2</v>
      </c>
      <c r="AD73">
        <f t="shared" si="55"/>
        <v>19.952857259537804</v>
      </c>
      <c r="AE73">
        <f t="shared" si="59"/>
        <v>-538.31691823878953</v>
      </c>
    </row>
    <row r="74" spans="2:31">
      <c r="B74" s="3">
        <v>700</v>
      </c>
      <c r="C74">
        <f t="shared" si="60"/>
        <v>-41029.206079478601</v>
      </c>
      <c r="D74">
        <f t="shared" si="61"/>
        <v>-40203.271668765621</v>
      </c>
      <c r="E74">
        <f t="shared" si="62"/>
        <v>-38324.218914778983</v>
      </c>
      <c r="F74">
        <f t="shared" si="63"/>
        <v>-35900.435379478593</v>
      </c>
      <c r="G74">
        <f t="shared" si="64"/>
        <v>825.93441071298002</v>
      </c>
      <c r="H74">
        <f t="shared" si="65"/>
        <v>2704.987164699618</v>
      </c>
      <c r="I74">
        <f t="shared" si="66"/>
        <v>5128.7707000000082</v>
      </c>
      <c r="K74">
        <f t="shared" si="67"/>
        <v>-24892.36050279675</v>
      </c>
      <c r="L74">
        <f t="shared" si="68"/>
        <v>6652.5830581683294</v>
      </c>
      <c r="M74">
        <f t="shared" si="69"/>
        <v>31544.943560965079</v>
      </c>
      <c r="N74">
        <f t="shared" si="70"/>
        <v>-4892.3605027967496</v>
      </c>
      <c r="O74">
        <f t="shared" si="71"/>
        <v>-6492.3605027967496</v>
      </c>
      <c r="P74">
        <f t="shared" si="72"/>
        <v>-41650.257553917982</v>
      </c>
      <c r="Q74" s="2">
        <f t="shared" si="73"/>
        <v>36614.929730720396</v>
      </c>
      <c r="R74">
        <f t="shared" si="74"/>
        <v>2901.4966737252003</v>
      </c>
      <c r="S74">
        <f t="shared" si="75"/>
        <v>-30949.913389863697</v>
      </c>
      <c r="T74">
        <f t="shared" si="76"/>
        <v>-10700.344164054284</v>
      </c>
      <c r="Z74">
        <v>0.250000000000001</v>
      </c>
      <c r="AA74">
        <f t="shared" si="56"/>
        <v>6.6370370370369621E-11</v>
      </c>
      <c r="AB74">
        <f t="shared" si="57"/>
        <v>6.6370370370369613E-3</v>
      </c>
      <c r="AC74">
        <f t="shared" si="58"/>
        <v>4.4444444444444141E-2</v>
      </c>
      <c r="AD74">
        <f t="shared" si="55"/>
        <v>26.124967221311977</v>
      </c>
      <c r="AE74">
        <f t="shared" si="59"/>
        <v>-507.90068048633367</v>
      </c>
    </row>
    <row r="75" spans="2:31">
      <c r="B75" s="3">
        <v>710</v>
      </c>
      <c r="C75">
        <f t="shared" si="60"/>
        <v>-41803.308975437591</v>
      </c>
      <c r="D75">
        <f t="shared" si="61"/>
        <v>-41014.018448824114</v>
      </c>
      <c r="E75">
        <f t="shared" si="62"/>
        <v>-39195.992205177812</v>
      </c>
      <c r="F75">
        <f t="shared" si="63"/>
        <v>-36777.77726543758</v>
      </c>
      <c r="G75">
        <f t="shared" si="64"/>
        <v>789.29052661347669</v>
      </c>
      <c r="H75">
        <f t="shared" si="65"/>
        <v>2607.3167702597784</v>
      </c>
      <c r="I75">
        <f t="shared" si="66"/>
        <v>5025.5317100000102</v>
      </c>
      <c r="K75">
        <f t="shared" si="67"/>
        <v>-25397.453235721216</v>
      </c>
      <c r="L75">
        <f t="shared" si="68"/>
        <v>6000.5448547919195</v>
      </c>
      <c r="M75">
        <f t="shared" si="69"/>
        <v>31397.998090513134</v>
      </c>
      <c r="N75">
        <f t="shared" si="70"/>
        <v>-5397.4532357212156</v>
      </c>
      <c r="O75">
        <f t="shared" si="71"/>
        <v>-6997.4532357212156</v>
      </c>
      <c r="P75">
        <f t="shared" si="72"/>
        <v>-42134.690395532132</v>
      </c>
      <c r="Q75" s="2">
        <f t="shared" si="73"/>
        <v>38063.461385182891</v>
      </c>
      <c r="R75">
        <f t="shared" si="74"/>
        <v>2873.2359364182003</v>
      </c>
      <c r="S75">
        <f t="shared" si="75"/>
        <v>-31727.842791930565</v>
      </c>
      <c r="T75">
        <f t="shared" si="76"/>
        <v>-10406.847603601567</v>
      </c>
      <c r="Z75">
        <v>0.20000000000000101</v>
      </c>
      <c r="AA75">
        <f t="shared" si="56"/>
        <v>1.2695312499999811E-10</v>
      </c>
      <c r="AB75">
        <f t="shared" si="57"/>
        <v>1.2695312499999811E-2</v>
      </c>
      <c r="AC75">
        <f t="shared" si="58"/>
        <v>6.6406249999999389E-2</v>
      </c>
      <c r="AD75">
        <f t="shared" si="55"/>
        <v>40.516946427932915</v>
      </c>
      <c r="AE75">
        <f t="shared" si="59"/>
        <v>-467.5513066527306</v>
      </c>
    </row>
    <row r="76" spans="2:31">
      <c r="B76" s="3">
        <v>720</v>
      </c>
      <c r="C76">
        <f t="shared" si="60"/>
        <v>-42582.816921827143</v>
      </c>
      <c r="D76">
        <f t="shared" si="61"/>
        <v>-41830.093647553251</v>
      </c>
      <c r="E76">
        <f t="shared" si="62"/>
        <v>-40072.785506683831</v>
      </c>
      <c r="F76">
        <f t="shared" si="63"/>
        <v>-37660.524201827131</v>
      </c>
      <c r="G76">
        <f t="shared" si="64"/>
        <v>752.72327427389246</v>
      </c>
      <c r="H76">
        <f t="shared" si="65"/>
        <v>2510.0314151433122</v>
      </c>
      <c r="I76">
        <f t="shared" si="66"/>
        <v>4922.2927200000122</v>
      </c>
      <c r="K76">
        <f t="shared" si="67"/>
        <v>-25906.354833352907</v>
      </c>
      <c r="L76">
        <f t="shared" si="68"/>
        <v>5344.6981085050984</v>
      </c>
      <c r="M76">
        <f t="shared" si="69"/>
        <v>31251.052941858004</v>
      </c>
      <c r="N76">
        <f t="shared" si="70"/>
        <v>-5906.354833352907</v>
      </c>
      <c r="O76">
        <f t="shared" si="71"/>
        <v>-7506.354833352907</v>
      </c>
      <c r="P76">
        <f t="shared" si="72"/>
        <v>-42623.996225669063</v>
      </c>
      <c r="Q76" s="2">
        <f t="shared" si="73"/>
        <v>39526.822090326168</v>
      </c>
      <c r="R76">
        <f t="shared" si="74"/>
        <v>2844.9751991112003</v>
      </c>
      <c r="S76">
        <f t="shared" si="75"/>
        <v>-32510.38889335344</v>
      </c>
      <c r="T76">
        <f t="shared" si="76"/>
        <v>-10113.607332315623</v>
      </c>
      <c r="Z76">
        <v>0.15000000000000099</v>
      </c>
      <c r="AA76">
        <f t="shared" si="56"/>
        <v>2.9792462929038769E-10</v>
      </c>
      <c r="AB76">
        <f t="shared" si="57"/>
        <v>2.9792462929038772E-2</v>
      </c>
      <c r="AC76">
        <f t="shared" si="58"/>
        <v>0.11457131872356642</v>
      </c>
      <c r="AD76">
        <f t="shared" si="55"/>
        <v>77.648588295266705</v>
      </c>
      <c r="AE76">
        <f t="shared" si="59"/>
        <v>-416.05759344113335</v>
      </c>
    </row>
    <row r="77" spans="2:31">
      <c r="B77" s="3">
        <v>730</v>
      </c>
      <c r="C77">
        <f t="shared" si="60"/>
        <v>-43367.704698773319</v>
      </c>
      <c r="D77">
        <f t="shared" si="61"/>
        <v>-42651.45429426607</v>
      </c>
      <c r="E77">
        <f t="shared" si="62"/>
        <v>-40954.543881545404</v>
      </c>
      <c r="F77">
        <f t="shared" si="63"/>
        <v>-38548.65096877332</v>
      </c>
      <c r="G77">
        <f t="shared" si="64"/>
        <v>716.25040450724919</v>
      </c>
      <c r="H77">
        <f t="shared" si="65"/>
        <v>2413.1608172279157</v>
      </c>
      <c r="I77">
        <f t="shared" si="66"/>
        <v>4819.0537299999996</v>
      </c>
      <c r="K77">
        <f t="shared" si="67"/>
        <v>-26419.019556080955</v>
      </c>
      <c r="L77">
        <f t="shared" si="68"/>
        <v>4685.0885822247583</v>
      </c>
      <c r="M77">
        <f t="shared" si="69"/>
        <v>31104.108138305714</v>
      </c>
      <c r="N77">
        <f t="shared" si="70"/>
        <v>-6419.0195560809552</v>
      </c>
      <c r="O77">
        <f t="shared" si="71"/>
        <v>-8019.0195560809552</v>
      </c>
      <c r="P77">
        <f t="shared" si="72"/>
        <v>-43118.14298454253</v>
      </c>
      <c r="Q77" s="2">
        <f t="shared" si="73"/>
        <v>41004.966897512393</v>
      </c>
      <c r="R77">
        <f t="shared" si="74"/>
        <v>2816.7144618042007</v>
      </c>
      <c r="S77">
        <f t="shared" si="75"/>
        <v>-33297.499819361547</v>
      </c>
      <c r="T77">
        <f t="shared" si="76"/>
        <v>-9820.6431651809835</v>
      </c>
      <c r="Z77">
        <v>0.100000000000001</v>
      </c>
      <c r="AA77">
        <f t="shared" si="56"/>
        <v>1.0013717421124527E-9</v>
      </c>
      <c r="AB77">
        <f t="shared" si="57"/>
        <v>0.10013717421124528</v>
      </c>
      <c r="AC77">
        <f t="shared" si="58"/>
        <v>0.25308641975308144</v>
      </c>
      <c r="AD77">
        <f t="shared" si="55"/>
        <v>203.3394244633354</v>
      </c>
      <c r="AE77">
        <f t="shared" si="59"/>
        <v>-351.45978021994131</v>
      </c>
    </row>
    <row r="78" spans="2:31">
      <c r="B78" s="3">
        <v>740</v>
      </c>
      <c r="C78">
        <f t="shared" si="60"/>
        <v>-44157.948481450469</v>
      </c>
      <c r="D78">
        <f t="shared" si="61"/>
        <v>-43478.058540914411</v>
      </c>
      <c r="E78">
        <f t="shared" si="62"/>
        <v>-41841.213612908716</v>
      </c>
      <c r="F78">
        <f t="shared" si="63"/>
        <v>-39442.133741450467</v>
      </c>
      <c r="G78">
        <f t="shared" si="64"/>
        <v>679.88994053605711</v>
      </c>
      <c r="H78">
        <f t="shared" si="65"/>
        <v>2316.7348685417528</v>
      </c>
      <c r="I78">
        <f t="shared" si="66"/>
        <v>4715.8147400000016</v>
      </c>
      <c r="K78">
        <f t="shared" si="67"/>
        <v>-26935.402877147459</v>
      </c>
      <c r="L78">
        <f t="shared" si="68"/>
        <v>4021.7608273460364</v>
      </c>
      <c r="M78">
        <f t="shared" si="69"/>
        <v>30957.163704493494</v>
      </c>
      <c r="N78">
        <f t="shared" si="70"/>
        <v>-6935.4028771474586</v>
      </c>
      <c r="O78">
        <f t="shared" si="71"/>
        <v>-8535.4028771474586</v>
      </c>
      <c r="P78">
        <f t="shared" si="72"/>
        <v>-43617.0999466828</v>
      </c>
      <c r="Q78" s="2">
        <f t="shared" si="73"/>
        <v>42497.850880898295</v>
      </c>
      <c r="R78">
        <f t="shared" si="74"/>
        <v>2788.4537244972003</v>
      </c>
      <c r="S78">
        <f t="shared" si="75"/>
        <v>-34089.124913403015</v>
      </c>
      <c r="T78">
        <f t="shared" si="76"/>
        <v>-9527.9750332797848</v>
      </c>
      <c r="Z78">
        <v>5.0000000000000898E-2</v>
      </c>
      <c r="AA78">
        <f t="shared" si="56"/>
        <v>8.0011663507795657E-9</v>
      </c>
      <c r="AB78">
        <f t="shared" si="57"/>
        <v>0.80011663507795672</v>
      </c>
      <c r="AC78">
        <f t="shared" si="58"/>
        <v>1.0027700831024573</v>
      </c>
      <c r="AD78">
        <f t="shared" si="55"/>
        <v>1043.0912960555308</v>
      </c>
      <c r="AE78">
        <f t="shared" si="59"/>
        <v>-270.28893789442787</v>
      </c>
    </row>
    <row r="79" spans="2:31">
      <c r="B79" s="3">
        <v>750</v>
      </c>
      <c r="C79">
        <f t="shared" si="60"/>
        <v>-44953.525784769059</v>
      </c>
      <c r="D79">
        <f t="shared" si="61"/>
        <v>-44309.865619228236</v>
      </c>
      <c r="E79">
        <f t="shared" si="62"/>
        <v>-42732.742161951413</v>
      </c>
      <c r="F79">
        <f t="shared" si="63"/>
        <v>-40340.950034769055</v>
      </c>
      <c r="G79">
        <f t="shared" si="64"/>
        <v>643.66016554082307</v>
      </c>
      <c r="H79">
        <f t="shared" si="65"/>
        <v>2220.7836228176457</v>
      </c>
      <c r="I79">
        <f t="shared" si="66"/>
        <v>4612.5757500000036</v>
      </c>
      <c r="K79">
        <f t="shared" si="67"/>
        <v>-27455.461436879941</v>
      </c>
      <c r="L79">
        <f t="shared" si="68"/>
        <v>3354.7582295661487</v>
      </c>
      <c r="M79">
        <f t="shared" si="69"/>
        <v>30810.21966644609</v>
      </c>
      <c r="N79">
        <f t="shared" si="70"/>
        <v>-7455.4614368799412</v>
      </c>
      <c r="O79">
        <f t="shared" si="71"/>
        <v>-9055.4614368799412</v>
      </c>
      <c r="P79">
        <f t="shared" si="72"/>
        <v>-44120.837668806023</v>
      </c>
      <c r="Q79" s="2">
        <f t="shared" si="73"/>
        <v>44005.429147541538</v>
      </c>
      <c r="R79">
        <f t="shared" si="74"/>
        <v>2760.1929871902003</v>
      </c>
      <c r="S79">
        <f t="shared" si="75"/>
        <v>-34885.21469331241</v>
      </c>
      <c r="T79">
        <f t="shared" si="76"/>
        <v>-9235.6229754936139</v>
      </c>
      <c r="Z79">
        <v>0.01</v>
      </c>
      <c r="AA79">
        <f t="shared" si="56"/>
        <v>1.0000010306101518E-6</v>
      </c>
      <c r="AB79">
        <f t="shared" si="57"/>
        <v>100.0001030610152</v>
      </c>
      <c r="AC79">
        <f t="shared" si="58"/>
        <v>25.002550760126518</v>
      </c>
      <c r="AD79">
        <f t="shared" si="55"/>
        <v>40001.173098629282</v>
      </c>
    </row>
    <row r="80" spans="2:31">
      <c r="B80" s="3">
        <v>760</v>
      </c>
      <c r="C80">
        <f t="shared" si="60"/>
        <v>-45754.415410932095</v>
      </c>
      <c r="D80">
        <f t="shared" si="61"/>
        <v>-45146.835799967812</v>
      </c>
      <c r="E80">
        <f t="shared" si="62"/>
        <v>-43629.07812686915</v>
      </c>
      <c r="F80">
        <f t="shared" si="63"/>
        <v>-41245.07865093209</v>
      </c>
      <c r="G80">
        <f t="shared" si="64"/>
        <v>607.57961096428335</v>
      </c>
      <c r="H80">
        <f t="shared" si="65"/>
        <v>2125.3372840629454</v>
      </c>
      <c r="I80">
        <f t="shared" si="66"/>
        <v>4509.3367600000056</v>
      </c>
      <c r="K80">
        <f t="shared" si="67"/>
        <v>-27979.152999225826</v>
      </c>
      <c r="L80">
        <f t="shared" si="68"/>
        <v>2684.1230524077009</v>
      </c>
      <c r="M80">
        <f t="shared" si="69"/>
        <v>30663.276051633526</v>
      </c>
      <c r="N80">
        <f t="shared" si="70"/>
        <v>-7979.1529992258256</v>
      </c>
      <c r="O80">
        <f t="shared" si="71"/>
        <v>-9579.1529992258256</v>
      </c>
      <c r="P80">
        <f t="shared" si="72"/>
        <v>-44629.327940363335</v>
      </c>
      <c r="Q80" s="2">
        <f t="shared" si="73"/>
        <v>45527.65684667429</v>
      </c>
      <c r="R80">
        <f t="shared" si="74"/>
        <v>2731.9322498832003</v>
      </c>
      <c r="S80">
        <f t="shared" si="75"/>
        <v>-35685.720809480728</v>
      </c>
      <c r="T80">
        <f t="shared" si="76"/>
        <v>-8943.6071308826067</v>
      </c>
      <c r="Z80">
        <v>5.0000000000000001E-3</v>
      </c>
      <c r="AA80">
        <f t="shared" si="56"/>
        <v>8.0000010151512568E-6</v>
      </c>
      <c r="AB80">
        <f t="shared" si="57"/>
        <v>800.00010151512583</v>
      </c>
      <c r="AC80">
        <f t="shared" si="58"/>
        <v>100.00252518875786</v>
      </c>
      <c r="AD80">
        <f t="shared" si="55"/>
        <v>184083.3377744504</v>
      </c>
      <c r="AE80">
        <f>8.31446*$B$14*($Z78*LN($Z78)+(1-$Z78)*LN(1-$Z78))</f>
        <v>-165.05470501895459</v>
      </c>
    </row>
    <row r="81" spans="2:31">
      <c r="B81" s="3">
        <v>770</v>
      </c>
      <c r="C81">
        <f t="shared" si="60"/>
        <v>-46560.597399677761</v>
      </c>
      <c r="D81">
        <f t="shared" si="61"/>
        <v>-45988.930354162694</v>
      </c>
      <c r="E81">
        <f t="shared" si="62"/>
        <v>-44530.171203626916</v>
      </c>
      <c r="F81">
        <f t="shared" si="63"/>
        <v>-42154.499629677768</v>
      </c>
      <c r="G81">
        <f t="shared" si="64"/>
        <v>571.667045515067</v>
      </c>
      <c r="H81">
        <f t="shared" si="65"/>
        <v>2030.4261960508447</v>
      </c>
      <c r="I81">
        <f t="shared" si="66"/>
        <v>4406.097769999993</v>
      </c>
      <c r="K81">
        <f t="shared" si="67"/>
        <v>-28506.436410447877</v>
      </c>
      <c r="L81">
        <f t="shared" si="68"/>
        <v>2009.8964785826015</v>
      </c>
      <c r="M81">
        <f t="shared" si="69"/>
        <v>30516.33288903048</v>
      </c>
      <c r="N81">
        <f t="shared" si="70"/>
        <v>-8506.4364104478773</v>
      </c>
      <c r="O81">
        <f t="shared" si="71"/>
        <v>-10106.436410447877</v>
      </c>
      <c r="P81">
        <f t="shared" si="72"/>
        <v>-45142.543736601132</v>
      </c>
      <c r="Q81" s="2">
        <f t="shared" si="73"/>
        <v>47064.489178209056</v>
      </c>
      <c r="R81">
        <f t="shared" si="74"/>
        <v>2703.6715125762003</v>
      </c>
      <c r="S81">
        <f t="shared" si="75"/>
        <v>-36490.596004922103</v>
      </c>
      <c r="T81">
        <f t="shared" si="76"/>
        <v>-8651.9477316790289</v>
      </c>
      <c r="Z81">
        <v>3.0000000000000001E-3</v>
      </c>
      <c r="AA81">
        <f t="shared" si="56"/>
        <v>3.7037038046091307E-5</v>
      </c>
      <c r="AB81">
        <f t="shared" si="57"/>
        <v>3703.7038046091311</v>
      </c>
      <c r="AC81">
        <f t="shared" si="58"/>
        <v>277.78029284554884</v>
      </c>
      <c r="AD81">
        <f t="shared" si="55"/>
        <v>560640.52900733566</v>
      </c>
      <c r="AE81">
        <f>8.31446*$B$14*($Z80*LN($Z80)+(1-$Z80)*LN(1-$Z80))</f>
        <v>-26.173143465508005</v>
      </c>
    </row>
    <row r="82" spans="2:31">
      <c r="B82" s="3">
        <v>780</v>
      </c>
      <c r="C82">
        <f t="shared" si="60"/>
        <v>-47372.052981039749</v>
      </c>
      <c r="D82">
        <f t="shared" si="61"/>
        <v>-46836.111516220881</v>
      </c>
      <c r="E82">
        <f t="shared" si="62"/>
        <v>-45435.972148390021</v>
      </c>
      <c r="F82">
        <f t="shared" si="63"/>
        <v>-43069.194201039754</v>
      </c>
      <c r="G82">
        <f t="shared" si="64"/>
        <v>535.94146481886855</v>
      </c>
      <c r="H82">
        <f t="shared" si="65"/>
        <v>1936.0808326497281</v>
      </c>
      <c r="I82">
        <f t="shared" si="66"/>
        <v>4302.858779999995</v>
      </c>
      <c r="K82">
        <f t="shared" si="67"/>
        <v>-29037.271559850364</v>
      </c>
      <c r="L82">
        <f t="shared" si="68"/>
        <v>1332.1186493268706</v>
      </c>
      <c r="M82">
        <f t="shared" si="69"/>
        <v>30369.390209177232</v>
      </c>
      <c r="N82">
        <f t="shared" si="70"/>
        <v>-9037.2715598503637</v>
      </c>
      <c r="O82">
        <f t="shared" si="71"/>
        <v>-10637.271559850364</v>
      </c>
      <c r="P82">
        <f t="shared" si="72"/>
        <v>-45660.459173976618</v>
      </c>
      <c r="Q82" s="2">
        <f t="shared" si="73"/>
        <v>48615.881400534374</v>
      </c>
      <c r="R82">
        <f t="shared" si="74"/>
        <v>2675.4107752692007</v>
      </c>
      <c r="S82">
        <f t="shared" si="75"/>
        <v>-37299.794077137114</v>
      </c>
      <c r="T82">
        <f t="shared" si="76"/>
        <v>-8360.6650968395043</v>
      </c>
      <c r="Z82">
        <v>1E-3</v>
      </c>
      <c r="AA82">
        <f t="shared" si="56"/>
        <v>1.0000000010030061E-3</v>
      </c>
      <c r="AB82">
        <f t="shared" si="57"/>
        <v>100000.00010030059</v>
      </c>
      <c r="AC82">
        <f t="shared" si="58"/>
        <v>2500.0025050075101</v>
      </c>
      <c r="AD82">
        <f t="shared" si="55"/>
        <v>6000000.6055627689</v>
      </c>
      <c r="AE82">
        <f>8.31446*$B$14*($Z80*LN($Z80)+(1-$Z80)*LN(1-$Z80))</f>
        <v>-26.173143465508005</v>
      </c>
    </row>
    <row r="83" spans="2:31">
      <c r="B83" s="3">
        <v>790</v>
      </c>
      <c r="C83">
        <f t="shared" si="60"/>
        <v>-48188.764530468412</v>
      </c>
      <c r="D83">
        <f t="shared" si="61"/>
        <v>-47688.342448798736</v>
      </c>
      <c r="E83">
        <f t="shared" si="62"/>
        <v>-46346.432741555043</v>
      </c>
      <c r="F83">
        <f t="shared" si="63"/>
        <v>-43989.144740468415</v>
      </c>
      <c r="G83">
        <f t="shared" si="64"/>
        <v>500.42208166967612</v>
      </c>
      <c r="H83">
        <f t="shared" si="65"/>
        <v>1842.3317889133687</v>
      </c>
      <c r="I83">
        <f t="shared" si="66"/>
        <v>4199.619789999997</v>
      </c>
      <c r="K83">
        <f t="shared" si="67"/>
        <v>-29571.619342414022</v>
      </c>
      <c r="L83">
        <f t="shared" si="68"/>
        <v>650.82870182835234</v>
      </c>
      <c r="M83">
        <f t="shared" si="69"/>
        <v>30222.448044242374</v>
      </c>
      <c r="N83">
        <f t="shared" si="70"/>
        <v>-9571.619342414022</v>
      </c>
      <c r="O83">
        <f t="shared" si="71"/>
        <v>-11171.619342414022</v>
      </c>
      <c r="P83">
        <f t="shared" si="72"/>
        <v>-46183.04946778361</v>
      </c>
      <c r="Q83" s="2">
        <f t="shared" si="73"/>
        <v>50181.788837652726</v>
      </c>
      <c r="R83">
        <f t="shared" si="74"/>
        <v>2647.1500379622003</v>
      </c>
      <c r="S83">
        <f t="shared" si="75"/>
        <v>-38113.269841678884</v>
      </c>
      <c r="T83">
        <f t="shared" si="76"/>
        <v>-8069.779626104726</v>
      </c>
      <c r="Z83">
        <v>1E-4</v>
      </c>
      <c r="AA83">
        <f t="shared" si="56"/>
        <v>1.0000000000010003</v>
      </c>
      <c r="AB83">
        <f t="shared" si="57"/>
        <v>100000000.00010003</v>
      </c>
      <c r="AC83">
        <f t="shared" si="58"/>
        <v>250000.00250050006</v>
      </c>
      <c r="AD83">
        <f t="shared" si="55"/>
        <v>800000000.36631238</v>
      </c>
    </row>
    <row r="84" spans="2:31">
      <c r="B84" s="3">
        <v>800</v>
      </c>
      <c r="C84">
        <f t="shared" si="60"/>
        <v>-49010.715526168635</v>
      </c>
      <c r="D84">
        <f t="shared" si="61"/>
        <v>-48545.587209330479</v>
      </c>
      <c r="E84">
        <f t="shared" si="62"/>
        <v>-47261.505753302859</v>
      </c>
      <c r="F84">
        <f t="shared" si="63"/>
        <v>-44914.334726168621</v>
      </c>
      <c r="G84">
        <f t="shared" si="64"/>
        <v>465.12831683815602</v>
      </c>
      <c r="H84">
        <f t="shared" si="65"/>
        <v>1749.2097728657754</v>
      </c>
      <c r="I84">
        <f t="shared" si="66"/>
        <v>4096.3808000000136</v>
      </c>
      <c r="K84">
        <f t="shared" si="67"/>
        <v>-30109.441623227096</v>
      </c>
      <c r="L84">
        <f t="shared" si="68"/>
        <v>-33.935195140117791</v>
      </c>
      <c r="M84">
        <f t="shared" si="69"/>
        <v>30075.506428086977</v>
      </c>
      <c r="N84">
        <f t="shared" si="70"/>
        <v>-10109.441623227096</v>
      </c>
      <c r="O84">
        <f t="shared" si="71"/>
        <v>-11709.441623227096</v>
      </c>
      <c r="P84">
        <f t="shared" si="72"/>
        <v>-46710.290891854784</v>
      </c>
      <c r="Q84" s="2">
        <f t="shared" si="73"/>
        <v>51762.166885715204</v>
      </c>
      <c r="R84">
        <f t="shared" si="74"/>
        <v>2618.8893006552003</v>
      </c>
      <c r="S84">
        <f t="shared" si="75"/>
        <v>-38930.979097332427</v>
      </c>
      <c r="T84">
        <f t="shared" si="76"/>
        <v>-7779.3117945223566</v>
      </c>
      <c r="Z84">
        <v>0</v>
      </c>
      <c r="AE84">
        <f>8.31446*$B$14*($Z82*LN($Z82)+(1-$Z82)*LN(1-$Z82))</f>
        <v>-6.5744556340449201</v>
      </c>
    </row>
    <row r="85" spans="2:31">
      <c r="B85" s="3">
        <v>810</v>
      </c>
      <c r="C85">
        <f t="shared" si="60"/>
        <v>-49837.890508519304</v>
      </c>
      <c r="D85">
        <f t="shared" si="61"/>
        <v>-49407.810718121873</v>
      </c>
      <c r="E85">
        <f t="shared" si="62"/>
        <v>-48181.144910601746</v>
      </c>
      <c r="F85">
        <f t="shared" si="63"/>
        <v>-45844.748698519303</v>
      </c>
      <c r="G85">
        <f t="shared" si="64"/>
        <v>430.07979039743077</v>
      </c>
      <c r="H85">
        <f t="shared" si="65"/>
        <v>1656.7455979175575</v>
      </c>
      <c r="I85">
        <f t="shared" si="66"/>
        <v>3993.141810000001</v>
      </c>
      <c r="K85">
        <f t="shared" si="67"/>
        <v>-30650.701203607354</v>
      </c>
      <c r="L85">
        <f t="shared" si="68"/>
        <v>-722.13580727681062</v>
      </c>
      <c r="M85">
        <f t="shared" si="69"/>
        <v>29928.565396330545</v>
      </c>
      <c r="N85">
        <f t="shared" si="70"/>
        <v>-10650.701203607354</v>
      </c>
      <c r="O85">
        <f t="shared" si="71"/>
        <v>-12250.701203607354</v>
      </c>
      <c r="P85">
        <f t="shared" si="72"/>
        <v>-47242.160740215317</v>
      </c>
      <c r="Q85" s="2">
        <f t="shared" si="73"/>
        <v>53356.971018992263</v>
      </c>
      <c r="R85">
        <f t="shared" si="74"/>
        <v>2590.6285633482003</v>
      </c>
      <c r="S85">
        <f t="shared" si="75"/>
        <v>-39752.878592824418</v>
      </c>
      <c r="T85">
        <f t="shared" si="76"/>
        <v>-7489.2821473908989</v>
      </c>
    </row>
    <row r="86" spans="2:31">
      <c r="B86" s="3">
        <v>820</v>
      </c>
      <c r="C86">
        <f t="shared" si="60"/>
        <v>-50670.27504145007</v>
      </c>
      <c r="D86">
        <f t="shared" si="61"/>
        <v>-50274.978727919566</v>
      </c>
      <c r="E86">
        <f t="shared" si="62"/>
        <v>-49105.304865589525</v>
      </c>
      <c r="F86">
        <f t="shared" si="63"/>
        <v>-46780.372221450067</v>
      </c>
      <c r="G86">
        <f t="shared" si="64"/>
        <v>395.29631353050354</v>
      </c>
      <c r="H86">
        <f t="shared" si="65"/>
        <v>1564.9701758605443</v>
      </c>
      <c r="I86">
        <f t="shared" si="66"/>
        <v>3889.902820000003</v>
      </c>
      <c r="K86">
        <f t="shared" si="67"/>
        <v>-31195.361788816721</v>
      </c>
      <c r="L86">
        <f t="shared" si="68"/>
        <v>-1413.7368023980562</v>
      </c>
      <c r="M86">
        <f t="shared" si="69"/>
        <v>29781.624986418665</v>
      </c>
      <c r="N86">
        <f t="shared" si="70"/>
        <v>-11195.361788816721</v>
      </c>
      <c r="O86">
        <f t="shared" si="71"/>
        <v>-12795.361788816721</v>
      </c>
      <c r="P86">
        <f t="shared" si="72"/>
        <v>-47778.637290572282</v>
      </c>
      <c r="Q86" s="2">
        <f t="shared" si="73"/>
        <v>54966.156795328352</v>
      </c>
      <c r="R86">
        <f t="shared" si="74"/>
        <v>2562.3678260412003</v>
      </c>
      <c r="S86">
        <f t="shared" si="75"/>
        <v>-40578.925994982987</v>
      </c>
      <c r="T86">
        <f t="shared" si="76"/>
        <v>-7199.7112955892953</v>
      </c>
    </row>
    <row r="87" spans="2:31">
      <c r="B87" s="3">
        <v>830</v>
      </c>
      <c r="C87">
        <f t="shared" si="60"/>
        <v>-51507.855675659295</v>
      </c>
      <c r="D87">
        <f t="shared" si="61"/>
        <v>-51147.057794873697</v>
      </c>
      <c r="E87">
        <f t="shared" si="62"/>
        <v>-50033.941165270204</v>
      </c>
      <c r="F87">
        <f t="shared" si="63"/>
        <v>-47721.19184565929</v>
      </c>
      <c r="G87">
        <f t="shared" si="64"/>
        <v>360.79788078559795</v>
      </c>
      <c r="H87">
        <f t="shared" si="65"/>
        <v>1473.9145103890914</v>
      </c>
      <c r="I87">
        <f t="shared" si="66"/>
        <v>3786.663830000005</v>
      </c>
      <c r="K87">
        <f t="shared" si="67"/>
        <v>-31743.387957277599</v>
      </c>
      <c r="L87">
        <f t="shared" si="68"/>
        <v>-2108.7027195852934</v>
      </c>
      <c r="M87">
        <f t="shared" si="69"/>
        <v>29634.685237692305</v>
      </c>
      <c r="N87">
        <f t="shared" si="70"/>
        <v>-11743.387957277599</v>
      </c>
      <c r="O87">
        <f t="shared" si="71"/>
        <v>-13343.387957277599</v>
      </c>
      <c r="P87">
        <f t="shared" si="72"/>
        <v>-48319.699769532061</v>
      </c>
      <c r="Q87" s="2">
        <f t="shared" si="73"/>
        <v>56589.679861114404</v>
      </c>
      <c r="R87">
        <f t="shared" si="74"/>
        <v>2534.1070887342007</v>
      </c>
      <c r="S87">
        <f t="shared" si="75"/>
        <v>-41409.079858274468</v>
      </c>
      <c r="T87">
        <f t="shared" si="76"/>
        <v>-6910.6199112575923</v>
      </c>
    </row>
    <row r="88" spans="2:31">
      <c r="B88" s="3">
        <v>840</v>
      </c>
      <c r="C88">
        <f t="shared" si="60"/>
        <v>-52350.61991356509</v>
      </c>
      <c r="D88">
        <f t="shared" si="61"/>
        <v>-52024.01525081561</v>
      </c>
      <c r="E88">
        <f t="shared" si="62"/>
        <v>-50967.010222460493</v>
      </c>
      <c r="F88">
        <f t="shared" si="63"/>
        <v>-48667.195073565083</v>
      </c>
      <c r="G88">
        <f t="shared" si="64"/>
        <v>326.60466274947976</v>
      </c>
      <c r="H88">
        <f t="shared" si="65"/>
        <v>1383.609691104597</v>
      </c>
      <c r="I88">
        <f t="shared" si="66"/>
        <v>3683.424840000007</v>
      </c>
      <c r="K88">
        <f t="shared" si="67"/>
        <v>-32294.745131205211</v>
      </c>
      <c r="L88">
        <f t="shared" si="68"/>
        <v>-2806.9989397463919</v>
      </c>
      <c r="M88">
        <f t="shared" si="69"/>
        <v>29487.74619145882</v>
      </c>
      <c r="N88">
        <f t="shared" si="70"/>
        <v>-12294.745131205211</v>
      </c>
      <c r="O88">
        <f t="shared" si="71"/>
        <v>-13894.745131205211</v>
      </c>
      <c r="P88">
        <f t="shared" si="72"/>
        <v>-48865.328319445129</v>
      </c>
      <c r="Q88" s="2">
        <f t="shared" si="73"/>
        <v>58227.495955818427</v>
      </c>
      <c r="R88">
        <f t="shared" si="74"/>
        <v>2505.8463514272003</v>
      </c>
      <c r="S88">
        <f t="shared" si="75"/>
        <v>-42243.29959564528</v>
      </c>
      <c r="T88">
        <f t="shared" si="76"/>
        <v>-6622.0287237998491</v>
      </c>
    </row>
    <row r="89" spans="2:31">
      <c r="B89" s="3">
        <v>850</v>
      </c>
      <c r="C89">
        <f t="shared" si="60"/>
        <v>-53198.556175889411</v>
      </c>
      <c r="D89">
        <f t="shared" si="61"/>
        <v>-52905.819176779143</v>
      </c>
      <c r="E89">
        <f t="shared" si="62"/>
        <v>-51904.469287927925</v>
      </c>
      <c r="F89">
        <f t="shared" si="63"/>
        <v>-49618.370325889402</v>
      </c>
      <c r="G89">
        <f t="shared" si="64"/>
        <v>292.73699911026779</v>
      </c>
      <c r="H89">
        <f t="shared" si="65"/>
        <v>1294.0868879614864</v>
      </c>
      <c r="I89">
        <f t="shared" si="66"/>
        <v>3580.1858500000089</v>
      </c>
      <c r="K89">
        <f t="shared" si="67"/>
        <v>-32849.399548576825</v>
      </c>
      <c r="L89">
        <f t="shared" si="68"/>
        <v>-3508.5916575119181</v>
      </c>
      <c r="M89">
        <f t="shared" si="69"/>
        <v>29340.807891064906</v>
      </c>
      <c r="N89">
        <f t="shared" si="70"/>
        <v>-12849.399548576825</v>
      </c>
      <c r="O89">
        <f t="shared" si="71"/>
        <v>-14449.399548576825</v>
      </c>
      <c r="P89">
        <f t="shared" si="72"/>
        <v>-49415.503966785211</v>
      </c>
      <c r="Q89" s="2">
        <f t="shared" si="73"/>
        <v>59879.560916101502</v>
      </c>
      <c r="R89">
        <f t="shared" si="74"/>
        <v>2477.5856141202003</v>
      </c>
      <c r="S89">
        <f t="shared" si="75"/>
        <v>-43081.545450603808</v>
      </c>
      <c r="T89">
        <f t="shared" si="76"/>
        <v>-6333.958516181403</v>
      </c>
    </row>
    <row r="90" spans="2:31">
      <c r="B90" s="3">
        <v>860</v>
      </c>
      <c r="C90">
        <f t="shared" si="60"/>
        <v>-54051.653769781471</v>
      </c>
      <c r="D90">
        <f t="shared" si="61"/>
        <v>-53792.438377696664</v>
      </c>
      <c r="E90">
        <f t="shared" si="62"/>
        <v>-52846.276423663039</v>
      </c>
      <c r="F90">
        <f t="shared" si="63"/>
        <v>-50574.706909781475</v>
      </c>
      <c r="G90">
        <f t="shared" si="64"/>
        <v>259.21539208480681</v>
      </c>
      <c r="H90">
        <f t="shared" si="65"/>
        <v>1205.3773461184319</v>
      </c>
      <c r="I90">
        <f t="shared" si="66"/>
        <v>3476.9468599999964</v>
      </c>
      <c r="K90">
        <f t="shared" si="67"/>
        <v>-33407.318236363011</v>
      </c>
      <c r="L90">
        <f t="shared" si="68"/>
        <v>-4213.4478543918331</v>
      </c>
      <c r="M90">
        <f t="shared" si="69"/>
        <v>29193.870381971177</v>
      </c>
      <c r="N90">
        <f t="shared" si="70"/>
        <v>-13407.318236363011</v>
      </c>
      <c r="O90">
        <f t="shared" si="71"/>
        <v>-15007.318236363011</v>
      </c>
      <c r="P90">
        <f t="shared" si="72"/>
        <v>-49970.208591975315</v>
      </c>
      <c r="Q90" s="2">
        <f t="shared" si="73"/>
        <v>61545.830679556573</v>
      </c>
      <c r="R90">
        <f t="shared" si="74"/>
        <v>2449.3248768132003</v>
      </c>
      <c r="S90">
        <f t="shared" si="75"/>
        <v>-43923.77847047893</v>
      </c>
      <c r="T90">
        <f t="shared" si="76"/>
        <v>-6046.4301214963853</v>
      </c>
    </row>
    <row r="91" spans="2:31">
      <c r="B91" s="3">
        <v>870</v>
      </c>
      <c r="C91">
        <f t="shared" si="60"/>
        <v>-54909.902858393354</v>
      </c>
      <c r="D91">
        <f t="shared" si="61"/>
        <v>-54683.842358207614</v>
      </c>
      <c r="E91">
        <f t="shared" si="62"/>
        <v>-53792.390477232046</v>
      </c>
      <c r="F91">
        <f t="shared" si="63"/>
        <v>-51536.194988393356</v>
      </c>
      <c r="G91">
        <f t="shared" si="64"/>
        <v>226.06050018574024</v>
      </c>
      <c r="H91">
        <f t="shared" si="65"/>
        <v>1117.5123811613084</v>
      </c>
      <c r="I91">
        <f t="shared" si="66"/>
        <v>3373.7078699999984</v>
      </c>
      <c r="K91">
        <f t="shared" si="67"/>
        <v>-33968.468984952087</v>
      </c>
      <c r="L91">
        <f t="shared" si="68"/>
        <v>-4921.5352731238299</v>
      </c>
      <c r="M91">
        <f t="shared" si="69"/>
        <v>29046.933711828256</v>
      </c>
      <c r="N91">
        <f t="shared" si="70"/>
        <v>-13968.468984952087</v>
      </c>
      <c r="O91">
        <f t="shared" si="71"/>
        <v>-15568.468984952087</v>
      </c>
      <c r="P91">
        <f t="shared" si="72"/>
        <v>-50529.424900579601</v>
      </c>
      <c r="Q91" s="2">
        <f t="shared" si="73"/>
        <v>63226.26128809074</v>
      </c>
      <c r="R91">
        <f t="shared" si="74"/>
        <v>2421.0641395062003</v>
      </c>
      <c r="S91">
        <f t="shared" si="75"/>
        <v>-44769.960480796624</v>
      </c>
      <c r="T91">
        <f t="shared" si="76"/>
        <v>-5759.4644197829766</v>
      </c>
    </row>
    <row r="92" spans="2:31">
      <c r="B92" s="3">
        <v>880</v>
      </c>
      <c r="C92">
        <f t="shared" si="60"/>
        <v>-55773.29443182594</v>
      </c>
      <c r="D92">
        <f t="shared" si="61"/>
        <v>-55580.001299518684</v>
      </c>
      <c r="E92">
        <f t="shared" si="62"/>
        <v>-54742.771057158854</v>
      </c>
      <c r="F92">
        <f t="shared" si="63"/>
        <v>-52502.825551825939</v>
      </c>
      <c r="G92">
        <f t="shared" si="64"/>
        <v>193.29313230725529</v>
      </c>
      <c r="H92">
        <f t="shared" si="65"/>
        <v>1030.5233746670856</v>
      </c>
      <c r="I92">
        <f t="shared" si="66"/>
        <v>3270.4688800000004</v>
      </c>
      <c r="K92">
        <f t="shared" si="67"/>
        <v>-34532.820323702028</v>
      </c>
      <c r="L92">
        <f t="shared" si="68"/>
        <v>-5632.8223931465691</v>
      </c>
      <c r="M92">
        <f t="shared" si="69"/>
        <v>28899.997930555459</v>
      </c>
      <c r="N92">
        <f t="shared" si="70"/>
        <v>-14532.820323702028</v>
      </c>
      <c r="O92">
        <f t="shared" si="71"/>
        <v>-16132.820323702028</v>
      </c>
      <c r="P92">
        <f t="shared" si="72"/>
        <v>-51093.136395784633</v>
      </c>
      <c r="Q92" s="2">
        <f t="shared" si="73"/>
        <v>64920.808890982938</v>
      </c>
      <c r="R92">
        <f t="shared" si="74"/>
        <v>2392.8034021992003</v>
      </c>
      <c r="S92">
        <f t="shared" si="75"/>
        <v>-45620.054060718532</v>
      </c>
      <c r="T92">
        <f t="shared" si="76"/>
        <v>-5473.0823350661012</v>
      </c>
    </row>
    <row r="93" spans="2:31">
      <c r="B93" s="3">
        <v>890</v>
      </c>
      <c r="C93">
        <f t="shared" si="60"/>
        <v>-56641.820279370149</v>
      </c>
      <c r="D93">
        <f t="shared" si="61"/>
        <v>-56480.886037261283</v>
      </c>
      <c r="E93">
        <f t="shared" si="62"/>
        <v>-55697.378509288152</v>
      </c>
      <c r="F93">
        <f t="shared" si="63"/>
        <v>-53474.590389370147</v>
      </c>
      <c r="G93">
        <f t="shared" si="64"/>
        <v>160.93424210886587</v>
      </c>
      <c r="H93">
        <f t="shared" si="65"/>
        <v>944.44177008199767</v>
      </c>
      <c r="I93">
        <f t="shared" si="66"/>
        <v>3167.2298900000023</v>
      </c>
      <c r="K93">
        <f t="shared" si="67"/>
        <v>-35100.341497559581</v>
      </c>
      <c r="L93">
        <f t="shared" si="68"/>
        <v>-6347.2784071389842</v>
      </c>
      <c r="M93">
        <f t="shared" si="69"/>
        <v>28753.063090420597</v>
      </c>
      <c r="N93">
        <f t="shared" si="70"/>
        <v>-15100.341497559581</v>
      </c>
      <c r="O93">
        <f t="shared" si="71"/>
        <v>-16700.341497559581</v>
      </c>
      <c r="P93">
        <f t="shared" si="72"/>
        <v>-51661.32735209995</v>
      </c>
      <c r="Q93" s="2">
        <f t="shared" si="73"/>
        <v>66629.429747636401</v>
      </c>
      <c r="R93">
        <f t="shared" si="74"/>
        <v>2364.5426648922007</v>
      </c>
      <c r="S93">
        <f t="shared" si="75"/>
        <v>-46474.02251949034</v>
      </c>
      <c r="T93">
        <f t="shared" si="76"/>
        <v>-5187.3048326096105</v>
      </c>
    </row>
    <row r="94" spans="2:31">
      <c r="B94" s="3">
        <v>900</v>
      </c>
      <c r="C94">
        <f t="shared" si="60"/>
        <v>-57515.472962971442</v>
      </c>
      <c r="D94">
        <f t="shared" si="61"/>
        <v>-57386.468040292653</v>
      </c>
      <c r="E94">
        <f t="shared" si="62"/>
        <v>-56656.17389408344</v>
      </c>
      <c r="F94">
        <f t="shared" si="63"/>
        <v>-54451.482062971452</v>
      </c>
      <c r="G94">
        <f t="shared" si="64"/>
        <v>129.00492267878872</v>
      </c>
      <c r="H94">
        <f t="shared" si="65"/>
        <v>859.29906888800178</v>
      </c>
      <c r="I94">
        <f t="shared" si="66"/>
        <v>3063.9908999999898</v>
      </c>
      <c r="K94">
        <f t="shared" si="67"/>
        <v>-35671.002444689024</v>
      </c>
      <c r="L94">
        <f t="shared" si="68"/>
        <v>-7064.8731985673567</v>
      </c>
      <c r="M94">
        <f t="shared" si="69"/>
        <v>28606.129246121665</v>
      </c>
      <c r="N94">
        <f t="shared" si="70"/>
        <v>-15671.002444689024</v>
      </c>
      <c r="O94">
        <f t="shared" si="71"/>
        <v>-17271.002444689024</v>
      </c>
      <c r="P94">
        <f t="shared" si="72"/>
        <v>-52233.982790210634</v>
      </c>
      <c r="Q94" s="2">
        <f t="shared" si="73"/>
        <v>68352.080230052481</v>
      </c>
      <c r="R94">
        <f t="shared" si="74"/>
        <v>2336.2819275851998</v>
      </c>
      <c r="S94">
        <f t="shared" si="75"/>
        <v>-47331.8298738499</v>
      </c>
      <c r="T94">
        <f t="shared" si="76"/>
        <v>-4902.1529163607338</v>
      </c>
    </row>
    <row r="95" spans="2:31">
      <c r="B95" s="3">
        <v>910</v>
      </c>
      <c r="C95">
        <f t="shared" si="60"/>
        <v>-58394.245791851892</v>
      </c>
      <c r="D95">
        <f t="shared" si="61"/>
        <v>-58296.719390392485</v>
      </c>
      <c r="E95">
        <f t="shared" si="62"/>
        <v>-57619.118964816342</v>
      </c>
      <c r="F95">
        <f t="shared" si="63"/>
        <v>-55433.493881851886</v>
      </c>
      <c r="G95">
        <f t="shared" si="64"/>
        <v>97.52640145940677</v>
      </c>
      <c r="H95">
        <f t="shared" si="65"/>
        <v>775.12682703555038</v>
      </c>
      <c r="I95">
        <f t="shared" si="66"/>
        <v>2960.7519100000063</v>
      </c>
      <c r="K95">
        <f t="shared" si="67"/>
        <v>-36244.773775057925</v>
      </c>
      <c r="L95">
        <f t="shared" si="68"/>
        <v>-7785.5773201867833</v>
      </c>
      <c r="M95">
        <f t="shared" si="69"/>
        <v>28459.19645487114</v>
      </c>
      <c r="N95">
        <f t="shared" si="70"/>
        <v>-16244.773775057925</v>
      </c>
      <c r="O95">
        <f t="shared" si="71"/>
        <v>-17844.773775057925</v>
      </c>
      <c r="P95">
        <f t="shared" si="72"/>
        <v>-52811.088452920565</v>
      </c>
      <c r="Q95" s="2">
        <f t="shared" si="73"/>
        <v>70088.716825040698</v>
      </c>
      <c r="R95">
        <f t="shared" si="74"/>
        <v>2308.0211902781998</v>
      </c>
      <c r="S95">
        <f t="shared" si="75"/>
        <v>-48193.440826348589</v>
      </c>
      <c r="T95">
        <f t="shared" si="76"/>
        <v>-4617.6476265719757</v>
      </c>
    </row>
    <row r="96" spans="2:31">
      <c r="B96" s="3">
        <v>920</v>
      </c>
      <c r="C96">
        <f t="shared" si="60"/>
        <v>-59278.13279822706</v>
      </c>
      <c r="D96">
        <f t="shared" si="61"/>
        <v>-59211.612762808421</v>
      </c>
      <c r="E96">
        <f t="shared" si="62"/>
        <v>-58586.176146606442</v>
      </c>
      <c r="F96">
        <f t="shared" si="63"/>
        <v>-56420.619878227051</v>
      </c>
      <c r="G96">
        <f t="shared" si="64"/>
        <v>66.520035418638145</v>
      </c>
      <c r="H96">
        <f t="shared" si="65"/>
        <v>691.95665162061778</v>
      </c>
      <c r="I96">
        <f t="shared" si="66"/>
        <v>2857.5129200000083</v>
      </c>
      <c r="K96">
        <f t="shared" si="67"/>
        <v>-36821.626749928851</v>
      </c>
      <c r="L96">
        <f t="shared" si="68"/>
        <v>-8509.3619734475342</v>
      </c>
      <c r="M96">
        <f t="shared" si="69"/>
        <v>28312.264776481315</v>
      </c>
      <c r="N96">
        <f t="shared" si="70"/>
        <v>-16821.626749928851</v>
      </c>
      <c r="O96">
        <f t="shared" si="71"/>
        <v>-18421.626749928851</v>
      </c>
      <c r="P96">
        <f t="shared" si="72"/>
        <v>-53392.63078212765</v>
      </c>
      <c r="Q96" s="2">
        <f t="shared" si="73"/>
        <v>71839.296136191551</v>
      </c>
      <c r="R96">
        <f t="shared" si="74"/>
        <v>2279.7604529711998</v>
      </c>
      <c r="S96">
        <f t="shared" si="75"/>
        <v>-49058.820744541612</v>
      </c>
      <c r="T96">
        <f t="shared" si="76"/>
        <v>-4333.8100375860377</v>
      </c>
    </row>
    <row r="97" spans="2:20">
      <c r="B97" s="3">
        <v>930</v>
      </c>
      <c r="C97">
        <f t="shared" si="60"/>
        <v>-60167.128714060222</v>
      </c>
      <c r="D97">
        <f t="shared" si="61"/>
        <v>-60131.121407607185</v>
      </c>
      <c r="E97">
        <f t="shared" si="62"/>
        <v>-59557.308516271019</v>
      </c>
      <c r="F97">
        <f t="shared" si="63"/>
        <v>-57412.854784060211</v>
      </c>
      <c r="G97">
        <f t="shared" si="64"/>
        <v>36.007306453037017</v>
      </c>
      <c r="H97">
        <f t="shared" si="65"/>
        <v>609.82019778920221</v>
      </c>
      <c r="I97">
        <f t="shared" si="66"/>
        <v>2754.2739300000103</v>
      </c>
      <c r="K97">
        <f t="shared" si="67"/>
        <v>-37401.533262210629</v>
      </c>
      <c r="L97">
        <f t="shared" si="68"/>
        <v>-9236.198988758757</v>
      </c>
      <c r="M97">
        <f t="shared" si="69"/>
        <v>28165.334273451874</v>
      </c>
      <c r="N97">
        <f t="shared" si="70"/>
        <v>-17401.533262210629</v>
      </c>
      <c r="O97">
        <f t="shared" si="71"/>
        <v>-19001.533262210629</v>
      </c>
      <c r="P97">
        <f t="shared" si="72"/>
        <v>-53978.596896777024</v>
      </c>
      <c r="Q97" s="2">
        <f t="shared" si="73"/>
        <v>73603.774885619292</v>
      </c>
      <c r="R97">
        <f t="shared" si="74"/>
        <v>2251.4997156641998</v>
      </c>
      <c r="S97">
        <f t="shared" si="75"/>
        <v>-49927.935641004711</v>
      </c>
      <c r="T97">
        <f t="shared" si="76"/>
        <v>-4050.6612557723129</v>
      </c>
    </row>
    <row r="98" spans="2:20">
      <c r="B98" s="3">
        <v>940</v>
      </c>
      <c r="C98">
        <f t="shared" si="60"/>
        <v>-61061.228948798715</v>
      </c>
      <c r="D98">
        <f t="shared" si="61"/>
        <v>-61055.219131790713</v>
      </c>
      <c r="E98">
        <f t="shared" si="62"/>
        <v>-60532.47978294974</v>
      </c>
      <c r="F98">
        <f t="shared" si="63"/>
        <v>-58410.194008798702</v>
      </c>
      <c r="G98">
        <f t="shared" si="64"/>
        <v>6.0098170080018463</v>
      </c>
      <c r="H98">
        <f t="shared" si="65"/>
        <v>528.74916584897437</v>
      </c>
      <c r="I98">
        <f t="shared" si="66"/>
        <v>2651.0349400000123</v>
      </c>
      <c r="K98">
        <f t="shared" si="67"/>
        <v>-37984.465817625081</v>
      </c>
      <c r="L98">
        <f t="shared" si="68"/>
        <v>-9966.060806565305</v>
      </c>
      <c r="M98">
        <f t="shared" si="69"/>
        <v>28018.405011059775</v>
      </c>
      <c r="N98">
        <f t="shared" si="70"/>
        <v>-17984.465817625081</v>
      </c>
      <c r="O98">
        <f t="shared" si="71"/>
        <v>-19584.465817625081</v>
      </c>
      <c r="P98">
        <f t="shared" si="72"/>
        <v>-54568.974571740837</v>
      </c>
      <c r="Q98" s="2">
        <f t="shared" si="73"/>
        <v>75382.109915504028</v>
      </c>
      <c r="R98">
        <f t="shared" si="74"/>
        <v>2223.2389783572003</v>
      </c>
      <c r="S98">
        <f t="shared" si="75"/>
        <v>-50800.752154139431</v>
      </c>
      <c r="T98">
        <f t="shared" si="76"/>
        <v>-3768.2224176014061</v>
      </c>
    </row>
    <row r="99" spans="2:20">
      <c r="B99" s="3">
        <v>950</v>
      </c>
      <c r="C99">
        <f t="shared" si="60"/>
        <v>-61960.429568041451</v>
      </c>
      <c r="D99">
        <f>-14327.309 + 244.16802 *B99 - 42.9278 * B99 *LN(B99)</f>
        <v>-61983.877343165514</v>
      </c>
      <c r="E99">
        <f t="shared" si="62"/>
        <v>-61511.654269466126</v>
      </c>
      <c r="F99">
        <f t="shared" si="63"/>
        <v>-59412.633618041451</v>
      </c>
      <c r="G99">
        <f t="shared" si="64"/>
        <v>-23.4477751240629</v>
      </c>
      <c r="H99">
        <f t="shared" si="65"/>
        <v>448.775298575325</v>
      </c>
      <c r="I99">
        <f t="shared" si="66"/>
        <v>2547.7959499999997</v>
      </c>
      <c r="K99">
        <f t="shared" si="67"/>
        <v>-38570.397516647055</v>
      </c>
      <c r="L99">
        <f t="shared" si="68"/>
        <v>-10698.920459196446</v>
      </c>
      <c r="M99">
        <f t="shared" si="69"/>
        <v>27871.477057450611</v>
      </c>
      <c r="N99">
        <f t="shared" si="70"/>
        <v>-18570.397516647055</v>
      </c>
      <c r="O99">
        <f t="shared" si="71"/>
        <v>-20170.397516647055</v>
      </c>
      <c r="P99">
        <f t="shared" si="72"/>
        <v>-55163.75221757665</v>
      </c>
      <c r="Q99" s="2">
        <f t="shared" si="73"/>
        <v>77174.258189434055</v>
      </c>
      <c r="R99">
        <f t="shared" si="74"/>
        <v>2194.9782410501998</v>
      </c>
      <c r="S99">
        <f t="shared" si="75"/>
        <v>-51677.237529727179</v>
      </c>
      <c r="T99">
        <f t="shared" si="76"/>
        <v>-3486.5146878494706</v>
      </c>
    </row>
    <row r="100" spans="2:20">
      <c r="B100" s="3">
        <v>960</v>
      </c>
      <c r="C100">
        <f>-22521.8 + 292.121093 * $B100 - 48.66 * $B100 * LN($B100)</f>
        <v>-62864.725397038565</v>
      </c>
      <c r="D100">
        <f t="shared" ref="D100:D163" si="77">-14327.309 + 244.16802 *B100 - 42.9278 * B100 *LN(B100)</f>
        <v>-62917.054902773816</v>
      </c>
      <c r="E100">
        <f t="shared" si="62"/>
        <v>-62494.796894395258</v>
      </c>
      <c r="F100">
        <f>-10166.3 + 281.797193 * B100 - 48.66 * B100 * LN(B100)</f>
        <v>-60420.169397038582</v>
      </c>
      <c r="G100">
        <f t="shared" si="64"/>
        <v>-52.329505735251587</v>
      </c>
      <c r="H100">
        <f t="shared" si="65"/>
        <v>369.92850264330627</v>
      </c>
      <c r="I100">
        <f t="shared" si="66"/>
        <v>2444.5559999999823</v>
      </c>
      <c r="K100">
        <f t="shared" si="67"/>
        <v>-39159.302037179557</v>
      </c>
      <c r="L100">
        <f t="shared" si="68"/>
        <v>-11434.751553447615</v>
      </c>
      <c r="M100">
        <f t="shared" si="69"/>
        <v>27724.550483731942</v>
      </c>
      <c r="N100">
        <f t="shared" si="70"/>
        <v>-19159.302037179557</v>
      </c>
      <c r="O100">
        <f t="shared" si="71"/>
        <v>-20759.302037179557</v>
      </c>
      <c r="P100">
        <f t="shared" si="72"/>
        <v>-55762.917610418895</v>
      </c>
      <c r="Q100" s="2">
        <f t="shared" si="73"/>
        <v>78980.17804427541</v>
      </c>
      <c r="R100">
        <f t="shared" si="74"/>
        <v>2166.7175037432003</v>
      </c>
      <c r="S100">
        <f t="shared" si="75"/>
        <v>-52557.359603199227</v>
      </c>
      <c r="T100">
        <f t="shared" si="76"/>
        <v>-3205.5580072196681</v>
      </c>
    </row>
    <row r="101" spans="2:20">
      <c r="B101" s="3">
        <v>970</v>
      </c>
      <c r="C101">
        <f t="shared" ref="C101:C164" si="78">-22521.8 + 292.121093 * $B101 - 48.66 * $B101 * LN($B101)</f>
        <v>-63774.089823892922</v>
      </c>
      <c r="D101">
        <f t="shared" si="77"/>
        <v>-63854.704189086508</v>
      </c>
      <c r="E101">
        <f t="shared" si="62"/>
        <v>-63481.873154803361</v>
      </c>
      <c r="F101">
        <f t="shared" ref="F101:F164" si="79">-10166.3 + 281.797193 * B101 - 48.66 * B101 * LN(B101)</f>
        <v>-61432.772823892941</v>
      </c>
      <c r="G101">
        <f t="shared" si="64"/>
        <v>-80.6143651935854</v>
      </c>
      <c r="H101">
        <f t="shared" si="65"/>
        <v>292.21666908956104</v>
      </c>
      <c r="I101">
        <f t="shared" si="66"/>
        <v>2341.3169999999809</v>
      </c>
      <c r="K101">
        <f t="shared" si="67"/>
        <v>-39751.153617926931</v>
      </c>
      <c r="L101">
        <f t="shared" si="68"/>
        <v>-12173.528253857681</v>
      </c>
      <c r="M101">
        <f t="shared" si="69"/>
        <v>27577.625364069252</v>
      </c>
      <c r="N101">
        <f t="shared" si="70"/>
        <v>-19751.153617926931</v>
      </c>
      <c r="O101">
        <f t="shared" si="71"/>
        <v>-21351.153617926931</v>
      </c>
      <c r="P101">
        <f t="shared" si="72"/>
        <v>-56366.444421904249</v>
      </c>
      <c r="Q101" s="2">
        <f t="shared" si="73"/>
        <v>80799.842642631353</v>
      </c>
      <c r="R101">
        <f t="shared" si="74"/>
        <v>2138.4567664361998</v>
      </c>
      <c r="S101">
        <f t="shared" si="75"/>
        <v>-53441.086782587314</v>
      </c>
      <c r="T101">
        <f t="shared" si="76"/>
        <v>-2925.3576393169351</v>
      </c>
    </row>
    <row r="102" spans="2:20">
      <c r="B102" s="3">
        <v>980</v>
      </c>
      <c r="C102">
        <f t="shared" si="78"/>
        <v>-64688.470834456268</v>
      </c>
      <c r="D102">
        <f t="shared" si="77"/>
        <v>-64796.77910018625</v>
      </c>
      <c r="E102">
        <f t="shared" si="62"/>
        <v>-64472.849109631112</v>
      </c>
      <c r="F102">
        <f t="shared" si="79"/>
        <v>-62450.392834456288</v>
      </c>
      <c r="G102">
        <f t="shared" si="64"/>
        <v>-108.30826572998194</v>
      </c>
      <c r="H102">
        <f t="shared" si="65"/>
        <v>215.62172482515598</v>
      </c>
      <c r="I102">
        <f t="shared" si="66"/>
        <v>2238.0779999999795</v>
      </c>
      <c r="K102">
        <f t="shared" si="67"/>
        <v>-40345.927042431198</v>
      </c>
      <c r="L102">
        <f t="shared" si="68"/>
        <v>-12915.225266647942</v>
      </c>
      <c r="M102">
        <f t="shared" si="69"/>
        <v>27430.701775783258</v>
      </c>
      <c r="N102">
        <f t="shared" si="70"/>
        <v>-20345.927042431198</v>
      </c>
      <c r="O102">
        <f t="shared" si="71"/>
        <v>-21945.927042431198</v>
      </c>
      <c r="P102">
        <f t="shared" si="72"/>
        <v>-56974.289570447909</v>
      </c>
      <c r="Q102" s="2">
        <f t="shared" si="73"/>
        <v>82633.242604546947</v>
      </c>
      <c r="R102">
        <f t="shared" si="74"/>
        <v>2110.1960291292003</v>
      </c>
      <c r="S102">
        <f t="shared" si="75"/>
        <v>-54328.388032124349</v>
      </c>
      <c r="T102">
        <f t="shared" si="76"/>
        <v>-2645.9015383235601</v>
      </c>
    </row>
    <row r="103" spans="2:20">
      <c r="B103" s="3">
        <v>990</v>
      </c>
      <c r="C103">
        <f t="shared" si="78"/>
        <v>-65607.817237312964</v>
      </c>
      <c r="D103">
        <f t="shared" si="77"/>
        <v>-65743.234475061065</v>
      </c>
      <c r="E103">
        <f t="shared" si="62"/>
        <v>-65467.691363690567</v>
      </c>
      <c r="F103">
        <f t="shared" si="79"/>
        <v>-63472.978237312986</v>
      </c>
      <c r="G103">
        <f t="shared" si="64"/>
        <v>-135.41723774810089</v>
      </c>
      <c r="H103">
        <f t="shared" si="65"/>
        <v>140.12587362239719</v>
      </c>
      <c r="I103">
        <f t="shared" si="66"/>
        <v>2134.8389999999781</v>
      </c>
      <c r="K103">
        <f t="shared" si="67"/>
        <v>-40943.597623739945</v>
      </c>
      <c r="L103">
        <f t="shared" si="68"/>
        <v>-13659.817824290529</v>
      </c>
      <c r="M103">
        <f t="shared" si="69"/>
        <v>27283.779799449418</v>
      </c>
      <c r="N103">
        <f t="shared" si="70"/>
        <v>-20943.597623739945</v>
      </c>
      <c r="O103">
        <f t="shared" si="71"/>
        <v>-22543.597623739945</v>
      </c>
      <c r="P103">
        <f t="shared" si="72"/>
        <v>-57586.410699455286</v>
      </c>
      <c r="Q103" s="2">
        <f t="shared" si="73"/>
        <v>84480.368512854257</v>
      </c>
      <c r="R103">
        <f t="shared" si="74"/>
        <v>2081.9352918222003</v>
      </c>
      <c r="S103">
        <f t="shared" si="75"/>
        <v>-55219.232856464812</v>
      </c>
      <c r="T103">
        <f t="shared" si="76"/>
        <v>-2367.1778429904734</v>
      </c>
    </row>
    <row r="104" spans="2:20">
      <c r="B104" s="3">
        <v>1000</v>
      </c>
      <c r="C104">
        <f t="shared" si="78"/>
        <v>-66532.078875270789</v>
      </c>
      <c r="D104">
        <f t="shared" si="77"/>
        <v>-66694.026065089332</v>
      </c>
      <c r="E104">
        <f t="shared" si="62"/>
        <v>-66466.367052249319</v>
      </c>
      <c r="F104">
        <f t="shared" si="79"/>
        <v>-64500.478875270812</v>
      </c>
      <c r="G104">
        <f t="shared" si="64"/>
        <v>-161.94718981854385</v>
      </c>
      <c r="H104">
        <f t="shared" si="65"/>
        <v>65.711823021469172</v>
      </c>
      <c r="I104">
        <f t="shared" si="66"/>
        <v>2031.5999999999767</v>
      </c>
      <c r="K104">
        <f t="shared" si="67"/>
        <v>-41544.141189674105</v>
      </c>
      <c r="L104">
        <f t="shared" si="68"/>
        <v>-14407.281670674134</v>
      </c>
      <c r="M104">
        <f t="shared" si="69"/>
        <v>27136.859518999969</v>
      </c>
      <c r="N104">
        <f t="shared" si="70"/>
        <v>-21544.141189674105</v>
      </c>
      <c r="O104">
        <f t="shared" si="71"/>
        <v>-23144.141189674105</v>
      </c>
      <c r="P104">
        <f t="shared" si="72"/>
        <v>-58202.766313405227</v>
      </c>
      <c r="Q104" s="2">
        <f t="shared" si="73"/>
        <v>86341.210761187322</v>
      </c>
      <c r="R104">
        <f t="shared" si="74"/>
        <v>2053.6745545152003</v>
      </c>
      <c r="S104">
        <f t="shared" si="75"/>
        <v>-56113.591285496579</v>
      </c>
      <c r="T104">
        <f t="shared" si="76"/>
        <v>-2089.1750279086482</v>
      </c>
    </row>
    <row r="105" spans="2:20">
      <c r="B105" s="3">
        <v>1010</v>
      </c>
      <c r="C105">
        <f t="shared" si="78"/>
        <v>-67461.206594331772</v>
      </c>
      <c r="D105">
        <f t="shared" si="77"/>
        <v>-67649.110506666882</v>
      </c>
      <c r="E105">
        <f t="shared" si="62"/>
        <v>-67468.843826175915</v>
      </c>
      <c r="F105">
        <f t="shared" si="79"/>
        <v>-65532.845594331797</v>
      </c>
      <c r="G105">
        <f t="shared" si="64"/>
        <v>-187.90391233511036</v>
      </c>
      <c r="H105">
        <f t="shared" si="65"/>
        <v>-7.6372318441426614</v>
      </c>
      <c r="I105">
        <f t="shared" si="66"/>
        <v>1928.3609999999753</v>
      </c>
      <c r="K105">
        <f t="shared" si="67"/>
        <v>-42147.534068667592</v>
      </c>
      <c r="L105">
        <f t="shared" si="68"/>
        <v>-15157.593046840024</v>
      </c>
      <c r="M105">
        <f t="shared" si="69"/>
        <v>26989.941021827566</v>
      </c>
      <c r="N105">
        <f t="shared" si="70"/>
        <v>-22147.534068667592</v>
      </c>
      <c r="O105">
        <f t="shared" si="71"/>
        <v>-23747.534068667592</v>
      </c>
      <c r="P105">
        <f t="shared" si="72"/>
        <v>-58823.315752443705</v>
      </c>
      <c r="Q105" s="2">
        <f t="shared" si="73"/>
        <v>88215.759564016887</v>
      </c>
      <c r="R105">
        <f t="shared" si="74"/>
        <v>2025.4138172082003</v>
      </c>
      <c r="S105">
        <f t="shared" si="75"/>
        <v>-57011.433859717443</v>
      </c>
      <c r="T105">
        <f t="shared" si="76"/>
        <v>-1811.8818927262619</v>
      </c>
    </row>
    <row r="106" spans="2:20">
      <c r="B106" s="3">
        <v>1020</v>
      </c>
      <c r="C106">
        <f t="shared" si="78"/>
        <v>-68395.152213892899</v>
      </c>
      <c r="D106">
        <f t="shared" si="77"/>
        <v>-68608.445294916979</v>
      </c>
      <c r="E106">
        <f t="shared" si="62"/>
        <v>-68475.089837621854</v>
      </c>
      <c r="F106">
        <f t="shared" si="79"/>
        <v>-66570.030213892926</v>
      </c>
      <c r="G106">
        <f t="shared" si="64"/>
        <v>-213.29308102407958</v>
      </c>
      <c r="H106">
        <f t="shared" si="65"/>
        <v>-79.93762372895435</v>
      </c>
      <c r="I106">
        <f t="shared" si="66"/>
        <v>1825.1219999999739</v>
      </c>
      <c r="K106">
        <f t="shared" si="67"/>
        <v>-42753.753076150737</v>
      </c>
      <c r="L106">
        <f t="shared" si="68"/>
        <v>-15910.728677259798</v>
      </c>
      <c r="M106">
        <f t="shared" si="69"/>
        <v>26843.024398890939</v>
      </c>
      <c r="N106">
        <f t="shared" si="70"/>
        <v>-22753.753076150737</v>
      </c>
      <c r="O106">
        <f t="shared" si="71"/>
        <v>-24353.753076150737</v>
      </c>
      <c r="P106">
        <f t="shared" si="72"/>
        <v>-59448.01916797884</v>
      </c>
      <c r="Q106" s="2">
        <f t="shared" si="73"/>
        <v>90104.004966177366</v>
      </c>
      <c r="R106">
        <f t="shared" si="74"/>
        <v>1997.1530799012</v>
      </c>
      <c r="S106">
        <f t="shared" si="75"/>
        <v>-57912.73161615077</v>
      </c>
      <c r="T106">
        <f t="shared" si="76"/>
        <v>-1535.2875518280707</v>
      </c>
    </row>
    <row r="107" spans="2:20">
      <c r="B107" s="3">
        <v>1030</v>
      </c>
      <c r="C107">
        <f t="shared" si="78"/>
        <v>-69333.868498114636</v>
      </c>
      <c r="D107">
        <f t="shared" si="77"/>
        <v>-69571.988758432562</v>
      </c>
      <c r="E107">
        <f t="shared" si="62"/>
        <v>-69485.073726216753</v>
      </c>
      <c r="F107">
        <f t="shared" si="79"/>
        <v>-67611.985498114664</v>
      </c>
      <c r="G107">
        <f t="shared" si="64"/>
        <v>-238.1202603179263</v>
      </c>
      <c r="H107">
        <f t="shared" si="65"/>
        <v>-151.20522810211696</v>
      </c>
      <c r="I107">
        <f t="shared" si="66"/>
        <v>1721.8829999999725</v>
      </c>
      <c r="K107">
        <f t="shared" si="67"/>
        <v>-43362.775501452801</v>
      </c>
      <c r="L107">
        <f t="shared" si="68"/>
        <v>-16666.66575662934</v>
      </c>
      <c r="M107">
        <f t="shared" si="69"/>
        <v>26696.109744823461</v>
      </c>
      <c r="N107">
        <f t="shared" si="70"/>
        <v>-23362.775501452801</v>
      </c>
      <c r="O107">
        <f t="shared" si="71"/>
        <v>-24962.775501452801</v>
      </c>
      <c r="P107">
        <f t="shared" si="72"/>
        <v>-60076.83749922736</v>
      </c>
      <c r="Q107" s="2">
        <f t="shared" si="73"/>
        <v>92005.9368519298</v>
      </c>
      <c r="R107">
        <f t="shared" si="74"/>
        <v>1968.8923425942</v>
      </c>
      <c r="S107">
        <f t="shared" si="75"/>
        <v>-58817.456074776164</v>
      </c>
      <c r="T107">
        <f t="shared" si="76"/>
        <v>-1259.3814244511959</v>
      </c>
    </row>
    <row r="108" spans="2:20">
      <c r="B108" s="3">
        <v>1040</v>
      </c>
      <c r="C108">
        <f t="shared" si="78"/>
        <v>-70277.309128401801</v>
      </c>
      <c r="D108">
        <f t="shared" si="77"/>
        <v>-70539.700034998445</v>
      </c>
      <c r="E108">
        <f t="shared" si="62"/>
        <v>-70498.764605754797</v>
      </c>
      <c r="F108">
        <f t="shared" si="79"/>
        <v>-68658.66512840183</v>
      </c>
      <c r="G108">
        <f t="shared" si="64"/>
        <v>-262.39090659664362</v>
      </c>
      <c r="H108">
        <f t="shared" si="65"/>
        <v>-221.45547735299624</v>
      </c>
      <c r="I108">
        <f t="shared" si="66"/>
        <v>1618.6439999999711</v>
      </c>
      <c r="K108">
        <f t="shared" si="67"/>
        <v>-43974.579095198053</v>
      </c>
      <c r="L108">
        <f t="shared" si="68"/>
        <v>-17425.38193715506</v>
      </c>
      <c r="M108">
        <f t="shared" si="69"/>
        <v>26549.197158042993</v>
      </c>
      <c r="N108">
        <f t="shared" si="70"/>
        <v>-23974.579095198053</v>
      </c>
      <c r="O108">
        <f t="shared" si="71"/>
        <v>-25574.579095198053</v>
      </c>
      <c r="P108">
        <f t="shared" si="72"/>
        <v>-60709.732450667216</v>
      </c>
      <c r="Q108" s="2">
        <f t="shared" si="73"/>
        <v>93921.544953571516</v>
      </c>
      <c r="R108">
        <f t="shared" si="74"/>
        <v>1940.6316052871998</v>
      </c>
      <c r="S108">
        <f t="shared" si="75"/>
        <v>-59725.579225452202</v>
      </c>
      <c r="T108">
        <f t="shared" si="76"/>
        <v>-984.15322521501366</v>
      </c>
    </row>
    <row r="109" spans="2:20">
      <c r="B109" s="3">
        <v>1050</v>
      </c>
      <c r="C109">
        <f t="shared" si="78"/>
        <v>-71225.42867694312</v>
      </c>
      <c r="D109">
        <f t="shared" si="77"/>
        <v>-71511.539048248</v>
      </c>
      <c r="E109">
        <f t="shared" si="62"/>
        <v>-71516.13205135164</v>
      </c>
      <c r="F109">
        <f t="shared" si="79"/>
        <v>-69710.02367694315</v>
      </c>
      <c r="G109">
        <f t="shared" si="64"/>
        <v>-286.11037130487966</v>
      </c>
      <c r="H109">
        <f t="shared" si="65"/>
        <v>-290.70337440852018</v>
      </c>
      <c r="I109">
        <f t="shared" si="66"/>
        <v>1515.4049999999697</v>
      </c>
      <c r="K109">
        <f t="shared" si="67"/>
        <v>-44589.142057173842</v>
      </c>
      <c r="L109">
        <f t="shared" si="68"/>
        <v>-18186.855316309513</v>
      </c>
      <c r="M109">
        <f t="shared" si="69"/>
        <v>26402.286740864329</v>
      </c>
      <c r="N109">
        <f t="shared" si="70"/>
        <v>-24589.142057173842</v>
      </c>
      <c r="O109">
        <f t="shared" si="71"/>
        <v>-26189.142057173842</v>
      </c>
      <c r="P109">
        <f t="shared" si="72"/>
        <v>-61346.666470353361</v>
      </c>
      <c r="Q109" s="2">
        <f t="shared" si="73"/>
        <v>95850.818859631006</v>
      </c>
      <c r="R109">
        <f t="shared" si="74"/>
        <v>1912.3708679802</v>
      </c>
      <c r="S109">
        <f t="shared" si="75"/>
        <v>-60637.073515310236</v>
      </c>
      <c r="T109">
        <f t="shared" si="76"/>
        <v>-709.59295504312468</v>
      </c>
    </row>
    <row r="110" spans="2:20">
      <c r="B110" s="3">
        <v>1060</v>
      </c>
      <c r="C110">
        <f t="shared" si="78"/>
        <v>-72178.182581258414</v>
      </c>
      <c r="D110">
        <f t="shared" si="77"/>
        <v>-72487.466485209035</v>
      </c>
      <c r="E110">
        <f>-4698.365 + 202.685635 * B110 - 38.2836 * B110 * LN(B110)</f>
        <v>-72537.144483665354</v>
      </c>
      <c r="F110">
        <f t="shared" si="79"/>
        <v>-70766.016581258446</v>
      </c>
      <c r="G110">
        <f t="shared" si="64"/>
        <v>-309.28390395062161</v>
      </c>
      <c r="H110">
        <f t="shared" si="65"/>
        <v>-358.96190240693977</v>
      </c>
      <c r="I110">
        <f t="shared" si="66"/>
        <v>1412.1659999999683</v>
      </c>
      <c r="K110">
        <f t="shared" si="67"/>
        <v>-45206.443024647575</v>
      </c>
      <c r="L110">
        <f t="shared" si="68"/>
        <v>-18951.064425033688</v>
      </c>
      <c r="M110">
        <f t="shared" si="69"/>
        <v>26255.378599613887</v>
      </c>
      <c r="N110">
        <f t="shared" si="70"/>
        <v>-25206.443024647575</v>
      </c>
      <c r="O110">
        <f t="shared" si="71"/>
        <v>-26806.443024647575</v>
      </c>
      <c r="P110">
        <f t="shared" si="72"/>
        <v>-61987.602729054794</v>
      </c>
      <c r="Q110" s="2">
        <f t="shared" si="73"/>
        <v>97793.748022658736</v>
      </c>
      <c r="R110">
        <f t="shared" si="74"/>
        <v>1884.1101306732005</v>
      </c>
      <c r="S110">
        <f t="shared" si="75"/>
        <v>-61551.910767139241</v>
      </c>
      <c r="T110">
        <f t="shared" si="76"/>
        <v>-435.69196191555238</v>
      </c>
    </row>
    <row r="111" spans="2:20">
      <c r="B111" s="3">
        <v>1070</v>
      </c>
      <c r="C111">
        <f t="shared" si="78"/>
        <v>-73135.527119707083</v>
      </c>
      <c r="D111">
        <f t="shared" si="77"/>
        <v>-73467.443774696643</v>
      </c>
      <c r="E111">
        <f t="shared" ref="E111:E174" si="80">-4698.365 + 202.685635 * B111 - 38.2836 * B111 * LN(B111)</f>
        <v>-73561.769147473358</v>
      </c>
      <c r="F111">
        <f t="shared" si="79"/>
        <v>-71826.600119707058</v>
      </c>
      <c r="G111">
        <f t="shared" si="64"/>
        <v>-331.9166549895599</v>
      </c>
      <c r="H111">
        <f t="shared" si="65"/>
        <v>-426.24202776627499</v>
      </c>
      <c r="I111">
        <f t="shared" si="66"/>
        <v>1308.9270000000251</v>
      </c>
      <c r="K111">
        <f t="shared" si="67"/>
        <v>-45826.461061113434</v>
      </c>
      <c r="L111">
        <f t="shared" si="68"/>
        <v>-19717.988216366815</v>
      </c>
      <c r="M111">
        <f t="shared" si="69"/>
        <v>26108.472844746619</v>
      </c>
      <c r="N111">
        <f t="shared" si="70"/>
        <v>-25826.461061113434</v>
      </c>
      <c r="O111">
        <f t="shared" si="71"/>
        <v>-27426.461061113434</v>
      </c>
      <c r="P111">
        <f t="shared" si="72"/>
        <v>-62632.505100175869</v>
      </c>
      <c r="Q111" s="2">
        <f t="shared" si="73"/>
        <v>99750.321766640627</v>
      </c>
      <c r="R111">
        <f t="shared" si="74"/>
        <v>1855.8493933662</v>
      </c>
      <c r="S111">
        <f t="shared" si="75"/>
        <v>-62470.062161349306</v>
      </c>
      <c r="T111">
        <f t="shared" si="76"/>
        <v>-162.44293882656348</v>
      </c>
    </row>
    <row r="112" spans="2:20">
      <c r="B112" s="3">
        <v>1080</v>
      </c>
      <c r="C112">
        <f t="shared" si="78"/>
        <v>-74097.419387911214</v>
      </c>
      <c r="D112">
        <f t="shared" si="77"/>
        <v>-74451.43306651467</v>
      </c>
      <c r="E112">
        <f t="shared" si="80"/>
        <v>-74589.971769909986</v>
      </c>
      <c r="F112">
        <f t="shared" si="79"/>
        <v>-72891.73138791119</v>
      </c>
      <c r="G112">
        <f t="shared" si="64"/>
        <v>-354.01367860345636</v>
      </c>
      <c r="H112">
        <f t="shared" si="65"/>
        <v>-492.55238199877203</v>
      </c>
      <c r="I112">
        <f t="shared" si="66"/>
        <v>1205.6880000000237</v>
      </c>
      <c r="K112">
        <f t="shared" si="67"/>
        <v>-46449.175645448246</v>
      </c>
      <c r="L112">
        <f t="shared" si="68"/>
        <v>-20487.606054483495</v>
      </c>
      <c r="M112">
        <f t="shared" si="69"/>
        <v>25961.569590964751</v>
      </c>
      <c r="N112">
        <f t="shared" si="70"/>
        <v>-26449.175645448246</v>
      </c>
      <c r="O112">
        <f t="shared" si="71"/>
        <v>-28049.175645448246</v>
      </c>
      <c r="P112">
        <f t="shared" si="72"/>
        <v>-63281.338140423555</v>
      </c>
      <c r="Q112" s="2">
        <f t="shared" si="73"/>
        <v>101720.52929405926</v>
      </c>
      <c r="R112">
        <f t="shared" si="74"/>
        <v>1827.5886560592003</v>
      </c>
      <c r="S112">
        <f t="shared" si="75"/>
        <v>-63391.498004405032</v>
      </c>
      <c r="T112">
        <f t="shared" si="76"/>
        <v>110.15986398147652</v>
      </c>
    </row>
    <row r="113" spans="2:20">
      <c r="B113" s="3">
        <v>1090</v>
      </c>
      <c r="C113">
        <f t="shared" si="78"/>
        <v>-75063.81727605284</v>
      </c>
      <c r="D113">
        <f t="shared" si="77"/>
        <v>-75439.397211426694</v>
      </c>
      <c r="E113">
        <f t="shared" si="80"/>
        <v>-75621.71922077745</v>
      </c>
      <c r="F113">
        <f t="shared" si="79"/>
        <v>-73961.368276052817</v>
      </c>
      <c r="G113">
        <f t="shared" si="64"/>
        <v>-375.57993537385482</v>
      </c>
      <c r="H113">
        <f t="shared" si="65"/>
        <v>-557.90194472461008</v>
      </c>
      <c r="I113">
        <f t="shared" si="66"/>
        <v>1102.4490000000224</v>
      </c>
      <c r="K113">
        <f t="shared" si="67"/>
        <v>-47074.566661459095</v>
      </c>
      <c r="L113">
        <f t="shared" si="68"/>
        <v>-21259.897704119583</v>
      </c>
      <c r="M113">
        <f t="shared" si="69"/>
        <v>25814.668957339512</v>
      </c>
      <c r="N113">
        <f t="shared" si="70"/>
        <v>-27074.566661459095</v>
      </c>
      <c r="O113">
        <f t="shared" si="71"/>
        <v>-28674.566661459095</v>
      </c>
      <c r="P113">
        <f t="shared" si="72"/>
        <v>-63934.067071188256</v>
      </c>
      <c r="Q113" s="2">
        <f t="shared" si="73"/>
        <v>103704.3596926093</v>
      </c>
      <c r="R113">
        <f t="shared" si="74"/>
        <v>1799.3279187522003</v>
      </c>
      <c r="S113">
        <f t="shared" si="75"/>
        <v>-64316.189499772241</v>
      </c>
      <c r="T113">
        <f t="shared" si="76"/>
        <v>382.12242858398531</v>
      </c>
    </row>
    <row r="114" spans="2:20">
      <c r="B114" s="3">
        <v>1100</v>
      </c>
      <c r="C114">
        <f t="shared" si="78"/>
        <v>-76034.679447004106</v>
      </c>
      <c r="D114">
        <f t="shared" si="77"/>
        <v>-76431.299741862807</v>
      </c>
      <c r="E114">
        <f t="shared" si="80"/>
        <v>-76656.978977797087</v>
      </c>
      <c r="F114">
        <f t="shared" si="79"/>
        <v>-75035.469447004085</v>
      </c>
      <c r="G114">
        <f t="shared" si="64"/>
        <v>-396.62029485870153</v>
      </c>
      <c r="H114">
        <f t="shared" si="65"/>
        <v>-622.29953079298139</v>
      </c>
      <c r="I114">
        <f t="shared" si="66"/>
        <v>999.21000000002095</v>
      </c>
      <c r="K114">
        <f t="shared" si="67"/>
        <v>-47702.614387804679</v>
      </c>
      <c r="L114">
        <f t="shared" si="68"/>
        <v>-22034.843320370121</v>
      </c>
      <c r="M114">
        <f t="shared" si="69"/>
        <v>25667.771067434558</v>
      </c>
      <c r="N114">
        <f t="shared" si="70"/>
        <v>-27702.614387804679</v>
      </c>
      <c r="O114">
        <f t="shared" si="71"/>
        <v>-29302.614387804679</v>
      </c>
      <c r="P114">
        <f t="shared" si="72"/>
        <v>-64590.657760604299</v>
      </c>
      <c r="Q114" s="2">
        <f t="shared" si="73"/>
        <v>105701.80194159709</v>
      </c>
      <c r="R114">
        <f t="shared" si="74"/>
        <v>1771.0671814452003</v>
      </c>
      <c r="S114">
        <f t="shared" si="75"/>
        <v>-65244.108387884415</v>
      </c>
      <c r="T114">
        <f t="shared" si="76"/>
        <v>653.45062728011544</v>
      </c>
    </row>
    <row r="115" spans="2:20">
      <c r="B115" s="3">
        <v>1110</v>
      </c>
      <c r="C115">
        <f t="shared" si="78"/>
        <v>-77009.965315252775</v>
      </c>
      <c r="D115">
        <f t="shared" si="77"/>
        <v>-77427.104853327211</v>
      </c>
      <c r="E115">
        <f t="shared" si="80"/>
        <v>-77695.719110029604</v>
      </c>
      <c r="F115">
        <f t="shared" si="79"/>
        <v>-76113.994315252756</v>
      </c>
      <c r="G115">
        <f t="shared" si="64"/>
        <v>-417.13953807443613</v>
      </c>
      <c r="H115">
        <f t="shared" si="65"/>
        <v>-685.75379477682873</v>
      </c>
      <c r="I115">
        <f t="shared" si="66"/>
        <v>895.97100000001956</v>
      </c>
      <c r="K115">
        <f t="shared" si="67"/>
        <v>-48333.29948827417</v>
      </c>
      <c r="L115">
        <f t="shared" si="68"/>
        <v>-22812.423438842216</v>
      </c>
      <c r="M115">
        <f t="shared" si="69"/>
        <v>25520.876049431954</v>
      </c>
      <c r="N115">
        <f t="shared" si="70"/>
        <v>-28333.29948827417</v>
      </c>
      <c r="O115">
        <f t="shared" si="71"/>
        <v>-29933.29948827417</v>
      </c>
      <c r="P115">
        <f t="shared" si="72"/>
        <v>-65251.076706259904</v>
      </c>
      <c r="Q115" s="2">
        <f t="shared" si="73"/>
        <v>107712.84491803597</v>
      </c>
      <c r="R115">
        <f t="shared" si="74"/>
        <v>1742.8064441382</v>
      </c>
      <c r="S115">
        <f t="shared" si="75"/>
        <v>-66175.226931846846</v>
      </c>
      <c r="T115">
        <f t="shared" si="76"/>
        <v>924.15022558694181</v>
      </c>
    </row>
    <row r="116" spans="2:20">
      <c r="B116" s="3">
        <v>1120</v>
      </c>
      <c r="C116">
        <f t="shared" si="78"/>
        <v>-77989.635026586708</v>
      </c>
      <c r="D116">
        <f t="shared" si="77"/>
        <v>-78426.777386476693</v>
      </c>
      <c r="E116">
        <f t="shared" si="80"/>
        <v>-78737.908261890843</v>
      </c>
      <c r="F116">
        <f t="shared" si="79"/>
        <v>-77196.90302658669</v>
      </c>
      <c r="G116">
        <f t="shared" si="64"/>
        <v>-437.14235988998553</v>
      </c>
      <c r="H116">
        <f t="shared" si="65"/>
        <v>-748.2732353041356</v>
      </c>
      <c r="I116">
        <f t="shared" si="66"/>
        <v>792.73200000001816</v>
      </c>
      <c r="K116">
        <f t="shared" si="67"/>
        <v>-48966.603002407821</v>
      </c>
      <c r="L116">
        <f t="shared" si="68"/>
        <v>-23592.618966147456</v>
      </c>
      <c r="M116">
        <f t="shared" si="69"/>
        <v>25373.984036260365</v>
      </c>
      <c r="N116">
        <f t="shared" si="70"/>
        <v>-28966.603002407821</v>
      </c>
      <c r="O116">
        <f t="shared" si="71"/>
        <v>-30566.603002407821</v>
      </c>
      <c r="P116">
        <f t="shared" si="72"/>
        <v>-65915.291018527074</v>
      </c>
      <c r="Q116" s="2">
        <f t="shared" si="73"/>
        <v>109737.47740244922</v>
      </c>
      <c r="R116">
        <f t="shared" si="74"/>
        <v>1714.5457068312003</v>
      </c>
      <c r="S116">
        <f t="shared" si="75"/>
        <v>-67109.517903651809</v>
      </c>
      <c r="T116">
        <f t="shared" si="76"/>
        <v>1194.2268851247354</v>
      </c>
    </row>
    <row r="117" spans="2:20">
      <c r="B117" s="3">
        <v>1130</v>
      </c>
      <c r="C117">
        <f t="shared" si="78"/>
        <v>-78973.649438505003</v>
      </c>
      <c r="D117">
        <f t="shared" si="77"/>
        <v>-79430.282809838827</v>
      </c>
      <c r="E117">
        <f t="shared" si="80"/>
        <v>-79783.515637740958</v>
      </c>
      <c r="F117">
        <f t="shared" si="79"/>
        <v>-78284.156438504986</v>
      </c>
      <c r="G117">
        <f t="shared" si="64"/>
        <v>-456.63337133382447</v>
      </c>
      <c r="H117">
        <f t="shared" si="65"/>
        <v>-809.86619923595572</v>
      </c>
      <c r="I117">
        <f t="shared" si="66"/>
        <v>689.49300000001676</v>
      </c>
      <c r="K117">
        <f t="shared" si="67"/>
        <v>-49602.506336444814</v>
      </c>
      <c r="L117">
        <f t="shared" si="68"/>
        <v>-24375.411170718839</v>
      </c>
      <c r="M117">
        <f t="shared" si="69"/>
        <v>25227.095165725976</v>
      </c>
      <c r="N117">
        <f t="shared" si="70"/>
        <v>-29602.506336444814</v>
      </c>
      <c r="O117">
        <f t="shared" si="71"/>
        <v>-31202.506336444814</v>
      </c>
      <c r="P117">
        <f t="shared" si="72"/>
        <v>-66583.26840448493</v>
      </c>
      <c r="Q117" s="2">
        <f t="shared" si="73"/>
        <v>111775.6880844048</v>
      </c>
      <c r="R117">
        <f t="shared" si="74"/>
        <v>1686.2849695242001</v>
      </c>
      <c r="S117">
        <f t="shared" si="75"/>
        <v>-68046.954570885136</v>
      </c>
      <c r="T117">
        <f t="shared" si="76"/>
        <v>1463.6861664002063</v>
      </c>
    </row>
    <row r="118" spans="2:20">
      <c r="B118" s="3">
        <v>1140</v>
      </c>
      <c r="C118">
        <f t="shared" si="78"/>
        <v>-79961.970101321756</v>
      </c>
      <c r="D118">
        <f t="shared" si="77"/>
        <v>-80437.587203141709</v>
      </c>
      <c r="E118">
        <f t="shared" si="80"/>
        <v>-80832.510987016693</v>
      </c>
      <c r="F118">
        <f t="shared" si="79"/>
        <v>-79375.716101321741</v>
      </c>
      <c r="G118">
        <f t="shared" si="64"/>
        <v>-475.61710181995295</v>
      </c>
      <c r="H118">
        <f t="shared" si="65"/>
        <v>-870.54088569493615</v>
      </c>
      <c r="I118">
        <f t="shared" si="66"/>
        <v>586.25400000001537</v>
      </c>
      <c r="K118">
        <f t="shared" si="67"/>
        <v>-50240.991254583882</v>
      </c>
      <c r="L118">
        <f t="shared" si="68"/>
        <v>-25160.781673938895</v>
      </c>
      <c r="M118">
        <f t="shared" si="69"/>
        <v>25080.209580644987</v>
      </c>
      <c r="N118">
        <f t="shared" si="70"/>
        <v>-30240.991254583882</v>
      </c>
      <c r="O118">
        <f t="shared" si="71"/>
        <v>-31840.991254583882</v>
      </c>
      <c r="P118">
        <f t="shared" si="72"/>
        <v>-67254.977152409119</v>
      </c>
      <c r="Q118" s="2">
        <f t="shared" si="73"/>
        <v>113827.46556778727</v>
      </c>
      <c r="R118">
        <f t="shared" si="74"/>
        <v>1658.0242322172001</v>
      </c>
      <c r="S118">
        <f t="shared" si="75"/>
        <v>-68987.510683899367</v>
      </c>
      <c r="T118">
        <f t="shared" si="76"/>
        <v>1732.5335314902477</v>
      </c>
    </row>
    <row r="119" spans="2:20">
      <c r="B119" s="3">
        <v>1150</v>
      </c>
      <c r="C119">
        <f t="shared" si="78"/>
        <v>-80954.559239932918</v>
      </c>
      <c r="D119">
        <f t="shared" si="77"/>
        <v>-81448.657241228968</v>
      </c>
      <c r="E119">
        <f t="shared" si="80"/>
        <v>-81884.864589887293</v>
      </c>
      <c r="F119">
        <f t="shared" si="79"/>
        <v>-80471.544239932904</v>
      </c>
      <c r="G119">
        <f t="shared" si="64"/>
        <v>-494.09800129604992</v>
      </c>
      <c r="H119">
        <f t="shared" si="65"/>
        <v>-930.30534995437483</v>
      </c>
      <c r="I119">
        <f t="shared" si="66"/>
        <v>483.01500000001397</v>
      </c>
      <c r="K119">
        <f t="shared" si="67"/>
        <v>-50882.039870543682</v>
      </c>
      <c r="L119">
        <f t="shared" si="68"/>
        <v>-25948.712441564061</v>
      </c>
      <c r="M119">
        <f t="shared" si="69"/>
        <v>24933.327428979621</v>
      </c>
      <c r="N119">
        <f t="shared" si="70"/>
        <v>-30882.039870543682</v>
      </c>
      <c r="O119">
        <f t="shared" si="71"/>
        <v>-32482.039870543682</v>
      </c>
      <c r="P119">
        <f t="shared" si="72"/>
        <v>-67930.386116803173</v>
      </c>
      <c r="Q119" s="2">
        <f t="shared" si="73"/>
        <v>115892.79837582291</v>
      </c>
      <c r="R119">
        <f t="shared" si="74"/>
        <v>1629.7634949102003</v>
      </c>
      <c r="S119">
        <f t="shared" si="75"/>
        <v>-69931.160463435663</v>
      </c>
      <c r="T119">
        <f t="shared" si="76"/>
        <v>2000.7743466324901</v>
      </c>
    </row>
    <row r="120" spans="2:20">
      <c r="B120" s="3">
        <v>1160</v>
      </c>
      <c r="C120">
        <f t="shared" si="78"/>
        <v>-81951.379736218136</v>
      </c>
      <c r="D120">
        <f t="shared" si="77"/>
        <v>-82463.4601785345</v>
      </c>
      <c r="E120">
        <f t="shared" si="80"/>
        <v>-82940.547243408335</v>
      </c>
      <c r="F120">
        <f t="shared" si="79"/>
        <v>-81571.603736218123</v>
      </c>
      <c r="G120">
        <f t="shared" si="64"/>
        <v>-512.0804423163645</v>
      </c>
      <c r="H120">
        <f t="shared" si="65"/>
        <v>-989.1675071901991</v>
      </c>
      <c r="I120">
        <f t="shared" si="66"/>
        <v>379.77600000001257</v>
      </c>
      <c r="K120">
        <f t="shared" si="67"/>
        <v>-51525.63463941004</v>
      </c>
      <c r="L120">
        <f t="shared" si="68"/>
        <v>-26739.18577543458</v>
      </c>
      <c r="M120">
        <f t="shared" si="69"/>
        <v>24786.44886397546</v>
      </c>
      <c r="N120">
        <f t="shared" si="70"/>
        <v>-31525.63463941004</v>
      </c>
      <c r="O120">
        <f t="shared" si="71"/>
        <v>-33125.63463941004</v>
      </c>
      <c r="P120">
        <f t="shared" si="72"/>
        <v>-68609.464703948761</v>
      </c>
      <c r="Q120" s="2">
        <f t="shared" si="73"/>
        <v>117971.67495587392</v>
      </c>
      <c r="R120">
        <f t="shared" si="74"/>
        <v>1601.5027576032001</v>
      </c>
      <c r="S120">
        <f t="shared" si="75"/>
        <v>-70877.878588673702</v>
      </c>
      <c r="T120">
        <f t="shared" si="76"/>
        <v>2268.4138847249415</v>
      </c>
    </row>
    <row r="121" spans="2:20">
      <c r="B121" s="3">
        <v>1170</v>
      </c>
      <c r="C121">
        <f t="shared" si="78"/>
        <v>-82952.395112048427</v>
      </c>
      <c r="D121">
        <f t="shared" si="77"/>
        <v>-83481.963834091846</v>
      </c>
      <c r="E121">
        <f t="shared" si="80"/>
        <v>-83999.53024815314</v>
      </c>
      <c r="F121">
        <f t="shared" si="79"/>
        <v>-82675.858112048416</v>
      </c>
      <c r="G121">
        <f t="shared" si="64"/>
        <v>-529.56872204341926</v>
      </c>
      <c r="H121">
        <f t="shared" si="65"/>
        <v>-1047.1351361047127</v>
      </c>
      <c r="I121">
        <f t="shared" si="66"/>
        <v>276.53700000001118</v>
      </c>
      <c r="K121">
        <f t="shared" si="67"/>
        <v>-52171.75834975834</v>
      </c>
      <c r="L121">
        <f t="shared" si="68"/>
        <v>-27532.184305456467</v>
      </c>
      <c r="M121">
        <f t="shared" si="69"/>
        <v>24639.574044301873</v>
      </c>
      <c r="N121">
        <f t="shared" si="70"/>
        <v>-32171.75834975834</v>
      </c>
      <c r="O121">
        <f t="shared" si="71"/>
        <v>-33771.75834975834</v>
      </c>
      <c r="P121">
        <f t="shared" si="72"/>
        <v>-69292.182857951731</v>
      </c>
      <c r="Q121" s="2">
        <f t="shared" si="73"/>
        <v>120064.083684007</v>
      </c>
      <c r="R121">
        <f t="shared" si="74"/>
        <v>1573.2420202962003</v>
      </c>
      <c r="S121">
        <f t="shared" si="75"/>
        <v>-71827.640185691474</v>
      </c>
      <c r="T121">
        <f t="shared" si="76"/>
        <v>2535.4573277397431</v>
      </c>
    </row>
    <row r="122" spans="2:20">
      <c r="B122" s="3">
        <v>1180</v>
      </c>
      <c r="C122">
        <f t="shared" si="78"/>
        <v>-83957.569512875634</v>
      </c>
      <c r="D122">
        <f t="shared" si="77"/>
        <v>-84504.136577056954</v>
      </c>
      <c r="E122">
        <f t="shared" si="80"/>
        <v>-85061.785395301849</v>
      </c>
      <c r="F122">
        <f t="shared" si="79"/>
        <v>-83784.271512875624</v>
      </c>
      <c r="G122">
        <f t="shared" si="64"/>
        <v>-546.56706418131944</v>
      </c>
      <c r="H122">
        <f t="shared" si="65"/>
        <v>-1104.2158824262151</v>
      </c>
      <c r="I122">
        <f t="shared" si="66"/>
        <v>173.29800000000978</v>
      </c>
      <c r="K122">
        <f t="shared" si="67"/>
        <v>-52820.394116039031</v>
      </c>
      <c r="L122">
        <f t="shared" si="68"/>
        <v>-28327.690981844269</v>
      </c>
      <c r="M122">
        <f t="shared" si="69"/>
        <v>24492.703134194762</v>
      </c>
      <c r="N122">
        <f t="shared" si="70"/>
        <v>-32820.394116039031</v>
      </c>
      <c r="O122">
        <f t="shared" si="71"/>
        <v>-34420.394116039031</v>
      </c>
      <c r="P122">
        <f t="shared" si="72"/>
        <v>-69978.511047263426</v>
      </c>
      <c r="Q122" s="2">
        <f t="shared" si="73"/>
        <v>122170.01286935236</v>
      </c>
      <c r="R122">
        <f t="shared" si="74"/>
        <v>1544.9812829892003</v>
      </c>
      <c r="S122">
        <f t="shared" si="75"/>
        <v>-72780.420816318132</v>
      </c>
      <c r="T122">
        <f t="shared" si="76"/>
        <v>2801.909769054706</v>
      </c>
    </row>
    <row r="123" spans="2:20">
      <c r="B123" s="3">
        <v>1190</v>
      </c>
      <c r="C123">
        <f t="shared" si="78"/>
        <v>-84966.867691877706</v>
      </c>
      <c r="D123">
        <f t="shared" si="77"/>
        <v>-85529.947312721226</v>
      </c>
      <c r="E123">
        <f t="shared" si="80"/>
        <v>-86127.284954167291</v>
      </c>
      <c r="F123">
        <f t="shared" si="79"/>
        <v>-84896.808691877697</v>
      </c>
      <c r="G123">
        <f t="shared" si="64"/>
        <v>-563.07962084352039</v>
      </c>
      <c r="H123">
        <f t="shared" si="65"/>
        <v>-1160.4172622895858</v>
      </c>
      <c r="I123">
        <f t="shared" si="66"/>
        <v>70.059000000008382</v>
      </c>
      <c r="K123">
        <f t="shared" si="67"/>
        <v>-53471.525371216332</v>
      </c>
      <c r="L123">
        <f t="shared" si="68"/>
        <v>-29125.689067614458</v>
      </c>
      <c r="M123">
        <f t="shared" si="69"/>
        <v>24345.836303601875</v>
      </c>
      <c r="N123">
        <f t="shared" si="70"/>
        <v>-33471.525371216332</v>
      </c>
      <c r="O123">
        <f t="shared" si="71"/>
        <v>-35071.525371216332</v>
      </c>
      <c r="P123">
        <f t="shared" si="72"/>
        <v>-70668.420251657255</v>
      </c>
      <c r="Q123" s="2">
        <f t="shared" si="73"/>
        <v>124289.45075826268</v>
      </c>
      <c r="R123">
        <f t="shared" si="74"/>
        <v>1516.7205456822001</v>
      </c>
      <c r="S123">
        <f t="shared" si="75"/>
        <v>-73736.196467362432</v>
      </c>
      <c r="T123">
        <f t="shared" si="76"/>
        <v>3067.7762157051766</v>
      </c>
    </row>
    <row r="124" spans="2:20">
      <c r="B124" s="3">
        <v>1200</v>
      </c>
      <c r="C124">
        <f t="shared" si="78"/>
        <v>-85980.254994637507</v>
      </c>
      <c r="D124">
        <f t="shared" si="77"/>
        <v>-86559.365468994714</v>
      </c>
      <c r="E124">
        <f t="shared" si="80"/>
        <v>-87196.001660141104</v>
      </c>
      <c r="F124">
        <f t="shared" si="79"/>
        <v>-86013.4349946375</v>
      </c>
      <c r="G124">
        <f t="shared" si="64"/>
        <v>-579.11047435720684</v>
      </c>
      <c r="H124">
        <f t="shared" si="65"/>
        <v>-1215.7466655035969</v>
      </c>
      <c r="I124">
        <f t="shared" si="66"/>
        <v>-33.179999999993015</v>
      </c>
      <c r="K124">
        <f t="shared" si="67"/>
        <v>-54125.135859648435</v>
      </c>
      <c r="L124">
        <f t="shared" si="68"/>
        <v>-29926.162131318404</v>
      </c>
      <c r="M124">
        <f t="shared" si="69"/>
        <v>24198.973728330031</v>
      </c>
      <c r="N124">
        <f t="shared" si="70"/>
        <v>-34125.135859648435</v>
      </c>
      <c r="O124">
        <f t="shared" si="71"/>
        <v>-35725.135859648435</v>
      </c>
      <c r="P124">
        <f t="shared" si="72"/>
        <v>-71361.881949641145</v>
      </c>
      <c r="Q124" s="2">
        <f t="shared" si="73"/>
        <v>126422.38553827877</v>
      </c>
      <c r="R124">
        <f t="shared" si="74"/>
        <v>1488.4598083752003</v>
      </c>
      <c r="S124">
        <f t="shared" si="75"/>
        <v>-74694.943540201843</v>
      </c>
      <c r="T124">
        <f t="shared" si="76"/>
        <v>3333.0615905606974</v>
      </c>
    </row>
    <row r="125" spans="2:20">
      <c r="B125" s="3">
        <v>1210</v>
      </c>
      <c r="C125">
        <f t="shared" si="78"/>
        <v>-86997.697344331478</v>
      </c>
      <c r="D125">
        <f t="shared" si="77"/>
        <v>-87592.360983340011</v>
      </c>
      <c r="E125">
        <f t="shared" si="80"/>
        <v>-88267.908703040652</v>
      </c>
      <c r="F125">
        <f t="shared" si="79"/>
        <v>-87134.116344331473</v>
      </c>
      <c r="G125">
        <f t="shared" si="64"/>
        <v>-594.66363900853321</v>
      </c>
      <c r="H125">
        <f t="shared" si="65"/>
        <v>-1270.2113587091735</v>
      </c>
      <c r="I125">
        <f t="shared" si="66"/>
        <v>-136.41899999999441</v>
      </c>
      <c r="K125">
        <f t="shared" si="67"/>
        <v>-54781.209630201018</v>
      </c>
      <c r="L125">
        <f t="shared" si="68"/>
        <v>-30729.094040005002</v>
      </c>
      <c r="M125">
        <f t="shared" si="69"/>
        <v>24052.115590196016</v>
      </c>
      <c r="N125">
        <f t="shared" si="70"/>
        <v>-34781.209630201018</v>
      </c>
      <c r="O125">
        <f t="shared" si="71"/>
        <v>-36381.209630201018</v>
      </c>
      <c r="P125">
        <f t="shared" si="72"/>
        <v>-72058.868106287991</v>
      </c>
      <c r="Q125" s="2">
        <f t="shared" si="73"/>
        <v>128568.80534191494</v>
      </c>
      <c r="R125">
        <f t="shared" si="74"/>
        <v>1460.1990710682001</v>
      </c>
      <c r="S125">
        <f t="shared" si="75"/>
        <v>-75656.638840716856</v>
      </c>
      <c r="T125">
        <f t="shared" si="76"/>
        <v>3597.7707344288647</v>
      </c>
    </row>
    <row r="126" spans="2:20">
      <c r="B126" s="3">
        <v>1220</v>
      </c>
      <c r="C126">
        <f t="shared" si="78"/>
        <v>-88019.161227408855</v>
      </c>
      <c r="D126">
        <f t="shared" si="77"/>
        <v>-88628.904290138686</v>
      </c>
      <c r="E126">
        <f t="shared" si="80"/>
        <v>-89342.979715842259</v>
      </c>
      <c r="F126">
        <f t="shared" si="79"/>
        <v>-88258.819227408851</v>
      </c>
      <c r="G126">
        <f t="shared" si="64"/>
        <v>-609.74306272983085</v>
      </c>
      <c r="H126">
        <f t="shared" si="65"/>
        <v>-1323.8184884334041</v>
      </c>
      <c r="I126">
        <f t="shared" si="66"/>
        <v>-239.65799999999581</v>
      </c>
      <c r="K126">
        <f t="shared" si="67"/>
        <v>-55439.731029583243</v>
      </c>
      <c r="L126">
        <f t="shared" si="68"/>
        <v>-31534.468952404339</v>
      </c>
      <c r="M126">
        <f t="shared" si="69"/>
        <v>23905.262077178904</v>
      </c>
      <c r="N126">
        <f t="shared" si="70"/>
        <v>-35439.731029583243</v>
      </c>
      <c r="O126">
        <f t="shared" si="71"/>
        <v>-37039.731029583243</v>
      </c>
      <c r="P126">
        <f t="shared" si="72"/>
        <v>-72759.351161466984</v>
      </c>
      <c r="Q126" s="2">
        <f t="shared" si="73"/>
        <v>130728.69825027364</v>
      </c>
      <c r="R126">
        <f t="shared" si="74"/>
        <v>1431.9383337612001</v>
      </c>
      <c r="S126">
        <f t="shared" si="75"/>
        <v>-76621.259569556816</v>
      </c>
      <c r="T126">
        <f t="shared" si="76"/>
        <v>3861.9084080898319</v>
      </c>
    </row>
    <row r="127" spans="2:20">
      <c r="B127" s="3">
        <v>1230</v>
      </c>
      <c r="C127">
        <f t="shared" si="78"/>
        <v>-89044.613679739879</v>
      </c>
      <c r="D127">
        <f t="shared" si="77"/>
        <v>-89668.966308470583</v>
      </c>
      <c r="E127">
        <f t="shared" si="80"/>
        <v>-90421.188763783255</v>
      </c>
      <c r="F127">
        <f t="shared" si="79"/>
        <v>-89387.510679739877</v>
      </c>
      <c r="G127">
        <f t="shared" si="64"/>
        <v>-624.35262873070315</v>
      </c>
      <c r="H127">
        <f t="shared" si="65"/>
        <v>-1376.5750840433757</v>
      </c>
      <c r="I127">
        <f t="shared" si="66"/>
        <v>-342.89699999999721</v>
      </c>
      <c r="K127">
        <f t="shared" si="67"/>
        <v>-56100.684695897988</v>
      </c>
      <c r="L127">
        <f t="shared" si="68"/>
        <v>-32342.271312322573</v>
      </c>
      <c r="M127">
        <f t="shared" si="69"/>
        <v>23758.413383575415</v>
      </c>
      <c r="N127">
        <f t="shared" si="70"/>
        <v>-36100.684695897988</v>
      </c>
      <c r="O127">
        <f t="shared" si="71"/>
        <v>-37700.684695897988</v>
      </c>
      <c r="P127">
        <f t="shared" si="72"/>
        <v>-73463.304018459254</v>
      </c>
      <c r="Q127" s="2">
        <f t="shared" si="73"/>
        <v>132902.05229648997</v>
      </c>
      <c r="R127">
        <f t="shared" si="74"/>
        <v>1403.6775964542003</v>
      </c>
      <c r="S127">
        <f t="shared" si="75"/>
        <v>-77588.783312723259</v>
      </c>
      <c r="T127">
        <f t="shared" si="76"/>
        <v>4125.4792942640051</v>
      </c>
    </row>
    <row r="128" spans="2:20">
      <c r="B128" s="3">
        <v>1240</v>
      </c>
      <c r="C128">
        <f t="shared" si="78"/>
        <v>-90074.022273214883</v>
      </c>
      <c r="D128">
        <f t="shared" si="77"/>
        <v>-90712.518430291966</v>
      </c>
      <c r="E128">
        <f t="shared" si="80"/>
        <v>-91502.510333818325</v>
      </c>
      <c r="F128">
        <f t="shared" si="79"/>
        <v>-90520.158273214882</v>
      </c>
      <c r="G128">
        <f t="shared" si="64"/>
        <v>-638.4961570770829</v>
      </c>
      <c r="H128">
        <f t="shared" si="65"/>
        <v>-1428.4880606034421</v>
      </c>
      <c r="I128">
        <f t="shared" si="66"/>
        <v>-446.1359999999986</v>
      </c>
      <c r="K128">
        <f t="shared" si="67"/>
        <v>-56764.055552398124</v>
      </c>
      <c r="L128">
        <f t="shared" si="68"/>
        <v>-33152.485842240058</v>
      </c>
      <c r="M128">
        <f t="shared" si="69"/>
        <v>23611.569710158066</v>
      </c>
      <c r="N128">
        <f t="shared" si="70"/>
        <v>-36764.055552398124</v>
      </c>
      <c r="O128">
        <f t="shared" si="71"/>
        <v>-38364.055552398124</v>
      </c>
      <c r="P128">
        <f t="shared" si="72"/>
        <v>-74170.700032942623</v>
      </c>
      <c r="Q128" s="2">
        <f t="shared" si="73"/>
        <v>135088.85546902707</v>
      </c>
      <c r="R128">
        <f t="shared" si="74"/>
        <v>1375.4168591472003</v>
      </c>
      <c r="S128">
        <f t="shared" si="75"/>
        <v>-78559.188032458202</v>
      </c>
      <c r="T128">
        <f t="shared" si="76"/>
        <v>4388.4879995155788</v>
      </c>
    </row>
    <row r="129" spans="2:20">
      <c r="B129" s="3">
        <v>1250</v>
      </c>
      <c r="C129">
        <f t="shared" si="78"/>
        <v>-91107.355102775269</v>
      </c>
      <c r="D129">
        <f t="shared" si="77"/>
        <v>-91759.532508994394</v>
      </c>
      <c r="E129">
        <f t="shared" si="80"/>
        <v>-92586.919324416522</v>
      </c>
      <c r="F129">
        <f t="shared" si="79"/>
        <v>-91656.730102775269</v>
      </c>
      <c r="G129">
        <f t="shared" si="64"/>
        <v>-652.17740621912526</v>
      </c>
      <c r="H129">
        <f t="shared" si="65"/>
        <v>-1479.5642216412525</v>
      </c>
      <c r="I129">
        <f t="shared" si="66"/>
        <v>-549.375</v>
      </c>
      <c r="K129">
        <f t="shared" si="67"/>
        <v>-57429.828801439799</v>
      </c>
      <c r="L129">
        <f t="shared" si="68"/>
        <v>-33965.097537104142</v>
      </c>
      <c r="M129">
        <f t="shared" si="69"/>
        <v>23464.731264335656</v>
      </c>
      <c r="N129">
        <f t="shared" si="70"/>
        <v>-37429.828801439799</v>
      </c>
      <c r="O129">
        <f t="shared" si="71"/>
        <v>-39029.828801439799</v>
      </c>
      <c r="P129">
        <f t="shared" si="72"/>
        <v>-74881.513002330117</v>
      </c>
      <c r="Q129" s="2">
        <f t="shared" si="73"/>
        <v>137289.09571481482</v>
      </c>
      <c r="R129">
        <f t="shared" si="74"/>
        <v>1347.1561218402001</v>
      </c>
      <c r="S129">
        <f t="shared" si="75"/>
        <v>-79532.452058425071</v>
      </c>
      <c r="T129">
        <f t="shared" si="76"/>
        <v>4650.9390560949541</v>
      </c>
    </row>
    <row r="130" spans="2:20">
      <c r="B130" s="3">
        <v>1260</v>
      </c>
      <c r="C130">
        <f t="shared" si="78"/>
        <v>-92144.580773859983</v>
      </c>
      <c r="D130">
        <f t="shared" si="77"/>
        <v>-92809.980848329433</v>
      </c>
      <c r="E130">
        <f t="shared" si="80"/>
        <v>-93674.391035684239</v>
      </c>
      <c r="F130">
        <f t="shared" si="79"/>
        <v>-92797.194773859985</v>
      </c>
      <c r="G130">
        <f t="shared" si="64"/>
        <v>-665.40007446944946</v>
      </c>
      <c r="H130">
        <f t="shared" si="65"/>
        <v>-1529.8102618242556</v>
      </c>
      <c r="I130">
        <f t="shared" si="66"/>
        <v>-652.6140000000014</v>
      </c>
      <c r="K130">
        <f t="shared" si="67"/>
        <v>-58097.989918626008</v>
      </c>
      <c r="L130">
        <f t="shared" si="68"/>
        <v>-34780.09165830991</v>
      </c>
      <c r="M130">
        <f t="shared" si="69"/>
        <v>23317.898260316098</v>
      </c>
      <c r="N130">
        <f t="shared" si="70"/>
        <v>-38097.989918626008</v>
      </c>
      <c r="O130">
        <f t="shared" si="71"/>
        <v>-39697.989918626008</v>
      </c>
      <c r="P130">
        <f t="shared" si="72"/>
        <v>-75595.717155448656</v>
      </c>
      <c r="Q130" s="2">
        <f t="shared" si="73"/>
        <v>139502.7609422534</v>
      </c>
      <c r="R130">
        <f t="shared" si="74"/>
        <v>1318.8953845332003</v>
      </c>
      <c r="S130">
        <f t="shared" si="75"/>
        <v>-80508.554079170644</v>
      </c>
      <c r="T130">
        <f t="shared" si="76"/>
        <v>4912.8369237219886</v>
      </c>
    </row>
    <row r="131" spans="2:20">
      <c r="B131" s="3">
        <v>1270</v>
      </c>
      <c r="C131">
        <f t="shared" si="78"/>
        <v>-93185.66839024995</v>
      </c>
      <c r="D131">
        <f t="shared" si="77"/>
        <v>-93863.836191685754</v>
      </c>
      <c r="E131">
        <f t="shared" si="80"/>
        <v>-94764.901159802102</v>
      </c>
      <c r="F131">
        <f t="shared" si="79"/>
        <v>-93941.521390249953</v>
      </c>
      <c r="G131">
        <f t="shared" si="64"/>
        <v>-678.16780143580399</v>
      </c>
      <c r="H131">
        <f t="shared" si="65"/>
        <v>-1579.2327695521526</v>
      </c>
      <c r="I131">
        <f t="shared" si="66"/>
        <v>-755.85300000000279</v>
      </c>
      <c r="K131">
        <f t="shared" si="67"/>
        <v>-58768.52464713245</v>
      </c>
      <c r="L131">
        <f t="shared" si="68"/>
        <v>-35597.453727859647</v>
      </c>
      <c r="M131">
        <f t="shared" si="69"/>
        <v>23171.070919272803</v>
      </c>
      <c r="N131">
        <f t="shared" si="70"/>
        <v>-38768.52464713245</v>
      </c>
      <c r="O131">
        <f t="shared" si="71"/>
        <v>-40368.52464713245</v>
      </c>
      <c r="P131">
        <f t="shared" si="72"/>
        <v>-76313.287142544112</v>
      </c>
      <c r="Q131" s="2">
        <f t="shared" si="73"/>
        <v>141729.83902407531</v>
      </c>
      <c r="R131">
        <f t="shared" si="74"/>
        <v>1290.6346472262003</v>
      </c>
      <c r="S131">
        <f t="shared" si="75"/>
        <v>-81487.473133856925</v>
      </c>
      <c r="T131">
        <f t="shared" si="76"/>
        <v>5174.1859913128137</v>
      </c>
    </row>
    <row r="132" spans="2:20">
      <c r="B132" s="3">
        <v>1280</v>
      </c>
      <c r="C132">
        <f t="shared" si="78"/>
        <v>-94230.587542296096</v>
      </c>
      <c r="D132">
        <f t="shared" si="77"/>
        <v>-94921.071711703436</v>
      </c>
      <c r="E132">
        <f t="shared" si="80"/>
        <v>-95858.425771763083</v>
      </c>
      <c r="F132">
        <f t="shared" si="79"/>
        <v>-95089.6795422961</v>
      </c>
      <c r="G132">
        <f t="shared" si="64"/>
        <v>-690.48416940734023</v>
      </c>
      <c r="H132">
        <f t="shared" si="65"/>
        <v>-1627.8382294669864</v>
      </c>
      <c r="I132">
        <f t="shared" si="66"/>
        <v>-859.09200000000419</v>
      </c>
      <c r="K132">
        <f t="shared" si="67"/>
        <v>-59441.418992208797</v>
      </c>
      <c r="L132">
        <f t="shared" si="68"/>
        <v>-36417.169522696022</v>
      </c>
      <c r="M132">
        <f t="shared" si="69"/>
        <v>23024.249469512775</v>
      </c>
      <c r="N132">
        <f t="shared" si="70"/>
        <v>-39441.418992208797</v>
      </c>
      <c r="O132">
        <f t="shared" si="71"/>
        <v>-41041.418992208797</v>
      </c>
      <c r="P132">
        <f t="shared" si="72"/>
        <v>-77034.19802560033</v>
      </c>
      <c r="Q132" s="2">
        <f t="shared" si="73"/>
        <v>143970.31780008215</v>
      </c>
      <c r="R132">
        <f t="shared" si="74"/>
        <v>1262.3739099192003</v>
      </c>
      <c r="S132">
        <f t="shared" si="75"/>
        <v>-82469.188604252311</v>
      </c>
      <c r="T132">
        <f t="shared" si="76"/>
        <v>5434.9905786519812</v>
      </c>
    </row>
    <row r="133" spans="2:20">
      <c r="B133" s="3">
        <v>1290</v>
      </c>
      <c r="C133">
        <f t="shared" si="78"/>
        <v>-95279.308295514667</v>
      </c>
      <c r="D133">
        <f t="shared" si="77"/>
        <v>-95981.661000212887</v>
      </c>
      <c r="E133">
        <f t="shared" si="80"/>
        <v>-96954.941320399899</v>
      </c>
      <c r="F133">
        <f t="shared" si="79"/>
        <v>-96241.639295514615</v>
      </c>
      <c r="G133">
        <f t="shared" si="64"/>
        <v>-702.3527046982199</v>
      </c>
      <c r="H133">
        <f t="shared" si="65"/>
        <v>-1675.6330248852319</v>
      </c>
      <c r="I133">
        <f t="shared" si="66"/>
        <v>-962.33099999994738</v>
      </c>
      <c r="K133">
        <f t="shared" si="67"/>
        <v>-60116.65921584898</v>
      </c>
      <c r="L133">
        <f t="shared" si="68"/>
        <v>-37239.225069201115</v>
      </c>
      <c r="M133">
        <f t="shared" si="69"/>
        <v>22877.434146647865</v>
      </c>
      <c r="N133">
        <f t="shared" si="70"/>
        <v>-40116.65921584898</v>
      </c>
      <c r="O133">
        <f t="shared" si="71"/>
        <v>-41716.65921584898</v>
      </c>
      <c r="P133">
        <f t="shared" si="72"/>
        <v>-77758.425268959429</v>
      </c>
      <c r="Q133" s="2">
        <f t="shared" si="73"/>
        <v>146224.18507975858</v>
      </c>
      <c r="R133">
        <f t="shared" si="74"/>
        <v>1234.1131726122007</v>
      </c>
      <c r="S133">
        <f t="shared" si="75"/>
        <v>-83453.680206972247</v>
      </c>
      <c r="T133">
        <f t="shared" si="76"/>
        <v>5695.2549380128185</v>
      </c>
    </row>
    <row r="134" spans="2:20">
      <c r="B134" s="3">
        <v>1300</v>
      </c>
      <c r="C134">
        <f t="shared" si="78"/>
        <v>-96331.80117953656</v>
      </c>
      <c r="D134">
        <f t="shared" si="77"/>
        <v>-97045.578058485989</v>
      </c>
      <c r="E134">
        <f t="shared" si="80"/>
        <v>-98054.424619690632</v>
      </c>
      <c r="F134">
        <f t="shared" si="79"/>
        <v>-97397.371179536509</v>
      </c>
      <c r="G134">
        <f t="shared" ref="G134:G197" si="81">D134-C134</f>
        <v>-713.77687894942937</v>
      </c>
      <c r="H134">
        <f t="shared" ref="H134:H197" si="82">E134-C134</f>
        <v>-1722.6234401540714</v>
      </c>
      <c r="I134">
        <f t="shared" ref="I134:I197" si="83">F134-C134</f>
        <v>-1065.5699999999488</v>
      </c>
      <c r="K134">
        <f t="shared" ref="K134:K197" si="84">-7746.302 + 131.9197*B134-23.56414*B134*LN(B134) - (3.443396*10^-3)*B134^2 + (5.662834*10^-7)*B134^3 - (1.309265*10^-10)*B134^4+ 65812.39/B134</f>
        <v>-60794.231831623416</v>
      </c>
      <c r="L134">
        <f t="shared" ref="L134:L197" si="85">34085.045 + 117.224788 * B134 - 23.56414 *B134 * LN(B134) - 0.003443396 * B134^2 + 0.0000005662834 * B134^3 - 0.0000000001309265 * B134^4 + 65812.39/B134 + (4.24519*10^-22)*B134^7</f>
        <v>-38063.606637854609</v>
      </c>
      <c r="M134">
        <f t="shared" ref="M134:M197" si="86">L134-K134</f>
        <v>22730.625193768807</v>
      </c>
      <c r="N134">
        <f t="shared" ref="N134:N197" si="87">K134+20000</f>
        <v>-40794.231831623416</v>
      </c>
      <c r="O134">
        <f t="shared" ref="O134:O197" si="88">K134+18400</f>
        <v>-42394.231831623416</v>
      </c>
      <c r="P134">
        <f t="shared" ref="P134:P197" si="89">(2/3 * C134 + 1/3 * K134 + (20 * B134) - 20000)</f>
        <v>-78485.944730232179</v>
      </c>
      <c r="Q134" s="2">
        <f t="shared" ref="Q134:Q197" si="90">P134+B134^1.72</f>
        <v>148491.42864476639</v>
      </c>
      <c r="R134">
        <f t="shared" ref="R134:R197" si="91">(26180-9.2*B134+(0.333-0.667)*(28370+2.2*B134)+(47200-25*B134)*(0.333-0.667)^2)*(0.667)*(0.333)</f>
        <v>1205.8524353052007</v>
      </c>
      <c r="S134">
        <f t="shared" ref="S134:S197" si="92">(0.667*E134) + (0.333)*K134+R134</f>
        <v>-84440.927985959046</v>
      </c>
      <c r="T134">
        <f t="shared" ref="T134:T197" si="93">P134-S134</f>
        <v>5954.9832557268674</v>
      </c>
    </row>
    <row r="135" spans="2:20">
      <c r="B135" s="3">
        <v>1310</v>
      </c>
      <c r="C135">
        <f t="shared" si="78"/>
        <v>-97388.037177396356</v>
      </c>
      <c r="D135">
        <f t="shared" si="77"/>
        <v>-98112.797287786845</v>
      </c>
      <c r="E135">
        <f t="shared" si="80"/>
        <v>-99156.852840332082</v>
      </c>
      <c r="F135">
        <f t="shared" si="79"/>
        <v>-98556.846177396306</v>
      </c>
      <c r="G135">
        <f t="shared" si="81"/>
        <v>-724.76011039048899</v>
      </c>
      <c r="H135">
        <f t="shared" si="82"/>
        <v>-1768.8156629357254</v>
      </c>
      <c r="I135">
        <f t="shared" si="83"/>
        <v>-1168.8089999999502</v>
      </c>
      <c r="K135">
        <f t="shared" si="84"/>
        <v>-61474.123599667859</v>
      </c>
      <c r="L135">
        <f t="shared" si="85"/>
        <v>-38890.300738045968</v>
      </c>
      <c r="M135">
        <f t="shared" si="86"/>
        <v>22583.822861621891</v>
      </c>
      <c r="N135">
        <f t="shared" si="87"/>
        <v>-41474.123599667859</v>
      </c>
      <c r="O135">
        <f t="shared" si="88"/>
        <v>-43074.123599667859</v>
      </c>
      <c r="P135">
        <f t="shared" si="89"/>
        <v>-79216.732651486847</v>
      </c>
      <c r="Q135" s="2">
        <f t="shared" si="90"/>
        <v>150772.03625132746</v>
      </c>
      <c r="R135">
        <f t="shared" si="91"/>
        <v>1177.5916979982005</v>
      </c>
      <c r="S135">
        <f t="shared" si="92"/>
        <v>-85430.912305192702</v>
      </c>
      <c r="T135">
        <f t="shared" si="93"/>
        <v>6214.1796537058544</v>
      </c>
    </row>
    <row r="136" spans="2:20">
      <c r="B136" s="3">
        <v>1320</v>
      </c>
      <c r="C136">
        <f t="shared" si="78"/>
        <v>-98447.987715148833</v>
      </c>
      <c r="D136">
        <f t="shared" si="77"/>
        <v>-99183.29348021152</v>
      </c>
      <c r="E136">
        <f t="shared" si="80"/>
        <v>-100262.20350157021</v>
      </c>
      <c r="F136">
        <f t="shared" si="79"/>
        <v>-99720.035715148784</v>
      </c>
      <c r="G136">
        <f t="shared" si="81"/>
        <v>-735.30576506268699</v>
      </c>
      <c r="H136">
        <f t="shared" si="82"/>
        <v>-1814.2157864213805</v>
      </c>
      <c r="I136">
        <f t="shared" si="83"/>
        <v>-1272.0479999999516</v>
      </c>
      <c r="K136">
        <f t="shared" si="84"/>
        <v>-62156.32152182253</v>
      </c>
      <c r="L136">
        <f t="shared" si="85"/>
        <v>-39719.294113034506</v>
      </c>
      <c r="M136">
        <f t="shared" si="86"/>
        <v>22437.027408788024</v>
      </c>
      <c r="N136">
        <f t="shared" si="87"/>
        <v>-42156.32152182253</v>
      </c>
      <c r="O136">
        <f t="shared" si="88"/>
        <v>-43756.32152182253</v>
      </c>
      <c r="P136">
        <f t="shared" si="89"/>
        <v>-79950.76565070673</v>
      </c>
      <c r="Q136" s="2">
        <f t="shared" si="90"/>
        <v>153065.99563250266</v>
      </c>
      <c r="R136">
        <f t="shared" si="91"/>
        <v>1149.3309606912001</v>
      </c>
      <c r="S136">
        <f t="shared" si="92"/>
        <v>-86423.613841623039</v>
      </c>
      <c r="T136">
        <f t="shared" si="93"/>
        <v>6472.8481909163092</v>
      </c>
    </row>
    <row r="137" spans="2:20">
      <c r="B137" s="3">
        <v>1330</v>
      </c>
      <c r="C137">
        <f t="shared" si="78"/>
        <v>-99511.624651799852</v>
      </c>
      <c r="D137">
        <f t="shared" si="77"/>
        <v>-100257.04180980503</v>
      </c>
      <c r="E137">
        <f t="shared" si="80"/>
        <v>-101370.45446327847</v>
      </c>
      <c r="F137">
        <f t="shared" si="79"/>
        <v>-100886.9116517998</v>
      </c>
      <c r="G137">
        <f t="shared" si="81"/>
        <v>-745.41715800517704</v>
      </c>
      <c r="H137">
        <f t="shared" si="82"/>
        <v>-1858.8298114786157</v>
      </c>
      <c r="I137">
        <f t="shared" si="83"/>
        <v>-1375.286999999953</v>
      </c>
      <c r="K137">
        <f t="shared" si="84"/>
        <v>-62840.81283691596</v>
      </c>
      <c r="L137">
        <f t="shared" si="85"/>
        <v>-40550.573735050508</v>
      </c>
      <c r="M137">
        <f t="shared" si="86"/>
        <v>22290.239101865453</v>
      </c>
      <c r="N137">
        <f t="shared" si="87"/>
        <v>-42840.81283691596</v>
      </c>
      <c r="O137">
        <f t="shared" si="88"/>
        <v>-44440.81283691596</v>
      </c>
      <c r="P137">
        <f t="shared" si="89"/>
        <v>-80688.020713505219</v>
      </c>
      <c r="Q137" s="2">
        <f t="shared" si="90"/>
        <v>155373.29450036422</v>
      </c>
      <c r="R137">
        <f t="shared" si="91"/>
        <v>1121.0702233842003</v>
      </c>
      <c r="S137">
        <f t="shared" si="92"/>
        <v>-87419.013578315557</v>
      </c>
      <c r="T137">
        <f t="shared" si="93"/>
        <v>6730.9928648103378</v>
      </c>
    </row>
    <row r="138" spans="2:20">
      <c r="B138" s="3">
        <v>1340</v>
      </c>
      <c r="C138">
        <f t="shared" si="78"/>
        <v>-100578.9202695401</v>
      </c>
      <c r="D138">
        <f t="shared" si="77"/>
        <v>-101334.01782394573</v>
      </c>
      <c r="E138">
        <f t="shared" si="80"/>
        <v>-102481.58391827374</v>
      </c>
      <c r="F138">
        <f t="shared" si="79"/>
        <v>-102057.44626954006</v>
      </c>
      <c r="G138">
        <f t="shared" si="81"/>
        <v>-755.09755440562731</v>
      </c>
      <c r="H138">
        <f t="shared" si="82"/>
        <v>-1902.6636487336364</v>
      </c>
      <c r="I138">
        <f t="shared" si="83"/>
        <v>-1478.5259999999544</v>
      </c>
      <c r="K138">
        <f t="shared" si="84"/>
        <v>-63527.585016188386</v>
      </c>
      <c r="L138">
        <f t="shared" si="85"/>
        <v>-41384.126800534003</v>
      </c>
      <c r="M138">
        <f t="shared" si="86"/>
        <v>22143.458215654384</v>
      </c>
      <c r="N138">
        <f t="shared" si="87"/>
        <v>-43527.585016188386</v>
      </c>
      <c r="O138">
        <f t="shared" si="88"/>
        <v>-45127.585016188386</v>
      </c>
      <c r="P138">
        <f t="shared" si="89"/>
        <v>-81428.475185089526</v>
      </c>
      <c r="Q138" s="2">
        <f t="shared" si="90"/>
        <v>157693.92054807488</v>
      </c>
      <c r="R138">
        <f t="shared" si="91"/>
        <v>1092.8094860772003</v>
      </c>
      <c r="S138">
        <f t="shared" si="92"/>
        <v>-88417.092797802121</v>
      </c>
      <c r="T138">
        <f t="shared" si="93"/>
        <v>6988.6176127125946</v>
      </c>
    </row>
    <row r="139" spans="2:20">
      <c r="B139" s="3">
        <v>1350</v>
      </c>
      <c r="C139">
        <f t="shared" si="78"/>
        <v>-101649.84726427076</v>
      </c>
      <c r="D139">
        <f t="shared" si="77"/>
        <v>-102414.19743498671</v>
      </c>
      <c r="E139">
        <f t="shared" si="80"/>
        <v>-103595.5703848626</v>
      </c>
      <c r="F139">
        <f t="shared" si="79"/>
        <v>-103231.61226427072</v>
      </c>
      <c r="G139">
        <f t="shared" si="81"/>
        <v>-764.35017071594484</v>
      </c>
      <c r="H139">
        <f t="shared" si="82"/>
        <v>-1945.7231205918361</v>
      </c>
      <c r="I139">
        <f t="shared" si="83"/>
        <v>-1581.7649999999558</v>
      </c>
      <c r="K139">
        <f t="shared" si="84"/>
        <v>-64216.625758849827</v>
      </c>
      <c r="L139">
        <f t="shared" si="85"/>
        <v>-42219.940725504988</v>
      </c>
      <c r="M139">
        <f t="shared" si="86"/>
        <v>21996.685033344838</v>
      </c>
      <c r="N139">
        <f t="shared" si="87"/>
        <v>-44216.625758849827</v>
      </c>
      <c r="O139">
        <f t="shared" si="88"/>
        <v>-45816.625758849827</v>
      </c>
      <c r="P139">
        <f t="shared" si="89"/>
        <v>-82172.10676246378</v>
      </c>
      <c r="Q139" s="2">
        <f t="shared" si="90"/>
        <v>160027.86145187114</v>
      </c>
      <c r="R139">
        <f t="shared" si="91"/>
        <v>1064.5487487702003</v>
      </c>
      <c r="S139">
        <f t="shared" si="92"/>
        <v>-89417.833075630144</v>
      </c>
      <c r="T139">
        <f t="shared" si="93"/>
        <v>7245.726313166364</v>
      </c>
    </row>
    <row r="140" spans="2:20">
      <c r="B140" s="3">
        <v>1360</v>
      </c>
      <c r="C140">
        <f t="shared" si="78"/>
        <v>-102724.37873640883</v>
      </c>
      <c r="D140">
        <f t="shared" si="77"/>
        <v>-103497.55691214465</v>
      </c>
      <c r="E140">
        <f t="shared" si="80"/>
        <v>-104712.39269960771</v>
      </c>
      <c r="F140">
        <f t="shared" si="79"/>
        <v>-104409.38273640879</v>
      </c>
      <c r="G140">
        <f t="shared" si="81"/>
        <v>-773.17817573581124</v>
      </c>
      <c r="H140">
        <f t="shared" si="82"/>
        <v>-1988.0139631988714</v>
      </c>
      <c r="I140">
        <f t="shared" si="83"/>
        <v>-1685.0039999999572</v>
      </c>
      <c r="K140">
        <f t="shared" si="84"/>
        <v>-64907.92298776703</v>
      </c>
      <c r="L140">
        <f t="shared" si="85"/>
        <v>-43058.003141059577</v>
      </c>
      <c r="M140">
        <f t="shared" si="86"/>
        <v>21849.919846707453</v>
      </c>
      <c r="N140">
        <f t="shared" si="87"/>
        <v>-44907.92298776703</v>
      </c>
      <c r="O140">
        <f t="shared" si="88"/>
        <v>-46507.92298776703</v>
      </c>
      <c r="P140">
        <f t="shared" si="89"/>
        <v>-82918.893486861547</v>
      </c>
      <c r="Q140" s="2">
        <f t="shared" si="90"/>
        <v>162375.10487296083</v>
      </c>
      <c r="R140">
        <f t="shared" si="91"/>
        <v>1036.2880114632003</v>
      </c>
      <c r="S140">
        <f t="shared" si="92"/>
        <v>-90421.216274101564</v>
      </c>
      <c r="T140">
        <f t="shared" si="93"/>
        <v>7502.3227872400166</v>
      </c>
    </row>
    <row r="141" spans="2:20">
      <c r="B141" s="3">
        <v>1370</v>
      </c>
      <c r="C141">
        <f t="shared" si="78"/>
        <v>-103802.48818196496</v>
      </c>
      <c r="D141">
        <f t="shared" si="77"/>
        <v>-104584.07287362829</v>
      </c>
      <c r="E141">
        <f t="shared" si="80"/>
        <v>-105832.03001030727</v>
      </c>
      <c r="F141">
        <f t="shared" si="79"/>
        <v>-105590.73118196492</v>
      </c>
      <c r="G141">
        <f t="shared" si="81"/>
        <v>-781.58469166333089</v>
      </c>
      <c r="H141">
        <f t="shared" si="82"/>
        <v>-2029.541828342306</v>
      </c>
      <c r="I141">
        <f t="shared" si="83"/>
        <v>-1788.2429999999586</v>
      </c>
      <c r="K141">
        <f t="shared" si="84"/>
        <v>-65601.464845276074</v>
      </c>
      <c r="L141">
        <f t="shared" si="85"/>
        <v>-43898.301888989037</v>
      </c>
      <c r="M141">
        <f t="shared" si="86"/>
        <v>21703.162956287037</v>
      </c>
      <c r="N141">
        <f t="shared" si="87"/>
        <v>-45601.464845276074</v>
      </c>
      <c r="O141">
        <f t="shared" si="88"/>
        <v>-47201.464845276074</v>
      </c>
      <c r="P141">
        <f t="shared" si="89"/>
        <v>-83668.813736401993</v>
      </c>
      <c r="Q141" s="2">
        <f t="shared" si="90"/>
        <v>164735.63845933293</v>
      </c>
      <c r="R141">
        <f t="shared" si="91"/>
        <v>1008.0272741562002</v>
      </c>
      <c r="S141">
        <f t="shared" si="92"/>
        <v>-91427.224536195688</v>
      </c>
      <c r="T141">
        <f t="shared" si="93"/>
        <v>7758.4107997936953</v>
      </c>
    </row>
    <row r="142" spans="2:20">
      <c r="B142" s="3">
        <v>1380</v>
      </c>
      <c r="C142">
        <f t="shared" si="78"/>
        <v>-104884.14948387886</v>
      </c>
      <c r="D142">
        <f t="shared" si="77"/>
        <v>-105673.72227899526</v>
      </c>
      <c r="E142">
        <f t="shared" si="80"/>
        <v>-106954.46176917909</v>
      </c>
      <c r="F142">
        <f t="shared" si="79"/>
        <v>-106775.63148387882</v>
      </c>
      <c r="G142">
        <f t="shared" si="81"/>
        <v>-789.57279511640081</v>
      </c>
      <c r="H142">
        <f t="shared" si="82"/>
        <v>-2070.3122853002278</v>
      </c>
      <c r="I142">
        <f t="shared" si="83"/>
        <v>-1891.48199999996</v>
      </c>
      <c r="K142">
        <f t="shared" si="84"/>
        <v>-66297.239689114343</v>
      </c>
      <c r="L142">
        <f t="shared" si="85"/>
        <v>-44740.825017515708</v>
      </c>
      <c r="M142">
        <f t="shared" si="86"/>
        <v>21556.414671598635</v>
      </c>
      <c r="N142">
        <f t="shared" si="87"/>
        <v>-46297.239689114343</v>
      </c>
      <c r="O142">
        <f t="shared" si="88"/>
        <v>-47897.239689114343</v>
      </c>
      <c r="P142">
        <f t="shared" si="89"/>
        <v>-84421.846218957347</v>
      </c>
      <c r="Q142" s="2">
        <f t="shared" si="90"/>
        <v>167109.44984748744</v>
      </c>
      <c r="R142">
        <f t="shared" si="91"/>
        <v>979.76653684920018</v>
      </c>
      <c r="S142">
        <f t="shared" si="92"/>
        <v>-92435.840279668337</v>
      </c>
      <c r="T142">
        <f t="shared" si="93"/>
        <v>8013.9940607109893</v>
      </c>
    </row>
    <row r="143" spans="2:20">
      <c r="B143" s="3">
        <v>1390</v>
      </c>
      <c r="C143">
        <f t="shared" si="78"/>
        <v>-105969.33690360928</v>
      </c>
      <c r="D143">
        <f t="shared" si="77"/>
        <v>-106766.48242173175</v>
      </c>
      <c r="E143">
        <f t="shared" si="80"/>
        <v>-108079.66772624309</v>
      </c>
      <c r="F143">
        <f t="shared" si="79"/>
        <v>-107964.05790360924</v>
      </c>
      <c r="G143">
        <f t="shared" si="81"/>
        <v>-797.14551812247373</v>
      </c>
      <c r="H143">
        <f t="shared" si="82"/>
        <v>-2110.3308226338122</v>
      </c>
      <c r="I143">
        <f t="shared" si="83"/>
        <v>-1994.7209999999614</v>
      </c>
      <c r="K143">
        <f t="shared" si="84"/>
        <v>-66995.236088469872</v>
      </c>
      <c r="L143">
        <f t="shared" si="85"/>
        <v>-45585.560777142462</v>
      </c>
      <c r="M143">
        <f t="shared" si="86"/>
        <v>21409.67531132741</v>
      </c>
      <c r="N143">
        <f t="shared" si="87"/>
        <v>-46995.236088469872</v>
      </c>
      <c r="O143">
        <f t="shared" si="88"/>
        <v>-48595.236088469872</v>
      </c>
      <c r="P143">
        <f t="shared" si="89"/>
        <v>-85177.969965229466</v>
      </c>
      <c r="Q143" s="2">
        <f t="shared" si="90"/>
        <v>169496.52666408982</v>
      </c>
      <c r="R143">
        <f t="shared" si="91"/>
        <v>951.50579954220018</v>
      </c>
      <c r="S143">
        <f t="shared" si="92"/>
        <v>-93447.046191322414</v>
      </c>
      <c r="T143">
        <f t="shared" si="93"/>
        <v>8269.0762260929478</v>
      </c>
    </row>
    <row r="144" spans="2:20">
      <c r="B144" s="3">
        <v>1400</v>
      </c>
      <c r="C144">
        <f t="shared" si="78"/>
        <v>-107058.02507296263</v>
      </c>
      <c r="D144">
        <f t="shared" si="77"/>
        <v>-107862.33092204446</v>
      </c>
      <c r="E144">
        <f t="shared" si="80"/>
        <v>-109207.62792289339</v>
      </c>
      <c r="F144">
        <f t="shared" si="79"/>
        <v>-109155.98507296259</v>
      </c>
      <c r="G144">
        <f t="shared" si="81"/>
        <v>-804.30584908183664</v>
      </c>
      <c r="H144">
        <f t="shared" si="82"/>
        <v>-2149.6028499307577</v>
      </c>
      <c r="I144">
        <f t="shared" si="83"/>
        <v>-2097.9599999999627</v>
      </c>
      <c r="K144">
        <f t="shared" si="84"/>
        <v>-67695.442820141296</v>
      </c>
      <c r="L144">
        <f t="shared" si="85"/>
        <v>-46432.49761661081</v>
      </c>
      <c r="M144">
        <f t="shared" si="86"/>
        <v>21262.945203530486</v>
      </c>
      <c r="N144">
        <f t="shared" si="87"/>
        <v>-47695.442820141296</v>
      </c>
      <c r="O144">
        <f t="shared" si="88"/>
        <v>-49295.442820141296</v>
      </c>
      <c r="P144">
        <f t="shared" si="89"/>
        <v>-85937.164322022174</v>
      </c>
      <c r="Q144" s="2">
        <f t="shared" si="90"/>
        <v>171896.85652754758</v>
      </c>
      <c r="R144">
        <f t="shared" si="91"/>
        <v>923.24506223520041</v>
      </c>
      <c r="S144">
        <f t="shared" si="92"/>
        <v>-94460.825221441744</v>
      </c>
      <c r="T144">
        <f t="shared" si="93"/>
        <v>8523.6608994195703</v>
      </c>
    </row>
    <row r="145" spans="2:20">
      <c r="B145" s="3">
        <v>1410</v>
      </c>
      <c r="C145">
        <f t="shared" si="78"/>
        <v>-108150.18898615759</v>
      </c>
      <c r="D145">
        <f t="shared" si="77"/>
        <v>-108961.24571986008</v>
      </c>
      <c r="E145">
        <f t="shared" si="80"/>
        <v>-110338.32268565416</v>
      </c>
      <c r="F145">
        <f t="shared" si="79"/>
        <v>-110351.38798615756</v>
      </c>
      <c r="G145">
        <f t="shared" si="81"/>
        <v>-811.05673370248405</v>
      </c>
      <c r="H145">
        <f t="shared" si="82"/>
        <v>-2188.1336994965677</v>
      </c>
      <c r="I145">
        <f t="shared" si="83"/>
        <v>-2201.1989999999641</v>
      </c>
      <c r="K145">
        <f t="shared" si="84"/>
        <v>-68397.848864807078</v>
      </c>
      <c r="L145">
        <f t="shared" si="85"/>
        <v>-47281.62417896487</v>
      </c>
      <c r="M145">
        <f t="shared" si="86"/>
        <v>21116.224685842208</v>
      </c>
      <c r="N145">
        <f t="shared" si="87"/>
        <v>-48397.848864807078</v>
      </c>
      <c r="O145">
        <f t="shared" si="88"/>
        <v>-49997.848864807078</v>
      </c>
      <c r="P145">
        <f t="shared" si="89"/>
        <v>-86699.408945707401</v>
      </c>
      <c r="Q145" s="2">
        <f t="shared" si="90"/>
        <v>174310.42704952022</v>
      </c>
      <c r="R145">
        <f t="shared" si="91"/>
        <v>894.98432492820041</v>
      </c>
      <c r="S145">
        <f t="shared" si="92"/>
        <v>-95477.16057838389</v>
      </c>
      <c r="T145">
        <f t="shared" si="93"/>
        <v>8777.751632676489</v>
      </c>
    </row>
    <row r="146" spans="2:20">
      <c r="B146" s="3">
        <v>1420</v>
      </c>
      <c r="C146">
        <f t="shared" si="78"/>
        <v>-109245.80399211403</v>
      </c>
      <c r="D146">
        <f t="shared" si="77"/>
        <v>-110063.20506802178</v>
      </c>
      <c r="E146">
        <f t="shared" si="80"/>
        <v>-111471.7326201133</v>
      </c>
      <c r="F146">
        <f t="shared" si="79"/>
        <v>-111550.241992114</v>
      </c>
      <c r="G146">
        <f t="shared" si="81"/>
        <v>-817.40107590775006</v>
      </c>
      <c r="H146">
        <f t="shared" si="82"/>
        <v>-2225.9286279992666</v>
      </c>
      <c r="I146">
        <f t="shared" si="83"/>
        <v>-2304.4379999999655</v>
      </c>
      <c r="K146">
        <f t="shared" si="84"/>
        <v>-69102.443403398094</v>
      </c>
      <c r="L146">
        <f t="shared" si="85"/>
        <v>-48132.929297715535</v>
      </c>
      <c r="M146">
        <f t="shared" si="86"/>
        <v>20969.51410568256</v>
      </c>
      <c r="N146">
        <f t="shared" si="87"/>
        <v>-49102.443403398094</v>
      </c>
      <c r="O146">
        <f t="shared" si="88"/>
        <v>-50702.443403398094</v>
      </c>
      <c r="P146">
        <f t="shared" si="89"/>
        <v>-87464.683795875375</v>
      </c>
      <c r="Q146" s="2">
        <f t="shared" si="90"/>
        <v>176737.22583635783</v>
      </c>
      <c r="R146">
        <f t="shared" si="91"/>
        <v>866.72358762120041</v>
      </c>
      <c r="S146">
        <f t="shared" si="92"/>
        <v>-96496.035723325942</v>
      </c>
      <c r="T146">
        <f t="shared" si="93"/>
        <v>9031.351927450567</v>
      </c>
    </row>
    <row r="147" spans="2:20">
      <c r="B147" s="3">
        <v>1430</v>
      </c>
      <c r="C147">
        <f t="shared" si="78"/>
        <v>-110344.84578695835</v>
      </c>
      <c r="D147">
        <f t="shared" si="77"/>
        <v>-111168.18752567843</v>
      </c>
      <c r="E147">
        <f t="shared" si="80"/>
        <v>-112607.83860502596</v>
      </c>
      <c r="F147">
        <f t="shared" si="79"/>
        <v>-112752.52278695832</v>
      </c>
      <c r="G147">
        <f t="shared" si="81"/>
        <v>-823.34173872007523</v>
      </c>
      <c r="H147">
        <f t="shared" si="82"/>
        <v>-2262.992818067607</v>
      </c>
      <c r="I147">
        <f t="shared" si="83"/>
        <v>-2407.6769999999669</v>
      </c>
      <c r="K147">
        <f t="shared" si="84"/>
        <v>-69809.21581357166</v>
      </c>
      <c r="L147">
        <f t="shared" si="85"/>
        <v>-48986.401993103427</v>
      </c>
      <c r="M147">
        <f t="shared" si="86"/>
        <v>20822.813820468233</v>
      </c>
      <c r="N147">
        <f t="shared" si="87"/>
        <v>-49809.21581357166</v>
      </c>
      <c r="O147">
        <f t="shared" si="88"/>
        <v>-51409.21581357166</v>
      </c>
      <c r="P147">
        <f t="shared" si="89"/>
        <v>-88232.969129162782</v>
      </c>
      <c r="Q147" s="2">
        <f t="shared" si="90"/>
        <v>179177.24049047881</v>
      </c>
      <c r="R147">
        <f t="shared" si="91"/>
        <v>838.4628503142003</v>
      </c>
      <c r="S147">
        <f t="shared" si="92"/>
        <v>-97517.434365157475</v>
      </c>
      <c r="T147">
        <f t="shared" si="93"/>
        <v>9284.4652359946922</v>
      </c>
    </row>
    <row r="148" spans="2:20">
      <c r="B148" s="3">
        <v>1440</v>
      </c>
      <c r="C148">
        <f t="shared" si="78"/>
        <v>-111447.29040674015</v>
      </c>
      <c r="D148">
        <f t="shared" si="77"/>
        <v>-112276.17195185856</v>
      </c>
      <c r="E148">
        <f t="shared" si="80"/>
        <v>-113746.62178658426</v>
      </c>
      <c r="F148">
        <f t="shared" si="79"/>
        <v>-113958.20640674012</v>
      </c>
      <c r="G148">
        <f t="shared" si="81"/>
        <v>-828.88154511840548</v>
      </c>
      <c r="H148">
        <f t="shared" si="82"/>
        <v>-2299.3313798441086</v>
      </c>
      <c r="I148">
        <f t="shared" si="83"/>
        <v>-2510.9159999999683</v>
      </c>
      <c r="K148">
        <f t="shared" si="84"/>
        <v>-70518.15566628227</v>
      </c>
      <c r="L148">
        <f t="shared" si="85"/>
        <v>-49842.031468455767</v>
      </c>
      <c r="M148">
        <f t="shared" si="86"/>
        <v>20676.124197826502</v>
      </c>
      <c r="N148">
        <f t="shared" si="87"/>
        <v>-50518.15566628227</v>
      </c>
      <c r="O148">
        <f t="shared" si="88"/>
        <v>-52118.15566628227</v>
      </c>
      <c r="P148">
        <f t="shared" si="89"/>
        <v>-89004.245493254188</v>
      </c>
      <c r="Q148" s="2">
        <f t="shared" si="90"/>
        <v>181630.45861168209</v>
      </c>
      <c r="R148">
        <f t="shared" si="91"/>
        <v>810.2021130072003</v>
      </c>
      <c r="S148">
        <f t="shared" si="92"/>
        <v>-98541.340455516518</v>
      </c>
      <c r="T148">
        <f t="shared" si="93"/>
        <v>9537.0949622623302</v>
      </c>
    </row>
    <row r="149" spans="2:20">
      <c r="B149" s="3">
        <v>1450</v>
      </c>
      <c r="C149">
        <f t="shared" si="78"/>
        <v>-112553.11422034935</v>
      </c>
      <c r="D149">
        <f t="shared" si="77"/>
        <v>-113387.13749922201</v>
      </c>
      <c r="E149">
        <f t="shared" si="80"/>
        <v>-114888.06357284478</v>
      </c>
      <c r="F149">
        <f t="shared" si="79"/>
        <v>-115167.26922034932</v>
      </c>
      <c r="G149">
        <f t="shared" si="81"/>
        <v>-834.0232788726571</v>
      </c>
      <c r="H149">
        <f t="shared" si="82"/>
        <v>-2334.9493524954305</v>
      </c>
      <c r="I149">
        <f t="shared" si="83"/>
        <v>-2614.1549999999697</v>
      </c>
      <c r="K149">
        <f t="shared" si="84"/>
        <v>-71229.252722446428</v>
      </c>
      <c r="L149">
        <f t="shared" si="85"/>
        <v>-50699.807106633292</v>
      </c>
      <c r="M149">
        <f t="shared" si="86"/>
        <v>20529.445615813136</v>
      </c>
      <c r="N149">
        <f t="shared" si="87"/>
        <v>-51229.252722446428</v>
      </c>
      <c r="O149">
        <f t="shared" si="88"/>
        <v>-52829.252722446428</v>
      </c>
      <c r="P149">
        <f t="shared" si="89"/>
        <v>-89778.493721048362</v>
      </c>
      <c r="Q149" s="2">
        <f t="shared" si="90"/>
        <v>184096.86779840221</v>
      </c>
      <c r="R149">
        <f t="shared" si="91"/>
        <v>781.9413757002003</v>
      </c>
      <c r="S149">
        <f t="shared" si="92"/>
        <v>-99567.738183961934</v>
      </c>
      <c r="T149">
        <f t="shared" si="93"/>
        <v>9789.2444629135716</v>
      </c>
    </row>
    <row r="150" spans="2:20">
      <c r="B150" s="3">
        <v>1460</v>
      </c>
      <c r="C150">
        <f t="shared" si="78"/>
        <v>-113662.29392263008</v>
      </c>
      <c r="D150">
        <f t="shared" si="77"/>
        <v>-114501.06360798533</v>
      </c>
      <c r="E150">
        <f t="shared" si="80"/>
        <v>-116032.14562831091</v>
      </c>
      <c r="F150">
        <f t="shared" si="79"/>
        <v>-116379.68792263005</v>
      </c>
      <c r="G150">
        <f t="shared" si="81"/>
        <v>-838.76968535524793</v>
      </c>
      <c r="H150">
        <f t="shared" si="82"/>
        <v>-2369.8517056808341</v>
      </c>
      <c r="I150">
        <f t="shared" si="83"/>
        <v>-2717.3939999999711</v>
      </c>
      <c r="K150">
        <f t="shared" si="84"/>
        <v>-71942.496929698333</v>
      </c>
      <c r="L150">
        <f t="shared" si="85"/>
        <v>-51559.718466566257</v>
      </c>
      <c r="M150">
        <f t="shared" si="86"/>
        <v>20382.778463132076</v>
      </c>
      <c r="N150">
        <f t="shared" si="87"/>
        <v>-51942.496929698333</v>
      </c>
      <c r="O150">
        <f t="shared" si="88"/>
        <v>-53542.496929698333</v>
      </c>
      <c r="P150">
        <f t="shared" si="89"/>
        <v>-90555.694924986165</v>
      </c>
      <c r="Q150" s="2">
        <f t="shared" si="90"/>
        <v>186576.45564890758</v>
      </c>
      <c r="R150">
        <f t="shared" si="91"/>
        <v>753.68063839320018</v>
      </c>
      <c r="S150">
        <f t="shared" si="92"/>
        <v>-100596.61197327974</v>
      </c>
      <c r="T150">
        <f t="shared" si="93"/>
        <v>10040.917048293573</v>
      </c>
    </row>
    <row r="151" spans="2:20">
      <c r="B151" s="3">
        <v>1470</v>
      </c>
      <c r="C151">
        <f t="shared" si="78"/>
        <v>-114774.80652768305</v>
      </c>
      <c r="D151">
        <f t="shared" si="77"/>
        <v>-115617.93000001251</v>
      </c>
      <c r="E151">
        <f t="shared" si="80"/>
        <v>-117178.84986866347</v>
      </c>
      <c r="F151">
        <f t="shared" si="79"/>
        <v>-117595.43952768302</v>
      </c>
      <c r="G151">
        <f t="shared" si="81"/>
        <v>-843.12347232946195</v>
      </c>
      <c r="H151">
        <f t="shared" si="82"/>
        <v>-2404.0433409804245</v>
      </c>
      <c r="I151">
        <f t="shared" si="83"/>
        <v>-2820.6329999999725</v>
      </c>
      <c r="K151">
        <f t="shared" si="84"/>
        <v>-72657.878419233195</v>
      </c>
      <c r="L151">
        <f t="shared" si="85"/>
        <v>-52421.75527987408</v>
      </c>
      <c r="M151">
        <f t="shared" si="86"/>
        <v>20236.123139359115</v>
      </c>
      <c r="N151">
        <f t="shared" si="87"/>
        <v>-52657.878419233195</v>
      </c>
      <c r="O151">
        <f t="shared" si="88"/>
        <v>-54257.878419233195</v>
      </c>
      <c r="P151">
        <f t="shared" si="89"/>
        <v>-91335.830491533081</v>
      </c>
      <c r="Q151" s="2">
        <f t="shared" si="90"/>
        <v>189069.20976244443</v>
      </c>
      <c r="R151">
        <f t="shared" si="91"/>
        <v>725.4199010862003</v>
      </c>
      <c r="S151">
        <f t="shared" si="92"/>
        <v>-101627.94647491699</v>
      </c>
      <c r="T151">
        <f t="shared" si="93"/>
        <v>10292.115983383905</v>
      </c>
    </row>
    <row r="152" spans="2:20">
      <c r="B152" s="3">
        <v>1480</v>
      </c>
      <c r="C152">
        <f t="shared" si="78"/>
        <v>-115890.62936234905</v>
      </c>
      <c r="D152">
        <f t="shared" si="77"/>
        <v>-116737.71667306701</v>
      </c>
      <c r="E152">
        <f t="shared" si="80"/>
        <v>-118328.15845563367</v>
      </c>
      <c r="F152">
        <f t="shared" si="79"/>
        <v>-118814.50136234902</v>
      </c>
      <c r="G152">
        <f t="shared" si="81"/>
        <v>-847.08731071796501</v>
      </c>
      <c r="H152">
        <f t="shared" si="82"/>
        <v>-2437.5290932846256</v>
      </c>
      <c r="I152">
        <f t="shared" si="83"/>
        <v>-2923.8719999999739</v>
      </c>
      <c r="K152">
        <f t="shared" si="84"/>
        <v>-73375.387502734855</v>
      </c>
      <c r="L152">
        <f t="shared" si="85"/>
        <v>-53285.907447566606</v>
      </c>
      <c r="M152">
        <f t="shared" si="86"/>
        <v>20089.480055168249</v>
      </c>
      <c r="N152">
        <f t="shared" si="87"/>
        <v>-53375.387502734855</v>
      </c>
      <c r="O152">
        <f t="shared" si="88"/>
        <v>-54975.387502734855</v>
      </c>
      <c r="P152">
        <f t="shared" si="89"/>
        <v>-92118.88207581098</v>
      </c>
      <c r="Q152" s="2">
        <f t="shared" si="90"/>
        <v>191575.11774032767</v>
      </c>
      <c r="R152">
        <f t="shared" si="91"/>
        <v>697.15916377920041</v>
      </c>
      <c r="S152">
        <f t="shared" si="92"/>
        <v>-102661.72656453917</v>
      </c>
      <c r="T152">
        <f t="shared" si="93"/>
        <v>10542.844488728195</v>
      </c>
    </row>
    <row r="153" spans="2:20">
      <c r="B153" s="3">
        <v>1490</v>
      </c>
      <c r="C153">
        <f t="shared" si="78"/>
        <v>-117009.74005987047</v>
      </c>
      <c r="D153">
        <f t="shared" si="77"/>
        <v>-117860.40389521897</v>
      </c>
      <c r="E153">
        <f t="shared" si="80"/>
        <v>-119480.05379201623</v>
      </c>
      <c r="F153">
        <f t="shared" si="79"/>
        <v>-120036.85105987045</v>
      </c>
      <c r="G153">
        <f t="shared" si="81"/>
        <v>-850.6638353485032</v>
      </c>
      <c r="H153">
        <f t="shared" si="82"/>
        <v>-2470.3137321457616</v>
      </c>
      <c r="I153">
        <f t="shared" si="83"/>
        <v>-3027.1109999999753</v>
      </c>
      <c r="K153">
        <f t="shared" si="84"/>
        <v>-74095.014669386335</v>
      </c>
      <c r="L153">
        <f t="shared" si="85"/>
        <v>-54152.165036824736</v>
      </c>
      <c r="M153">
        <f t="shared" si="86"/>
        <v>19942.8496325616</v>
      </c>
      <c r="N153">
        <f t="shared" si="87"/>
        <v>-54095.014669386335</v>
      </c>
      <c r="O153">
        <f t="shared" si="88"/>
        <v>-55695.014669386335</v>
      </c>
      <c r="P153">
        <f t="shared" si="89"/>
        <v>-92904.831596375763</v>
      </c>
      <c r="Q153" s="2">
        <f t="shared" si="90"/>
        <v>194094.16718698308</v>
      </c>
      <c r="R153">
        <f t="shared" si="91"/>
        <v>668.89842647220041</v>
      </c>
      <c r="S153">
        <f t="shared" si="92"/>
        <v>-103697.9373377083</v>
      </c>
      <c r="T153">
        <f t="shared" si="93"/>
        <v>10793.105741332532</v>
      </c>
    </row>
    <row r="154" spans="2:20">
      <c r="B154" s="3">
        <v>1500</v>
      </c>
      <c r="C154">
        <f t="shared" si="78"/>
        <v>-118132.11655372119</v>
      </c>
      <c r="D154">
        <f t="shared" si="77"/>
        <v>-118985.97219940252</v>
      </c>
      <c r="E154">
        <f t="shared" si="80"/>
        <v>-120634.51851681538</v>
      </c>
      <c r="F154">
        <f t="shared" si="79"/>
        <v>-121262.46655372111</v>
      </c>
      <c r="G154">
        <f t="shared" si="81"/>
        <v>-853.85564568132395</v>
      </c>
      <c r="H154">
        <f t="shared" si="82"/>
        <v>-2502.4019630941912</v>
      </c>
      <c r="I154">
        <f t="shared" si="83"/>
        <v>-3130.3499999999185</v>
      </c>
      <c r="K154">
        <f t="shared" si="84"/>
        <v>-74816.750582958397</v>
      </c>
      <c r="L154">
        <f t="shared" si="85"/>
        <v>-55020.518277856856</v>
      </c>
      <c r="M154">
        <f t="shared" si="86"/>
        <v>19796.232305101541</v>
      </c>
      <c r="N154">
        <f t="shared" si="87"/>
        <v>-54816.750582958397</v>
      </c>
      <c r="O154">
        <f t="shared" si="88"/>
        <v>-56416.750582958397</v>
      </c>
      <c r="P154">
        <f t="shared" si="89"/>
        <v>-93693.661230133584</v>
      </c>
      <c r="Q154" s="2">
        <f t="shared" si="90"/>
        <v>196626.34571094337</v>
      </c>
      <c r="R154">
        <f t="shared" si="91"/>
        <v>640.63768916520041</v>
      </c>
      <c r="S154">
        <f t="shared" si="92"/>
        <v>-104736.5641056758</v>
      </c>
      <c r="T154">
        <f t="shared" si="93"/>
        <v>11042.902875542219</v>
      </c>
    </row>
    <row r="155" spans="2:20">
      <c r="B155" s="3">
        <v>1510</v>
      </c>
      <c r="C155">
        <f t="shared" si="78"/>
        <v>-119257.73707160179</v>
      </c>
      <c r="D155">
        <f t="shared" si="77"/>
        <v>-120114.40237811877</v>
      </c>
      <c r="E155">
        <f t="shared" si="80"/>
        <v>-121791.53550052037</v>
      </c>
      <c r="F155">
        <f t="shared" si="79"/>
        <v>-122491.32607160171</v>
      </c>
      <c r="G155">
        <f t="shared" si="81"/>
        <v>-856.66530651698122</v>
      </c>
      <c r="H155">
        <f t="shared" si="82"/>
        <v>-2533.7984289185842</v>
      </c>
      <c r="I155">
        <f t="shared" si="83"/>
        <v>-3233.5889999999199</v>
      </c>
      <c r="K155">
        <f t="shared" si="84"/>
        <v>-75540.586078975641</v>
      </c>
      <c r="L155">
        <f t="shared" si="85"/>
        <v>-55890.957560828327</v>
      </c>
      <c r="M155">
        <f t="shared" si="86"/>
        <v>19649.628518147314</v>
      </c>
      <c r="N155">
        <f t="shared" si="87"/>
        <v>-55540.586078975641</v>
      </c>
      <c r="O155">
        <f t="shared" si="88"/>
        <v>-57140.586078975641</v>
      </c>
      <c r="P155">
        <f t="shared" si="89"/>
        <v>-94485.353407393064</v>
      </c>
      <c r="Q155" s="2">
        <f t="shared" si="90"/>
        <v>199171.64092579504</v>
      </c>
      <c r="R155">
        <f t="shared" si="91"/>
        <v>612.3769518582003</v>
      </c>
      <c r="S155">
        <f t="shared" si="92"/>
        <v>-105777.59239128779</v>
      </c>
      <c r="T155">
        <f t="shared" si="93"/>
        <v>11292.238983894727</v>
      </c>
    </row>
    <row r="156" spans="2:20">
      <c r="B156" s="3">
        <v>1520</v>
      </c>
      <c r="C156">
        <f t="shared" si="78"/>
        <v>-120386.5801295946</v>
      </c>
      <c r="D156">
        <f t="shared" si="77"/>
        <v>-121245.67547827814</v>
      </c>
      <c r="E156">
        <f t="shared" si="80"/>
        <v>-122951.0878405064</v>
      </c>
      <c r="F156">
        <f t="shared" si="79"/>
        <v>-123723.40812959452</v>
      </c>
      <c r="G156">
        <f t="shared" si="81"/>
        <v>-859.09534868353512</v>
      </c>
      <c r="H156">
        <f t="shared" si="82"/>
        <v>-2564.5077109117992</v>
      </c>
      <c r="I156">
        <f t="shared" si="83"/>
        <v>-3336.8279999999213</v>
      </c>
      <c r="K156">
        <f t="shared" si="84"/>
        <v>-76266.512161956358</v>
      </c>
      <c r="L156">
        <f t="shared" si="85"/>
        <v>-56763.47343286276</v>
      </c>
      <c r="M156">
        <f t="shared" si="86"/>
        <v>19503.038729093598</v>
      </c>
      <c r="N156">
        <f t="shared" si="87"/>
        <v>-56266.512161956358</v>
      </c>
      <c r="O156">
        <f t="shared" si="88"/>
        <v>-57866.512161956358</v>
      </c>
      <c r="P156">
        <f t="shared" si="89"/>
        <v>-95279.890807048505</v>
      </c>
      <c r="Q156" s="2">
        <f t="shared" si="90"/>
        <v>201730.04045108517</v>
      </c>
      <c r="R156">
        <f t="shared" si="91"/>
        <v>584.11621455120041</v>
      </c>
      <c r="S156">
        <f t="shared" si="92"/>
        <v>-106821.00792499803</v>
      </c>
      <c r="T156">
        <f t="shared" si="93"/>
        <v>11541.117117949529</v>
      </c>
    </row>
    <row r="157" spans="2:20">
      <c r="B157" s="3">
        <v>1530</v>
      </c>
      <c r="C157">
        <f t="shared" si="78"/>
        <v>-121518.62452647067</v>
      </c>
      <c r="D157">
        <f t="shared" si="77"/>
        <v>-122379.77279617934</v>
      </c>
      <c r="E157">
        <f t="shared" si="80"/>
        <v>-124113.15885655646</v>
      </c>
      <c r="F157">
        <f t="shared" si="79"/>
        <v>-124958.69152647059</v>
      </c>
      <c r="G157">
        <f t="shared" si="81"/>
        <v>-861.1482697086758</v>
      </c>
      <c r="H157">
        <f t="shared" si="82"/>
        <v>-2594.534330085793</v>
      </c>
      <c r="I157">
        <f t="shared" si="83"/>
        <v>-3440.0669999999227</v>
      </c>
      <c r="K157">
        <f t="shared" si="84"/>
        <v>-76994.520002724079</v>
      </c>
      <c r="L157">
        <f t="shared" si="85"/>
        <v>-57638.056595110815</v>
      </c>
      <c r="M157">
        <f t="shared" si="86"/>
        <v>19356.463407613264</v>
      </c>
      <c r="N157">
        <f t="shared" si="87"/>
        <v>-56994.520002724079</v>
      </c>
      <c r="O157">
        <f t="shared" si="88"/>
        <v>-58594.520002724079</v>
      </c>
      <c r="P157">
        <f t="shared" si="89"/>
        <v>-96077.256351888456</v>
      </c>
      <c r="Q157" s="2">
        <f t="shared" si="90"/>
        <v>204301.53191318276</v>
      </c>
      <c r="R157">
        <f t="shared" si="91"/>
        <v>555.8554772442003</v>
      </c>
      <c r="S157">
        <f t="shared" si="92"/>
        <v>-107866.79664098608</v>
      </c>
      <c r="T157">
        <f t="shared" si="93"/>
        <v>11789.540289097626</v>
      </c>
    </row>
    <row r="158" spans="2:20">
      <c r="B158" s="3">
        <v>1540</v>
      </c>
      <c r="C158">
        <f t="shared" si="78"/>
        <v>-122653.84933814761</v>
      </c>
      <c r="D158">
        <f t="shared" si="77"/>
        <v>-123516.67587261915</v>
      </c>
      <c r="E158">
        <f t="shared" si="80"/>
        <v>-125277.73208650027</v>
      </c>
      <c r="F158">
        <f t="shared" si="79"/>
        <v>-126197.15533814754</v>
      </c>
      <c r="G158">
        <f t="shared" si="81"/>
        <v>-862.8265344715328</v>
      </c>
      <c r="H158">
        <f t="shared" si="82"/>
        <v>-2623.8827483526547</v>
      </c>
      <c r="I158">
        <f t="shared" si="83"/>
        <v>-3543.3059999999241</v>
      </c>
      <c r="K158">
        <f t="shared" si="84"/>
        <v>-77724.600935788636</v>
      </c>
      <c r="L158">
        <f t="shared" si="85"/>
        <v>-58514.697899886305</v>
      </c>
      <c r="M158">
        <f t="shared" si="86"/>
        <v>19209.903035902331</v>
      </c>
      <c r="N158">
        <f t="shared" si="87"/>
        <v>-57724.600935788636</v>
      </c>
      <c r="O158">
        <f t="shared" si="88"/>
        <v>-59324.600935788636</v>
      </c>
      <c r="P158">
        <f t="shared" si="89"/>
        <v>-96877.433204027941</v>
      </c>
      <c r="Q158" s="2">
        <f t="shared" si="90"/>
        <v>206886.10294610448</v>
      </c>
      <c r="R158">
        <f t="shared" si="91"/>
        <v>527.59473993720042</v>
      </c>
      <c r="S158">
        <f t="shared" si="92"/>
        <v>-108914.9446733761</v>
      </c>
      <c r="T158">
        <f t="shared" si="93"/>
        <v>12037.511469348159</v>
      </c>
    </row>
    <row r="159" spans="2:20">
      <c r="B159" s="3">
        <v>1550</v>
      </c>
      <c r="C159">
        <f t="shared" si="78"/>
        <v>-123792.23391229031</v>
      </c>
      <c r="D159">
        <f t="shared" si="77"/>
        <v>-124656.36648812948</v>
      </c>
      <c r="E159">
        <f t="shared" si="80"/>
        <v>-126444.79128196667</v>
      </c>
      <c r="F159">
        <f t="shared" si="79"/>
        <v>-127438.77891229023</v>
      </c>
      <c r="G159">
        <f t="shared" si="81"/>
        <v>-864.13257583917584</v>
      </c>
      <c r="H159">
        <f t="shared" si="82"/>
        <v>-2652.5573696763604</v>
      </c>
      <c r="I159">
        <f t="shared" si="83"/>
        <v>-3646.5449999999255</v>
      </c>
      <c r="K159">
        <f t="shared" si="84"/>
        <v>-78456.746456794572</v>
      </c>
      <c r="L159">
        <f t="shared" si="85"/>
        <v>-59393.388347865075</v>
      </c>
      <c r="M159">
        <f t="shared" si="86"/>
        <v>19063.358108929497</v>
      </c>
      <c r="N159">
        <f t="shared" si="87"/>
        <v>-58456.746456794572</v>
      </c>
      <c r="O159">
        <f t="shared" si="88"/>
        <v>-60056.746456794572</v>
      </c>
      <c r="P159">
        <f t="shared" si="89"/>
        <v>-97680.40476045839</v>
      </c>
      <c r="Q159" s="2">
        <f t="shared" si="90"/>
        <v>209483.74119229842</v>
      </c>
      <c r="R159">
        <f t="shared" si="91"/>
        <v>499.33400263020042</v>
      </c>
      <c r="S159">
        <f t="shared" si="92"/>
        <v>-109965.43835255416</v>
      </c>
      <c r="T159">
        <f t="shared" si="93"/>
        <v>12285.033592095773</v>
      </c>
    </row>
    <row r="160" spans="2:20">
      <c r="B160" s="3">
        <v>1560</v>
      </c>
      <c r="C160">
        <f t="shared" si="78"/>
        <v>-124933.75786305027</v>
      </c>
      <c r="D160">
        <f t="shared" si="77"/>
        <v>-125798.82665833691</v>
      </c>
      <c r="E160">
        <f t="shared" si="80"/>
        <v>-127614.32040424494</v>
      </c>
      <c r="F160">
        <f t="shared" si="79"/>
        <v>-128683.5418630502</v>
      </c>
      <c r="G160">
        <f t="shared" si="81"/>
        <v>-865.06879528664285</v>
      </c>
      <c r="H160">
        <f t="shared" si="82"/>
        <v>-2680.5625411946676</v>
      </c>
      <c r="I160">
        <f t="shared" si="83"/>
        <v>-3749.7839999999269</v>
      </c>
      <c r="K160">
        <f t="shared" si="84"/>
        <v>-79190.948220034203</v>
      </c>
      <c r="L160">
        <f t="shared" si="85"/>
        <v>-60274.11908534656</v>
      </c>
      <c r="M160">
        <f t="shared" si="86"/>
        <v>18916.829134687643</v>
      </c>
      <c r="N160">
        <f t="shared" si="87"/>
        <v>-59190.948220034203</v>
      </c>
      <c r="O160">
        <f t="shared" si="88"/>
        <v>-60790.948220034203</v>
      </c>
      <c r="P160">
        <f t="shared" si="89"/>
        <v>-98486.15464871157</v>
      </c>
      <c r="Q160" s="2">
        <f t="shared" si="90"/>
        <v>212094.43430339114</v>
      </c>
      <c r="R160">
        <f t="shared" si="91"/>
        <v>471.07326532320036</v>
      </c>
      <c r="S160">
        <f t="shared" si="92"/>
        <v>-111018.26420157957</v>
      </c>
      <c r="T160">
        <f t="shared" si="93"/>
        <v>12532.109552868002</v>
      </c>
    </row>
    <row r="161" spans="2:20">
      <c r="B161" s="3">
        <v>1570</v>
      </c>
      <c r="C161">
        <f t="shared" si="78"/>
        <v>-126078.40106594213</v>
      </c>
      <c r="D161">
        <f t="shared" si="77"/>
        <v>-126944.03862944152</v>
      </c>
      <c r="E161">
        <f t="shared" si="80"/>
        <v>-128786.30362025351</v>
      </c>
      <c r="F161">
        <f t="shared" si="79"/>
        <v>-129931.42406594206</v>
      </c>
      <c r="G161">
        <f t="shared" si="81"/>
        <v>-865.63756349938922</v>
      </c>
      <c r="H161">
        <f t="shared" si="82"/>
        <v>-2707.9025543113821</v>
      </c>
      <c r="I161">
        <f t="shared" si="83"/>
        <v>-3853.0229999999283</v>
      </c>
      <c r="K161">
        <f t="shared" si="84"/>
        <v>-79927.198036023838</v>
      </c>
      <c r="L161">
        <f t="shared" si="85"/>
        <v>-61156.881401574472</v>
      </c>
      <c r="M161">
        <f t="shared" si="86"/>
        <v>18770.316634449366</v>
      </c>
      <c r="N161">
        <f t="shared" si="87"/>
        <v>-59927.198036023838</v>
      </c>
      <c r="O161">
        <f t="shared" si="88"/>
        <v>-61527.198036023838</v>
      </c>
      <c r="P161">
        <f t="shared" si="89"/>
        <v>-99294.66672263603</v>
      </c>
      <c r="Q161" s="2">
        <f t="shared" si="90"/>
        <v>214718.16994090105</v>
      </c>
      <c r="R161">
        <f t="shared" si="91"/>
        <v>442.81252801620042</v>
      </c>
      <c r="S161">
        <f t="shared" si="92"/>
        <v>-112073.40893268882</v>
      </c>
      <c r="T161">
        <f t="shared" si="93"/>
        <v>12778.742210052791</v>
      </c>
    </row>
    <row r="162" spans="2:20">
      <c r="B162" s="3">
        <v>1580</v>
      </c>
      <c r="C162">
        <f t="shared" si="78"/>
        <v>-127226.14365284826</v>
      </c>
      <c r="D162">
        <f t="shared" si="77"/>
        <v>-128091.9848738116</v>
      </c>
      <c r="E162">
        <f t="shared" si="80"/>
        <v>-129960.72529861017</v>
      </c>
      <c r="F162">
        <f t="shared" si="79"/>
        <v>-131182.40565284819</v>
      </c>
      <c r="G162">
        <f t="shared" si="81"/>
        <v>-865.84122096333886</v>
      </c>
      <c r="H162">
        <f t="shared" si="82"/>
        <v>-2734.5816457619076</v>
      </c>
      <c r="I162">
        <f t="shared" si="83"/>
        <v>-3956.2619999999297</v>
      </c>
      <c r="K162">
        <f t="shared" si="84"/>
        <v>-80665.487869141492</v>
      </c>
      <c r="L162">
        <f t="shared" si="85"/>
        <v>-62041.666726115742</v>
      </c>
      <c r="M162">
        <f t="shared" si="86"/>
        <v>18623.821143025751</v>
      </c>
      <c r="N162">
        <f t="shared" si="87"/>
        <v>-60665.487869141492</v>
      </c>
      <c r="O162">
        <f t="shared" si="88"/>
        <v>-62265.487869141492</v>
      </c>
      <c r="P162">
        <f t="shared" si="89"/>
        <v>-100105.92505827933</v>
      </c>
      <c r="Q162" s="2">
        <f t="shared" si="90"/>
        <v>217354.93577691863</v>
      </c>
      <c r="R162">
        <f t="shared" si="91"/>
        <v>414.55179070920036</v>
      </c>
      <c r="S162">
        <f t="shared" si="92"/>
        <v>-113130.85944388791</v>
      </c>
      <c r="T162">
        <f t="shared" si="93"/>
        <v>13024.934385608576</v>
      </c>
    </row>
    <row r="163" spans="2:20">
      <c r="B163" s="3">
        <v>1590</v>
      </c>
      <c r="C163">
        <f t="shared" si="78"/>
        <v>-128376.96600715152</v>
      </c>
      <c r="D163">
        <f t="shared" si="77"/>
        <v>-129242.64808568807</v>
      </c>
      <c r="E163">
        <f t="shared" si="80"/>
        <v>-131137.57000580186</v>
      </c>
      <c r="F163">
        <f t="shared" si="79"/>
        <v>-132436.46700715146</v>
      </c>
      <c r="G163">
        <f t="shared" si="81"/>
        <v>-865.68207853654167</v>
      </c>
      <c r="H163">
        <f t="shared" si="82"/>
        <v>-2760.6039986503311</v>
      </c>
      <c r="I163">
        <f t="shared" si="83"/>
        <v>-4059.5009999999311</v>
      </c>
      <c r="K163">
        <f t="shared" si="84"/>
        <v>-81405.809835323074</v>
      </c>
      <c r="L163">
        <f t="shared" si="85"/>
        <v>-62928.466626294641</v>
      </c>
      <c r="M163">
        <f t="shared" si="86"/>
        <v>18477.343209028433</v>
      </c>
      <c r="N163">
        <f t="shared" si="87"/>
        <v>-61405.809835323074</v>
      </c>
      <c r="O163">
        <f t="shared" si="88"/>
        <v>-63005.809835323074</v>
      </c>
      <c r="P163">
        <f t="shared" si="89"/>
        <v>-100919.91394987536</v>
      </c>
      <c r="Q163" s="2">
        <f t="shared" si="90"/>
        <v>220004.71949475064</v>
      </c>
      <c r="R163">
        <f t="shared" si="91"/>
        <v>386.29105340220042</v>
      </c>
      <c r="S163">
        <f t="shared" si="92"/>
        <v>-114190.60281563023</v>
      </c>
      <c r="T163">
        <f t="shared" si="93"/>
        <v>13270.68886575487</v>
      </c>
    </row>
    <row r="164" spans="2:20">
      <c r="B164" s="3">
        <v>1600</v>
      </c>
      <c r="C164">
        <f t="shared" si="78"/>
        <v>-129530.8487589893</v>
      </c>
      <c r="D164">
        <f t="shared" ref="D164:D227" si="94">-14327.309 + 244.16802 *B164 - 42.9278 * B164 *LN(B164)</f>
        <v>-130396.01117699913</v>
      </c>
      <c r="E164">
        <f t="shared" si="80"/>
        <v>-132316.82250245212</v>
      </c>
      <c r="F164">
        <f t="shared" si="79"/>
        <v>-133693.58875898924</v>
      </c>
      <c r="G164">
        <f t="shared" si="81"/>
        <v>-865.16241800982971</v>
      </c>
      <c r="H164">
        <f t="shared" si="82"/>
        <v>-2785.9737434628187</v>
      </c>
      <c r="I164">
        <f t="shared" si="83"/>
        <v>-4162.7399999999325</v>
      </c>
      <c r="K164">
        <f t="shared" si="84"/>
        <v>-82148.156199815945</v>
      </c>
      <c r="L164">
        <f t="shared" si="85"/>
        <v>-63817.272804681415</v>
      </c>
      <c r="M164">
        <f t="shared" si="86"/>
        <v>18330.88339513453</v>
      </c>
      <c r="N164">
        <f t="shared" si="87"/>
        <v>-62148.156199815945</v>
      </c>
      <c r="O164">
        <f t="shared" si="88"/>
        <v>-63748.156199815945</v>
      </c>
      <c r="P164">
        <f t="shared" si="89"/>
        <v>-101736.6179059315</v>
      </c>
      <c r="Q164" s="2">
        <f t="shared" si="90"/>
        <v>222667.50878953648</v>
      </c>
      <c r="R164">
        <f t="shared" si="91"/>
        <v>358.03031609520048</v>
      </c>
      <c r="S164">
        <f t="shared" si="92"/>
        <v>-115252.62630757908</v>
      </c>
      <c r="T164">
        <f t="shared" si="93"/>
        <v>13516.008401647574</v>
      </c>
    </row>
    <row r="165" spans="2:20">
      <c r="B165" s="3">
        <v>1610</v>
      </c>
      <c r="C165">
        <f t="shared" ref="C165:C228" si="95">-22521.8 + 292.121093 * $B165 - 48.66 * $B165 * LN($B165)</f>
        <v>-130687.77278062713</v>
      </c>
      <c r="D165">
        <f t="shared" si="94"/>
        <v>-131552.05727327784</v>
      </c>
      <c r="E165">
        <f t="shared" si="80"/>
        <v>-133498.46773968037</v>
      </c>
      <c r="F165">
        <f t="shared" ref="F165:F228" si="96">-10166.3 + 281.797193 * B165 - 48.66 * B165 * LN(B165)</f>
        <v>-134953.75178062706</v>
      </c>
      <c r="G165">
        <f t="shared" si="81"/>
        <v>-864.28449265070958</v>
      </c>
      <c r="H165">
        <f t="shared" si="82"/>
        <v>-2810.6949590532458</v>
      </c>
      <c r="I165">
        <f t="shared" si="83"/>
        <v>-4265.9789999999339</v>
      </c>
      <c r="K165">
        <f t="shared" si="84"/>
        <v>-82892.519374988711</v>
      </c>
      <c r="L165">
        <f t="shared" si="85"/>
        <v>-64708.077096632551</v>
      </c>
      <c r="M165">
        <f t="shared" si="86"/>
        <v>18184.44227835616</v>
      </c>
      <c r="N165">
        <f t="shared" si="87"/>
        <v>-62892.519374988711</v>
      </c>
      <c r="O165">
        <f t="shared" si="88"/>
        <v>-64492.519374988711</v>
      </c>
      <c r="P165">
        <f t="shared" si="89"/>
        <v>-102556.02164541432</v>
      </c>
      <c r="Q165" s="2">
        <f t="shared" si="90"/>
        <v>225343.29136883331</v>
      </c>
      <c r="R165">
        <f t="shared" si="91"/>
        <v>329.76957878820048</v>
      </c>
      <c r="S165">
        <f t="shared" si="92"/>
        <v>-116316.91735544987</v>
      </c>
      <c r="T165">
        <f t="shared" si="93"/>
        <v>13760.895710035547</v>
      </c>
    </row>
    <row r="166" spans="2:20">
      <c r="B166" s="3">
        <v>1620</v>
      </c>
      <c r="C166">
        <f t="shared" si="95"/>
        <v>-131847.71918194689</v>
      </c>
      <c r="D166">
        <f t="shared" si="94"/>
        <v>-132710.76970968198</v>
      </c>
      <c r="E166">
        <f t="shared" si="80"/>
        <v>-134682.49085555197</v>
      </c>
      <c r="F166">
        <f t="shared" si="96"/>
        <v>-136216.93718194682</v>
      </c>
      <c r="G166">
        <f t="shared" si="81"/>
        <v>-863.05052773508942</v>
      </c>
      <c r="H166">
        <f t="shared" si="82"/>
        <v>-2834.7716736050788</v>
      </c>
      <c r="I166">
        <f t="shared" si="83"/>
        <v>-4369.2179999999353</v>
      </c>
      <c r="K166">
        <f t="shared" si="84"/>
        <v>-83638.891918193636</v>
      </c>
      <c r="L166">
        <f t="shared" si="85"/>
        <v>-65600.87146788172</v>
      </c>
      <c r="M166">
        <f t="shared" si="86"/>
        <v>18038.020450311917</v>
      </c>
      <c r="N166">
        <f t="shared" si="87"/>
        <v>-63638.891918193636</v>
      </c>
      <c r="O166">
        <f t="shared" si="88"/>
        <v>-65238.891918193636</v>
      </c>
      <c r="P166">
        <f t="shared" si="89"/>
        <v>-103378.11009402912</v>
      </c>
      <c r="Q166" s="2">
        <f t="shared" si="90"/>
        <v>228032.0549531724</v>
      </c>
      <c r="R166">
        <f t="shared" si="91"/>
        <v>301.50884148120042</v>
      </c>
      <c r="S166">
        <f t="shared" si="92"/>
        <v>-117383.46356793045</v>
      </c>
      <c r="T166">
        <f t="shared" si="93"/>
        <v>14005.353473901327</v>
      </c>
    </row>
    <row r="167" spans="2:20">
      <c r="B167" s="3">
        <v>1630</v>
      </c>
      <c r="C167">
        <f t="shared" si="95"/>
        <v>-133010.6693060461</v>
      </c>
      <c r="D167">
        <f t="shared" si="94"/>
        <v>-133872.13202711241</v>
      </c>
      <c r="E167">
        <f t="shared" si="80"/>
        <v>-135868.87717161677</v>
      </c>
      <c r="F167">
        <f t="shared" si="96"/>
        <v>-137483.12630604603</v>
      </c>
      <c r="G167">
        <f t="shared" si="81"/>
        <v>-861.46272106631659</v>
      </c>
      <c r="H167">
        <f t="shared" si="82"/>
        <v>-2858.2078655706719</v>
      </c>
      <c r="I167">
        <f t="shared" si="83"/>
        <v>-4472.4569999999367</v>
      </c>
      <c r="K167">
        <f t="shared" si="84"/>
        <v>-84387.266529682602</v>
      </c>
      <c r="L167">
        <f t="shared" si="85"/>
        <v>-66495.648012179852</v>
      </c>
      <c r="M167">
        <f t="shared" si="86"/>
        <v>17891.618517502749</v>
      </c>
      <c r="N167">
        <f t="shared" si="87"/>
        <v>-64387.266529682602</v>
      </c>
      <c r="O167">
        <f t="shared" si="88"/>
        <v>-65987.266529682602</v>
      </c>
      <c r="P167">
        <f t="shared" si="89"/>
        <v>-104202.86838059159</v>
      </c>
      <c r="Q167" s="2">
        <f t="shared" si="90"/>
        <v>230733.7872765905</v>
      </c>
      <c r="R167">
        <f t="shared" si="91"/>
        <v>273.24810417420042</v>
      </c>
      <c r="S167">
        <f t="shared" si="92"/>
        <v>-118452.2527236785</v>
      </c>
      <c r="T167">
        <f t="shared" si="93"/>
        <v>14249.384343086902</v>
      </c>
    </row>
    <row r="168" spans="2:20">
      <c r="B168" s="3">
        <v>1640</v>
      </c>
      <c r="C168">
        <f t="shared" si="95"/>
        <v>-134176.60472494579</v>
      </c>
      <c r="D168">
        <f t="shared" si="94"/>
        <v>-135036.12796842546</v>
      </c>
      <c r="E168">
        <f t="shared" si="80"/>
        <v>-137057.61218953156</v>
      </c>
      <c r="F168">
        <f t="shared" si="96"/>
        <v>-138752.30072494573</v>
      </c>
      <c r="G168">
        <f t="shared" si="81"/>
        <v>-859.52324347966351</v>
      </c>
      <c r="H168">
        <f t="shared" si="82"/>
        <v>-2881.0074645857676</v>
      </c>
      <c r="I168">
        <f t="shared" si="83"/>
        <v>-4575.6959999999381</v>
      </c>
      <c r="K168">
        <f t="shared" si="84"/>
        <v>-85137.636050572444</v>
      </c>
      <c r="L168">
        <f t="shared" si="85"/>
        <v>-67392.398948981456</v>
      </c>
      <c r="M168">
        <f t="shared" si="86"/>
        <v>17745.237101590988</v>
      </c>
      <c r="N168">
        <f t="shared" si="87"/>
        <v>-65137.636050572444</v>
      </c>
      <c r="O168">
        <f t="shared" si="88"/>
        <v>-66737.636050572444</v>
      </c>
      <c r="P168">
        <f t="shared" si="89"/>
        <v>-105030.281833488</v>
      </c>
      <c r="Q168" s="2">
        <f t="shared" si="90"/>
        <v>233448.47608712889</v>
      </c>
      <c r="R168">
        <f t="shared" si="91"/>
        <v>244.98736686720042</v>
      </c>
      <c r="S168">
        <f t="shared" si="92"/>
        <v>-119523.27276839099</v>
      </c>
      <c r="T168">
        <f t="shared" si="93"/>
        <v>14492.990934902991</v>
      </c>
    </row>
    <row r="169" spans="2:20">
      <c r="B169" s="3">
        <v>1650</v>
      </c>
      <c r="C169">
        <f t="shared" si="95"/>
        <v>-135345.50723540271</v>
      </c>
      <c r="D169">
        <f t="shared" si="94"/>
        <v>-136202.74147473951</v>
      </c>
      <c r="E169">
        <f t="shared" si="80"/>
        <v>-138248.68158776575</v>
      </c>
      <c r="F169">
        <f t="shared" si="96"/>
        <v>-140024.44223540265</v>
      </c>
      <c r="G169">
        <f t="shared" si="81"/>
        <v>-857.23423933680169</v>
      </c>
      <c r="H169">
        <f t="shared" si="82"/>
        <v>-2903.174352363043</v>
      </c>
      <c r="I169">
        <f t="shared" si="83"/>
        <v>-4678.9349999999395</v>
      </c>
      <c r="K169">
        <f t="shared" si="84"/>
        <v>-85889.993460860074</v>
      </c>
      <c r="L169">
        <f t="shared" si="85"/>
        <v>-68291.116621177134</v>
      </c>
      <c r="M169">
        <f t="shared" si="86"/>
        <v>17598.87683968294</v>
      </c>
      <c r="N169">
        <f t="shared" si="87"/>
        <v>-65889.993460860074</v>
      </c>
      <c r="O169">
        <f t="shared" si="88"/>
        <v>-67489.993460860074</v>
      </c>
      <c r="P169">
        <f t="shared" si="89"/>
        <v>-105860.33597722182</v>
      </c>
      <c r="Q169" s="2">
        <f t="shared" si="90"/>
        <v>236176.10914731497</v>
      </c>
      <c r="R169">
        <f t="shared" si="91"/>
        <v>216.72662956020042</v>
      </c>
      <c r="S169">
        <f t="shared" si="92"/>
        <v>-120596.51181194597</v>
      </c>
      <c r="T169">
        <f t="shared" si="93"/>
        <v>14736.175834724141</v>
      </c>
    </row>
    <row r="170" spans="2:20">
      <c r="B170" s="3">
        <v>1660</v>
      </c>
      <c r="C170">
        <f t="shared" si="95"/>
        <v>-136517.35885482264</v>
      </c>
      <c r="D170">
        <f t="shared" si="94"/>
        <v>-137371.95668182935</v>
      </c>
      <c r="E170">
        <f t="shared" si="80"/>
        <v>-139442.07121838583</v>
      </c>
      <c r="F170">
        <f t="shared" si="96"/>
        <v>-141299.53285482258</v>
      </c>
      <c r="G170">
        <f t="shared" si="81"/>
        <v>-854.59782700671349</v>
      </c>
      <c r="H170">
        <f t="shared" si="82"/>
        <v>-2924.712363563187</v>
      </c>
      <c r="I170">
        <f t="shared" si="83"/>
        <v>-4782.1739999999409</v>
      </c>
      <c r="K170">
        <f t="shared" si="84"/>
        <v>-86644.331877485078</v>
      </c>
      <c r="L170">
        <f t="shared" si="85"/>
        <v>-69191.793492870624</v>
      </c>
      <c r="M170">
        <f t="shared" si="86"/>
        <v>17452.538384614454</v>
      </c>
      <c r="N170">
        <f t="shared" si="87"/>
        <v>-66644.331877485078</v>
      </c>
      <c r="O170">
        <f t="shared" si="88"/>
        <v>-68244.331877485078</v>
      </c>
      <c r="P170">
        <f t="shared" si="89"/>
        <v>-106693.01652904344</v>
      </c>
      <c r="Q170" s="2">
        <f t="shared" si="90"/>
        <v>238916.67423461366</v>
      </c>
      <c r="R170">
        <f t="shared" si="91"/>
        <v>188.46589225320045</v>
      </c>
      <c r="S170">
        <f t="shared" si="92"/>
        <v>-121671.95812561268</v>
      </c>
      <c r="T170">
        <f t="shared" si="93"/>
        <v>14978.941596569246</v>
      </c>
    </row>
    <row r="171" spans="2:20">
      <c r="B171" s="3">
        <v>1670</v>
      </c>
      <c r="C171">
        <f t="shared" si="95"/>
        <v>-137692.14181727357</v>
      </c>
      <c r="D171">
        <f t="shared" si="94"/>
        <v>-138543.75791660848</v>
      </c>
      <c r="E171">
        <f t="shared" si="80"/>
        <v>-140637.76710391883</v>
      </c>
      <c r="F171">
        <f t="shared" si="96"/>
        <v>-142577.55481727351</v>
      </c>
      <c r="G171">
        <f t="shared" si="81"/>
        <v>-851.61609933490399</v>
      </c>
      <c r="H171">
        <f t="shared" si="82"/>
        <v>-2945.625286645256</v>
      </c>
      <c r="I171">
        <f t="shared" si="83"/>
        <v>-4885.4129999999423</v>
      </c>
      <c r="K171">
        <f t="shared" si="84"/>
        <v>-87400.644552438651</v>
      </c>
      <c r="L171">
        <f t="shared" si="85"/>
        <v>-70094.422147197649</v>
      </c>
      <c r="M171">
        <f t="shared" si="86"/>
        <v>17306.222405241002</v>
      </c>
      <c r="N171">
        <f t="shared" si="87"/>
        <v>-67400.644552438651</v>
      </c>
      <c r="O171">
        <f t="shared" si="88"/>
        <v>-69000.644552438651</v>
      </c>
      <c r="P171">
        <f t="shared" si="89"/>
        <v>-107528.30939566193</v>
      </c>
      <c r="Q171" s="2">
        <f t="shared" si="90"/>
        <v>241670.15914185625</v>
      </c>
      <c r="R171">
        <f t="shared" si="91"/>
        <v>160.20515494620045</v>
      </c>
      <c r="S171">
        <f t="shared" si="92"/>
        <v>-122749.60013932972</v>
      </c>
      <c r="T171">
        <f t="shared" si="93"/>
        <v>15221.290743667792</v>
      </c>
    </row>
    <row r="172" spans="2:20">
      <c r="B172" s="3">
        <v>1680</v>
      </c>
      <c r="C172">
        <f t="shared" si="95"/>
        <v>-138869.83856959274</v>
      </c>
      <c r="D172">
        <f t="shared" si="94"/>
        <v>-139718.12969369575</v>
      </c>
      <c r="E172">
        <f t="shared" si="80"/>
        <v>-141835.75543428946</v>
      </c>
      <c r="F172">
        <f t="shared" si="96"/>
        <v>-143858.49056959269</v>
      </c>
      <c r="G172">
        <f t="shared" si="81"/>
        <v>-848.29112410300877</v>
      </c>
      <c r="H172">
        <f t="shared" si="82"/>
        <v>-2965.9168646967155</v>
      </c>
      <c r="I172">
        <f t="shared" si="83"/>
        <v>-4988.6519999999437</v>
      </c>
      <c r="K172">
        <f t="shared" si="84"/>
        <v>-88158.924870916744</v>
      </c>
      <c r="L172">
        <f t="shared" si="85"/>
        <v>-70998.995284186487</v>
      </c>
      <c r="M172">
        <f t="shared" si="86"/>
        <v>17159.929586730257</v>
      </c>
      <c r="N172">
        <f t="shared" si="87"/>
        <v>-68158.924870916744</v>
      </c>
      <c r="O172">
        <f t="shared" si="88"/>
        <v>-69758.924870916744</v>
      </c>
      <c r="P172">
        <f t="shared" si="89"/>
        <v>-108366.20067003407</v>
      </c>
      <c r="Q172" s="2">
        <f t="shared" si="90"/>
        <v>244436.5516776529</v>
      </c>
      <c r="R172">
        <f t="shared" si="91"/>
        <v>131.94441763920045</v>
      </c>
      <c r="S172">
        <f t="shared" si="92"/>
        <v>-123829.42643904715</v>
      </c>
      <c r="T172">
        <f t="shared" si="93"/>
        <v>15463.225769013079</v>
      </c>
    </row>
    <row r="173" spans="2:20">
      <c r="B173" s="3">
        <v>1690</v>
      </c>
      <c r="C173">
        <f t="shared" si="95"/>
        <v>-140050.43176758743</v>
      </c>
      <c r="D173">
        <f t="shared" si="94"/>
        <v>-140895.05671206256</v>
      </c>
      <c r="E173">
        <f t="shared" si="80"/>
        <v>-143036.02256383118</v>
      </c>
      <c r="F173">
        <f t="shared" si="96"/>
        <v>-145142.32276758738</v>
      </c>
      <c r="G173">
        <f t="shared" si="81"/>
        <v>-844.62494447513018</v>
      </c>
      <c r="H173">
        <f t="shared" si="82"/>
        <v>-2985.5907962437486</v>
      </c>
      <c r="I173">
        <f t="shared" si="83"/>
        <v>-5091.8909999999451</v>
      </c>
      <c r="K173">
        <f t="shared" si="84"/>
        <v>-88919.16634951756</v>
      </c>
      <c r="L173">
        <f t="shared" si="85"/>
        <v>-71905.505718658766</v>
      </c>
      <c r="M173">
        <f t="shared" si="86"/>
        <v>17013.660630858794</v>
      </c>
      <c r="N173">
        <f t="shared" si="87"/>
        <v>-68919.16634951756</v>
      </c>
      <c r="O173">
        <f t="shared" si="88"/>
        <v>-70519.16634951756</v>
      </c>
      <c r="P173">
        <f t="shared" si="89"/>
        <v>-109206.67662823081</v>
      </c>
      <c r="Q173" s="2">
        <f t="shared" si="90"/>
        <v>247215.83966677156</v>
      </c>
      <c r="R173">
        <f t="shared" si="91"/>
        <v>103.68368033220047</v>
      </c>
      <c r="S173">
        <f t="shared" si="92"/>
        <v>-124911.42576413254</v>
      </c>
      <c r="T173">
        <f t="shared" si="93"/>
        <v>15704.749135901729</v>
      </c>
    </row>
    <row r="174" spans="2:20">
      <c r="B174" s="3">
        <v>1700</v>
      </c>
      <c r="C174">
        <f t="shared" si="95"/>
        <v>-141233.90427232516</v>
      </c>
      <c r="D174">
        <f t="shared" si="94"/>
        <v>-142074.52385176119</v>
      </c>
      <c r="E174">
        <f t="shared" si="80"/>
        <v>-144238.55500836723</v>
      </c>
      <c r="F174">
        <f t="shared" si="96"/>
        <v>-146429.03427232511</v>
      </c>
      <c r="G174">
        <f t="shared" si="81"/>
        <v>-840.61957943602465</v>
      </c>
      <c r="H174">
        <f t="shared" si="82"/>
        <v>-3004.6507360420655</v>
      </c>
      <c r="I174">
        <f t="shared" si="83"/>
        <v>-5195.1299999999464</v>
      </c>
      <c r="K174">
        <f t="shared" si="84"/>
        <v>-89681.362634480785</v>
      </c>
      <c r="L174">
        <f t="shared" si="85"/>
        <v>-72813.946378168504</v>
      </c>
      <c r="M174">
        <f t="shared" si="86"/>
        <v>16867.416256312281</v>
      </c>
      <c r="N174">
        <f t="shared" si="87"/>
        <v>-69681.362634480785</v>
      </c>
      <c r="O174">
        <f t="shared" si="88"/>
        <v>-71281.362634480785</v>
      </c>
      <c r="P174">
        <f t="shared" si="89"/>
        <v>-110049.72372637704</v>
      </c>
      <c r="Q174" s="2">
        <f t="shared" si="90"/>
        <v>250008.01095051118</v>
      </c>
      <c r="R174">
        <f t="shared" si="91"/>
        <v>75.422943025200468</v>
      </c>
      <c r="S174">
        <f t="shared" si="92"/>
        <v>-125995.58700483784</v>
      </c>
      <c r="T174">
        <f t="shared" si="93"/>
        <v>15945.863278460805</v>
      </c>
    </row>
    <row r="175" spans="2:20">
      <c r="B175" s="3">
        <v>1710</v>
      </c>
      <c r="C175">
        <f t="shared" si="95"/>
        <v>-142420.23914651154</v>
      </c>
      <c r="D175">
        <f t="shared" si="94"/>
        <v>-143256.5161707286</v>
      </c>
      <c r="E175">
        <f t="shared" ref="E175:E238" si="97">-4698.365 + 202.685635 * B175 - 38.2836 * B175 * LN(B175)</f>
        <v>-145443.3394423612</v>
      </c>
      <c r="F175">
        <f t="shared" si="96"/>
        <v>-147718.60814651148</v>
      </c>
      <c r="G175">
        <f t="shared" si="81"/>
        <v>-836.27702421706636</v>
      </c>
      <c r="H175">
        <f t="shared" si="82"/>
        <v>-3023.1002958496683</v>
      </c>
      <c r="I175">
        <f t="shared" si="83"/>
        <v>-5298.3689999999478</v>
      </c>
      <c r="K175">
        <f t="shared" si="84"/>
        <v>-90445.50749996792</v>
      </c>
      <c r="L175">
        <f t="shared" si="85"/>
        <v>-73724.310300978585</v>
      </c>
      <c r="M175">
        <f t="shared" si="86"/>
        <v>16721.197198989335</v>
      </c>
      <c r="N175">
        <f t="shared" si="87"/>
        <v>-70445.50749996792</v>
      </c>
      <c r="O175">
        <f t="shared" si="88"/>
        <v>-72045.50749996792</v>
      </c>
      <c r="P175">
        <f t="shared" si="89"/>
        <v>-110895.32859766365</v>
      </c>
      <c r="Q175" s="2">
        <f t="shared" si="90"/>
        <v>252813.05338704231</v>
      </c>
      <c r="R175">
        <f t="shared" si="91"/>
        <v>47.162205718200497</v>
      </c>
      <c r="S175">
        <f t="shared" si="92"/>
        <v>-127081.89919982606</v>
      </c>
      <c r="T175">
        <f t="shared" si="93"/>
        <v>16186.570602162406</v>
      </c>
    </row>
    <row r="176" spans="2:20">
      <c r="B176" s="3">
        <v>1720</v>
      </c>
      <c r="C176">
        <f t="shared" si="95"/>
        <v>-143609.41965095262</v>
      </c>
      <c r="D176">
        <f t="shared" si="94"/>
        <v>-144441.01890166552</v>
      </c>
      <c r="E176">
        <f t="shared" si="97"/>
        <v>-146650.36269613367</v>
      </c>
      <c r="F176">
        <f t="shared" si="96"/>
        <v>-149011.02765095257</v>
      </c>
      <c r="G176">
        <f t="shared" si="81"/>
        <v>-831.59925071289763</v>
      </c>
      <c r="H176">
        <f t="shared" si="82"/>
        <v>-3040.9430451810476</v>
      </c>
      <c r="I176">
        <f t="shared" si="83"/>
        <v>-5401.6079999999492</v>
      </c>
      <c r="K176">
        <f t="shared" si="84"/>
        <v>-91211.594846382635</v>
      </c>
      <c r="L176">
        <f t="shared" si="85"/>
        <v>-74636.590634074222</v>
      </c>
      <c r="M176">
        <f t="shared" si="86"/>
        <v>16575.004212308413</v>
      </c>
      <c r="N176">
        <f t="shared" si="87"/>
        <v>-71211.594846382635</v>
      </c>
      <c r="O176">
        <f t="shared" si="88"/>
        <v>-72811.594846382635</v>
      </c>
      <c r="P176">
        <f t="shared" si="89"/>
        <v>-111743.47804942928</v>
      </c>
      <c r="Q176" s="2">
        <f t="shared" si="90"/>
        <v>255630.95485173698</v>
      </c>
      <c r="R176">
        <f t="shared" si="91"/>
        <v>18.901468411200089</v>
      </c>
      <c r="S176">
        <f t="shared" si="92"/>
        <v>-128170.35153375538</v>
      </c>
      <c r="T176">
        <f t="shared" si="93"/>
        <v>16426.873484326105</v>
      </c>
    </row>
    <row r="177" spans="2:20">
      <c r="B177" s="3">
        <v>1730</v>
      </c>
      <c r="C177">
        <f t="shared" si="95"/>
        <v>-144801.42924109916</v>
      </c>
      <c r="D177">
        <f t="shared" si="94"/>
        <v>-145628.01744898886</v>
      </c>
      <c r="E177">
        <f t="shared" si="97"/>
        <v>-147859.61175314325</v>
      </c>
      <c r="F177">
        <f t="shared" si="96"/>
        <v>-150306.27624109911</v>
      </c>
      <c r="G177">
        <f t="shared" si="81"/>
        <v>-826.58820788969751</v>
      </c>
      <c r="H177">
        <f t="shared" si="82"/>
        <v>-3058.1825120440917</v>
      </c>
      <c r="I177">
        <f t="shared" si="83"/>
        <v>-5504.8469999999506</v>
      </c>
      <c r="K177">
        <f t="shared" si="84"/>
        <v>-91979.618698729333</v>
      </c>
      <c r="L177">
        <f t="shared" si="85"/>
        <v>-75550.780631209855</v>
      </c>
      <c r="M177">
        <f t="shared" si="86"/>
        <v>16428.838067519478</v>
      </c>
      <c r="N177">
        <f t="shared" si="87"/>
        <v>-71979.618698729333</v>
      </c>
      <c r="O177">
        <f t="shared" si="88"/>
        <v>-73579.618698729333</v>
      </c>
      <c r="P177">
        <f t="shared" si="89"/>
        <v>-112594.1590603092</v>
      </c>
      <c r="Q177" s="2">
        <f t="shared" si="90"/>
        <v>258461.70323747586</v>
      </c>
      <c r="R177">
        <f t="shared" si="91"/>
        <v>-9.3592688957999055</v>
      </c>
      <c r="S177">
        <f t="shared" si="92"/>
        <v>-129260.93333491922</v>
      </c>
      <c r="T177">
        <f t="shared" si="93"/>
        <v>16666.774274610012</v>
      </c>
    </row>
    <row r="178" spans="2:20">
      <c r="B178" s="3">
        <v>1740</v>
      </c>
      <c r="C178">
        <f t="shared" si="95"/>
        <v>-145996.2515636725</v>
      </c>
      <c r="D178">
        <f t="shared" si="94"/>
        <v>-146817.49738585326</v>
      </c>
      <c r="E178">
        <f t="shared" si="97"/>
        <v>-149071.07374733174</v>
      </c>
      <c r="F178">
        <f t="shared" si="96"/>
        <v>-151604.33756367245</v>
      </c>
      <c r="G178">
        <f t="shared" si="81"/>
        <v>-821.24582218076102</v>
      </c>
      <c r="H178">
        <f t="shared" si="82"/>
        <v>-3074.822183659242</v>
      </c>
      <c r="I178">
        <f t="shared" si="83"/>
        <v>-5608.085999999952</v>
      </c>
      <c r="K178">
        <f t="shared" si="84"/>
        <v>-92749.57320500983</v>
      </c>
      <c r="L178">
        <f t="shared" si="85"/>
        <v>-76466.873650991693</v>
      </c>
      <c r="M178">
        <f t="shared" si="86"/>
        <v>16282.699554018138</v>
      </c>
      <c r="N178">
        <f t="shared" si="87"/>
        <v>-72749.57320500983</v>
      </c>
      <c r="O178">
        <f t="shared" si="88"/>
        <v>-74349.57320500983</v>
      </c>
      <c r="P178">
        <f t="shared" si="89"/>
        <v>-113447.35877745161</v>
      </c>
      <c r="Q178" s="2">
        <f t="shared" si="90"/>
        <v>261305.28645494027</v>
      </c>
      <c r="R178">
        <f t="shared" si="91"/>
        <v>-37.6200062027999</v>
      </c>
      <c r="S178">
        <f t="shared" si="92"/>
        <v>-130353.63407294134</v>
      </c>
      <c r="T178">
        <f t="shared" si="93"/>
        <v>16906.27529548973</v>
      </c>
    </row>
    <row r="179" spans="2:20">
      <c r="B179" s="3">
        <v>1750</v>
      </c>
      <c r="C179">
        <f t="shared" si="95"/>
        <v>-147193.8704533648</v>
      </c>
      <c r="D179">
        <f t="shared" si="94"/>
        <v>-148009.44445124129</v>
      </c>
      <c r="E179">
        <f t="shared" si="97"/>
        <v>-150284.73596052895</v>
      </c>
      <c r="F179">
        <f t="shared" si="96"/>
        <v>-152905.19545336475</v>
      </c>
      <c r="G179">
        <f t="shared" si="81"/>
        <v>-815.57399787649047</v>
      </c>
      <c r="H179">
        <f t="shared" si="82"/>
        <v>-3090.8655071641551</v>
      </c>
      <c r="I179">
        <f t="shared" si="83"/>
        <v>-5711.3249999999534</v>
      </c>
      <c r="K179">
        <f t="shared" si="84"/>
        <v>-93521.45263465638</v>
      </c>
      <c r="L179">
        <f t="shared" si="85"/>
        <v>-77384.863154992272</v>
      </c>
      <c r="M179">
        <f t="shared" si="86"/>
        <v>16136.589479664108</v>
      </c>
      <c r="N179">
        <f t="shared" si="87"/>
        <v>-73521.45263465638</v>
      </c>
      <c r="O179">
        <f t="shared" si="88"/>
        <v>-75121.45263465638</v>
      </c>
      <c r="P179">
        <f t="shared" si="89"/>
        <v>-114303.06451379533</v>
      </c>
      <c r="Q179" s="2">
        <f t="shared" si="90"/>
        <v>264161.69243288529</v>
      </c>
      <c r="R179">
        <f t="shared" si="91"/>
        <v>-65.880743509799899</v>
      </c>
      <c r="S179">
        <f t="shared" si="92"/>
        <v>-131448.44335652317</v>
      </c>
      <c r="T179">
        <f t="shared" si="93"/>
        <v>17145.378842727849</v>
      </c>
    </row>
    <row r="180" spans="2:20">
      <c r="B180" s="3">
        <v>1760</v>
      </c>
      <c r="C180">
        <f t="shared" si="95"/>
        <v>-148394.26992961817</v>
      </c>
      <c r="D180">
        <f t="shared" si="94"/>
        <v>-149203.84454712219</v>
      </c>
      <c r="E180">
        <f t="shared" si="97"/>
        <v>-151500.58581991738</v>
      </c>
      <c r="F180">
        <f t="shared" si="96"/>
        <v>-154208.83392961812</v>
      </c>
      <c r="G180">
        <f t="shared" si="81"/>
        <v>-809.57461750402581</v>
      </c>
      <c r="H180">
        <f t="shared" si="82"/>
        <v>-3106.3158902992145</v>
      </c>
      <c r="I180">
        <f t="shared" si="83"/>
        <v>-5814.5639999999548</v>
      </c>
      <c r="K180">
        <f t="shared" si="84"/>
        <v>-94295.251377000022</v>
      </c>
      <c r="L180">
        <f t="shared" si="85"/>
        <v>-78304.742705896657</v>
      </c>
      <c r="M180">
        <f t="shared" si="86"/>
        <v>15990.508671103365</v>
      </c>
      <c r="N180">
        <f t="shared" si="87"/>
        <v>-74295.251377000022</v>
      </c>
      <c r="O180">
        <f t="shared" si="88"/>
        <v>-75895.251377000022</v>
      </c>
      <c r="P180">
        <f t="shared" si="89"/>
        <v>-115161.26374541211</v>
      </c>
      <c r="Q180" s="2">
        <f t="shared" si="90"/>
        <v>267030.9091184017</v>
      </c>
      <c r="R180">
        <f t="shared" si="91"/>
        <v>-94.141480816799884</v>
      </c>
      <c r="S180">
        <f t="shared" si="92"/>
        <v>-132545.35093124269</v>
      </c>
      <c r="T180">
        <f t="shared" si="93"/>
        <v>17384.087185830576</v>
      </c>
    </row>
    <row r="181" spans="2:20">
      <c r="B181" s="3">
        <v>1770</v>
      </c>
      <c r="C181">
        <f t="shared" si="95"/>
        <v>-149597.43419347506</v>
      </c>
      <c r="D181">
        <f t="shared" si="94"/>
        <v>-150400.68373567227</v>
      </c>
      <c r="E181">
        <f t="shared" si="97"/>
        <v>-152718.61089555518</v>
      </c>
      <c r="F181">
        <f t="shared" si="96"/>
        <v>-155515.23719347501</v>
      </c>
      <c r="G181">
        <f t="shared" si="81"/>
        <v>-803.24954219721258</v>
      </c>
      <c r="H181">
        <f t="shared" si="82"/>
        <v>-3121.1767020801199</v>
      </c>
      <c r="I181">
        <f t="shared" si="83"/>
        <v>-5917.8029999999562</v>
      </c>
      <c r="K181">
        <f t="shared" si="84"/>
        <v>-95070.96393977353</v>
      </c>
      <c r="L181">
        <f t="shared" si="85"/>
        <v>-79226.505965679637</v>
      </c>
      <c r="M181">
        <f t="shared" si="86"/>
        <v>15844.457974093893</v>
      </c>
      <c r="N181">
        <f t="shared" si="87"/>
        <v>-75070.96393977353</v>
      </c>
      <c r="O181">
        <f t="shared" si="88"/>
        <v>-76670.96393977353</v>
      </c>
      <c r="P181">
        <f t="shared" si="89"/>
        <v>-116021.94410890789</v>
      </c>
      <c r="Q181" s="2">
        <f t="shared" si="90"/>
        <v>269912.92447715375</v>
      </c>
      <c r="R181">
        <f t="shared" si="91"/>
        <v>-122.40221812379988</v>
      </c>
      <c r="S181">
        <f t="shared" si="92"/>
        <v>-133644.34667740369</v>
      </c>
      <c r="T181">
        <f t="shared" si="93"/>
        <v>17622.402568495803</v>
      </c>
    </row>
    <row r="182" spans="2:20">
      <c r="B182" s="3">
        <v>1780</v>
      </c>
      <c r="C182">
        <f t="shared" si="95"/>
        <v>-150803.34762449953</v>
      </c>
      <c r="D182">
        <f t="shared" si="94"/>
        <v>-151599.94823655981</v>
      </c>
      <c r="E182">
        <f t="shared" si="97"/>
        <v>-153938.79889795388</v>
      </c>
      <c r="F182">
        <f t="shared" si="96"/>
        <v>-156824.38962449948</v>
      </c>
      <c r="G182">
        <f t="shared" si="81"/>
        <v>-796.60061206028331</v>
      </c>
      <c r="H182">
        <f t="shared" si="82"/>
        <v>-3135.4512734543532</v>
      </c>
      <c r="I182">
        <f t="shared" si="83"/>
        <v>-6021.0419999999576</v>
      </c>
      <c r="K182">
        <f t="shared" si="84"/>
        <v>-95848.58494764792</v>
      </c>
      <c r="L182">
        <f t="shared" si="85"/>
        <v>-80150.146693813047</v>
      </c>
      <c r="M182">
        <f t="shared" si="86"/>
        <v>15698.438253834873</v>
      </c>
      <c r="N182">
        <f t="shared" si="87"/>
        <v>-75848.58494764792</v>
      </c>
      <c r="O182">
        <f t="shared" si="88"/>
        <v>-77448.58494764792</v>
      </c>
      <c r="P182">
        <f t="shared" si="89"/>
        <v>-116885.09339888231</v>
      </c>
      <c r="Q182" s="2">
        <f t="shared" si="90"/>
        <v>272807.72649361065</v>
      </c>
      <c r="R182">
        <f t="shared" si="91"/>
        <v>-150.66295543079991</v>
      </c>
      <c r="S182">
        <f t="shared" si="92"/>
        <v>-134745.42060793279</v>
      </c>
      <c r="T182">
        <f t="shared" si="93"/>
        <v>17860.327209050476</v>
      </c>
    </row>
    <row r="183" spans="2:20">
      <c r="B183" s="3">
        <v>1790</v>
      </c>
      <c r="C183">
        <f t="shared" si="95"/>
        <v>-152011.99477776955</v>
      </c>
      <c r="D183">
        <f t="shared" si="94"/>
        <v>-152801.62442429096</v>
      </c>
      <c r="E183">
        <f t="shared" si="97"/>
        <v>-155161.13767571124</v>
      </c>
      <c r="F183">
        <f t="shared" si="96"/>
        <v>-158136.27577776951</v>
      </c>
      <c r="G183">
        <f t="shared" si="81"/>
        <v>-789.6296465214109</v>
      </c>
      <c r="H183">
        <f t="shared" si="82"/>
        <v>-3149.142897941696</v>
      </c>
      <c r="I183">
        <f t="shared" si="83"/>
        <v>-6124.280999999959</v>
      </c>
      <c r="K183">
        <f t="shared" si="84"/>
        <v>-96628.109140801491</v>
      </c>
      <c r="L183">
        <f t="shared" si="85"/>
        <v>-81075.65874550103</v>
      </c>
      <c r="M183">
        <f t="shared" si="86"/>
        <v>15552.450395300461</v>
      </c>
      <c r="N183">
        <f t="shared" si="87"/>
        <v>-76628.109140801491</v>
      </c>
      <c r="O183">
        <f t="shared" si="88"/>
        <v>-78228.109140801491</v>
      </c>
      <c r="P183">
        <f t="shared" si="89"/>
        <v>-117750.69956544685</v>
      </c>
      <c r="Q183" s="2">
        <f t="shared" si="90"/>
        <v>275715.30317125993</v>
      </c>
      <c r="R183">
        <f t="shared" si="91"/>
        <v>-178.92369273780025</v>
      </c>
      <c r="S183">
        <f t="shared" si="92"/>
        <v>-135848.56286632409</v>
      </c>
      <c r="T183">
        <f t="shared" si="93"/>
        <v>18097.863300877245</v>
      </c>
    </row>
    <row r="184" spans="2:20">
      <c r="B184" s="3">
        <v>1800</v>
      </c>
      <c r="C184">
        <f t="shared" si="95"/>
        <v>-153223.36038093426</v>
      </c>
      <c r="D184">
        <f t="shared" si="94"/>
        <v>-154005.69882561412</v>
      </c>
      <c r="E184">
        <f t="shared" si="97"/>
        <v>-156385.61521319713</v>
      </c>
      <c r="F184">
        <f t="shared" si="96"/>
        <v>-159450.88038093422</v>
      </c>
      <c r="G184">
        <f t="shared" si="81"/>
        <v>-782.33844467985909</v>
      </c>
      <c r="H184">
        <f t="shared" si="82"/>
        <v>-3162.2548322628718</v>
      </c>
      <c r="I184">
        <f t="shared" si="83"/>
        <v>-6227.5199999999604</v>
      </c>
      <c r="K184">
        <f t="shared" si="84"/>
        <v>-97409.531373520469</v>
      </c>
      <c r="L184">
        <f t="shared" si="85"/>
        <v>-82003.036069944021</v>
      </c>
      <c r="M184">
        <f t="shared" si="86"/>
        <v>15406.495303576448</v>
      </c>
      <c r="N184">
        <f t="shared" si="87"/>
        <v>-77409.531373520469</v>
      </c>
      <c r="O184">
        <f t="shared" si="88"/>
        <v>-79009.531373520469</v>
      </c>
      <c r="P184">
        <f t="shared" si="89"/>
        <v>-118618.75071179631</v>
      </c>
      <c r="Q184" s="2">
        <f t="shared" si="90"/>
        <v>278635.64253280428</v>
      </c>
      <c r="R184">
        <f t="shared" si="91"/>
        <v>-207.18443004480025</v>
      </c>
      <c r="S184">
        <f t="shared" si="92"/>
        <v>-136953.76372462962</v>
      </c>
      <c r="T184">
        <f t="shared" si="93"/>
        <v>18335.013012833311</v>
      </c>
    </row>
    <row r="185" spans="2:20">
      <c r="B185" s="3">
        <v>1810</v>
      </c>
      <c r="C185">
        <f t="shared" si="95"/>
        <v>-154437.42933133844</v>
      </c>
      <c r="D185">
        <f t="shared" si="94"/>
        <v>-155212.15811698325</v>
      </c>
      <c r="E185">
        <f t="shared" si="97"/>
        <v>-157612.21962829056</v>
      </c>
      <c r="F185">
        <f t="shared" si="96"/>
        <v>-160768.18833133834</v>
      </c>
      <c r="G185">
        <f t="shared" si="81"/>
        <v>-774.72878564480925</v>
      </c>
      <c r="H185">
        <f t="shared" si="82"/>
        <v>-3174.7902969521238</v>
      </c>
      <c r="I185">
        <f t="shared" si="83"/>
        <v>-6330.7589999999036</v>
      </c>
      <c r="K185">
        <f t="shared" si="84"/>
        <v>-98192.846612830719</v>
      </c>
      <c r="L185">
        <f t="shared" si="85"/>
        <v>-82932.272708629476</v>
      </c>
      <c r="M185">
        <f t="shared" si="86"/>
        <v>15260.573904201243</v>
      </c>
      <c r="N185">
        <f t="shared" si="87"/>
        <v>-78192.846612830719</v>
      </c>
      <c r="O185">
        <f t="shared" si="88"/>
        <v>-79792.846612830719</v>
      </c>
      <c r="P185">
        <f t="shared" si="89"/>
        <v>-119489.23509183587</v>
      </c>
      <c r="Q185" s="2">
        <f t="shared" si="90"/>
        <v>281568.73262035206</v>
      </c>
      <c r="R185">
        <f t="shared" si="91"/>
        <v>-235.44516735180025</v>
      </c>
      <c r="S185">
        <f t="shared" si="92"/>
        <v>-138061.01358149425</v>
      </c>
      <c r="T185">
        <f t="shared" si="93"/>
        <v>18571.778489658376</v>
      </c>
    </row>
    <row r="186" spans="2:20">
      <c r="B186" s="3">
        <v>1820</v>
      </c>
      <c r="C186">
        <f t="shared" si="95"/>
        <v>-155654.18669320975</v>
      </c>
      <c r="D186">
        <f t="shared" si="94"/>
        <v>-156420.98912207544</v>
      </c>
      <c r="E186">
        <f t="shared" si="97"/>
        <v>-158840.93917016656</v>
      </c>
      <c r="F186">
        <f t="shared" si="96"/>
        <v>-162088.18469320971</v>
      </c>
      <c r="G186">
        <f t="shared" si="81"/>
        <v>-766.80242886568885</v>
      </c>
      <c r="H186">
        <f t="shared" si="82"/>
        <v>-3186.7524769568117</v>
      </c>
      <c r="I186">
        <f t="shared" si="83"/>
        <v>-6433.9979999999632</v>
      </c>
      <c r="K186">
        <f t="shared" si="84"/>
        <v>-98978.049937159318</v>
      </c>
      <c r="L186">
        <f t="shared" si="85"/>
        <v>-83863.362793648761</v>
      </c>
      <c r="M186">
        <f t="shared" si="86"/>
        <v>15114.687143510557</v>
      </c>
      <c r="N186">
        <f t="shared" si="87"/>
        <v>-78978.049937159318</v>
      </c>
      <c r="O186">
        <f t="shared" si="88"/>
        <v>-80578.049937159318</v>
      </c>
      <c r="P186">
        <f t="shared" si="89"/>
        <v>-120362.14110785961</v>
      </c>
      <c r="Q186" s="2">
        <f t="shared" si="90"/>
        <v>284514.56149559212</v>
      </c>
      <c r="R186">
        <f t="shared" si="91"/>
        <v>-263.70590465880031</v>
      </c>
      <c r="S186">
        <f t="shared" si="92"/>
        <v>-139170.30296023394</v>
      </c>
      <c r="T186">
        <f t="shared" si="93"/>
        <v>18808.161852374324</v>
      </c>
    </row>
    <row r="187" spans="2:20">
      <c r="B187" s="3">
        <v>1830</v>
      </c>
      <c r="C187">
        <f t="shared" si="95"/>
        <v>-156873.61769490741</v>
      </c>
      <c r="D187">
        <f t="shared" si="94"/>
        <v>-157632.17880936555</v>
      </c>
      <c r="E187">
        <f t="shared" si="97"/>
        <v>-160071.76221713203</v>
      </c>
      <c r="F187">
        <f t="shared" si="96"/>
        <v>-163410.85469490732</v>
      </c>
      <c r="G187">
        <f t="shared" si="81"/>
        <v>-758.5611144581344</v>
      </c>
      <c r="H187">
        <f t="shared" si="82"/>
        <v>-3198.1445222246111</v>
      </c>
      <c r="I187">
        <f t="shared" si="83"/>
        <v>-6537.2369999999064</v>
      </c>
      <c r="K187">
        <f t="shared" si="84"/>
        <v>-99765.136535025071</v>
      </c>
      <c r="L187">
        <f t="shared" si="85"/>
        <v>-84796.30054603894</v>
      </c>
      <c r="M187">
        <f t="shared" si="86"/>
        <v>14968.835988986131</v>
      </c>
      <c r="N187">
        <f t="shared" si="87"/>
        <v>-79765.136535025071</v>
      </c>
      <c r="O187">
        <f t="shared" si="88"/>
        <v>-81365.136535025071</v>
      </c>
      <c r="P187">
        <f t="shared" si="89"/>
        <v>-121237.45730827996</v>
      </c>
      <c r="Q187" s="2">
        <f t="shared" si="90"/>
        <v>287473.11723994813</v>
      </c>
      <c r="R187">
        <f t="shared" si="91"/>
        <v>-291.96664196580025</v>
      </c>
      <c r="S187">
        <f t="shared" si="92"/>
        <v>-140281.62250695622</v>
      </c>
      <c r="T187">
        <f t="shared" si="93"/>
        <v>19044.165198676259</v>
      </c>
    </row>
    <row r="188" spans="2:20">
      <c r="B188" s="3">
        <v>1840</v>
      </c>
      <c r="C188">
        <f t="shared" si="95"/>
        <v>-158095.70772623195</v>
      </c>
      <c r="D188">
        <f t="shared" si="94"/>
        <v>-158845.7142897509</v>
      </c>
      <c r="E188">
        <f t="shared" si="97"/>
        <v>-161304.67727450898</v>
      </c>
      <c r="F188">
        <f t="shared" si="96"/>
        <v>-164736.18372623192</v>
      </c>
      <c r="G188">
        <f t="shared" si="81"/>
        <v>-750.00656351895304</v>
      </c>
      <c r="H188">
        <f t="shared" si="82"/>
        <v>-3208.969548277033</v>
      </c>
      <c r="I188">
        <f t="shared" si="83"/>
        <v>-6640.475999999966</v>
      </c>
      <c r="K188">
        <f t="shared" si="84"/>
        <v>-100554.10170375771</v>
      </c>
      <c r="L188">
        <f t="shared" si="85"/>
        <v>-85731.080274150023</v>
      </c>
      <c r="M188">
        <f t="shared" si="86"/>
        <v>14823.021429607688</v>
      </c>
      <c r="N188">
        <f t="shared" si="87"/>
        <v>-80554.101703757711</v>
      </c>
      <c r="O188">
        <f t="shared" si="88"/>
        <v>-82154.101703757711</v>
      </c>
      <c r="P188">
        <f t="shared" si="89"/>
        <v>-122115.1723854072</v>
      </c>
      <c r="Q188" s="2">
        <f t="shared" si="90"/>
        <v>290444.3879547395</v>
      </c>
      <c r="R188">
        <f t="shared" si="91"/>
        <v>-320.22737927280019</v>
      </c>
      <c r="S188">
        <f t="shared" si="92"/>
        <v>-141394.96298872161</v>
      </c>
      <c r="T188">
        <f t="shared" si="93"/>
        <v>19279.79060331441</v>
      </c>
    </row>
    <row r="189" spans="2:20">
      <c r="B189" s="3">
        <v>1850</v>
      </c>
      <c r="C189">
        <f t="shared" si="95"/>
        <v>-159320.44233579288</v>
      </c>
      <c r="D189">
        <f t="shared" si="94"/>
        <v>-160061.58281423006</v>
      </c>
      <c r="E189">
        <f t="shared" si="97"/>
        <v>-162539.67297256354</v>
      </c>
      <c r="F189">
        <f t="shared" si="96"/>
        <v>-166064.15733579278</v>
      </c>
      <c r="G189">
        <f t="shared" si="81"/>
        <v>-741.14047843718436</v>
      </c>
      <c r="H189">
        <f t="shared" si="82"/>
        <v>-3219.2306367706624</v>
      </c>
      <c r="I189">
        <f t="shared" si="83"/>
        <v>-6743.7149999999092</v>
      </c>
      <c r="K189">
        <f t="shared" si="84"/>
        <v>-101344.94084824457</v>
      </c>
      <c r="L189">
        <f t="shared" si="85"/>
        <v>-86667.696372034741</v>
      </c>
      <c r="M189">
        <f t="shared" si="86"/>
        <v>14677.244476209831</v>
      </c>
      <c r="N189">
        <f t="shared" si="87"/>
        <v>-81344.940848244572</v>
      </c>
      <c r="O189">
        <f t="shared" si="88"/>
        <v>-82944.940848244572</v>
      </c>
      <c r="P189">
        <f t="shared" si="89"/>
        <v>-122995.27517327678</v>
      </c>
      <c r="Q189" s="2">
        <f t="shared" si="90"/>
        <v>293428.36176131183</v>
      </c>
      <c r="R189">
        <f t="shared" si="91"/>
        <v>-348.48811657980019</v>
      </c>
      <c r="S189">
        <f t="shared" si="92"/>
        <v>-142510.31529174512</v>
      </c>
      <c r="T189">
        <f t="shared" si="93"/>
        <v>19515.040118468343</v>
      </c>
    </row>
    <row r="190" spans="2:20">
      <c r="B190" s="3">
        <v>1860</v>
      </c>
      <c r="C190">
        <f t="shared" si="95"/>
        <v>-160547.80722843279</v>
      </c>
      <c r="D190">
        <f t="shared" si="94"/>
        <v>-161279.77177163097</v>
      </c>
      <c r="E190">
        <f t="shared" si="97"/>
        <v>-163776.73806447926</v>
      </c>
      <c r="F190">
        <f t="shared" si="96"/>
        <v>-167394.76122843276</v>
      </c>
      <c r="G190">
        <f t="shared" si="81"/>
        <v>-731.96454319817713</v>
      </c>
      <c r="H190">
        <f t="shared" si="82"/>
        <v>-3228.9308360464638</v>
      </c>
      <c r="I190">
        <f t="shared" si="83"/>
        <v>-6846.9539999999688</v>
      </c>
      <c r="K190">
        <f t="shared" si="84"/>
        <v>-102137.64947970414</v>
      </c>
      <c r="L190">
        <f t="shared" si="85"/>
        <v>-87606.143317862297</v>
      </c>
      <c r="M190">
        <f t="shared" si="86"/>
        <v>14531.50616184184</v>
      </c>
      <c r="N190">
        <f t="shared" si="87"/>
        <v>-82137.649479704138</v>
      </c>
      <c r="O190">
        <f t="shared" si="88"/>
        <v>-83737.649479704138</v>
      </c>
      <c r="P190">
        <f t="shared" si="89"/>
        <v>-123877.75464552324</v>
      </c>
      <c r="Q190" s="2">
        <f t="shared" si="90"/>
        <v>296425.02680117066</v>
      </c>
      <c r="R190">
        <f t="shared" si="91"/>
        <v>-376.74885388680025</v>
      </c>
      <c r="S190">
        <f t="shared" si="92"/>
        <v>-143627.67041963595</v>
      </c>
      <c r="T190">
        <f t="shared" si="93"/>
        <v>19749.915774112713</v>
      </c>
    </row>
    <row r="191" spans="2:20">
      <c r="B191" s="3">
        <v>1870</v>
      </c>
      <c r="C191">
        <f t="shared" si="95"/>
        <v>-161777.78826270852</v>
      </c>
      <c r="D191">
        <f t="shared" si="94"/>
        <v>-162500.26868638693</v>
      </c>
      <c r="E191">
        <f t="shared" si="97"/>
        <v>-165015.86142437527</v>
      </c>
      <c r="F191">
        <f t="shared" si="96"/>
        <v>-168727.98126270849</v>
      </c>
      <c r="G191">
        <f t="shared" si="81"/>
        <v>-722.48042367841117</v>
      </c>
      <c r="H191">
        <f t="shared" si="82"/>
        <v>-3238.0731616667472</v>
      </c>
      <c r="I191">
        <f t="shared" si="83"/>
        <v>-6950.1929999999702</v>
      </c>
      <c r="K191">
        <f t="shared" si="84"/>
        <v>-102932.22321448562</v>
      </c>
      <c r="L191">
        <f t="shared" si="85"/>
        <v>-88546.415672353673</v>
      </c>
      <c r="M191">
        <f t="shared" si="86"/>
        <v>14385.807542131952</v>
      </c>
      <c r="N191">
        <f t="shared" si="87"/>
        <v>-82932.223214485624</v>
      </c>
      <c r="O191">
        <f t="shared" si="88"/>
        <v>-84532.223214485624</v>
      </c>
      <c r="P191">
        <f t="shared" si="89"/>
        <v>-124762.59991330089</v>
      </c>
      <c r="Q191" s="2">
        <f t="shared" si="90"/>
        <v>299434.37123609596</v>
      </c>
      <c r="R191">
        <f t="shared" si="91"/>
        <v>-405.00959119380019</v>
      </c>
      <c r="S191">
        <f t="shared" si="92"/>
        <v>-144747.01949167583</v>
      </c>
      <c r="T191">
        <f t="shared" si="93"/>
        <v>19984.419578374946</v>
      </c>
    </row>
    <row r="192" spans="2:20">
      <c r="B192" s="3">
        <v>1880</v>
      </c>
      <c r="C192">
        <f t="shared" si="95"/>
        <v>-163010.37144842371</v>
      </c>
      <c r="D192">
        <f t="shared" si="94"/>
        <v>-163723.0612163624</v>
      </c>
      <c r="E192">
        <f t="shared" si="97"/>
        <v>-166257.03204536584</v>
      </c>
      <c r="F192">
        <f t="shared" si="96"/>
        <v>-170063.80344842369</v>
      </c>
      <c r="G192">
        <f t="shared" si="81"/>
        <v>-712.68976793868933</v>
      </c>
      <c r="H192">
        <f t="shared" si="82"/>
        <v>-3246.6605969421216</v>
      </c>
      <c r="I192">
        <f t="shared" si="83"/>
        <v>-7053.4319999999716</v>
      </c>
      <c r="K192">
        <f t="shared" si="84"/>
        <v>-103728.65777289458</v>
      </c>
      <c r="L192">
        <f t="shared" si="85"/>
        <v>-89488.508077239065</v>
      </c>
      <c r="M192">
        <f t="shared" si="86"/>
        <v>14240.14969565552</v>
      </c>
      <c r="N192">
        <f t="shared" si="87"/>
        <v>-83728.657772894585</v>
      </c>
      <c r="O192">
        <f t="shared" si="88"/>
        <v>-85328.657772894585</v>
      </c>
      <c r="P192">
        <f t="shared" si="89"/>
        <v>-125649.80022324732</v>
      </c>
      <c r="Q192" s="2">
        <f t="shared" si="90"/>
        <v>302456.38324824994</v>
      </c>
      <c r="R192">
        <f t="shared" si="91"/>
        <v>-433.27032850080025</v>
      </c>
      <c r="S192">
        <f t="shared" si="92"/>
        <v>-145868.35374113373</v>
      </c>
      <c r="T192">
        <f t="shared" si="93"/>
        <v>20218.553517886408</v>
      </c>
    </row>
    <row r="193" spans="2:20">
      <c r="B193" s="3">
        <v>1890</v>
      </c>
      <c r="C193">
        <f t="shared" si="95"/>
        <v>-164245.54294421687</v>
      </c>
      <c r="D193">
        <f t="shared" si="94"/>
        <v>-164948.1371507225</v>
      </c>
      <c r="E193">
        <f t="shared" si="97"/>
        <v>-167500.23903766111</v>
      </c>
      <c r="F193">
        <f t="shared" si="96"/>
        <v>-171402.21394421678</v>
      </c>
      <c r="G193">
        <f t="shared" si="81"/>
        <v>-702.5942065056297</v>
      </c>
      <c r="H193">
        <f t="shared" si="82"/>
        <v>-3254.6960934442468</v>
      </c>
      <c r="I193">
        <f t="shared" si="83"/>
        <v>-7156.6709999999148</v>
      </c>
      <c r="K193">
        <f t="shared" si="84"/>
        <v>-104526.9489780424</v>
      </c>
      <c r="L193">
        <f t="shared" si="85"/>
        <v>-90432.415253735162</v>
      </c>
      <c r="M193">
        <f t="shared" si="86"/>
        <v>14094.533724307243</v>
      </c>
      <c r="N193">
        <f t="shared" si="87"/>
        <v>-84526.948978042405</v>
      </c>
      <c r="O193">
        <f t="shared" si="88"/>
        <v>-86126.948978042405</v>
      </c>
      <c r="P193">
        <f t="shared" si="89"/>
        <v>-126539.34495549204</v>
      </c>
      <c r="Q193" s="2">
        <f t="shared" si="90"/>
        <v>305491.05104027956</v>
      </c>
      <c r="R193">
        <f t="shared" si="91"/>
        <v>-461.53106580780019</v>
      </c>
      <c r="S193">
        <f t="shared" si="92"/>
        <v>-146991.66451361589</v>
      </c>
      <c r="T193">
        <f t="shared" si="93"/>
        <v>20452.319558123854</v>
      </c>
    </row>
    <row r="194" spans="2:20">
      <c r="B194" s="3">
        <v>1900</v>
      </c>
      <c r="C194">
        <f t="shared" si="95"/>
        <v>-165483.28905519715</v>
      </c>
      <c r="D194">
        <f t="shared" si="94"/>
        <v>-166175.48440784926</v>
      </c>
      <c r="E194">
        <f t="shared" si="97"/>
        <v>-168745.4716267091</v>
      </c>
      <c r="F194">
        <f t="shared" si="96"/>
        <v>-172743.19905519718</v>
      </c>
      <c r="G194">
        <f t="shared" si="81"/>
        <v>-692.19535265211016</v>
      </c>
      <c r="H194">
        <f t="shared" si="82"/>
        <v>-3262.1825715119485</v>
      </c>
      <c r="I194">
        <f t="shared" si="83"/>
        <v>-7259.9100000000326</v>
      </c>
      <c r="K194">
        <f t="shared" si="84"/>
        <v>-105327.09275472051</v>
      </c>
      <c r="L194">
        <f t="shared" si="85"/>
        <v>-91378.132001043676</v>
      </c>
      <c r="M194">
        <f t="shared" si="86"/>
        <v>13948.960753676831</v>
      </c>
      <c r="N194">
        <f t="shared" si="87"/>
        <v>-85327.092754720506</v>
      </c>
      <c r="O194">
        <f t="shared" si="88"/>
        <v>-86927.092754720506</v>
      </c>
      <c r="P194">
        <f t="shared" si="89"/>
        <v>-127431.22362170494</v>
      </c>
      <c r="Q194" s="2">
        <f t="shared" si="90"/>
        <v>308538.36283540144</v>
      </c>
      <c r="R194">
        <f t="shared" si="91"/>
        <v>-489.79180311480025</v>
      </c>
      <c r="S194">
        <f t="shared" si="92"/>
        <v>-148116.94326545173</v>
      </c>
      <c r="T194">
        <f t="shared" si="93"/>
        <v>20685.719643746794</v>
      </c>
    </row>
    <row r="195" spans="2:20">
      <c r="B195" s="3">
        <v>1910</v>
      </c>
      <c r="C195">
        <f t="shared" si="95"/>
        <v>-166723.59623063309</v>
      </c>
      <c r="D195">
        <f t="shared" si="94"/>
        <v>-167405.09103330207</v>
      </c>
      <c r="E195">
        <f t="shared" si="97"/>
        <v>-169992.71915137558</v>
      </c>
      <c r="F195">
        <f t="shared" si="96"/>
        <v>-174086.74523063307</v>
      </c>
      <c r="G195">
        <f t="shared" si="81"/>
        <v>-681.49480266898172</v>
      </c>
      <c r="H195">
        <f t="shared" si="82"/>
        <v>-3269.1229207424913</v>
      </c>
      <c r="I195">
        <f t="shared" si="83"/>
        <v>-7363.1489999999758</v>
      </c>
      <c r="K195">
        <f t="shared" si="84"/>
        <v>-106129.08512829836</v>
      </c>
      <c r="L195">
        <f t="shared" si="85"/>
        <v>-92325.653194868661</v>
      </c>
      <c r="M195">
        <f t="shared" si="86"/>
        <v>13803.431933429703</v>
      </c>
      <c r="N195">
        <f t="shared" si="87"/>
        <v>-86129.085128298364</v>
      </c>
      <c r="O195">
        <f t="shared" si="88"/>
        <v>-87729.085128298364</v>
      </c>
      <c r="P195">
        <f t="shared" si="89"/>
        <v>-128325.42586318817</v>
      </c>
      <c r="Q195" s="2">
        <f t="shared" si="90"/>
        <v>311598.30687748449</v>
      </c>
      <c r="R195">
        <f t="shared" si="91"/>
        <v>-518.05254042180024</v>
      </c>
      <c r="S195">
        <f t="shared" si="92"/>
        <v>-149244.18156211267</v>
      </c>
      <c r="T195">
        <f t="shared" si="93"/>
        <v>20918.755698924506</v>
      </c>
    </row>
    <row r="196" spans="2:20">
      <c r="B196" s="3">
        <v>1920</v>
      </c>
      <c r="C196">
        <f t="shared" si="95"/>
        <v>-167966.45106168732</v>
      </c>
      <c r="D196">
        <f t="shared" si="94"/>
        <v>-168636.9451978188</v>
      </c>
      <c r="E196">
        <f t="shared" si="97"/>
        <v>-171241.97106216254</v>
      </c>
      <c r="F196">
        <f t="shared" si="96"/>
        <v>-175432.83906168735</v>
      </c>
      <c r="G196">
        <f t="shared" si="81"/>
        <v>-670.49413613148499</v>
      </c>
      <c r="H196">
        <f t="shared" si="82"/>
        <v>-3275.520000475226</v>
      </c>
      <c r="I196">
        <f t="shared" si="83"/>
        <v>-7466.3880000000354</v>
      </c>
      <c r="K196">
        <f t="shared" si="84"/>
        <v>-106932.92222364359</v>
      </c>
      <c r="L196">
        <f t="shared" si="85"/>
        <v>-93274.97378595284</v>
      </c>
      <c r="M196">
        <f t="shared" si="86"/>
        <v>13657.948437690749</v>
      </c>
      <c r="N196">
        <f t="shared" si="87"/>
        <v>-86932.922223643589</v>
      </c>
      <c r="O196">
        <f t="shared" si="88"/>
        <v>-88532.922223643589</v>
      </c>
      <c r="P196">
        <f t="shared" si="89"/>
        <v>-129221.94144900606</v>
      </c>
      <c r="Q196" s="2">
        <f t="shared" si="90"/>
        <v>314670.87143112102</v>
      </c>
      <c r="R196">
        <f t="shared" si="91"/>
        <v>-546.31327772880013</v>
      </c>
      <c r="S196">
        <f t="shared" si="92"/>
        <v>-150373.37107666454</v>
      </c>
      <c r="T196">
        <f t="shared" si="93"/>
        <v>21151.429627658479</v>
      </c>
    </row>
    <row r="197" spans="2:20">
      <c r="B197" s="3">
        <v>1930</v>
      </c>
      <c r="C197">
        <f t="shared" si="95"/>
        <v>-169211.84027919988</v>
      </c>
      <c r="D197">
        <f t="shared" si="94"/>
        <v>-169871.03519536083</v>
      </c>
      <c r="E197">
        <f t="shared" si="97"/>
        <v>-172493.21691946447</v>
      </c>
      <c r="F197">
        <f t="shared" si="96"/>
        <v>-176781.46727919986</v>
      </c>
      <c r="G197">
        <f t="shared" si="81"/>
        <v>-659.19491616095183</v>
      </c>
      <c r="H197">
        <f t="shared" si="82"/>
        <v>-3281.3766402645851</v>
      </c>
      <c r="I197">
        <f t="shared" si="83"/>
        <v>-7569.6269999999786</v>
      </c>
      <c r="K197">
        <f t="shared" si="84"/>
        <v>-107738.60026406498</v>
      </c>
      <c r="L197">
        <f t="shared" si="85"/>
        <v>-94226.088798632336</v>
      </c>
      <c r="M197">
        <f t="shared" si="86"/>
        <v>13512.511465432646</v>
      </c>
      <c r="N197">
        <f t="shared" si="87"/>
        <v>-87738.600264064982</v>
      </c>
      <c r="O197">
        <f t="shared" si="88"/>
        <v>-89338.600264064982</v>
      </c>
      <c r="P197">
        <f t="shared" si="89"/>
        <v>-130120.76027415489</v>
      </c>
      <c r="Q197" s="2">
        <f t="shared" si="90"/>
        <v>317756.04478169046</v>
      </c>
      <c r="R197">
        <f t="shared" si="91"/>
        <v>-574.57401503580024</v>
      </c>
      <c r="S197">
        <f t="shared" si="92"/>
        <v>-151504.50358825224</v>
      </c>
      <c r="T197">
        <f t="shared" si="93"/>
        <v>21383.743314097344</v>
      </c>
    </row>
    <row r="198" spans="2:20">
      <c r="B198" s="3">
        <v>1940</v>
      </c>
      <c r="C198">
        <f t="shared" si="95"/>
        <v>-170459.75075151701</v>
      </c>
      <c r="D198">
        <f t="shared" si="94"/>
        <v>-171107.349441197</v>
      </c>
      <c r="E198">
        <f t="shared" si="97"/>
        <v>-173746.4463918595</v>
      </c>
      <c r="F198">
        <f t="shared" si="96"/>
        <v>-178132.61675151705</v>
      </c>
      <c r="G198">
        <f t="shared" ref="G198:G254" si="98">D198-C198</f>
        <v>-647.59868967998773</v>
      </c>
      <c r="H198">
        <f t="shared" ref="H198:H254" si="99">E198-C198</f>
        <v>-3286.6956403424847</v>
      </c>
      <c r="I198">
        <f t="shared" ref="I198:I254" si="100">F198-C198</f>
        <v>-7672.8660000000382</v>
      </c>
      <c r="K198">
        <f t="shared" ref="K198:K261" si="101">-7746.302 + 131.9197*B198-23.56414*B198*LN(B198) - (3.443396*10^-3)*B198^2 + (5.662834*10^-7)*B198^3 - (1.309265*10^-10)*B198^4+ 65812.39/B198</f>
        <v>-108546.11557027706</v>
      </c>
      <c r="L198">
        <f t="shared" ref="L198:L261" si="102">34085.045 + 117.224788 * B198 - 23.56414 *B198 * LN(B198) - 0.003443396 * B198^2 + 0.0000005662834 * B198^3 - 0.0000000001309265 * B198^4 + 65812.39/B198 + (4.24519*10^-22)*B198^7</f>
        <v>-95178.993329408797</v>
      </c>
      <c r="M198">
        <f t="shared" ref="M198:M261" si="103">L198-K198</f>
        <v>13367.122240868266</v>
      </c>
      <c r="N198">
        <f t="shared" ref="N198:N254" si="104">K198+20000</f>
        <v>-88546.115570277063</v>
      </c>
      <c r="O198">
        <f t="shared" ref="O198:O254" si="105">K198+18400</f>
        <v>-90146.115570277063</v>
      </c>
      <c r="P198">
        <f t="shared" ref="P198:P254" si="106">(2/3 * C198 + 1/3 * K198 + (20 * B198) - 20000)</f>
        <v>-131021.87235777033</v>
      </c>
      <c r="Q198" s="2">
        <f t="shared" ref="Q198:Q254" si="107">P198+B198^1.72</f>
        <v>320853.81523541693</v>
      </c>
      <c r="R198">
        <f t="shared" ref="R198:R254" si="108">(26180-9.2*B198+(0.333-0.667)*(28370+2.2*B198)+(47200-25*B198)*(0.333-0.667)^2)*(0.667)*(0.333)</f>
        <v>-602.83475234280024</v>
      </c>
      <c r="S198">
        <f t="shared" ref="S198:S254" si="109">(0.667*E198) + (0.333)*K198+R198</f>
        <v>-152637.57098061536</v>
      </c>
      <c r="T198">
        <f t="shared" ref="T198:T254" si="110">P198-S198</f>
        <v>21615.698622845026</v>
      </c>
    </row>
    <row r="199" spans="2:20">
      <c r="B199" s="3">
        <v>1950</v>
      </c>
      <c r="C199">
        <f t="shared" si="95"/>
        <v>-171710.16948236444</v>
      </c>
      <c r="D199">
        <f t="shared" si="94"/>
        <v>-172345.87647002802</v>
      </c>
      <c r="E199">
        <f t="shared" si="97"/>
        <v>-175001.64925443701</v>
      </c>
      <c r="F199">
        <f t="shared" si="96"/>
        <v>-179486.27448236442</v>
      </c>
      <c r="G199">
        <f t="shared" si="98"/>
        <v>-635.70698766357964</v>
      </c>
      <c r="H199">
        <f t="shared" si="99"/>
        <v>-3291.4797720725765</v>
      </c>
      <c r="I199">
        <f t="shared" si="100"/>
        <v>-7776.1049999999814</v>
      </c>
      <c r="K199">
        <f t="shared" si="101"/>
        <v>-109355.46455938595</v>
      </c>
      <c r="L199">
        <f t="shared" si="102"/>
        <v>-96133.682545538773</v>
      </c>
      <c r="M199">
        <f t="shared" si="103"/>
        <v>13221.782013847172</v>
      </c>
      <c r="N199">
        <f t="shared" si="104"/>
        <v>-89355.464559385946</v>
      </c>
      <c r="O199">
        <f t="shared" si="105"/>
        <v>-90955.464559385946</v>
      </c>
      <c r="P199">
        <f t="shared" si="106"/>
        <v>-131925.26784137159</v>
      </c>
      <c r="Q199" s="2">
        <f t="shared" si="107"/>
        <v>323964.17111941637</v>
      </c>
      <c r="R199">
        <f t="shared" si="108"/>
        <v>-631.09548964980013</v>
      </c>
      <c r="S199">
        <f t="shared" si="109"/>
        <v>-153772.56524063481</v>
      </c>
      <c r="T199">
        <f t="shared" si="110"/>
        <v>21847.297399263218</v>
      </c>
    </row>
    <row r="200" spans="2:20">
      <c r="B200" s="3">
        <v>1960</v>
      </c>
      <c r="C200">
        <f t="shared" si="95"/>
        <v>-172963.08360876457</v>
      </c>
      <c r="D200">
        <f t="shared" si="94"/>
        <v>-173586.60493414931</v>
      </c>
      <c r="E200">
        <f t="shared" si="97"/>
        <v>-176258.81538715796</v>
      </c>
      <c r="F200">
        <f t="shared" si="96"/>
        <v>-180842.42760876461</v>
      </c>
      <c r="G200">
        <f t="shared" si="98"/>
        <v>-623.52132538473234</v>
      </c>
      <c r="H200">
        <f t="shared" si="99"/>
        <v>-3295.7317783933831</v>
      </c>
      <c r="I200">
        <f t="shared" si="100"/>
        <v>-7879.344000000041</v>
      </c>
      <c r="K200">
        <f t="shared" si="101"/>
        <v>-110166.64374389581</v>
      </c>
      <c r="L200">
        <f t="shared" si="102"/>
        <v>-97090.151683640041</v>
      </c>
      <c r="M200">
        <f t="shared" si="103"/>
        <v>13076.492060255769</v>
      </c>
      <c r="N200">
        <f t="shared" si="104"/>
        <v>-90166.643743895809</v>
      </c>
      <c r="O200">
        <f t="shared" si="105"/>
        <v>-91766.643743895809</v>
      </c>
      <c r="P200">
        <f t="shared" si="106"/>
        <v>-132830.93698714164</v>
      </c>
      <c r="Q200" s="2">
        <f t="shared" si="107"/>
        <v>327087.1007817369</v>
      </c>
      <c r="R200">
        <f t="shared" si="108"/>
        <v>-659.35622695680013</v>
      </c>
      <c r="S200">
        <f t="shared" si="109"/>
        <v>-154909.47845690846</v>
      </c>
      <c r="T200">
        <f t="shared" si="110"/>
        <v>22078.541469766817</v>
      </c>
    </row>
    <row r="201" spans="2:20">
      <c r="B201" s="3">
        <v>1970</v>
      </c>
      <c r="C201">
        <f t="shared" si="95"/>
        <v>-174218.48039899732</v>
      </c>
      <c r="D201">
        <f t="shared" si="94"/>
        <v>-174829.52360165032</v>
      </c>
      <c r="E201">
        <f t="shared" si="97"/>
        <v>-177517.93477325118</v>
      </c>
      <c r="F201">
        <f t="shared" si="96"/>
        <v>-182201.0633989973</v>
      </c>
      <c r="G201">
        <f t="shared" si="98"/>
        <v>-611.04320265300339</v>
      </c>
      <c r="H201">
        <f t="shared" si="99"/>
        <v>-3299.4543742538663</v>
      </c>
      <c r="I201">
        <f t="shared" si="100"/>
        <v>-7982.5829999999842</v>
      </c>
      <c r="K201">
        <f t="shared" si="101"/>
        <v>-110979.64973073527</v>
      </c>
      <c r="L201">
        <f t="shared" si="102"/>
        <v>-98048.396048312672</v>
      </c>
      <c r="M201">
        <f t="shared" si="103"/>
        <v>12931.253682422597</v>
      </c>
      <c r="N201">
        <f t="shared" si="104"/>
        <v>-90979.649730735269</v>
      </c>
      <c r="O201">
        <f t="shared" si="105"/>
        <v>-92579.649730735269</v>
      </c>
      <c r="P201">
        <f t="shared" si="106"/>
        <v>-133738.8701762433</v>
      </c>
      <c r="Q201" s="2">
        <f t="shared" si="107"/>
        <v>330222.59259139647</v>
      </c>
      <c r="R201">
        <f t="shared" si="108"/>
        <v>-687.61696426380024</v>
      </c>
      <c r="S201">
        <f t="shared" si="109"/>
        <v>-156048.30281835722</v>
      </c>
      <c r="T201">
        <f t="shared" si="110"/>
        <v>22309.432642113912</v>
      </c>
    </row>
    <row r="202" spans="2:20">
      <c r="B202" s="3">
        <v>1980</v>
      </c>
      <c r="C202">
        <f t="shared" si="95"/>
        <v>-175476.34725059895</v>
      </c>
      <c r="D202">
        <f t="shared" si="94"/>
        <v>-176074.62135465175</v>
      </c>
      <c r="E202">
        <f t="shared" si="97"/>
        <v>-178778.9974976395</v>
      </c>
      <c r="F202">
        <f t="shared" si="96"/>
        <v>-183562.16925059899</v>
      </c>
      <c r="G202">
        <f t="shared" si="98"/>
        <v>-598.27410405280534</v>
      </c>
      <c r="H202">
        <f t="shared" si="99"/>
        <v>-3302.6502470405539</v>
      </c>
      <c r="I202">
        <f t="shared" si="100"/>
        <v>-8085.8220000000438</v>
      </c>
      <c r="K202">
        <f t="shared" si="101"/>
        <v>-111794.4792203035</v>
      </c>
      <c r="L202">
        <f t="shared" si="102"/>
        <v>-99008.411010776705</v>
      </c>
      <c r="M202">
        <f t="shared" si="103"/>
        <v>12786.068209526798</v>
      </c>
      <c r="N202">
        <f t="shared" si="104"/>
        <v>-91794.479220303503</v>
      </c>
      <c r="O202">
        <f t="shared" si="105"/>
        <v>-93394.479220303503</v>
      </c>
      <c r="P202">
        <f t="shared" si="106"/>
        <v>-134649.05790716712</v>
      </c>
      <c r="Q202" s="2">
        <f t="shared" si="107"/>
        <v>333370.63493840775</v>
      </c>
      <c r="R202">
        <f t="shared" si="108"/>
        <v>-715.87770157080013</v>
      </c>
      <c r="S202">
        <f t="shared" si="109"/>
        <v>-157189.03061285743</v>
      </c>
      <c r="T202">
        <f t="shared" si="110"/>
        <v>22539.972705690307</v>
      </c>
    </row>
    <row r="203" spans="2:20">
      <c r="B203" s="3">
        <v>1990</v>
      </c>
      <c r="C203">
        <f t="shared" si="95"/>
        <v>-176736.67168840638</v>
      </c>
      <c r="D203">
        <f t="shared" si="94"/>
        <v>-177321.88718757738</v>
      </c>
      <c r="E203">
        <f t="shared" si="97"/>
        <v>-180041.99374539917</v>
      </c>
      <c r="F203">
        <f t="shared" si="96"/>
        <v>-184925.73268840637</v>
      </c>
      <c r="G203">
        <f t="shared" si="98"/>
        <v>-585.21549917099765</v>
      </c>
      <c r="H203">
        <f t="shared" si="99"/>
        <v>-3305.3220569927944</v>
      </c>
      <c r="I203">
        <f t="shared" si="100"/>
        <v>-8189.060999999987</v>
      </c>
      <c r="K203">
        <f t="shared" si="101"/>
        <v>-112611.12900553596</v>
      </c>
      <c r="L203">
        <f t="shared" si="102"/>
        <v>-99970.192007524747</v>
      </c>
      <c r="M203">
        <f t="shared" si="103"/>
        <v>12640.93699801121</v>
      </c>
      <c r="N203">
        <f t="shared" si="104"/>
        <v>-92611.129005535957</v>
      </c>
      <c r="O203">
        <f t="shared" si="105"/>
        <v>-94211.129005535957</v>
      </c>
      <c r="P203">
        <f t="shared" si="106"/>
        <v>-135561.49079411622</v>
      </c>
      <c r="Q203" s="2">
        <f t="shared" si="107"/>
        <v>336531.21623380081</v>
      </c>
      <c r="R203">
        <f t="shared" si="108"/>
        <v>-744.13843887780013</v>
      </c>
      <c r="S203">
        <f t="shared" si="109"/>
        <v>-158331.65422590252</v>
      </c>
      <c r="T203">
        <f t="shared" si="110"/>
        <v>22770.163431786292</v>
      </c>
    </row>
    <row r="204" spans="2:20">
      <c r="B204" s="3">
        <v>2000</v>
      </c>
      <c r="C204">
        <f t="shared" si="95"/>
        <v>-177999.44136263547</v>
      </c>
      <c r="D204">
        <f t="shared" si="94"/>
        <v>-178571.31020546111</v>
      </c>
      <c r="E204">
        <f t="shared" si="97"/>
        <v>-181306.91380025056</v>
      </c>
      <c r="F204">
        <f t="shared" si="96"/>
        <v>-186291.74136263551</v>
      </c>
      <c r="G204">
        <f t="shared" si="98"/>
        <v>-571.86884282564279</v>
      </c>
      <c r="H204">
        <f t="shared" si="99"/>
        <v>-3307.4724376150989</v>
      </c>
      <c r="I204">
        <f t="shared" si="100"/>
        <v>-8292.3000000000466</v>
      </c>
      <c r="K204">
        <f t="shared" si="101"/>
        <v>-113429.59597098788</v>
      </c>
      <c r="L204">
        <f t="shared" si="102"/>
        <v>-100933.73453898792</v>
      </c>
      <c r="M204">
        <f t="shared" si="103"/>
        <v>12495.861431999961</v>
      </c>
      <c r="N204">
        <f t="shared" si="104"/>
        <v>-93429.595970987881</v>
      </c>
      <c r="O204">
        <f t="shared" si="105"/>
        <v>-95029.595970987881</v>
      </c>
      <c r="P204">
        <f t="shared" si="106"/>
        <v>-136476.1595654196</v>
      </c>
      <c r="Q204" s="2">
        <f t="shared" si="107"/>
        <v>339704.32490963896</v>
      </c>
      <c r="R204">
        <f t="shared" si="108"/>
        <v>-772.39917618480024</v>
      </c>
      <c r="S204">
        <f t="shared" si="109"/>
        <v>-159476.1661392909</v>
      </c>
      <c r="T204">
        <f t="shared" si="110"/>
        <v>23000.006573871302</v>
      </c>
    </row>
    <row r="205" spans="2:20">
      <c r="B205" s="3">
        <v>2010</v>
      </c>
      <c r="C205">
        <f t="shared" si="95"/>
        <v>-179264.64404700231</v>
      </c>
      <c r="D205">
        <f t="shared" si="94"/>
        <v>-179822.87962228846</v>
      </c>
      <c r="E205">
        <f t="shared" si="97"/>
        <v>-182573.74804307771</v>
      </c>
      <c r="F205">
        <f t="shared" si="96"/>
        <v>-187660.1830470023</v>
      </c>
      <c r="G205">
        <f t="shared" si="98"/>
        <v>-558.23557528614765</v>
      </c>
      <c r="H205">
        <f t="shared" si="99"/>
        <v>-3309.1039960753988</v>
      </c>
      <c r="I205">
        <f t="shared" si="100"/>
        <v>-8395.5389999999898</v>
      </c>
      <c r="K205">
        <f t="shared" si="101"/>
        <v>-114249.87709193672</v>
      </c>
      <c r="L205">
        <f t="shared" si="102"/>
        <v>-101899.03416821705</v>
      </c>
      <c r="M205">
        <f t="shared" si="103"/>
        <v>12350.842923719669</v>
      </c>
      <c r="N205">
        <f t="shared" si="104"/>
        <v>-94249.877091936723</v>
      </c>
      <c r="O205">
        <f t="shared" si="105"/>
        <v>-95849.877091936723</v>
      </c>
      <c r="P205">
        <f t="shared" si="106"/>
        <v>-137393.05506198044</v>
      </c>
      <c r="Q205" s="2">
        <f t="shared" si="107"/>
        <v>342889.94941902667</v>
      </c>
      <c r="R205">
        <f t="shared" si="108"/>
        <v>-800.65991349180013</v>
      </c>
      <c r="S205">
        <f t="shared" si="109"/>
        <v>-160622.55892983958</v>
      </c>
      <c r="T205">
        <f t="shared" si="110"/>
        <v>23229.503867859137</v>
      </c>
    </row>
    <row r="206" spans="2:20">
      <c r="B206" s="3">
        <v>2020</v>
      </c>
      <c r="C206">
        <f t="shared" si="95"/>
        <v>-180532.26763687842</v>
      </c>
      <c r="D206">
        <f t="shared" si="94"/>
        <v>-181076.58475936903</v>
      </c>
      <c r="E206">
        <f t="shared" si="97"/>
        <v>-183842.48695047869</v>
      </c>
      <c r="F206">
        <f t="shared" si="96"/>
        <v>-189031.04563687847</v>
      </c>
      <c r="G206">
        <f t="shared" si="98"/>
        <v>-544.31712249061093</v>
      </c>
      <c r="H206">
        <f t="shared" si="99"/>
        <v>-3310.2193136002752</v>
      </c>
      <c r="I206">
        <f t="shared" si="100"/>
        <v>-8498.7780000000494</v>
      </c>
      <c r="K206">
        <f t="shared" si="101"/>
        <v>-115071.96943350186</v>
      </c>
      <c r="L206">
        <f t="shared" si="102"/>
        <v>-102866.08651957659</v>
      </c>
      <c r="M206">
        <f t="shared" si="103"/>
        <v>12205.882913925263</v>
      </c>
      <c r="N206">
        <f t="shared" si="104"/>
        <v>-95071.969433501858</v>
      </c>
      <c r="O206">
        <f t="shared" si="105"/>
        <v>-96671.969433501858</v>
      </c>
      <c r="P206">
        <f t="shared" si="106"/>
        <v>-138312.16823575288</v>
      </c>
      <c r="Q206" s="2">
        <f t="shared" si="107"/>
        <v>346088.0782361154</v>
      </c>
      <c r="R206">
        <f t="shared" si="108"/>
        <v>-828.92065079880012</v>
      </c>
      <c r="S206">
        <f t="shared" si="109"/>
        <v>-161770.8252681242</v>
      </c>
      <c r="T206">
        <f t="shared" si="110"/>
        <v>23458.657032371324</v>
      </c>
    </row>
    <row r="207" spans="2:20">
      <c r="B207" s="3">
        <v>2030</v>
      </c>
      <c r="C207">
        <f t="shared" si="95"/>
        <v>-181802.30014748522</v>
      </c>
      <c r="D207">
        <f t="shared" si="94"/>
        <v>-182332.41504374373</v>
      </c>
      <c r="E207">
        <f t="shared" si="97"/>
        <v>-185113.12109334377</v>
      </c>
      <c r="F207">
        <f t="shared" si="96"/>
        <v>-190404.31714748521</v>
      </c>
      <c r="G207">
        <f t="shared" si="98"/>
        <v>-530.11489625851391</v>
      </c>
      <c r="H207">
        <f t="shared" si="99"/>
        <v>-3310.8209458585479</v>
      </c>
      <c r="I207">
        <f t="shared" si="100"/>
        <v>-8602.0169999999925</v>
      </c>
      <c r="K207">
        <f t="shared" si="101"/>
        <v>-115895.87014978188</v>
      </c>
      <c r="L207">
        <f t="shared" si="102"/>
        <v>-103834.88727745168</v>
      </c>
      <c r="M207">
        <f t="shared" si="103"/>
        <v>12060.982872330205</v>
      </c>
      <c r="N207">
        <f t="shared" si="104"/>
        <v>-95895.870149781884</v>
      </c>
      <c r="O207">
        <f t="shared" si="105"/>
        <v>-97495.870149781884</v>
      </c>
      <c r="P207">
        <f t="shared" si="106"/>
        <v>-139233.49014825077</v>
      </c>
      <c r="Q207" s="2">
        <f t="shared" si="107"/>
        <v>349298.69985609973</v>
      </c>
      <c r="R207">
        <f t="shared" si="108"/>
        <v>-857.18138810580012</v>
      </c>
      <c r="S207">
        <f t="shared" si="109"/>
        <v>-162920.95791724345</v>
      </c>
      <c r="T207">
        <f t="shared" si="110"/>
        <v>23687.467768992676</v>
      </c>
    </row>
    <row r="208" spans="2:20">
      <c r="B208" s="3">
        <v>2040</v>
      </c>
      <c r="C208">
        <f t="shared" si="95"/>
        <v>-183074.72971212165</v>
      </c>
      <c r="D208">
        <f t="shared" si="94"/>
        <v>-183590.36000662204</v>
      </c>
      <c r="E208">
        <f t="shared" si="97"/>
        <v>-186385.64113546186</v>
      </c>
      <c r="F208">
        <f t="shared" si="96"/>
        <v>-191779.98571212171</v>
      </c>
      <c r="G208">
        <f t="shared" si="98"/>
        <v>-515.63029450038448</v>
      </c>
      <c r="H208">
        <f t="shared" si="99"/>
        <v>-3310.911423340207</v>
      </c>
      <c r="I208">
        <f t="shared" si="100"/>
        <v>-8705.2560000000522</v>
      </c>
      <c r="K208">
        <f t="shared" si="101"/>
        <v>-116721.57648300863</v>
      </c>
      <c r="L208">
        <f t="shared" si="102"/>
        <v>-104805.43218496769</v>
      </c>
      <c r="M208">
        <f t="shared" si="103"/>
        <v>11916.144298040934</v>
      </c>
      <c r="N208">
        <f t="shared" si="104"/>
        <v>-96721.576483008626</v>
      </c>
      <c r="O208">
        <f t="shared" si="105"/>
        <v>-98321.576483008626</v>
      </c>
      <c r="P208">
        <f t="shared" si="106"/>
        <v>-140157.01196908398</v>
      </c>
      <c r="Q208" s="2">
        <f t="shared" si="107"/>
        <v>352521.80279521341</v>
      </c>
      <c r="R208">
        <f t="shared" si="108"/>
        <v>-885.44212541280024</v>
      </c>
      <c r="S208">
        <f t="shared" si="109"/>
        <v>-164072.94973160775</v>
      </c>
      <c r="T208">
        <f t="shared" si="110"/>
        <v>23915.937762523768</v>
      </c>
    </row>
    <row r="209" spans="2:20">
      <c r="B209" s="3">
        <v>2050</v>
      </c>
      <c r="C209">
        <f t="shared" si="95"/>
        <v>-184349.54458042874</v>
      </c>
      <c r="D209">
        <f t="shared" si="94"/>
        <v>-184850.40928184934</v>
      </c>
      <c r="E209">
        <f t="shared" si="97"/>
        <v>-187660.03783215454</v>
      </c>
      <c r="F209">
        <f t="shared" si="96"/>
        <v>-193158.03958042874</v>
      </c>
      <c r="G209">
        <f t="shared" si="98"/>
        <v>-500.86470142059261</v>
      </c>
      <c r="H209">
        <f t="shared" si="99"/>
        <v>-3310.4932517257985</v>
      </c>
      <c r="I209">
        <f t="shared" si="100"/>
        <v>-8808.4949999999953</v>
      </c>
      <c r="K209">
        <f t="shared" si="101"/>
        <v>-117549.08576271799</v>
      </c>
      <c r="L209">
        <f t="shared" si="102"/>
        <v>-105777.7170427229</v>
      </c>
      <c r="M209">
        <f t="shared" si="103"/>
        <v>11771.368719995095</v>
      </c>
      <c r="N209">
        <f t="shared" si="104"/>
        <v>-97549.085762717994</v>
      </c>
      <c r="O209">
        <f t="shared" si="105"/>
        <v>-99149.085762717994</v>
      </c>
      <c r="P209">
        <f t="shared" si="106"/>
        <v>-141082.72497452516</v>
      </c>
      <c r="Q209" s="2">
        <f t="shared" si="107"/>
        <v>355757.37559071562</v>
      </c>
      <c r="R209">
        <f t="shared" si="108"/>
        <v>-913.70286271980012</v>
      </c>
      <c r="S209">
        <f t="shared" si="109"/>
        <v>-165226.793655752</v>
      </c>
      <c r="T209">
        <f t="shared" si="110"/>
        <v>24144.06868122684</v>
      </c>
    </row>
    <row r="210" spans="2:20">
      <c r="B210" s="3">
        <v>2060</v>
      </c>
      <c r="C210">
        <f t="shared" si="95"/>
        <v>-185626.73311668611</v>
      </c>
      <c r="D210">
        <f t="shared" si="94"/>
        <v>-186112.55260440602</v>
      </c>
      <c r="E210">
        <f t="shared" si="97"/>
        <v>-188936.30202893657</v>
      </c>
      <c r="F210">
        <f t="shared" si="96"/>
        <v>-194538.46711668617</v>
      </c>
      <c r="G210">
        <f t="shared" si="98"/>
        <v>-485.81948771991301</v>
      </c>
      <c r="H210">
        <f t="shared" si="99"/>
        <v>-3309.5689122504555</v>
      </c>
      <c r="I210">
        <f t="shared" si="100"/>
        <v>-8911.7340000000549</v>
      </c>
      <c r="K210">
        <f t="shared" si="101"/>
        <v>-118378.39540493595</v>
      </c>
      <c r="L210">
        <f t="shared" si="102"/>
        <v>-106751.73770753096</v>
      </c>
      <c r="M210">
        <f t="shared" si="103"/>
        <v>11626.657697404982</v>
      </c>
      <c r="N210">
        <f t="shared" si="104"/>
        <v>-98378.395404935945</v>
      </c>
      <c r="O210">
        <f t="shared" si="105"/>
        <v>-99978.395404935945</v>
      </c>
      <c r="P210">
        <f t="shared" si="106"/>
        <v>-142010.6205461027</v>
      </c>
      <c r="Q210" s="2">
        <f t="shared" si="107"/>
        <v>359005.40680087439</v>
      </c>
      <c r="R210">
        <f t="shared" si="108"/>
        <v>-941.96360002680012</v>
      </c>
      <c r="S210">
        <f t="shared" si="109"/>
        <v>-166382.48272317115</v>
      </c>
      <c r="T210">
        <f t="shared" si="110"/>
        <v>24371.862177068455</v>
      </c>
    </row>
    <row r="211" spans="2:20">
      <c r="B211" s="3">
        <v>2070</v>
      </c>
      <c r="C211">
        <f t="shared" si="95"/>
        <v>-186906.28379814315</v>
      </c>
      <c r="D211">
        <f t="shared" si="94"/>
        <v>-187376.77980893344</v>
      </c>
      <c r="E211">
        <f t="shared" si="97"/>
        <v>-190214.42466020194</v>
      </c>
      <c r="F211">
        <f t="shared" si="96"/>
        <v>-195921.25679814315</v>
      </c>
      <c r="G211">
        <f t="shared" si="98"/>
        <v>-470.49601079028798</v>
      </c>
      <c r="H211">
        <f t="shared" si="99"/>
        <v>-3308.1408620587899</v>
      </c>
      <c r="I211">
        <f t="shared" si="100"/>
        <v>-9014.9729999999981</v>
      </c>
      <c r="K211">
        <f t="shared" si="101"/>
        <v>-119209.50291138138</v>
      </c>
      <c r="L211">
        <f t="shared" si="102"/>
        <v>-107727.49009117651</v>
      </c>
      <c r="M211">
        <f t="shared" si="103"/>
        <v>11482.012820204865</v>
      </c>
      <c r="N211">
        <f t="shared" si="104"/>
        <v>-99209.50291138138</v>
      </c>
      <c r="O211">
        <f t="shared" si="105"/>
        <v>-100809.50291138138</v>
      </c>
      <c r="P211">
        <f t="shared" si="106"/>
        <v>-142940.69016922254</v>
      </c>
      <c r="Q211" s="2">
        <f t="shared" si="107"/>
        <v>362265.88500494527</v>
      </c>
      <c r="R211">
        <f t="shared" si="108"/>
        <v>-970.22433733380012</v>
      </c>
      <c r="S211">
        <f t="shared" si="109"/>
        <v>-167540.01005517851</v>
      </c>
      <c r="T211">
        <f t="shared" si="110"/>
        <v>24599.319885955978</v>
      </c>
    </row>
    <row r="212" spans="2:20">
      <c r="B212" s="3">
        <v>2080</v>
      </c>
      <c r="C212">
        <f t="shared" si="95"/>
        <v>-188188.18521338131</v>
      </c>
      <c r="D212">
        <f t="shared" si="94"/>
        <v>-188643.08082829061</v>
      </c>
      <c r="E212">
        <f t="shared" si="97"/>
        <v>-191494.39674793655</v>
      </c>
      <c r="F212">
        <f t="shared" si="96"/>
        <v>-197306.39721338137</v>
      </c>
      <c r="G212">
        <f t="shared" si="98"/>
        <v>-454.89561490929918</v>
      </c>
      <c r="H212">
        <f t="shared" si="99"/>
        <v>-3306.2115345552447</v>
      </c>
      <c r="I212">
        <f t="shared" si="100"/>
        <v>-9118.2120000000577</v>
      </c>
      <c r="K212">
        <f t="shared" si="101"/>
        <v>-120042.40586868371</v>
      </c>
      <c r="L212">
        <f t="shared" si="102"/>
        <v>-108704.97015918106</v>
      </c>
      <c r="M212">
        <f t="shared" si="103"/>
        <v>11337.43570950265</v>
      </c>
      <c r="N212">
        <f t="shared" si="104"/>
        <v>-100042.40586868371</v>
      </c>
      <c r="O212">
        <f t="shared" si="105"/>
        <v>-101642.40586868371</v>
      </c>
      <c r="P212">
        <f t="shared" si="106"/>
        <v>-143872.92543181544</v>
      </c>
      <c r="Q212" s="2">
        <f t="shared" si="107"/>
        <v>365538.79880314955</v>
      </c>
      <c r="R212">
        <f t="shared" si="108"/>
        <v>-998.48507464080024</v>
      </c>
      <c r="S212">
        <f t="shared" si="109"/>
        <v>-168699.36885978616</v>
      </c>
      <c r="T212">
        <f t="shared" si="110"/>
        <v>24826.44342797072</v>
      </c>
    </row>
    <row r="213" spans="2:20">
      <c r="B213" s="3">
        <v>2090</v>
      </c>
      <c r="C213">
        <f t="shared" si="95"/>
        <v>-189472.42606070882</v>
      </c>
      <c r="D213">
        <f t="shared" si="94"/>
        <v>-189911.44569213688</v>
      </c>
      <c r="E213">
        <f t="shared" si="97"/>
        <v>-192776.20940045378</v>
      </c>
      <c r="F213">
        <f t="shared" si="96"/>
        <v>-198693.87706070882</v>
      </c>
      <c r="G213">
        <f t="shared" si="98"/>
        <v>-439.01963142806198</v>
      </c>
      <c r="H213">
        <f t="shared" si="99"/>
        <v>-3303.7833397449576</v>
      </c>
      <c r="I213">
        <f t="shared" si="100"/>
        <v>-9221.4510000000009</v>
      </c>
      <c r="K213">
        <f t="shared" si="101"/>
        <v>-120877.10194761517</v>
      </c>
      <c r="L213">
        <f t="shared" si="102"/>
        <v>-109684.17392957902</v>
      </c>
      <c r="M213">
        <f t="shared" si="103"/>
        <v>11192.928018036153</v>
      </c>
      <c r="N213">
        <f t="shared" si="104"/>
        <v>-100877.10194761517</v>
      </c>
      <c r="O213">
        <f t="shared" si="105"/>
        <v>-102477.10194761517</v>
      </c>
      <c r="P213">
        <f t="shared" si="106"/>
        <v>-144807.31802301094</v>
      </c>
      <c r="Q213" s="2">
        <f t="shared" si="107"/>
        <v>368824.1368166405</v>
      </c>
      <c r="R213">
        <f t="shared" si="108"/>
        <v>-1026.7458119478001</v>
      </c>
      <c r="S213">
        <f t="shared" si="109"/>
        <v>-169860.55243060633</v>
      </c>
      <c r="T213">
        <f t="shared" si="110"/>
        <v>25053.234407595388</v>
      </c>
    </row>
    <row r="214" spans="2:20">
      <c r="B214" s="3">
        <v>2100</v>
      </c>
      <c r="C214">
        <f t="shared" si="95"/>
        <v>-190758.99514658481</v>
      </c>
      <c r="D214">
        <f t="shared" si="94"/>
        <v>-191181.86452554254</v>
      </c>
      <c r="E214">
        <f t="shared" si="97"/>
        <v>-194059.85381115641</v>
      </c>
      <c r="F214">
        <f t="shared" si="96"/>
        <v>-200083.68514658487</v>
      </c>
      <c r="G214">
        <f t="shared" si="98"/>
        <v>-422.8693789577228</v>
      </c>
      <c r="H214">
        <f t="shared" si="99"/>
        <v>-3300.8586645715986</v>
      </c>
      <c r="I214">
        <f t="shared" si="100"/>
        <v>-9324.6900000000605</v>
      </c>
      <c r="K214">
        <f t="shared" si="101"/>
        <v>-121713.58890233807</v>
      </c>
      <c r="L214">
        <f t="shared" si="102"/>
        <v>-110665.09747170434</v>
      </c>
      <c r="M214">
        <f t="shared" si="103"/>
        <v>11048.49143063373</v>
      </c>
      <c r="N214">
        <f t="shared" si="104"/>
        <v>-101713.58890233807</v>
      </c>
      <c r="O214">
        <f t="shared" si="105"/>
        <v>-103313.58890233807</v>
      </c>
      <c r="P214">
        <f t="shared" si="106"/>
        <v>-145743.8597318359</v>
      </c>
      <c r="Q214" s="2">
        <f t="shared" si="107"/>
        <v>372121.88768746989</v>
      </c>
      <c r="R214">
        <f t="shared" si="108"/>
        <v>-1055.0065492548001</v>
      </c>
      <c r="S214">
        <f t="shared" si="109"/>
        <v>-171023.55414577472</v>
      </c>
      <c r="T214">
        <f t="shared" si="110"/>
        <v>25279.694413938822</v>
      </c>
    </row>
    <row r="215" spans="2:20">
      <c r="B215" s="3">
        <v>2110</v>
      </c>
      <c r="C215">
        <f t="shared" si="95"/>
        <v>-192047.88138407527</v>
      </c>
      <c r="D215">
        <f t="shared" si="94"/>
        <v>-192454.32754762634</v>
      </c>
      <c r="E215">
        <f t="shared" si="97"/>
        <v>-195345.32125732047</v>
      </c>
      <c r="F215">
        <f t="shared" si="96"/>
        <v>-201475.81038407527</v>
      </c>
      <c r="G215">
        <f t="shared" si="98"/>
        <v>-406.446163551067</v>
      </c>
      <c r="H215">
        <f t="shared" si="99"/>
        <v>-3297.4398732451955</v>
      </c>
      <c r="I215">
        <f t="shared" si="100"/>
        <v>-9427.9290000000037</v>
      </c>
      <c r="K215">
        <f t="shared" si="101"/>
        <v>-122551.86456966646</v>
      </c>
      <c r="L215">
        <f t="shared" si="102"/>
        <v>-111647.73690498738</v>
      </c>
      <c r="M215">
        <f t="shared" si="103"/>
        <v>10904.127664679079</v>
      </c>
      <c r="N215">
        <f t="shared" si="104"/>
        <v>-102551.86456966646</v>
      </c>
      <c r="O215">
        <f t="shared" si="105"/>
        <v>-104151.86456966646</v>
      </c>
      <c r="P215">
        <f t="shared" si="106"/>
        <v>-146682.54244593901</v>
      </c>
      <c r="Q215" s="2">
        <f t="shared" si="107"/>
        <v>375432.04007855232</v>
      </c>
      <c r="R215">
        <f t="shared" si="108"/>
        <v>-1083.2672865618001</v>
      </c>
      <c r="S215">
        <f t="shared" si="109"/>
        <v>-172188.36746689348</v>
      </c>
      <c r="T215">
        <f t="shared" si="110"/>
        <v>25505.825020954479</v>
      </c>
    </row>
    <row r="216" spans="2:20">
      <c r="B216" s="3">
        <v>2120</v>
      </c>
      <c r="C216">
        <f t="shared" si="95"/>
        <v>-193339.0737913365</v>
      </c>
      <c r="D216">
        <f t="shared" si="94"/>
        <v>-193728.82507021743</v>
      </c>
      <c r="E216">
        <f t="shared" si="97"/>
        <v>-196632.60309890227</v>
      </c>
      <c r="F216">
        <f t="shared" si="96"/>
        <v>-202870.24179133656</v>
      </c>
      <c r="G216">
        <f t="shared" si="98"/>
        <v>-389.75127888092538</v>
      </c>
      <c r="H216">
        <f t="shared" si="99"/>
        <v>-3293.5293075657682</v>
      </c>
      <c r="I216">
        <f t="shared" si="100"/>
        <v>-9531.1680000000633</v>
      </c>
      <c r="K216">
        <f t="shared" si="101"/>
        <v>-123391.926868341</v>
      </c>
      <c r="L216">
        <f t="shared" si="102"/>
        <v>-112632.08839775967</v>
      </c>
      <c r="M216">
        <f t="shared" si="103"/>
        <v>10759.838470581337</v>
      </c>
      <c r="N216">
        <f t="shared" si="104"/>
        <v>-103391.926868341</v>
      </c>
      <c r="O216">
        <f t="shared" si="105"/>
        <v>-104991.926868341</v>
      </c>
      <c r="P216">
        <f t="shared" si="106"/>
        <v>-147623.358150338</v>
      </c>
      <c r="Q216" s="2">
        <f t="shared" si="107"/>
        <v>378754.58267362445</v>
      </c>
      <c r="R216">
        <f t="shared" si="108"/>
        <v>-1111.5280238688001</v>
      </c>
      <c r="S216">
        <f t="shared" si="109"/>
        <v>-173354.98593799421</v>
      </c>
      <c r="T216">
        <f t="shared" si="110"/>
        <v>25731.627787656209</v>
      </c>
    </row>
    <row r="217" spans="2:20">
      <c r="B217" s="3">
        <v>2130</v>
      </c>
      <c r="C217">
        <f t="shared" si="95"/>
        <v>-194632.56149012817</v>
      </c>
      <c r="D217">
        <f t="shared" si="94"/>
        <v>-195005.34749654378</v>
      </c>
      <c r="E217">
        <f t="shared" si="97"/>
        <v>-197921.69077736943</v>
      </c>
      <c r="F217">
        <f t="shared" si="96"/>
        <v>-204266.96849012817</v>
      </c>
      <c r="G217">
        <f t="shared" si="98"/>
        <v>-372.78600641561206</v>
      </c>
      <c r="H217">
        <f t="shared" si="99"/>
        <v>-3289.1292872412596</v>
      </c>
      <c r="I217">
        <f t="shared" si="100"/>
        <v>-9634.4070000000065</v>
      </c>
      <c r="K217">
        <f t="shared" si="101"/>
        <v>-124233.77379831832</v>
      </c>
      <c r="L217">
        <f t="shared" si="102"/>
        <v>-113618.14816606973</v>
      </c>
      <c r="M217">
        <f t="shared" si="103"/>
        <v>10615.625632248586</v>
      </c>
      <c r="N217">
        <f t="shared" si="104"/>
        <v>-104233.77379831832</v>
      </c>
      <c r="O217">
        <f t="shared" si="105"/>
        <v>-105833.77379831832</v>
      </c>
      <c r="P217">
        <f t="shared" si="106"/>
        <v>-148566.29892619155</v>
      </c>
      <c r="Q217" s="2">
        <f t="shared" si="107"/>
        <v>382089.50417719642</v>
      </c>
      <c r="R217">
        <f t="shared" si="108"/>
        <v>-1139.7887611758001</v>
      </c>
      <c r="S217">
        <f t="shared" si="109"/>
        <v>-174523.40318452119</v>
      </c>
      <c r="T217">
        <f t="shared" si="110"/>
        <v>25957.104258329637</v>
      </c>
    </row>
    <row r="218" spans="2:20">
      <c r="B218" s="3">
        <v>2140</v>
      </c>
      <c r="C218">
        <f t="shared" si="95"/>
        <v>-195928.33370435471</v>
      </c>
      <c r="D218">
        <f t="shared" si="94"/>
        <v>-196283.88531994546</v>
      </c>
      <c r="E218">
        <f t="shared" si="97"/>
        <v>-199212.57581455208</v>
      </c>
      <c r="F218">
        <f t="shared" si="96"/>
        <v>-205665.97970435466</v>
      </c>
      <c r="G218">
        <f t="shared" si="98"/>
        <v>-355.5516155907535</v>
      </c>
      <c r="H218">
        <f t="shared" si="99"/>
        <v>-3284.2421101973741</v>
      </c>
      <c r="I218">
        <f t="shared" si="100"/>
        <v>-9737.6459999999497</v>
      </c>
      <c r="K218">
        <f t="shared" si="101"/>
        <v>-125077.40344007293</v>
      </c>
      <c r="L218">
        <f t="shared" si="102"/>
        <v>-114605.9124725064</v>
      </c>
      <c r="M218">
        <f t="shared" si="103"/>
        <v>10471.490967566526</v>
      </c>
      <c r="N218">
        <f t="shared" si="104"/>
        <v>-105077.40344007293</v>
      </c>
      <c r="O218">
        <f t="shared" si="105"/>
        <v>-106677.40344007293</v>
      </c>
      <c r="P218">
        <f t="shared" si="106"/>
        <v>-149511.3569495941</v>
      </c>
      <c r="Q218" s="2">
        <f t="shared" si="107"/>
        <v>385436.79331450828</v>
      </c>
      <c r="R218">
        <f t="shared" si="108"/>
        <v>-1168.0494984828006</v>
      </c>
      <c r="S218">
        <f t="shared" si="109"/>
        <v>-175693.61291233337</v>
      </c>
      <c r="T218">
        <f t="shared" si="110"/>
        <v>26182.255962739262</v>
      </c>
    </row>
    <row r="219" spans="2:20">
      <c r="B219" s="3">
        <v>2150</v>
      </c>
      <c r="C219">
        <f t="shared" si="95"/>
        <v>-197226.37975863204</v>
      </c>
      <c r="D219">
        <f t="shared" si="94"/>
        <v>-197564.42912261013</v>
      </c>
      <c r="E219">
        <f t="shared" si="97"/>
        <v>-200505.24981151643</v>
      </c>
      <c r="F219">
        <f t="shared" si="96"/>
        <v>-207067.26475863205</v>
      </c>
      <c r="G219">
        <f t="shared" si="98"/>
        <v>-338.0493639780907</v>
      </c>
      <c r="H219">
        <f t="shared" si="99"/>
        <v>-3278.870052884391</v>
      </c>
      <c r="I219">
        <f t="shared" si="100"/>
        <v>-9840.8850000000093</v>
      </c>
      <c r="K219">
        <f t="shared" si="101"/>
        <v>-125922.81395391219</v>
      </c>
      <c r="L219">
        <f t="shared" si="102"/>
        <v>-115595.37762503055</v>
      </c>
      <c r="M219">
        <f t="shared" si="103"/>
        <v>10327.436328881638</v>
      </c>
      <c r="N219">
        <f t="shared" si="104"/>
        <v>-105922.81395391219</v>
      </c>
      <c r="O219">
        <f t="shared" si="105"/>
        <v>-107522.81395391219</v>
      </c>
      <c r="P219">
        <f t="shared" si="106"/>
        <v>-150458.5244903921</v>
      </c>
      <c r="Q219" s="2">
        <f t="shared" si="107"/>
        <v>388796.43883147603</v>
      </c>
      <c r="R219">
        <f t="shared" si="108"/>
        <v>-1196.3102357898006</v>
      </c>
      <c r="S219">
        <f t="shared" si="109"/>
        <v>-176865.60890672402</v>
      </c>
      <c r="T219">
        <f t="shared" si="110"/>
        <v>26407.084416331927</v>
      </c>
    </row>
    <row r="220" spans="2:20">
      <c r="B220" s="3">
        <v>2160</v>
      </c>
      <c r="C220">
        <f t="shared" si="95"/>
        <v>-198526.68907688383</v>
      </c>
      <c r="D220">
        <f t="shared" si="94"/>
        <v>-198846.96957433433</v>
      </c>
      <c r="E220">
        <f t="shared" si="97"/>
        <v>-201799.70444745902</v>
      </c>
      <c r="F220">
        <f t="shared" si="96"/>
        <v>-208470.81307688379</v>
      </c>
      <c r="G220">
        <f t="shared" si="98"/>
        <v>-320.28049745049793</v>
      </c>
      <c r="H220">
        <f t="shared" si="99"/>
        <v>-3273.0153705751873</v>
      </c>
      <c r="I220">
        <f t="shared" si="100"/>
        <v>-9944.1239999999525</v>
      </c>
      <c r="K220">
        <f t="shared" si="101"/>
        <v>-126770.00357930486</v>
      </c>
      <c r="L220">
        <f t="shared" si="102"/>
        <v>-116586.5399758158</v>
      </c>
      <c r="M220">
        <f t="shared" si="103"/>
        <v>10183.463603489057</v>
      </c>
      <c r="N220">
        <f t="shared" si="104"/>
        <v>-106770.00357930486</v>
      </c>
      <c r="O220">
        <f t="shared" si="105"/>
        <v>-108370.00357930486</v>
      </c>
      <c r="P220">
        <f t="shared" si="106"/>
        <v>-151407.79391102417</v>
      </c>
      <c r="Q220" s="2">
        <f t="shared" si="107"/>
        <v>392168.42949463549</v>
      </c>
      <c r="R220">
        <f t="shared" si="108"/>
        <v>-1224.5709730968003</v>
      </c>
      <c r="S220">
        <f t="shared" si="109"/>
        <v>-178039.38503146049</v>
      </c>
      <c r="T220">
        <f t="shared" si="110"/>
        <v>26631.591120436322</v>
      </c>
    </row>
    <row r="221" spans="2:20">
      <c r="B221" s="3">
        <v>2170</v>
      </c>
      <c r="C221">
        <f t="shared" si="95"/>
        <v>-199829.25118096091</v>
      </c>
      <c r="D221">
        <f t="shared" si="94"/>
        <v>-200131.4974313064</v>
      </c>
      <c r="E221">
        <f t="shared" si="97"/>
        <v>-203095.93147862196</v>
      </c>
      <c r="F221">
        <f t="shared" si="96"/>
        <v>-209876.61418096093</v>
      </c>
      <c r="G221">
        <f t="shared" si="98"/>
        <v>-302.24625034548808</v>
      </c>
      <c r="H221">
        <f t="shared" si="99"/>
        <v>-3266.6802976610488</v>
      </c>
      <c r="I221">
        <f t="shared" si="100"/>
        <v>-10047.363000000012</v>
      </c>
      <c r="K221">
        <f t="shared" si="101"/>
        <v>-127618.9706342204</v>
      </c>
      <c r="L221">
        <f t="shared" si="102"/>
        <v>-117579.39592009629</v>
      </c>
      <c r="M221">
        <f t="shared" si="103"/>
        <v>10039.574714124115</v>
      </c>
      <c r="N221">
        <f t="shared" si="104"/>
        <v>-107618.9706342204</v>
      </c>
      <c r="O221">
        <f t="shared" si="105"/>
        <v>-109218.9706342204</v>
      </c>
      <c r="P221">
        <f t="shared" si="106"/>
        <v>-152359.15766538074</v>
      </c>
      <c r="Q221" s="2">
        <f t="shared" si="107"/>
        <v>395552.75409108924</v>
      </c>
      <c r="R221">
        <f t="shared" si="108"/>
        <v>-1252.8317104038003</v>
      </c>
      <c r="S221">
        <f t="shared" si="109"/>
        <v>-179214.93522784006</v>
      </c>
      <c r="T221">
        <f t="shared" si="110"/>
        <v>26855.77756245932</v>
      </c>
    </row>
    <row r="222" spans="2:20">
      <c r="B222" s="3">
        <v>2180</v>
      </c>
      <c r="C222">
        <f t="shared" si="95"/>
        <v>-201134.05568928807</v>
      </c>
      <c r="D222">
        <f t="shared" si="94"/>
        <v>-201418.00353491132</v>
      </c>
      <c r="E222">
        <f t="shared" si="97"/>
        <v>-204393.92273722752</v>
      </c>
      <c r="F222">
        <f t="shared" si="96"/>
        <v>-211284.65768928803</v>
      </c>
      <c r="G222">
        <f t="shared" si="98"/>
        <v>-283.94784562324639</v>
      </c>
      <c r="H222">
        <f t="shared" si="99"/>
        <v>-3259.8670479394495</v>
      </c>
      <c r="I222">
        <f t="shared" si="100"/>
        <v>-10150.601999999955</v>
      </c>
      <c r="K222">
        <f t="shared" si="101"/>
        <v>-128469.71351448147</v>
      </c>
      <c r="L222">
        <f t="shared" si="102"/>
        <v>-118573.94189502161</v>
      </c>
      <c r="M222">
        <f t="shared" si="103"/>
        <v>9895.7716194598615</v>
      </c>
      <c r="N222">
        <f t="shared" si="104"/>
        <v>-108469.71351448147</v>
      </c>
      <c r="O222">
        <f t="shared" si="105"/>
        <v>-110069.71351448147</v>
      </c>
      <c r="P222">
        <f t="shared" si="106"/>
        <v>-153312.60829768586</v>
      </c>
      <c r="Q222" s="2">
        <f t="shared" si="107"/>
        <v>398949.40142844035</v>
      </c>
      <c r="R222">
        <f t="shared" si="108"/>
        <v>-1281.0924477108003</v>
      </c>
      <c r="S222">
        <f t="shared" si="109"/>
        <v>-180392.25351376389</v>
      </c>
      <c r="T222">
        <f t="shared" si="110"/>
        <v>27079.645216078032</v>
      </c>
    </row>
    <row r="223" spans="2:20">
      <c r="B223" s="3">
        <v>2190</v>
      </c>
      <c r="C223">
        <f t="shared" si="95"/>
        <v>-202441.09231553506</v>
      </c>
      <c r="D223">
        <f t="shared" si="94"/>
        <v>-202706.47881055996</v>
      </c>
      <c r="E223">
        <f t="shared" si="97"/>
        <v>-205693.67013043223</v>
      </c>
      <c r="F223">
        <f t="shared" si="96"/>
        <v>-212694.93331553508</v>
      </c>
      <c r="G223">
        <f t="shared" si="98"/>
        <v>-265.38649502489716</v>
      </c>
      <c r="H223">
        <f t="shared" si="99"/>
        <v>-3252.5778148971731</v>
      </c>
      <c r="I223">
        <f t="shared" si="100"/>
        <v>-10253.841000000015</v>
      </c>
      <c r="K223">
        <f t="shared" si="101"/>
        <v>-129322.23069312856</v>
      </c>
      <c r="L223">
        <f t="shared" si="102"/>
        <v>-119570.17437852046</v>
      </c>
      <c r="M223">
        <f t="shared" si="103"/>
        <v>9752.0563146080967</v>
      </c>
      <c r="N223">
        <f t="shared" si="104"/>
        <v>-109322.23069312856</v>
      </c>
      <c r="O223">
        <f t="shared" si="105"/>
        <v>-110922.23069312856</v>
      </c>
      <c r="P223">
        <f t="shared" si="106"/>
        <v>-154268.13844139955</v>
      </c>
      <c r="Q223" s="2">
        <f t="shared" si="107"/>
        <v>402358.36033473571</v>
      </c>
      <c r="R223">
        <f t="shared" si="108"/>
        <v>-1309.3531850178003</v>
      </c>
      <c r="S223">
        <f t="shared" si="109"/>
        <v>-181571.3339828279</v>
      </c>
      <c r="T223">
        <f t="shared" si="110"/>
        <v>27303.195541428344</v>
      </c>
    </row>
    <row r="224" spans="2:20">
      <c r="B224" s="3">
        <v>2200</v>
      </c>
      <c r="C224">
        <f t="shared" si="95"/>
        <v>-203750.35086731159</v>
      </c>
      <c r="D224">
        <f t="shared" si="94"/>
        <v>-203996.91426653625</v>
      </c>
      <c r="E224">
        <f t="shared" si="97"/>
        <v>-206995.1656393006</v>
      </c>
      <c r="F224">
        <f t="shared" si="96"/>
        <v>-214107.43086731154</v>
      </c>
      <c r="G224">
        <f t="shared" si="98"/>
        <v>-246.5633992246585</v>
      </c>
      <c r="H224">
        <f t="shared" si="99"/>
        <v>-3244.8147719890112</v>
      </c>
      <c r="I224">
        <f t="shared" si="100"/>
        <v>-10357.079999999958</v>
      </c>
      <c r="K224">
        <f t="shared" si="101"/>
        <v>-130176.5207197948</v>
      </c>
      <c r="L224">
        <f t="shared" si="102"/>
        <v>-120568.08988816921</v>
      </c>
      <c r="M224">
        <f t="shared" si="103"/>
        <v>9608.430831625592</v>
      </c>
      <c r="N224">
        <f t="shared" si="104"/>
        <v>-110176.5207197948</v>
      </c>
      <c r="O224">
        <f t="shared" si="105"/>
        <v>-111776.5207197948</v>
      </c>
      <c r="P224">
        <f t="shared" si="106"/>
        <v>-155225.74081813931</v>
      </c>
      <c r="Q224" s="2">
        <f t="shared" si="107"/>
        <v>405779.6196583946</v>
      </c>
      <c r="R224">
        <f t="shared" si="108"/>
        <v>-1337.6139223248006</v>
      </c>
      <c r="S224">
        <f t="shared" si="109"/>
        <v>-182752.17080342997</v>
      </c>
      <c r="T224">
        <f t="shared" si="110"/>
        <v>27526.429985290655</v>
      </c>
    </row>
    <row r="225" spans="2:20">
      <c r="B225" s="3">
        <v>2210</v>
      </c>
      <c r="C225">
        <f t="shared" si="95"/>
        <v>-205061.82124488649</v>
      </c>
      <c r="D225">
        <f t="shared" si="94"/>
        <v>-205289.30099286826</v>
      </c>
      <c r="E225">
        <f t="shared" si="97"/>
        <v>-208298.40131779789</v>
      </c>
      <c r="F225">
        <f t="shared" si="96"/>
        <v>-215522.14024488651</v>
      </c>
      <c r="G225">
        <f t="shared" si="98"/>
        <v>-227.47974798176438</v>
      </c>
      <c r="H225">
        <f t="shared" si="99"/>
        <v>-3236.580072911398</v>
      </c>
      <c r="I225">
        <f t="shared" si="100"/>
        <v>-10460.319000000018</v>
      </c>
      <c r="K225">
        <f t="shared" si="101"/>
        <v>-131032.5822200937</v>
      </c>
      <c r="L225">
        <f t="shared" si="102"/>
        <v>-121567.68498006887</v>
      </c>
      <c r="M225">
        <f t="shared" si="103"/>
        <v>9464.8972400248313</v>
      </c>
      <c r="N225">
        <f t="shared" si="104"/>
        <v>-111032.5822200937</v>
      </c>
      <c r="O225">
        <f t="shared" si="105"/>
        <v>-112632.5822200937</v>
      </c>
      <c r="P225">
        <f t="shared" si="106"/>
        <v>-156185.4082366222</v>
      </c>
      <c r="Q225" s="2">
        <f t="shared" si="107"/>
        <v>409213.1682681432</v>
      </c>
      <c r="R225">
        <f t="shared" si="108"/>
        <v>-1365.8746596318006</v>
      </c>
      <c r="S225">
        <f t="shared" si="109"/>
        <v>-183934.75821789421</v>
      </c>
      <c r="T225">
        <f t="shared" si="110"/>
        <v>27749.349981272011</v>
      </c>
    </row>
    <row r="226" spans="2:20">
      <c r="B226" s="3">
        <v>2220</v>
      </c>
      <c r="C226">
        <f t="shared" si="95"/>
        <v>-206375.49343992991</v>
      </c>
      <c r="D226">
        <f t="shared" si="94"/>
        <v>-206583.63016021799</v>
      </c>
      <c r="E226">
        <f t="shared" si="97"/>
        <v>-209603.36929179932</v>
      </c>
      <c r="F226">
        <f t="shared" si="96"/>
        <v>-216939.05143992987</v>
      </c>
      <c r="G226">
        <f t="shared" si="98"/>
        <v>-208.13672028807923</v>
      </c>
      <c r="H226">
        <f t="shared" si="99"/>
        <v>-3227.8758518694085</v>
      </c>
      <c r="I226">
        <f t="shared" si="100"/>
        <v>-10563.557999999961</v>
      </c>
      <c r="K226">
        <f t="shared" si="101"/>
        <v>-131890.4138950163</v>
      </c>
      <c r="L226">
        <f t="shared" si="102"/>
        <v>-122568.95624772685</v>
      </c>
      <c r="M226">
        <f t="shared" si="103"/>
        <v>9321.4576472894551</v>
      </c>
      <c r="N226">
        <f t="shared" si="104"/>
        <v>-111890.4138950163</v>
      </c>
      <c r="O226">
        <f t="shared" si="105"/>
        <v>-113490.4138950163</v>
      </c>
      <c r="P226">
        <f t="shared" si="106"/>
        <v>-157147.13359162534</v>
      </c>
      <c r="Q226" s="2">
        <f t="shared" si="107"/>
        <v>412658.99505294499</v>
      </c>
      <c r="R226">
        <f t="shared" si="108"/>
        <v>-1394.1353969388003</v>
      </c>
      <c r="S226">
        <f t="shared" si="109"/>
        <v>-185119.09054160936</v>
      </c>
      <c r="T226">
        <f t="shared" si="110"/>
        <v>27971.956949984014</v>
      </c>
    </row>
    <row r="227" spans="2:20">
      <c r="B227" s="3">
        <v>2230</v>
      </c>
      <c r="C227">
        <f t="shared" si="95"/>
        <v>-207691.35753427749</v>
      </c>
      <c r="D227">
        <f t="shared" si="94"/>
        <v>-207879.89301879145</v>
      </c>
      <c r="E227">
        <f t="shared" si="97"/>
        <v>-210910.06175811897</v>
      </c>
      <c r="F227">
        <f t="shared" si="96"/>
        <v>-218358.15453427751</v>
      </c>
      <c r="G227">
        <f t="shared" si="98"/>
        <v>-188.53548451396637</v>
      </c>
      <c r="H227">
        <f t="shared" si="99"/>
        <v>-3218.704223841487</v>
      </c>
      <c r="I227">
        <f t="shared" si="100"/>
        <v>-10666.79700000002</v>
      </c>
      <c r="K227">
        <f t="shared" si="101"/>
        <v>-132750.01452034028</v>
      </c>
      <c r="L227">
        <f t="shared" si="102"/>
        <v>-123571.90032094617</v>
      </c>
      <c r="M227">
        <f t="shared" si="103"/>
        <v>9178.1141993941128</v>
      </c>
      <c r="N227">
        <f t="shared" si="104"/>
        <v>-112750.01452034028</v>
      </c>
      <c r="O227">
        <f t="shared" si="105"/>
        <v>-114350.01452034028</v>
      </c>
      <c r="P227">
        <f t="shared" si="106"/>
        <v>-158110.90986296508</v>
      </c>
      <c r="Q227" s="2">
        <f t="shared" si="107"/>
        <v>416117.08892192435</v>
      </c>
      <c r="R227">
        <f t="shared" si="108"/>
        <v>-1422.3961342458003</v>
      </c>
      <c r="S227">
        <f t="shared" si="109"/>
        <v>-186305.16216218448</v>
      </c>
      <c r="T227">
        <f t="shared" si="110"/>
        <v>28194.252299219399</v>
      </c>
    </row>
    <row r="228" spans="2:20">
      <c r="B228" s="3">
        <v>2240</v>
      </c>
      <c r="C228">
        <f t="shared" si="95"/>
        <v>-209009.40369871864</v>
      </c>
      <c r="D228">
        <f t="shared" ref="D228:D254" si="111">-14327.309 + 244.16802 *B228 - 42.9278 * B228 *LN(B228)</f>
        <v>-209178.08089726977</v>
      </c>
      <c r="E228">
        <f t="shared" si="97"/>
        <v>-212218.47098355548</v>
      </c>
      <c r="F228">
        <f t="shared" si="96"/>
        <v>-219779.4396987186</v>
      </c>
      <c r="G228">
        <f t="shared" si="98"/>
        <v>-168.67719855112955</v>
      </c>
      <c r="H228">
        <f t="shared" si="99"/>
        <v>-3209.0672848368413</v>
      </c>
      <c r="I228">
        <f t="shared" si="100"/>
        <v>-10770.035999999964</v>
      </c>
      <c r="K228">
        <f t="shared" si="101"/>
        <v>-133611.38294604945</v>
      </c>
      <c r="L228">
        <f t="shared" si="102"/>
        <v>-124576.51386471947</v>
      </c>
      <c r="M228">
        <f t="shared" si="103"/>
        <v>9034.8690813299763</v>
      </c>
      <c r="N228">
        <f t="shared" si="104"/>
        <v>-113611.38294604945</v>
      </c>
      <c r="O228">
        <f t="shared" si="105"/>
        <v>-115211.38294604945</v>
      </c>
      <c r="P228">
        <f t="shared" si="106"/>
        <v>-159076.73011449556</v>
      </c>
      <c r="Q228" s="2">
        <f t="shared" si="107"/>
        <v>419587.43880429358</v>
      </c>
      <c r="R228">
        <f t="shared" si="108"/>
        <v>-1450.6568715528006</v>
      </c>
      <c r="S228">
        <f t="shared" si="109"/>
        <v>-187492.9675386188</v>
      </c>
      <c r="T228">
        <f t="shared" si="110"/>
        <v>28416.237424123246</v>
      </c>
    </row>
    <row r="229" spans="2:20">
      <c r="B229" s="3">
        <v>2250</v>
      </c>
      <c r="C229">
        <f t="shared" ref="C229:C292" si="112">-22521.8 + 292.121093 * $B229 - 48.66 * $B229 * LN($B229)</f>
        <v>-210329.622191804</v>
      </c>
      <c r="D229">
        <f t="shared" si="111"/>
        <v>-210478.18520175642</v>
      </c>
      <c r="E229">
        <f t="shared" si="97"/>
        <v>-213528.58930395509</v>
      </c>
      <c r="F229">
        <f t="shared" ref="F229:F254" si="113">-10166.3 + 281.797193 * B229 - 48.66 * B229 * LN(B229)</f>
        <v>-221202.89719180402</v>
      </c>
      <c r="G229">
        <f t="shared" si="98"/>
        <v>-148.56300995242782</v>
      </c>
      <c r="H229">
        <f t="shared" si="99"/>
        <v>-3198.967112151091</v>
      </c>
      <c r="I229">
        <f t="shared" si="100"/>
        <v>-10873.275000000023</v>
      </c>
      <c r="K229">
        <f t="shared" si="101"/>
        <v>-134474.51809576296</v>
      </c>
      <c r="L229">
        <f t="shared" si="102"/>
        <v>-125582.79357812925</v>
      </c>
      <c r="M229">
        <f t="shared" si="103"/>
        <v>8891.7245176337165</v>
      </c>
      <c r="N229">
        <f t="shared" si="104"/>
        <v>-114474.51809576296</v>
      </c>
      <c r="O229">
        <f t="shared" si="105"/>
        <v>-116074.51809576296</v>
      </c>
      <c r="P229">
        <f t="shared" si="106"/>
        <v>-160044.58749312366</v>
      </c>
      <c r="Q229" s="2">
        <f t="shared" si="107"/>
        <v>423070.0336492777</v>
      </c>
      <c r="R229">
        <f t="shared" si="108"/>
        <v>-1478.9176088598003</v>
      </c>
      <c r="S229">
        <f t="shared" si="109"/>
        <v>-188682.50120048693</v>
      </c>
      <c r="T229">
        <f t="shared" si="110"/>
        <v>28637.913707363274</v>
      </c>
    </row>
    <row r="230" spans="2:20">
      <c r="B230" s="3">
        <v>2260</v>
      </c>
      <c r="C230">
        <f t="shared" si="112"/>
        <v>-211652.0033586761</v>
      </c>
      <c r="D230">
        <f t="shared" si="111"/>
        <v>-211780.19741474674</v>
      </c>
      <c r="E230">
        <f t="shared" si="97"/>
        <v>-214840.4091232894</v>
      </c>
      <c r="F230">
        <f t="shared" si="113"/>
        <v>-222628.51735867606</v>
      </c>
      <c r="G230">
        <f t="shared" si="98"/>
        <v>-128.19405607064255</v>
      </c>
      <c r="H230">
        <f t="shared" si="99"/>
        <v>-3188.4057646133006</v>
      </c>
      <c r="I230">
        <f t="shared" si="100"/>
        <v>-10976.513999999966</v>
      </c>
      <c r="K230">
        <f t="shared" si="101"/>
        <v>-135339.418966175</v>
      </c>
      <c r="L230">
        <f t="shared" si="102"/>
        <v>-126590.73619325279</v>
      </c>
      <c r="M230">
        <f t="shared" si="103"/>
        <v>8748.6827729222132</v>
      </c>
      <c r="N230">
        <f t="shared" si="104"/>
        <v>-115339.418966175</v>
      </c>
      <c r="O230">
        <f t="shared" si="105"/>
        <v>-116939.418966175</v>
      </c>
      <c r="P230">
        <f t="shared" si="106"/>
        <v>-161014.47522784237</v>
      </c>
      <c r="Q230" s="2">
        <f t="shared" si="107"/>
        <v>426564.86242602754</v>
      </c>
      <c r="R230">
        <f t="shared" si="108"/>
        <v>-1507.1783461668003</v>
      </c>
      <c r="S230">
        <f t="shared" si="109"/>
        <v>-189873.7577471371</v>
      </c>
      <c r="T230">
        <f t="shared" si="110"/>
        <v>28859.282519294735</v>
      </c>
    </row>
    <row r="231" spans="2:20">
      <c r="B231" s="3">
        <v>2270</v>
      </c>
      <c r="C231">
        <f t="shared" si="112"/>
        <v>-212976.53762991924</v>
      </c>
      <c r="D231">
        <f t="shared" si="111"/>
        <v>-213084.10909411218</v>
      </c>
      <c r="E231">
        <f t="shared" si="97"/>
        <v>-216153.92291275307</v>
      </c>
      <c r="F231">
        <f t="shared" si="113"/>
        <v>-224056.29062991927</v>
      </c>
      <c r="G231">
        <f t="shared" si="98"/>
        <v>-107.57146419293713</v>
      </c>
      <c r="H231">
        <f t="shared" si="99"/>
        <v>-3177.3852828338277</v>
      </c>
      <c r="I231">
        <f t="shared" si="100"/>
        <v>-11079.753000000026</v>
      </c>
      <c r="K231">
        <f t="shared" si="101"/>
        <v>-136206.08462650463</v>
      </c>
      <c r="L231">
        <f t="shared" si="102"/>
        <v>-127600.3384740732</v>
      </c>
      <c r="M231">
        <f t="shared" si="103"/>
        <v>8605.7461524314276</v>
      </c>
      <c r="N231">
        <f t="shared" si="104"/>
        <v>-116206.08462650463</v>
      </c>
      <c r="O231">
        <f t="shared" si="105"/>
        <v>-117806.08462650463</v>
      </c>
      <c r="P231">
        <f t="shared" si="106"/>
        <v>-161986.38662878104</v>
      </c>
      <c r="Q231" s="2">
        <f t="shared" si="107"/>
        <v>430071.91412355209</v>
      </c>
      <c r="R231">
        <f t="shared" si="108"/>
        <v>-1535.4390834738003</v>
      </c>
      <c r="S231">
        <f t="shared" si="109"/>
        <v>-191066.73184690613</v>
      </c>
      <c r="T231">
        <f t="shared" si="110"/>
        <v>29080.34521812509</v>
      </c>
    </row>
    <row r="232" spans="2:20">
      <c r="B232" s="3">
        <v>2280</v>
      </c>
      <c r="C232">
        <f t="shared" si="112"/>
        <v>-214303.21552043047</v>
      </c>
      <c r="D232">
        <f t="shared" si="111"/>
        <v>-214389.91187210521</v>
      </c>
      <c r="E232">
        <f t="shared" si="97"/>
        <v>-217469.12320987444</v>
      </c>
      <c r="F232">
        <f t="shared" si="113"/>
        <v>-225486.20752043044</v>
      </c>
      <c r="G232">
        <f t="shared" si="98"/>
        <v>-86.696351674734615</v>
      </c>
      <c r="H232">
        <f t="shared" si="99"/>
        <v>-3165.907689443964</v>
      </c>
      <c r="I232">
        <f t="shared" si="100"/>
        <v>-11182.991999999969</v>
      </c>
      <c r="K232">
        <f t="shared" si="101"/>
        <v>-137074.51421795471</v>
      </c>
      <c r="L232">
        <f t="shared" si="102"/>
        <v>-128611.59721539369</v>
      </c>
      <c r="M232">
        <f t="shared" si="103"/>
        <v>8462.9170025610219</v>
      </c>
      <c r="N232">
        <f t="shared" si="104"/>
        <v>-117074.51421795471</v>
      </c>
      <c r="O232">
        <f t="shared" si="105"/>
        <v>-118674.51421795471</v>
      </c>
      <c r="P232">
        <f t="shared" si="106"/>
        <v>-162960.31508627185</v>
      </c>
      <c r="Q232" s="2">
        <f t="shared" si="107"/>
        <v>433591.17775062239</v>
      </c>
      <c r="R232">
        <f t="shared" si="108"/>
        <v>-1563.6998207808003</v>
      </c>
      <c r="S232">
        <f t="shared" si="109"/>
        <v>-192261.41823634595</v>
      </c>
      <c r="T232">
        <f t="shared" si="110"/>
        <v>29301.103150074108</v>
      </c>
    </row>
    <row r="233" spans="2:20">
      <c r="B233" s="3">
        <v>2290</v>
      </c>
      <c r="C233">
        <f t="shared" si="112"/>
        <v>-215632.02762831061</v>
      </c>
      <c r="D233">
        <f t="shared" si="111"/>
        <v>-215697.59745438048</v>
      </c>
      <c r="E233">
        <f t="shared" si="97"/>
        <v>-218786.00261764246</v>
      </c>
      <c r="F233">
        <f t="shared" si="113"/>
        <v>-226918.25862831064</v>
      </c>
      <c r="G233">
        <f t="shared" si="98"/>
        <v>-65.569826069870032</v>
      </c>
      <c r="H233">
        <f t="shared" si="99"/>
        <v>-3153.9749893318512</v>
      </c>
      <c r="I233">
        <f t="shared" si="100"/>
        <v>-11286.231000000029</v>
      </c>
      <c r="K233">
        <f t="shared" si="101"/>
        <v>-137944.7069531806</v>
      </c>
      <c r="L233">
        <f t="shared" si="102"/>
        <v>-129624.50924175796</v>
      </c>
      <c r="M233">
        <f t="shared" si="103"/>
        <v>8320.1977114226465</v>
      </c>
      <c r="N233">
        <f t="shared" si="104"/>
        <v>-117944.7069531806</v>
      </c>
      <c r="O233">
        <f t="shared" si="105"/>
        <v>-119544.7069531806</v>
      </c>
      <c r="P233">
        <f t="shared" si="106"/>
        <v>-163936.25406993393</v>
      </c>
      <c r="Q233" s="2">
        <f t="shared" si="107"/>
        <v>437122.64233569265</v>
      </c>
      <c r="R233">
        <f t="shared" si="108"/>
        <v>-1591.9605580878006</v>
      </c>
      <c r="S233">
        <f t="shared" si="109"/>
        <v>-193457.81171946449</v>
      </c>
      <c r="T233">
        <f t="shared" si="110"/>
        <v>29521.557649530558</v>
      </c>
    </row>
    <row r="234" spans="2:20">
      <c r="B234" s="3">
        <v>2300</v>
      </c>
      <c r="C234">
        <f t="shared" si="112"/>
        <v>-216962.9646337739</v>
      </c>
      <c r="D234">
        <f t="shared" si="111"/>
        <v>-217007.15761903278</v>
      </c>
      <c r="E234">
        <f t="shared" si="97"/>
        <v>-220104.55380364944</v>
      </c>
      <c r="F234">
        <f t="shared" si="113"/>
        <v>-228352.43463377387</v>
      </c>
      <c r="G234">
        <f t="shared" si="98"/>
        <v>-44.192985258880071</v>
      </c>
      <c r="H234">
        <f t="shared" si="99"/>
        <v>-3141.589169875544</v>
      </c>
      <c r="I234">
        <f t="shared" si="100"/>
        <v>-11389.469999999972</v>
      </c>
      <c r="K234">
        <f t="shared" si="101"/>
        <v>-138816.66211576786</v>
      </c>
      <c r="L234">
        <f t="shared" si="102"/>
        <v>-130639.07140637435</v>
      </c>
      <c r="M234">
        <f t="shared" si="103"/>
        <v>8177.5907093935093</v>
      </c>
      <c r="N234">
        <f t="shared" si="104"/>
        <v>-118816.66211576786</v>
      </c>
      <c r="O234">
        <f t="shared" si="105"/>
        <v>-120416.66211576786</v>
      </c>
      <c r="P234">
        <f t="shared" si="106"/>
        <v>-164914.19712777188</v>
      </c>
      <c r="Q234" s="2">
        <f t="shared" si="107"/>
        <v>440666.29692681576</v>
      </c>
      <c r="R234">
        <f t="shared" si="108"/>
        <v>-1620.2212953948003</v>
      </c>
      <c r="S234">
        <f t="shared" si="109"/>
        <v>-194655.90716697968</v>
      </c>
      <c r="T234">
        <f t="shared" si="110"/>
        <v>29741.710039207799</v>
      </c>
    </row>
    <row r="235" spans="2:20">
      <c r="B235" s="3">
        <v>2310</v>
      </c>
      <c r="C235">
        <f t="shared" si="112"/>
        <v>-218296.01729807653</v>
      </c>
      <c r="D235">
        <f t="shared" si="111"/>
        <v>-218318.5842156522</v>
      </c>
      <c r="E235">
        <f t="shared" si="97"/>
        <v>-221424.76949924842</v>
      </c>
      <c r="F235">
        <f t="shared" si="113"/>
        <v>-229788.72629807657</v>
      </c>
      <c r="G235">
        <f t="shared" si="98"/>
        <v>-22.566917575662956</v>
      </c>
      <c r="H235">
        <f t="shared" si="99"/>
        <v>-3128.7522011718829</v>
      </c>
      <c r="I235">
        <f t="shared" si="100"/>
        <v>-11492.709000000032</v>
      </c>
      <c r="K235">
        <f t="shared" si="101"/>
        <v>-139690.37905971921</v>
      </c>
      <c r="L235">
        <f t="shared" si="102"/>
        <v>-131655.28059004369</v>
      </c>
      <c r="M235">
        <f t="shared" si="103"/>
        <v>8035.0984696755186</v>
      </c>
      <c r="N235">
        <f t="shared" si="104"/>
        <v>-119690.37905971921</v>
      </c>
      <c r="O235">
        <f t="shared" si="105"/>
        <v>-121290.37905971921</v>
      </c>
      <c r="P235">
        <f t="shared" si="106"/>
        <v>-165894.13788529075</v>
      </c>
      <c r="Q235" s="2">
        <f t="shared" si="107"/>
        <v>444222.13059155073</v>
      </c>
      <c r="R235">
        <f t="shared" si="108"/>
        <v>-1648.4820327018006</v>
      </c>
      <c r="S235">
        <f t="shared" si="109"/>
        <v>-195855.69951558704</v>
      </c>
      <c r="T235">
        <f t="shared" si="110"/>
        <v>29961.561630296288</v>
      </c>
    </row>
    <row r="236" spans="2:20">
      <c r="B236" s="3">
        <v>2320</v>
      </c>
      <c r="C236">
        <f t="shared" si="112"/>
        <v>-219631.17646246532</v>
      </c>
      <c r="D236">
        <f t="shared" si="111"/>
        <v>-219631.86916439666</v>
      </c>
      <c r="E236">
        <f t="shared" si="97"/>
        <v>-222746.64249872521</v>
      </c>
      <c r="F236">
        <f t="shared" si="113"/>
        <v>-231227.12446246529</v>
      </c>
      <c r="G236">
        <f t="shared" si="98"/>
        <v>-0.69270193134434521</v>
      </c>
      <c r="H236">
        <f t="shared" si="99"/>
        <v>-3115.4660362598952</v>
      </c>
      <c r="I236">
        <f t="shared" si="100"/>
        <v>-11595.947999999975</v>
      </c>
      <c r="K236">
        <f t="shared" si="101"/>
        <v>-140565.85720895053</v>
      </c>
      <c r="L236">
        <f t="shared" si="102"/>
        <v>-132673.13370009215</v>
      </c>
      <c r="M236">
        <f t="shared" si="103"/>
        <v>7892.7235088583839</v>
      </c>
      <c r="N236">
        <f t="shared" si="104"/>
        <v>-120565.85720895053</v>
      </c>
      <c r="O236">
        <f t="shared" si="105"/>
        <v>-122165.85720895053</v>
      </c>
      <c r="P236">
        <f t="shared" si="106"/>
        <v>-166876.07004462703</v>
      </c>
      <c r="Q236" s="2">
        <f t="shared" si="107"/>
        <v>447790.13241687883</v>
      </c>
      <c r="R236">
        <f t="shared" si="108"/>
        <v>-1676.7427700088006</v>
      </c>
      <c r="S236">
        <f t="shared" si="109"/>
        <v>-197057.18376723904</v>
      </c>
      <c r="T236">
        <f t="shared" si="110"/>
        <v>30181.113722612004</v>
      </c>
    </row>
    <row r="237" spans="2:20">
      <c r="B237" s="3">
        <v>2330</v>
      </c>
      <c r="C237">
        <f t="shared" si="112"/>
        <v>-220968.43304714153</v>
      </c>
      <c r="D237">
        <f t="shared" si="111"/>
        <v>-220947.00445507723</v>
      </c>
      <c r="E237">
        <f t="shared" si="97"/>
        <v>-224070.1656584841</v>
      </c>
      <c r="F237">
        <f t="shared" si="113"/>
        <v>-232667.62004714157</v>
      </c>
      <c r="G237">
        <f t="shared" si="98"/>
        <v>21.428592064301483</v>
      </c>
      <c r="H237">
        <f t="shared" si="99"/>
        <v>-3101.7326113425661</v>
      </c>
      <c r="I237">
        <f t="shared" si="100"/>
        <v>-11699.187000000034</v>
      </c>
      <c r="K237">
        <f t="shared" si="101"/>
        <v>-141443.09605679484</v>
      </c>
      <c r="L237">
        <f t="shared" si="102"/>
        <v>-133692.62766930694</v>
      </c>
      <c r="M237">
        <f t="shared" si="103"/>
        <v>7750.4683874878974</v>
      </c>
      <c r="N237">
        <f t="shared" si="104"/>
        <v>-121443.09605679484</v>
      </c>
      <c r="O237">
        <f t="shared" si="105"/>
        <v>-123043.09605679484</v>
      </c>
      <c r="P237">
        <f t="shared" si="106"/>
        <v>-167859.98738369261</v>
      </c>
      <c r="Q237" s="2">
        <f t="shared" si="107"/>
        <v>451370.29150911001</v>
      </c>
      <c r="R237">
        <f t="shared" si="108"/>
        <v>-1705.0035073158003</v>
      </c>
      <c r="S237">
        <f t="shared" si="109"/>
        <v>-198260.35498843738</v>
      </c>
      <c r="T237">
        <f t="shared" si="110"/>
        <v>30400.367604744766</v>
      </c>
    </row>
    <row r="238" spans="2:20">
      <c r="B238" s="3">
        <v>2340</v>
      </c>
      <c r="C238">
        <f t="shared" si="112"/>
        <v>-222307.77805024676</v>
      </c>
      <c r="D238">
        <f t="shared" si="111"/>
        <v>-222263.98214626417</v>
      </c>
      <c r="E238">
        <f t="shared" si="97"/>
        <v>-225395.33189624851</v>
      </c>
      <c r="F238">
        <f t="shared" si="113"/>
        <v>-234110.20405024674</v>
      </c>
      <c r="G238">
        <f t="shared" si="98"/>
        <v>43.795903982594609</v>
      </c>
      <c r="H238">
        <f t="shared" si="99"/>
        <v>-3087.5538460017415</v>
      </c>
      <c r="I238">
        <f t="shared" si="100"/>
        <v>-11802.425999999978</v>
      </c>
      <c r="K238">
        <f t="shared" si="101"/>
        <v>-142322.09516551511</v>
      </c>
      <c r="L238">
        <f t="shared" si="102"/>
        <v>-134713.75945487552</v>
      </c>
      <c r="M238">
        <f t="shared" si="103"/>
        <v>7608.3357106395997</v>
      </c>
      <c r="N238">
        <f t="shared" si="104"/>
        <v>-122322.09516551511</v>
      </c>
      <c r="O238">
        <f t="shared" si="105"/>
        <v>-123922.09516551511</v>
      </c>
      <c r="P238">
        <f t="shared" si="106"/>
        <v>-168845.8837553362</v>
      </c>
      <c r="Q238" s="2">
        <f t="shared" si="107"/>
        <v>454962.59699378861</v>
      </c>
      <c r="R238">
        <f t="shared" si="108"/>
        <v>-1733.2642446228003</v>
      </c>
      <c r="S238">
        <f t="shared" si="109"/>
        <v>-199465.20830953709</v>
      </c>
      <c r="T238">
        <f t="shared" si="110"/>
        <v>30619.324554200895</v>
      </c>
    </row>
    <row r="239" spans="2:20">
      <c r="B239" s="3">
        <v>2350</v>
      </c>
      <c r="C239">
        <f t="shared" si="112"/>
        <v>-223649.20254686079</v>
      </c>
      <c r="D239">
        <f t="shared" si="111"/>
        <v>-223582.79436440242</v>
      </c>
      <c r="E239">
        <f t="shared" ref="E239:E254" si="114">-4698.365 + 202.685635 * B239 - 38.2836 * B239 * LN(B239)</f>
        <v>-226722.13419027516</v>
      </c>
      <c r="F239">
        <f t="shared" si="113"/>
        <v>-235554.86754686083</v>
      </c>
      <c r="G239">
        <f t="shared" si="98"/>
        <v>66.408182458369993</v>
      </c>
      <c r="H239">
        <f t="shared" si="99"/>
        <v>-3072.9316434143693</v>
      </c>
      <c r="I239">
        <f t="shared" si="100"/>
        <v>-11905.665000000037</v>
      </c>
      <c r="K239">
        <f t="shared" si="101"/>
        <v>-143202.85416582582</v>
      </c>
      <c r="L239">
        <f t="shared" si="102"/>
        <v>-135736.52603732908</v>
      </c>
      <c r="M239">
        <f t="shared" si="103"/>
        <v>7466.3281284967379</v>
      </c>
      <c r="N239">
        <f t="shared" si="104"/>
        <v>-123202.85416582582</v>
      </c>
      <c r="O239">
        <f t="shared" si="105"/>
        <v>-124802.85416582582</v>
      </c>
      <c r="P239">
        <f t="shared" si="106"/>
        <v>-169833.75308651576</v>
      </c>
      <c r="Q239" s="2">
        <f t="shared" si="107"/>
        <v>458567.03801560873</v>
      </c>
      <c r="R239">
        <f t="shared" si="108"/>
        <v>-1761.5249819298003</v>
      </c>
      <c r="S239">
        <f t="shared" si="109"/>
        <v>-200671.73892406333</v>
      </c>
      <c r="T239">
        <f t="shared" si="110"/>
        <v>30837.985837547574</v>
      </c>
    </row>
    <row r="240" spans="2:20">
      <c r="B240" s="3">
        <v>2360</v>
      </c>
      <c r="C240">
        <f t="shared" si="112"/>
        <v>-224992.69768802205</v>
      </c>
      <c r="D240">
        <f t="shared" si="111"/>
        <v>-224903.4333029472</v>
      </c>
      <c r="E240">
        <f t="shared" si="114"/>
        <v>-228050.56557857973</v>
      </c>
      <c r="F240">
        <f t="shared" si="113"/>
        <v>-237001.60168802203</v>
      </c>
      <c r="G240">
        <f t="shared" si="98"/>
        <v>89.264385074842721</v>
      </c>
      <c r="H240">
        <f t="shared" si="99"/>
        <v>-3057.8678905576817</v>
      </c>
      <c r="I240">
        <f t="shared" si="100"/>
        <v>-12008.90399999998</v>
      </c>
      <c r="K240">
        <f t="shared" si="101"/>
        <v>-144085.37275642165</v>
      </c>
      <c r="L240">
        <f t="shared" si="102"/>
        <v>-136760.92441948786</v>
      </c>
      <c r="M240">
        <f t="shared" si="103"/>
        <v>7324.4483369337977</v>
      </c>
      <c r="N240">
        <f t="shared" si="104"/>
        <v>-124085.37275642165</v>
      </c>
      <c r="O240">
        <f t="shared" si="105"/>
        <v>-125685.37275642165</v>
      </c>
      <c r="P240">
        <f t="shared" si="106"/>
        <v>-170823.58937748859</v>
      </c>
      <c r="Q240" s="2">
        <f t="shared" si="107"/>
        <v>462183.60373830399</v>
      </c>
      <c r="R240">
        <f t="shared" si="108"/>
        <v>-1789.7857192368003</v>
      </c>
      <c r="S240">
        <f t="shared" si="109"/>
        <v>-201879.94208803787</v>
      </c>
      <c r="T240">
        <f t="shared" si="110"/>
        <v>31056.352710549283</v>
      </c>
    </row>
    <row r="241" spans="2:20">
      <c r="B241" s="3">
        <v>2370</v>
      </c>
      <c r="C241">
        <f t="shared" si="112"/>
        <v>-226338.25469976</v>
      </c>
      <c r="D241">
        <f t="shared" si="111"/>
        <v>-226225.89122151153</v>
      </c>
      <c r="E241">
        <f t="shared" si="114"/>
        <v>-229380.61915817932</v>
      </c>
      <c r="F241">
        <f t="shared" si="113"/>
        <v>-238450.39769976004</v>
      </c>
      <c r="G241">
        <f t="shared" si="98"/>
        <v>112.36347824847326</v>
      </c>
      <c r="H241">
        <f t="shared" si="99"/>
        <v>-3042.3644584193244</v>
      </c>
      <c r="I241">
        <f t="shared" si="100"/>
        <v>-12112.14300000004</v>
      </c>
      <c r="K241">
        <f t="shared" si="101"/>
        <v>-144969.65070351504</v>
      </c>
      <c r="L241">
        <f t="shared" si="102"/>
        <v>-137786.95162541041</v>
      </c>
      <c r="M241">
        <f t="shared" si="103"/>
        <v>7182.6990781046334</v>
      </c>
      <c r="N241">
        <f t="shared" si="104"/>
        <v>-124969.65070351504</v>
      </c>
      <c r="O241">
        <f t="shared" si="105"/>
        <v>-126569.65070351504</v>
      </c>
      <c r="P241">
        <f t="shared" si="106"/>
        <v>-171815.38670101168</v>
      </c>
      <c r="Q241" s="2">
        <f t="shared" si="107"/>
        <v>465812.28334457253</v>
      </c>
      <c r="R241">
        <f t="shared" si="108"/>
        <v>-1818.0464565438006</v>
      </c>
      <c r="S241">
        <f t="shared" si="109"/>
        <v>-203089.81311931991</v>
      </c>
      <c r="T241">
        <f t="shared" si="110"/>
        <v>31274.426418308227</v>
      </c>
    </row>
    <row r="242" spans="2:20">
      <c r="B242" s="3">
        <v>2380</v>
      </c>
      <c r="C242">
        <f t="shared" si="112"/>
        <v>-227685.86488214729</v>
      </c>
      <c r="D242">
        <f t="shared" si="111"/>
        <v>-227550.16044502845</v>
      </c>
      <c r="E242">
        <f t="shared" si="114"/>
        <v>-230712.2880843443</v>
      </c>
      <c r="F242">
        <f t="shared" si="113"/>
        <v>-239901.24688214727</v>
      </c>
      <c r="G242">
        <f t="shared" si="98"/>
        <v>135.70443711883854</v>
      </c>
      <c r="H242">
        <f t="shared" si="99"/>
        <v>-3026.4232021970092</v>
      </c>
      <c r="I242">
        <f t="shared" si="100"/>
        <v>-12215.381999999983</v>
      </c>
      <c r="K242">
        <f t="shared" si="101"/>
        <v>-145855.68784038085</v>
      </c>
      <c r="L242">
        <f t="shared" si="102"/>
        <v>-138814.60469934499</v>
      </c>
      <c r="M242">
        <f t="shared" si="103"/>
        <v>7041.083141035866</v>
      </c>
      <c r="N242">
        <f t="shared" si="104"/>
        <v>-125855.68784038085</v>
      </c>
      <c r="O242">
        <f t="shared" si="105"/>
        <v>-127455.68784038085</v>
      </c>
      <c r="P242">
        <f t="shared" si="106"/>
        <v>-172809.13920155849</v>
      </c>
      <c r="Q242" s="2">
        <f t="shared" si="107"/>
        <v>469453.06603596249</v>
      </c>
      <c r="R242">
        <f t="shared" si="108"/>
        <v>-1846.3071938508003</v>
      </c>
      <c r="S242">
        <f t="shared" si="109"/>
        <v>-204301.3473969553</v>
      </c>
      <c r="T242">
        <f t="shared" si="110"/>
        <v>31492.208195396815</v>
      </c>
    </row>
    <row r="243" spans="2:20">
      <c r="B243" s="3">
        <v>2390</v>
      </c>
      <c r="C243">
        <f t="shared" si="112"/>
        <v>-229035.51960836537</v>
      </c>
      <c r="D243">
        <f t="shared" si="111"/>
        <v>-228876.23336292827</v>
      </c>
      <c r="E243">
        <f t="shared" si="114"/>
        <v>-232045.56556986424</v>
      </c>
      <c r="F243">
        <f t="shared" si="113"/>
        <v>-241354.14060836541</v>
      </c>
      <c r="G243">
        <f t="shared" si="98"/>
        <v>159.28624543710612</v>
      </c>
      <c r="H243">
        <f t="shared" si="99"/>
        <v>-3010.0459614988649</v>
      </c>
      <c r="I243">
        <f t="shared" si="100"/>
        <v>-12318.621000000043</v>
      </c>
      <c r="K243">
        <f t="shared" si="101"/>
        <v>-146743.48406690892</v>
      </c>
      <c r="L243">
        <f t="shared" si="102"/>
        <v>-139843.88070468389</v>
      </c>
      <c r="M243">
        <f t="shared" si="103"/>
        <v>6899.6033622250252</v>
      </c>
      <c r="N243">
        <f t="shared" si="104"/>
        <v>-126743.48406690892</v>
      </c>
      <c r="O243">
        <f t="shared" si="105"/>
        <v>-128343.48406690892</v>
      </c>
      <c r="P243">
        <f t="shared" si="106"/>
        <v>-173804.84109454654</v>
      </c>
      <c r="Q243" s="2">
        <f t="shared" si="107"/>
        <v>473105.94103278586</v>
      </c>
      <c r="R243">
        <f t="shared" si="108"/>
        <v>-1874.5679311578003</v>
      </c>
      <c r="S243">
        <f t="shared" si="109"/>
        <v>-205514.54036053791</v>
      </c>
      <c r="T243">
        <f t="shared" si="110"/>
        <v>31709.699265991367</v>
      </c>
    </row>
    <row r="244" spans="2:20">
      <c r="B244" s="3">
        <v>2400</v>
      </c>
      <c r="C244">
        <f t="shared" si="112"/>
        <v>-230387.21032378776</v>
      </c>
      <c r="D244">
        <f t="shared" si="111"/>
        <v>-230204.10242832836</v>
      </c>
      <c r="E244">
        <f t="shared" si="114"/>
        <v>-233380.44488432561</v>
      </c>
      <c r="F244">
        <f t="shared" si="113"/>
        <v>-242809.07032378775</v>
      </c>
      <c r="G244">
        <f t="shared" si="98"/>
        <v>183.1078954593977</v>
      </c>
      <c r="H244">
        <f t="shared" si="99"/>
        <v>-2993.2345605378505</v>
      </c>
      <c r="I244">
        <f t="shared" si="100"/>
        <v>-12421.859999999986</v>
      </c>
      <c r="K244">
        <f t="shared" si="101"/>
        <v>-147633.03934916444</v>
      </c>
      <c r="L244">
        <f t="shared" si="102"/>
        <v>-140874.77672291995</v>
      </c>
      <c r="M244">
        <f t="shared" si="103"/>
        <v>6758.2626262444828</v>
      </c>
      <c r="N244">
        <f t="shared" si="104"/>
        <v>-127633.03934916444</v>
      </c>
      <c r="O244">
        <f t="shared" si="105"/>
        <v>-129233.03934916444</v>
      </c>
      <c r="P244">
        <f t="shared" si="106"/>
        <v>-174802.48666557999</v>
      </c>
      <c r="Q244" s="2">
        <f t="shared" si="107"/>
        <v>476770.89757401089</v>
      </c>
      <c r="R244">
        <f t="shared" si="108"/>
        <v>-1902.8286684648006</v>
      </c>
      <c r="S244">
        <f t="shared" si="109"/>
        <v>-206729.38750958175</v>
      </c>
      <c r="T244">
        <f t="shared" si="110"/>
        <v>31926.900844001764</v>
      </c>
    </row>
    <row r="245" spans="2:20">
      <c r="B245" s="3">
        <v>2410</v>
      </c>
      <c r="C245">
        <f t="shared" si="112"/>
        <v>-231740.92854507675</v>
      </c>
      <c r="D245">
        <f t="shared" si="111"/>
        <v>-231533.76015723706</v>
      </c>
      <c r="E245">
        <f t="shared" si="114"/>
        <v>-234716.91935340245</v>
      </c>
      <c r="F245">
        <f t="shared" si="113"/>
        <v>-244266.02754507679</v>
      </c>
      <c r="G245">
        <f t="shared" si="98"/>
        <v>207.16838783968706</v>
      </c>
      <c r="H245">
        <f t="shared" si="99"/>
        <v>-2975.9908083257033</v>
      </c>
      <c r="I245">
        <f t="shared" si="100"/>
        <v>-12525.099000000046</v>
      </c>
      <c r="K245">
        <f t="shared" si="101"/>
        <v>-148524.35371895487</v>
      </c>
      <c r="L245">
        <f t="shared" si="102"/>
        <v>-141907.28985260541</v>
      </c>
      <c r="M245">
        <f t="shared" si="103"/>
        <v>6617.063866349461</v>
      </c>
      <c r="N245">
        <f t="shared" si="104"/>
        <v>-128524.35371895487</v>
      </c>
      <c r="O245">
        <f t="shared" si="105"/>
        <v>-130124.35371895487</v>
      </c>
      <c r="P245">
        <f t="shared" si="106"/>
        <v>-175802.07026970276</v>
      </c>
      <c r="Q245" s="2">
        <f t="shared" si="107"/>
        <v>480447.92491717235</v>
      </c>
      <c r="R245">
        <f t="shared" si="108"/>
        <v>-1931.0894057718003</v>
      </c>
      <c r="S245">
        <f t="shared" si="109"/>
        <v>-207945.88440290323</v>
      </c>
      <c r="T245">
        <f t="shared" si="110"/>
        <v>32143.814133200474</v>
      </c>
    </row>
    <row r="246" spans="2:20">
      <c r="B246" s="3">
        <v>2420</v>
      </c>
      <c r="C246">
        <f t="shared" si="112"/>
        <v>-233096.66585929669</v>
      </c>
      <c r="D246">
        <f t="shared" si="111"/>
        <v>-232865.19912777178</v>
      </c>
      <c r="E246">
        <f t="shared" si="114"/>
        <v>-236054.98235815839</v>
      </c>
      <c r="F246">
        <f t="shared" si="113"/>
        <v>-245725.00385929667</v>
      </c>
      <c r="G246">
        <f t="shared" si="98"/>
        <v>231.46673152490985</v>
      </c>
      <c r="H246">
        <f t="shared" si="99"/>
        <v>-2958.3164988617063</v>
      </c>
      <c r="I246">
        <f t="shared" si="100"/>
        <v>-12628.337999999989</v>
      </c>
      <c r="K246">
        <f t="shared" si="101"/>
        <v>-149417.42727340417</v>
      </c>
      <c r="L246">
        <f t="shared" si="102"/>
        <v>-142941.4172083124</v>
      </c>
      <c r="M246">
        <f t="shared" si="103"/>
        <v>6476.0100650917739</v>
      </c>
      <c r="N246">
        <f t="shared" si="104"/>
        <v>-129417.42727340417</v>
      </c>
      <c r="O246">
        <f t="shared" si="105"/>
        <v>-131017.42727340417</v>
      </c>
      <c r="P246">
        <f t="shared" si="106"/>
        <v>-176803.58633066583</v>
      </c>
      <c r="Q246" s="2">
        <f t="shared" si="107"/>
        <v>484137.01233826287</v>
      </c>
      <c r="R246">
        <f t="shared" si="108"/>
        <v>-1959.3501430788001</v>
      </c>
      <c r="S246">
        <f t="shared" si="109"/>
        <v>-209164.02665801405</v>
      </c>
      <c r="T246">
        <f t="shared" si="110"/>
        <v>32360.440327348217</v>
      </c>
    </row>
    <row r="247" spans="2:20">
      <c r="B247" s="3">
        <v>2430</v>
      </c>
      <c r="C247">
        <f t="shared" si="112"/>
        <v>-234454.4139230405</v>
      </c>
      <c r="D247">
        <f t="shared" si="111"/>
        <v>-234198.41197938786</v>
      </c>
      <c r="E247">
        <f t="shared" si="114"/>
        <v>-237394.62733435835</v>
      </c>
      <c r="F247">
        <f t="shared" si="113"/>
        <v>-247185.99092304055</v>
      </c>
      <c r="G247">
        <f t="shared" si="98"/>
        <v>256.00194365263451</v>
      </c>
      <c r="H247">
        <f t="shared" si="99"/>
        <v>-2940.2134113178472</v>
      </c>
      <c r="I247">
        <f t="shared" si="100"/>
        <v>-12731.577000000048</v>
      </c>
      <c r="K247">
        <f t="shared" si="101"/>
        <v>-150312.26017453498</v>
      </c>
      <c r="L247">
        <f t="shared" si="102"/>
        <v>-143977.1559195962</v>
      </c>
      <c r="M247">
        <f t="shared" si="103"/>
        <v>6335.1042549387785</v>
      </c>
      <c r="N247">
        <f t="shared" si="104"/>
        <v>-130312.26017453498</v>
      </c>
      <c r="O247">
        <f t="shared" si="105"/>
        <v>-131912.26017453498</v>
      </c>
      <c r="P247">
        <f t="shared" si="106"/>
        <v>-177807.02934020531</v>
      </c>
      <c r="Q247" s="2">
        <f t="shared" si="107"/>
        <v>487838.14913163678</v>
      </c>
      <c r="R247">
        <f t="shared" si="108"/>
        <v>-1987.6108803858003</v>
      </c>
      <c r="S247">
        <f t="shared" si="109"/>
        <v>-210383.80995052296</v>
      </c>
      <c r="T247">
        <f t="shared" si="110"/>
        <v>32576.780610317655</v>
      </c>
    </row>
    <row r="248" spans="2:20">
      <c r="B248" s="3">
        <v>2440</v>
      </c>
      <c r="C248">
        <f t="shared" si="112"/>
        <v>-235814.16446157231</v>
      </c>
      <c r="D248">
        <f t="shared" si="111"/>
        <v>-235533.39141212183</v>
      </c>
      <c r="E248">
        <f t="shared" si="114"/>
        <v>-238735.84777179518</v>
      </c>
      <c r="F248">
        <f t="shared" si="113"/>
        <v>-248648.9804615723</v>
      </c>
      <c r="G248">
        <f t="shared" si="98"/>
        <v>280.77304945047945</v>
      </c>
      <c r="H248">
        <f t="shared" si="99"/>
        <v>-2921.6833102228702</v>
      </c>
      <c r="I248">
        <f t="shared" si="100"/>
        <v>-12834.815999999992</v>
      </c>
      <c r="K248">
        <f t="shared" si="101"/>
        <v>-151208.85264885623</v>
      </c>
      <c r="L248">
        <f t="shared" si="102"/>
        <v>-145014.50312995879</v>
      </c>
      <c r="M248">
        <f t="shared" si="103"/>
        <v>6194.3495188974484</v>
      </c>
      <c r="N248">
        <f t="shared" si="104"/>
        <v>-131208.85264885623</v>
      </c>
      <c r="O248">
        <f t="shared" si="105"/>
        <v>-132808.85264885623</v>
      </c>
      <c r="P248">
        <f t="shared" si="106"/>
        <v>-178812.39385733361</v>
      </c>
      <c r="Q248" s="2">
        <f t="shared" si="107"/>
        <v>491551.32460990478</v>
      </c>
      <c r="R248">
        <f t="shared" si="108"/>
        <v>-2015.8716176928003</v>
      </c>
      <c r="S248">
        <f t="shared" si="109"/>
        <v>-211605.23001354933</v>
      </c>
      <c r="T248">
        <f t="shared" si="110"/>
        <v>32792.836156215722</v>
      </c>
    </row>
    <row r="249" spans="2:20">
      <c r="B249" s="3">
        <v>2450</v>
      </c>
      <c r="C249">
        <f t="shared" si="112"/>
        <v>-237175.90926798177</v>
      </c>
      <c r="D249">
        <f t="shared" si="111"/>
        <v>-236870.1301858467</v>
      </c>
      <c r="E249">
        <f t="shared" si="114"/>
        <v>-240078.63721362449</v>
      </c>
      <c r="F249">
        <f t="shared" si="113"/>
        <v>-250113.96426798182</v>
      </c>
      <c r="G249">
        <f t="shared" si="98"/>
        <v>305.77908213506453</v>
      </c>
      <c r="H249">
        <f t="shared" si="99"/>
        <v>-2902.7279456427204</v>
      </c>
      <c r="I249">
        <f t="shared" si="100"/>
        <v>-12938.055000000051</v>
      </c>
      <c r="K249">
        <f t="shared" si="101"/>
        <v>-152107.20498695842</v>
      </c>
      <c r="L249">
        <f t="shared" si="102"/>
        <v>-146053.4559958156</v>
      </c>
      <c r="M249">
        <f t="shared" si="103"/>
        <v>6053.7489911428129</v>
      </c>
      <c r="N249">
        <f t="shared" si="104"/>
        <v>-132107.20498695842</v>
      </c>
      <c r="O249">
        <f t="shared" si="105"/>
        <v>-133707.20498695842</v>
      </c>
      <c r="P249">
        <f t="shared" si="106"/>
        <v>-179819.67450764062</v>
      </c>
      <c r="Q249" s="2">
        <f t="shared" si="107"/>
        <v>495276.52810383495</v>
      </c>
      <c r="R249">
        <f t="shared" si="108"/>
        <v>-2044.1323549998006</v>
      </c>
      <c r="S249">
        <f t="shared" si="109"/>
        <v>-212828.2826371445</v>
      </c>
      <c r="T249">
        <f t="shared" si="110"/>
        <v>33008.608129503875</v>
      </c>
    </row>
    <row r="250" spans="2:20">
      <c r="B250" s="3">
        <v>2460</v>
      </c>
      <c r="C250">
        <f t="shared" si="112"/>
        <v>-238539.64020235522</v>
      </c>
      <c r="D250">
        <f t="shared" si="111"/>
        <v>-238208.62111953855</v>
      </c>
      <c r="E250">
        <f t="shared" si="114"/>
        <v>-241422.98925571097</v>
      </c>
      <c r="F250">
        <f t="shared" si="113"/>
        <v>-251580.93420235522</v>
      </c>
      <c r="G250">
        <f t="shared" si="98"/>
        <v>331.01908281666692</v>
      </c>
      <c r="H250">
        <f t="shared" si="99"/>
        <v>-2883.3490533557488</v>
      </c>
      <c r="I250">
        <f t="shared" si="100"/>
        <v>-13041.293999999994</v>
      </c>
      <c r="K250">
        <f t="shared" si="101"/>
        <v>-153007.31754311523</v>
      </c>
      <c r="L250">
        <f t="shared" si="102"/>
        <v>-147094.01168546226</v>
      </c>
      <c r="M250">
        <f t="shared" si="103"/>
        <v>5913.3058576529729</v>
      </c>
      <c r="N250">
        <f t="shared" si="104"/>
        <v>-133007.31754311523</v>
      </c>
      <c r="O250">
        <f t="shared" si="105"/>
        <v>-134607.31754311523</v>
      </c>
      <c r="P250">
        <f t="shared" si="106"/>
        <v>-180828.86598260855</v>
      </c>
      <c r="Q250" s="2">
        <f t="shared" si="107"/>
        <v>499013.74896224821</v>
      </c>
      <c r="R250">
        <f t="shared" si="108"/>
        <v>-2072.3930923068001</v>
      </c>
      <c r="S250">
        <f t="shared" si="109"/>
        <v>-214052.96366772341</v>
      </c>
      <c r="T250">
        <f t="shared" si="110"/>
        <v>33224.097685114859</v>
      </c>
    </row>
    <row r="251" spans="2:20">
      <c r="B251" s="3">
        <v>2470</v>
      </c>
      <c r="C251">
        <f t="shared" si="112"/>
        <v>-239905.3491909568</v>
      </c>
      <c r="D251">
        <f t="shared" si="111"/>
        <v>-239548.85709055676</v>
      </c>
      <c r="E251">
        <f t="shared" si="114"/>
        <v>-242768.89754598588</v>
      </c>
      <c r="F251">
        <f t="shared" si="113"/>
        <v>-253049.88219095685</v>
      </c>
      <c r="G251">
        <f t="shared" si="98"/>
        <v>356.49210040003527</v>
      </c>
      <c r="H251">
        <f t="shared" si="99"/>
        <v>-2863.548355029081</v>
      </c>
      <c r="I251">
        <f t="shared" si="100"/>
        <v>-13144.533000000054</v>
      </c>
      <c r="K251">
        <f t="shared" si="101"/>
        <v>-153909.19073489145</v>
      </c>
      <c r="L251">
        <f t="shared" si="102"/>
        <v>-148136.16737804312</v>
      </c>
      <c r="M251">
        <f t="shared" si="103"/>
        <v>5773.0233568483382</v>
      </c>
      <c r="N251">
        <f t="shared" si="104"/>
        <v>-133909.19073489145</v>
      </c>
      <c r="O251">
        <f t="shared" si="105"/>
        <v>-135509.19073489145</v>
      </c>
      <c r="P251">
        <f t="shared" si="106"/>
        <v>-181839.96303893501</v>
      </c>
      <c r="Q251" s="2">
        <f t="shared" si="107"/>
        <v>502762.97655191156</v>
      </c>
      <c r="R251">
        <f t="shared" si="108"/>
        <v>-2100.6538296138006</v>
      </c>
      <c r="S251">
        <f t="shared" si="109"/>
        <v>-215279.26900750524</v>
      </c>
      <c r="T251">
        <f t="shared" si="110"/>
        <v>33439.305968570232</v>
      </c>
    </row>
    <row r="252" spans="2:20">
      <c r="B252" s="3">
        <v>2480</v>
      </c>
      <c r="C252">
        <f t="shared" si="112"/>
        <v>-241273.02822542621</v>
      </c>
      <c r="D252">
        <f t="shared" si="111"/>
        <v>-240890.83103393414</v>
      </c>
      <c r="E252">
        <f t="shared" si="114"/>
        <v>-244116.3557838148</v>
      </c>
      <c r="F252">
        <f t="shared" si="113"/>
        <v>-254520.80022542621</v>
      </c>
      <c r="G252">
        <f t="shared" si="98"/>
        <v>382.19719149207231</v>
      </c>
      <c r="H252">
        <f t="shared" si="99"/>
        <v>-2843.3275583885843</v>
      </c>
      <c r="I252">
        <f t="shared" si="100"/>
        <v>-13247.771999999997</v>
      </c>
      <c r="K252">
        <f t="shared" si="101"/>
        <v>-154812.82504275753</v>
      </c>
      <c r="L252">
        <f t="shared" si="102"/>
        <v>-149179.92026252119</v>
      </c>
      <c r="M252">
        <f t="shared" si="103"/>
        <v>5632.9047802363348</v>
      </c>
      <c r="N252">
        <f t="shared" si="104"/>
        <v>-134812.82504275753</v>
      </c>
      <c r="O252">
        <f t="shared" si="105"/>
        <v>-136412.82504275753</v>
      </c>
      <c r="P252">
        <f t="shared" si="106"/>
        <v>-182852.96049786999</v>
      </c>
      <c r="Q252" s="2">
        <f t="shared" si="107"/>
        <v>506524.2002574394</v>
      </c>
      <c r="R252">
        <f t="shared" si="108"/>
        <v>-2128.9145669208001</v>
      </c>
      <c r="S252">
        <f t="shared" si="109"/>
        <v>-216507.19461396354</v>
      </c>
      <c r="T252">
        <f t="shared" si="110"/>
        <v>33654.234116093547</v>
      </c>
    </row>
    <row r="253" spans="2:20">
      <c r="B253" s="3">
        <v>2490</v>
      </c>
      <c r="C253">
        <f t="shared" si="112"/>
        <v>-242642.66936198669</v>
      </c>
      <c r="D253">
        <f t="shared" si="111"/>
        <v>-242234.53594167973</v>
      </c>
      <c r="E253">
        <f t="shared" si="114"/>
        <v>-245465.35771937546</v>
      </c>
      <c r="F253">
        <f t="shared" si="113"/>
        <v>-255993.68036198674</v>
      </c>
      <c r="G253">
        <f t="shared" si="98"/>
        <v>408.1334203069564</v>
      </c>
      <c r="H253">
        <f t="shared" si="99"/>
        <v>-2822.6883573887753</v>
      </c>
      <c r="I253">
        <f t="shared" si="100"/>
        <v>-13351.011000000057</v>
      </c>
      <c r="K253">
        <f t="shared" si="101"/>
        <v>-155718.22100971008</v>
      </c>
      <c r="L253">
        <f t="shared" si="102"/>
        <v>-150225.26753664855</v>
      </c>
      <c r="M253">
        <f t="shared" si="103"/>
        <v>5492.9534730615269</v>
      </c>
      <c r="N253">
        <f t="shared" si="104"/>
        <v>-135718.22100971008</v>
      </c>
      <c r="O253">
        <f t="shared" si="105"/>
        <v>-137318.22100971008</v>
      </c>
      <c r="P253">
        <f t="shared" si="106"/>
        <v>-183867.85324456115</v>
      </c>
      <c r="Q253" s="2">
        <f t="shared" si="107"/>
        <v>510297.40948118118</v>
      </c>
      <c r="R253">
        <f t="shared" si="108"/>
        <v>-2157.1753042278001</v>
      </c>
      <c r="S253">
        <f t="shared" si="109"/>
        <v>-217736.73649928469</v>
      </c>
      <c r="T253">
        <f t="shared" si="110"/>
        <v>33868.883254723536</v>
      </c>
    </row>
    <row r="254" spans="2:20">
      <c r="B254" s="3">
        <v>2500</v>
      </c>
      <c r="C254">
        <f t="shared" si="112"/>
        <v>-244014.26472066797</v>
      </c>
      <c r="D254">
        <f t="shared" si="111"/>
        <v>-243579.96486209182</v>
      </c>
      <c r="E254">
        <f t="shared" si="114"/>
        <v>-246815.89715304488</v>
      </c>
      <c r="F254">
        <f t="shared" si="113"/>
        <v>-257468.51472066797</v>
      </c>
      <c r="G254">
        <f t="shared" si="98"/>
        <v>434.29985857615247</v>
      </c>
      <c r="H254">
        <f t="shared" si="99"/>
        <v>-2801.6324323769077</v>
      </c>
      <c r="I254">
        <f t="shared" si="100"/>
        <v>-13454.25</v>
      </c>
      <c r="K254">
        <f t="shared" si="101"/>
        <v>-156625.37924089798</v>
      </c>
      <c r="L254">
        <f t="shared" si="102"/>
        <v>-151272.206405937</v>
      </c>
      <c r="M254">
        <f t="shared" si="103"/>
        <v>5353.1728349609766</v>
      </c>
      <c r="N254">
        <f t="shared" si="104"/>
        <v>-136625.37924089798</v>
      </c>
      <c r="O254">
        <f t="shared" si="105"/>
        <v>-138225.37924089798</v>
      </c>
      <c r="P254">
        <f t="shared" si="106"/>
        <v>-184884.63622741131</v>
      </c>
      <c r="Q254" s="2">
        <f t="shared" si="107"/>
        <v>514082.59364312293</v>
      </c>
      <c r="R254">
        <f t="shared" si="108"/>
        <v>-2185.4360415348001</v>
      </c>
      <c r="S254">
        <f t="shared" si="109"/>
        <v>-218967.89072983476</v>
      </c>
      <c r="T254">
        <f t="shared" si="110"/>
        <v>34083.254502423457</v>
      </c>
    </row>
    <row r="255" spans="2:20">
      <c r="B255" s="3">
        <v>2510</v>
      </c>
      <c r="C255">
        <f t="shared" si="112"/>
        <v>-245387.80648453953</v>
      </c>
      <c r="D255">
        <f t="shared" ref="D255:D304" si="115">-14327.309 + 244.16802 *B255 - 42.9278 * B255 *LN(B255)</f>
        <v>-244927.11089908285</v>
      </c>
      <c r="E255">
        <f t="shared" ref="E255:E304" si="116">-4698.365 + 202.685635 * B255 - 38.2836 * B255 * LN(B255)</f>
        <v>-248167.96793479793</v>
      </c>
      <c r="F255">
        <f t="shared" ref="F255:F304" si="117">-10166.3 + 281.797193 * B255 - 48.66 * B255 * LN(B255)</f>
        <v>-258945.29548453959</v>
      </c>
      <c r="G255">
        <f t="shared" ref="G255:G304" si="118">D255-C255</f>
        <v>460.69558545667678</v>
      </c>
      <c r="H255">
        <f t="shared" ref="H255:H304" si="119">E255-C255</f>
        <v>-2780.161450258398</v>
      </c>
      <c r="I255">
        <f t="shared" ref="I255:I304" si="120">F255-C255</f>
        <v>-13557.48900000006</v>
      </c>
      <c r="K255">
        <f t="shared" si="101"/>
        <v>-157534.30040325591</v>
      </c>
      <c r="L255">
        <f t="shared" si="102"/>
        <v>-152320.7340826313</v>
      </c>
      <c r="M255">
        <f t="shared" si="103"/>
        <v>5213.5663206246099</v>
      </c>
    </row>
    <row r="256" spans="2:20">
      <c r="B256" s="3">
        <v>2520</v>
      </c>
      <c r="C256">
        <f t="shared" si="112"/>
        <v>-246763.28689895838</v>
      </c>
      <c r="D256">
        <f t="shared" si="115"/>
        <v>-246275.96721151471</v>
      </c>
      <c r="E256">
        <f t="shared" si="116"/>
        <v>-249521.563963614</v>
      </c>
      <c r="F256">
        <f t="shared" si="117"/>
        <v>-260424.01489895838</v>
      </c>
      <c r="G256">
        <f t="shared" si="118"/>
        <v>487.31968744366895</v>
      </c>
      <c r="H256">
        <f t="shared" si="119"/>
        <v>-2758.2770646556164</v>
      </c>
      <c r="I256">
        <f t="shared" si="120"/>
        <v>-13660.728000000003</v>
      </c>
      <c r="K256">
        <f t="shared" si="101"/>
        <v>-158444.98522514192</v>
      </c>
      <c r="L256">
        <f t="shared" si="102"/>
        <v>-153370.84778468026</v>
      </c>
      <c r="M256">
        <f t="shared" si="103"/>
        <v>5074.1374404616654</v>
      </c>
    </row>
    <row r="257" spans="2:13">
      <c r="B257" s="3">
        <v>2530</v>
      </c>
      <c r="C257">
        <f t="shared" si="112"/>
        <v>-248140.69827082567</v>
      </c>
      <c r="D257">
        <f t="shared" si="115"/>
        <v>-247626.52701254433</v>
      </c>
      <c r="E257">
        <f t="shared" si="116"/>
        <v>-250876.67918689328</v>
      </c>
      <c r="F257">
        <f t="shared" si="117"/>
        <v>-261904.66527082573</v>
      </c>
      <c r="G257">
        <f t="shared" si="118"/>
        <v>514.1712582813343</v>
      </c>
      <c r="H257">
        <f t="shared" si="119"/>
        <v>-2735.9809160676086</v>
      </c>
      <c r="I257">
        <f t="shared" si="120"/>
        <v>-13763.967000000062</v>
      </c>
      <c r="K257">
        <f t="shared" si="101"/>
        <v>-159357.43449598202</v>
      </c>
      <c r="L257">
        <f t="shared" si="102"/>
        <v>-154422.54473471048</v>
      </c>
      <c r="M257">
        <f t="shared" si="103"/>
        <v>4934.8897612715373</v>
      </c>
    </row>
    <row r="258" spans="2:13">
      <c r="B258" s="3">
        <v>2540</v>
      </c>
      <c r="C258">
        <f t="shared" si="112"/>
        <v>-249520.03296785918</v>
      </c>
      <c r="D258">
        <f t="shared" si="115"/>
        <v>-248978.78356898017</v>
      </c>
      <c r="E258">
        <f t="shared" si="116"/>
        <v>-252233.30759988341</v>
      </c>
      <c r="F258">
        <f t="shared" si="117"/>
        <v>-263387.23896785919</v>
      </c>
      <c r="G258">
        <f t="shared" si="118"/>
        <v>541.24939887900837</v>
      </c>
      <c r="H258">
        <f t="shared" si="119"/>
        <v>-2713.2746320242295</v>
      </c>
      <c r="I258">
        <f t="shared" si="120"/>
        <v>-13867.206000000006</v>
      </c>
      <c r="K258">
        <f t="shared" si="101"/>
        <v>-160271.6490659196</v>
      </c>
      <c r="L258">
        <f t="shared" si="102"/>
        <v>-155475.82215899913</v>
      </c>
      <c r="M258">
        <f t="shared" si="103"/>
        <v>4795.8269069204689</v>
      </c>
    </row>
    <row r="259" spans="2:13">
      <c r="B259" s="3">
        <v>2550</v>
      </c>
      <c r="C259">
        <f t="shared" si="112"/>
        <v>-250901.28341787308</v>
      </c>
      <c r="D259">
        <f t="shared" si="115"/>
        <v>-250332.73020064831</v>
      </c>
      <c r="E259">
        <f t="shared" si="116"/>
        <v>-253591.44324511359</v>
      </c>
      <c r="F259">
        <f t="shared" si="117"/>
        <v>-264871.72841787315</v>
      </c>
      <c r="G259">
        <f t="shared" si="118"/>
        <v>568.55321722477674</v>
      </c>
      <c r="H259">
        <f t="shared" si="119"/>
        <v>-2690.1598272405099</v>
      </c>
      <c r="I259">
        <f t="shared" si="120"/>
        <v>-13970.445000000065</v>
      </c>
      <c r="K259">
        <f t="shared" si="101"/>
        <v>-161187.62984547057</v>
      </c>
      <c r="L259">
        <f t="shared" si="102"/>
        <v>-156530.67728644668</v>
      </c>
      <c r="M259">
        <f t="shared" si="103"/>
        <v>4656.9525590238918</v>
      </c>
    </row>
    <row r="260" spans="2:13">
      <c r="B260" s="3">
        <v>2560</v>
      </c>
      <c r="C260">
        <f t="shared" si="112"/>
        <v>-252284.44210807246</v>
      </c>
      <c r="D260">
        <f t="shared" si="115"/>
        <v>-251688.36027976836</v>
      </c>
      <c r="E260">
        <f t="shared" si="116"/>
        <v>-254951.08021183906</v>
      </c>
      <c r="F260">
        <f t="shared" si="117"/>
        <v>-266358.12610807247</v>
      </c>
      <c r="G260">
        <f t="shared" si="118"/>
        <v>596.08182830410078</v>
      </c>
      <c r="H260">
        <f t="shared" si="119"/>
        <v>-2666.6381037665997</v>
      </c>
      <c r="I260">
        <f t="shared" si="120"/>
        <v>-14073.684000000008</v>
      </c>
      <c r="K260">
        <f t="shared" si="101"/>
        <v>-162105.37780518463</v>
      </c>
      <c r="L260">
        <f t="shared" si="102"/>
        <v>-157587.10734755074</v>
      </c>
      <c r="M260">
        <f t="shared" si="103"/>
        <v>4518.2704576338874</v>
      </c>
    </row>
    <row r="261" spans="2:13">
      <c r="B261" s="3">
        <v>2570</v>
      </c>
      <c r="C261">
        <f t="shared" si="112"/>
        <v>-253669.50158435572</v>
      </c>
      <c r="D261">
        <f t="shared" si="115"/>
        <v>-253045.66723034065</v>
      </c>
      <c r="E261">
        <f t="shared" si="116"/>
        <v>-256312.21263549261</v>
      </c>
      <c r="F261">
        <f t="shared" si="117"/>
        <v>-267846.42458435555</v>
      </c>
      <c r="G261">
        <f t="shared" si="118"/>
        <v>623.83435401506722</v>
      </c>
      <c r="H261">
        <f t="shared" si="119"/>
        <v>-2642.7110511368955</v>
      </c>
      <c r="I261">
        <f t="shared" si="120"/>
        <v>-14176.922999999835</v>
      </c>
      <c r="K261">
        <f t="shared" si="101"/>
        <v>-163024.89397531009</v>
      </c>
      <c r="L261">
        <f t="shared" si="102"/>
        <v>-158645.10957337846</v>
      </c>
      <c r="M261">
        <f t="shared" si="103"/>
        <v>4379.7844019316253</v>
      </c>
    </row>
    <row r="262" spans="2:13">
      <c r="B262" s="3">
        <v>2580</v>
      </c>
      <c r="C262">
        <f t="shared" si="112"/>
        <v>-255056.45445063058</v>
      </c>
      <c r="D262">
        <f t="shared" si="115"/>
        <v>-254404.64452754008</v>
      </c>
      <c r="E262">
        <f t="shared" si="116"/>
        <v>-257674.83469714638</v>
      </c>
      <c r="F262">
        <f t="shared" si="117"/>
        <v>-269336.61645063048</v>
      </c>
      <c r="G262">
        <f t="shared" si="118"/>
        <v>651.80992309050635</v>
      </c>
      <c r="H262">
        <f t="shared" si="119"/>
        <v>-2618.3802465157933</v>
      </c>
      <c r="I262">
        <f t="shared" si="120"/>
        <v>-14280.161999999895</v>
      </c>
      <c r="K262">
        <f t="shared" ref="K262:K293" si="121">-7746.302 + 131.9197*B262-23.56414*B262*LN(B262) - (3.443396*10^-3)*B262^2 + (5.662834*10^-7)*B262^3 - (1.309265*10^-10)*B262^4+ 65812.39/B262</f>
        <v>-163946.17944546576</v>
      </c>
      <c r="L262">
        <f t="shared" ref="L262:L293" si="122">34085.045 + 117.224788 * B262 - 23.56414 *B262 * LN(B262) - 0.003443396 * B262^2 + 0.0000005662834 * B262^3 - 0.0000000001309265 * B262^4 + 65812.39/B262 + (4.24519*10^-22)*B262^7</f>
        <v>-159704.68119453944</v>
      </c>
      <c r="M262">
        <f t="shared" ref="M262:M304" si="123">L262-K262</f>
        <v>4241.4982509263209</v>
      </c>
    </row>
    <row r="263" spans="2:13">
      <c r="B263" s="3">
        <v>2590</v>
      </c>
      <c r="C263">
        <f t="shared" si="112"/>
        <v>-256445.29336813965</v>
      </c>
      <c r="D263">
        <f t="shared" si="115"/>
        <v>-255765.28569712292</v>
      </c>
      <c r="E263">
        <f t="shared" si="116"/>
        <v>-259038.94062298071</v>
      </c>
      <c r="F263">
        <f t="shared" si="117"/>
        <v>-270828.69436813949</v>
      </c>
      <c r="G263">
        <f t="shared" si="118"/>
        <v>680.00767101673409</v>
      </c>
      <c r="H263">
        <f t="shared" si="119"/>
        <v>-2593.6472548410529</v>
      </c>
      <c r="I263">
        <f t="shared" si="120"/>
        <v>-14383.400999999838</v>
      </c>
      <c r="K263">
        <f t="shared" si="121"/>
        <v>-164869.23536431673</v>
      </c>
      <c r="L263">
        <f t="shared" si="122"/>
        <v>-160765.81944015797</v>
      </c>
      <c r="M263">
        <f t="shared" si="123"/>
        <v>4103.4159241587622</v>
      </c>
    </row>
    <row r="264" spans="2:13">
      <c r="B264" s="3">
        <v>2600</v>
      </c>
      <c r="C264">
        <f t="shared" si="112"/>
        <v>-257836.01105479524</v>
      </c>
      <c r="D264">
        <f t="shared" si="115"/>
        <v>-257127.58431483922</v>
      </c>
      <c r="E264">
        <f t="shared" si="116"/>
        <v>-260404.52468376164</v>
      </c>
      <c r="F264">
        <f t="shared" si="117"/>
        <v>-272322.65105479513</v>
      </c>
      <c r="G264">
        <f t="shared" si="118"/>
        <v>708.42673995601945</v>
      </c>
      <c r="H264">
        <f t="shared" si="119"/>
        <v>-2568.5136289664079</v>
      </c>
      <c r="I264">
        <f t="shared" si="120"/>
        <v>-14486.639999999898</v>
      </c>
      <c r="K264">
        <f t="shared" si="121"/>
        <v>-165794.06293925529</v>
      </c>
      <c r="L264">
        <f t="shared" si="122"/>
        <v>-161828.52153684478</v>
      </c>
      <c r="M264">
        <f t="shared" si="123"/>
        <v>3965.5414024105121</v>
      </c>
    </row>
    <row r="265" spans="2:13">
      <c r="B265" s="3">
        <v>2610</v>
      </c>
      <c r="C265">
        <f t="shared" si="112"/>
        <v>-259228.60028452671</v>
      </c>
      <c r="D265">
        <f t="shared" si="115"/>
        <v>-258491.53400585684</v>
      </c>
      <c r="E265">
        <f t="shared" si="116"/>
        <v>-261771.58119432663</v>
      </c>
      <c r="F265">
        <f t="shared" si="117"/>
        <v>-273818.47928452655</v>
      </c>
      <c r="G265">
        <f t="shared" si="118"/>
        <v>737.06627866986673</v>
      </c>
      <c r="H265">
        <f t="shared" si="119"/>
        <v>-2542.9809097999241</v>
      </c>
      <c r="I265">
        <f t="shared" si="120"/>
        <v>-14589.878999999841</v>
      </c>
      <c r="K265">
        <f t="shared" si="121"/>
        <v>-166720.66343608755</v>
      </c>
      <c r="L265">
        <f t="shared" si="122"/>
        <v>-162892.78470766821</v>
      </c>
      <c r="M265">
        <f t="shared" si="123"/>
        <v>3827.8787284193386</v>
      </c>
    </row>
    <row r="266" spans="2:13">
      <c r="B266" s="3">
        <v>2620</v>
      </c>
      <c r="C266">
        <f t="shared" si="112"/>
        <v>-260623.05388663581</v>
      </c>
      <c r="D266">
        <f t="shared" si="115"/>
        <v>-259857.12844419363</v>
      </c>
      <c r="E266">
        <f t="shared" si="116"/>
        <v>-263140.10451307823</v>
      </c>
      <c r="F266">
        <f t="shared" si="117"/>
        <v>-275316.17188663571</v>
      </c>
      <c r="G266">
        <f t="shared" si="118"/>
        <v>765.92544244218152</v>
      </c>
      <c r="H266">
        <f t="shared" si="119"/>
        <v>-2517.0506264424184</v>
      </c>
      <c r="I266">
        <f t="shared" si="120"/>
        <v>-14693.1179999999</v>
      </c>
      <c r="K266">
        <f t="shared" si="121"/>
        <v>-167649.03817872351</v>
      </c>
      <c r="L266">
        <f t="shared" si="122"/>
        <v>-163958.60617112447</v>
      </c>
      <c r="M266">
        <f t="shared" si="123"/>
        <v>3690.4320075990399</v>
      </c>
    </row>
    <row r="267" spans="2:13">
      <c r="B267" s="3">
        <v>2630</v>
      </c>
      <c r="C267">
        <f t="shared" si="112"/>
        <v>-262019.36474516266</v>
      </c>
      <c r="D267">
        <f t="shared" si="115"/>
        <v>-261224.36135215755</v>
      </c>
      <c r="E267">
        <f t="shared" si="116"/>
        <v>-264510.0890414844</v>
      </c>
      <c r="F267">
        <f t="shared" si="117"/>
        <v>-276815.7217451625</v>
      </c>
      <c r="G267">
        <f t="shared" si="118"/>
        <v>795.00339300511405</v>
      </c>
      <c r="H267">
        <f t="shared" si="119"/>
        <v>-2490.7242963217432</v>
      </c>
      <c r="I267">
        <f t="shared" si="120"/>
        <v>-14796.356999999844</v>
      </c>
      <c r="K267">
        <f t="shared" si="121"/>
        <v>-168579.18854887297</v>
      </c>
      <c r="L267">
        <f t="shared" si="122"/>
        <v>-165025.98314010754</v>
      </c>
      <c r="M267">
        <f t="shared" si="123"/>
        <v>3553.2054087654396</v>
      </c>
    </row>
    <row r="268" spans="2:13">
      <c r="B268" s="3">
        <v>2640</v>
      </c>
      <c r="C268">
        <f t="shared" si="112"/>
        <v>-263417.52579826163</v>
      </c>
      <c r="D268">
        <f t="shared" si="115"/>
        <v>-262593.2264997958</v>
      </c>
      <c r="E268">
        <f t="shared" si="116"/>
        <v>-265881.52922358818</v>
      </c>
      <c r="F268">
        <f t="shared" si="117"/>
        <v>-278317.12179826153</v>
      </c>
      <c r="G268">
        <f t="shared" si="118"/>
        <v>824.299298465834</v>
      </c>
      <c r="H268">
        <f t="shared" si="119"/>
        <v>-2464.0034253265476</v>
      </c>
      <c r="I268">
        <f t="shared" si="120"/>
        <v>-14899.595999999903</v>
      </c>
      <c r="K268">
        <f t="shared" si="121"/>
        <v>-169511.11598574536</v>
      </c>
      <c r="L268">
        <f t="shared" si="122"/>
        <v>-166094.91282087704</v>
      </c>
      <c r="M268">
        <f t="shared" si="123"/>
        <v>3416.2031648683187</v>
      </c>
    </row>
    <row r="269" spans="2:13">
      <c r="B269" s="3">
        <v>2650</v>
      </c>
      <c r="C269">
        <f t="shared" si="112"/>
        <v>-264817.53003758658</v>
      </c>
      <c r="D269">
        <f t="shared" si="115"/>
        <v>-263963.71770435304</v>
      </c>
      <c r="E269">
        <f t="shared" si="116"/>
        <v>-267254.41954552347</v>
      </c>
      <c r="F269">
        <f t="shared" si="117"/>
        <v>-279820.36503758642</v>
      </c>
      <c r="G269">
        <f t="shared" si="118"/>
        <v>853.81233323353808</v>
      </c>
      <c r="H269">
        <f t="shared" si="119"/>
        <v>-2436.8895079368958</v>
      </c>
      <c r="I269">
        <f t="shared" si="120"/>
        <v>-15002.834999999846</v>
      </c>
      <c r="K269">
        <f t="shared" si="121"/>
        <v>-170444.82198575485</v>
      </c>
      <c r="L269">
        <f t="shared" si="122"/>
        <v>-167165.39241202635</v>
      </c>
      <c r="M269">
        <f t="shared" si="123"/>
        <v>3279.4295737284992</v>
      </c>
    </row>
    <row r="270" spans="2:13">
      <c r="B270" s="3">
        <v>2660</v>
      </c>
      <c r="C270">
        <f t="shared" si="112"/>
        <v>-266219.37050768465</v>
      </c>
      <c r="D270">
        <f t="shared" si="115"/>
        <v>-265335.82882973575</v>
      </c>
      <c r="E270">
        <f t="shared" si="116"/>
        <v>-268628.75453503837</v>
      </c>
      <c r="F270">
        <f t="shared" si="117"/>
        <v>-281325.44450768456</v>
      </c>
      <c r="G270">
        <f t="shared" si="118"/>
        <v>883.54167794890236</v>
      </c>
      <c r="H270">
        <f t="shared" si="119"/>
        <v>-2409.3840273537207</v>
      </c>
      <c r="I270">
        <f t="shared" si="120"/>
        <v>-15106.073999999906</v>
      </c>
      <c r="K270">
        <f t="shared" si="121"/>
        <v>-171380.3081022288</v>
      </c>
      <c r="L270">
        <f t="shared" si="122"/>
        <v>-168237.41910344866</v>
      </c>
      <c r="M270">
        <f t="shared" si="123"/>
        <v>3142.8889987801376</v>
      </c>
    </row>
    <row r="271" spans="2:13">
      <c r="B271" s="3">
        <v>2670</v>
      </c>
      <c r="C271">
        <f t="shared" si="112"/>
        <v>-267623.04030540003</v>
      </c>
      <c r="D271">
        <f t="shared" si="115"/>
        <v>-266709.55378598778</v>
      </c>
      <c r="E271">
        <f t="shared" si="116"/>
        <v>-270004.52876102598</v>
      </c>
      <c r="F271">
        <f t="shared" si="117"/>
        <v>-282832.35330539988</v>
      </c>
      <c r="G271">
        <f t="shared" si="118"/>
        <v>913.48651941225398</v>
      </c>
      <c r="H271">
        <f t="shared" si="119"/>
        <v>-2381.4884556259494</v>
      </c>
      <c r="I271">
        <f t="shared" si="120"/>
        <v>-15209.312999999849</v>
      </c>
      <c r="K271">
        <f t="shared" si="121"/>
        <v>-172317.5759451215</v>
      </c>
      <c r="L271">
        <f t="shared" si="122"/>
        <v>-169310.99007530176</v>
      </c>
      <c r="M271">
        <f t="shared" si="123"/>
        <v>3006.5858698197408</v>
      </c>
    </row>
    <row r="272" spans="2:13">
      <c r="B272" s="3">
        <v>2680</v>
      </c>
      <c r="C272">
        <f t="shared" si="112"/>
        <v>-269028.53257928614</v>
      </c>
      <c r="D272">
        <f t="shared" si="115"/>
        <v>-268084.88652876997</v>
      </c>
      <c r="E272">
        <f t="shared" si="116"/>
        <v>-271381.73683306249</v>
      </c>
      <c r="F272">
        <f t="shared" si="117"/>
        <v>-284341.08457928605</v>
      </c>
      <c r="G272">
        <f t="shared" si="118"/>
        <v>943.64605051616672</v>
      </c>
      <c r="H272">
        <f t="shared" si="119"/>
        <v>-2353.2042537763482</v>
      </c>
      <c r="I272">
        <f t="shared" si="120"/>
        <v>-15312.551999999909</v>
      </c>
      <c r="K272">
        <f t="shared" si="121"/>
        <v>-173256.6271807318</v>
      </c>
      <c r="L272">
        <f t="shared" si="122"/>
        <v>-170386.10249697184</v>
      </c>
      <c r="M272">
        <f t="shared" si="123"/>
        <v>2870.5246837599552</v>
      </c>
    </row>
    <row r="273" spans="2:13">
      <c r="B273" s="3">
        <v>2690</v>
      </c>
      <c r="C273">
        <f t="shared" si="112"/>
        <v>-270435.84052902751</v>
      </c>
      <c r="D273">
        <f t="shared" si="115"/>
        <v>-269461.82105885132</v>
      </c>
      <c r="E273">
        <f t="shared" si="116"/>
        <v>-272760.37340095127</v>
      </c>
      <c r="F273">
        <f t="shared" si="117"/>
        <v>-285851.63152902736</v>
      </c>
      <c r="G273">
        <f t="shared" si="118"/>
        <v>974.01947017619386</v>
      </c>
      <c r="H273">
        <f t="shared" si="119"/>
        <v>-2324.5328719237586</v>
      </c>
      <c r="I273">
        <f t="shared" si="120"/>
        <v>-15415.790999999852</v>
      </c>
      <c r="K273">
        <f t="shared" si="121"/>
        <v>-174197.46353142528</v>
      </c>
      <c r="L273">
        <f t="shared" si="122"/>
        <v>-171462.75352603581</v>
      </c>
      <c r="M273">
        <f t="shared" si="123"/>
        <v>2734.7100053894683</v>
      </c>
    </row>
    <row r="274" spans="2:13">
      <c r="B274" s="3">
        <v>2700</v>
      </c>
      <c r="C274">
        <f t="shared" si="112"/>
        <v>-271844.95740486821</v>
      </c>
      <c r="D274">
        <f t="shared" si="115"/>
        <v>-270840.35142160463</v>
      </c>
      <c r="E274">
        <f t="shared" si="116"/>
        <v>-274140.43315427389</v>
      </c>
      <c r="F274">
        <f t="shared" si="117"/>
        <v>-287363.98740486812</v>
      </c>
      <c r="G274">
        <f t="shared" si="118"/>
        <v>1004.6059832635801</v>
      </c>
      <c r="H274">
        <f t="shared" si="119"/>
        <v>-2295.475749405683</v>
      </c>
      <c r="I274">
        <f t="shared" si="120"/>
        <v>-15519.029999999912</v>
      </c>
      <c r="K274">
        <f t="shared" si="121"/>
        <v>-175140.0867753597</v>
      </c>
      <c r="L274">
        <f t="shared" si="122"/>
        <v>-172540.94030722126</v>
      </c>
      <c r="M274">
        <f t="shared" si="123"/>
        <v>2599.1464681384386</v>
      </c>
    </row>
    <row r="275" spans="2:13">
      <c r="B275" s="3">
        <v>2710</v>
      </c>
      <c r="C275">
        <f t="shared" si="112"/>
        <v>-273255.87650705152</v>
      </c>
      <c r="D275">
        <f t="shared" si="115"/>
        <v>-272220.47170651122</v>
      </c>
      <c r="E275">
        <f t="shared" si="116"/>
        <v>-275521.9108219496</v>
      </c>
      <c r="F275">
        <f t="shared" si="117"/>
        <v>-288878.14550705138</v>
      </c>
      <c r="G275">
        <f t="shared" si="118"/>
        <v>1035.4048005403019</v>
      </c>
      <c r="H275">
        <f t="shared" si="119"/>
        <v>-2266.0343148980755</v>
      </c>
      <c r="I275">
        <f t="shared" si="120"/>
        <v>-15622.268999999855</v>
      </c>
      <c r="K275">
        <f t="shared" si="121"/>
        <v>-176084.49874621569</v>
      </c>
      <c r="L275">
        <f t="shared" si="122"/>
        <v>-173620.65997136579</v>
      </c>
      <c r="M275">
        <f t="shared" si="123"/>
        <v>2463.8387748498935</v>
      </c>
    </row>
    <row r="276" spans="2:13">
      <c r="B276" s="3">
        <v>2720</v>
      </c>
      <c r="C276">
        <f t="shared" si="112"/>
        <v>-274668.59118526545</v>
      </c>
      <c r="D276">
        <f t="shared" si="115"/>
        <v>-273602.17604667332</v>
      </c>
      <c r="E276">
        <f t="shared" si="116"/>
        <v>-276904.80117179791</v>
      </c>
      <c r="F276">
        <f t="shared" si="117"/>
        <v>-290394.09918526537</v>
      </c>
      <c r="G276">
        <f t="shared" si="118"/>
        <v>1066.4151385921286</v>
      </c>
      <c r="H276">
        <f t="shared" si="119"/>
        <v>-2236.2099865324562</v>
      </c>
      <c r="I276">
        <f t="shared" si="120"/>
        <v>-15725.507999999914</v>
      </c>
      <c r="K276">
        <f t="shared" si="121"/>
        <v>-177030.70133292992</v>
      </c>
      <c r="L276">
        <f t="shared" si="122"/>
        <v>-174701.90963437362</v>
      </c>
      <c r="M276">
        <f t="shared" si="123"/>
        <v>2328.7916985563061</v>
      </c>
    </row>
    <row r="277" spans="2:13">
      <c r="B277" s="3">
        <v>2730</v>
      </c>
      <c r="C277">
        <f t="shared" si="112"/>
        <v>-276083.09483809792</v>
      </c>
      <c r="D277">
        <f t="shared" si="115"/>
        <v>-274985.45861833205</v>
      </c>
      <c r="E277">
        <f t="shared" si="116"/>
        <v>-278289.09901011118</v>
      </c>
      <c r="F277">
        <f t="shared" si="117"/>
        <v>-291911.84183809778</v>
      </c>
      <c r="G277">
        <f t="shared" si="118"/>
        <v>1097.6362197658746</v>
      </c>
      <c r="H277">
        <f t="shared" si="119"/>
        <v>-2206.0041720132576</v>
      </c>
      <c r="I277">
        <f t="shared" si="120"/>
        <v>-15828.746999999858</v>
      </c>
      <c r="K277">
        <f t="shared" si="121"/>
        <v>-177978.69647943432</v>
      </c>
      <c r="L277">
        <f t="shared" si="122"/>
        <v>-175784.68639617122</v>
      </c>
      <c r="M277">
        <f t="shared" si="123"/>
        <v>2194.0100832630997</v>
      </c>
    </row>
    <row r="278" spans="2:13">
      <c r="B278" s="3">
        <v>2740</v>
      </c>
      <c r="C278">
        <f t="shared" si="112"/>
        <v>-277499.38091249857</v>
      </c>
      <c r="D278">
        <f t="shared" si="115"/>
        <v>-276370.31364039343</v>
      </c>
      <c r="E278">
        <f t="shared" si="116"/>
        <v>-279674.7991812306</v>
      </c>
      <c r="F278">
        <f t="shared" si="117"/>
        <v>-293431.36691249849</v>
      </c>
      <c r="G278">
        <f t="shared" si="118"/>
        <v>1129.0672721051378</v>
      </c>
      <c r="H278">
        <f t="shared" si="119"/>
        <v>-2175.4182687320281</v>
      </c>
      <c r="I278">
        <f t="shared" si="120"/>
        <v>-15931.985999999917</v>
      </c>
      <c r="K278">
        <f t="shared" si="121"/>
        <v>-178928.48618439634</v>
      </c>
      <c r="L278">
        <f t="shared" si="122"/>
        <v>-176868.98733965983</v>
      </c>
      <c r="M278">
        <f t="shared" si="123"/>
        <v>2059.4988447365176</v>
      </c>
    </row>
    <row r="279" spans="2:13">
      <c r="B279" s="3">
        <v>2750</v>
      </c>
      <c r="C279">
        <f t="shared" si="112"/>
        <v>-278917.44290325057</v>
      </c>
      <c r="D279">
        <f t="shared" si="115"/>
        <v>-277756.7353739622</v>
      </c>
      <c r="E279">
        <f t="shared" si="116"/>
        <v>-281061.89656713069</v>
      </c>
      <c r="F279">
        <f t="shared" si="117"/>
        <v>-294952.66790325043</v>
      </c>
      <c r="G279">
        <f t="shared" si="118"/>
        <v>1160.7075292883674</v>
      </c>
      <c r="H279">
        <f t="shared" si="119"/>
        <v>-2144.4536638801219</v>
      </c>
      <c r="I279">
        <f t="shared" si="120"/>
        <v>-16035.22499999986</v>
      </c>
      <c r="K279">
        <f t="shared" si="121"/>
        <v>-179880.07250096588</v>
      </c>
      <c r="L279">
        <f t="shared" si="122"/>
        <v>-177954.80952966769</v>
      </c>
      <c r="M279">
        <f t="shared" si="123"/>
        <v>1925.262971298187</v>
      </c>
    </row>
    <row r="280" spans="2:13">
      <c r="B280" s="3">
        <v>2760</v>
      </c>
      <c r="C280">
        <f t="shared" si="112"/>
        <v>-280337.27435244748</v>
      </c>
      <c r="D280">
        <f t="shared" si="115"/>
        <v>-279144.71812188032</v>
      </c>
      <c r="E280">
        <f t="shared" si="116"/>
        <v>-282450.38608700794</v>
      </c>
      <c r="F280">
        <f t="shared" si="117"/>
        <v>-296475.7383524474</v>
      </c>
      <c r="G280">
        <f t="shared" si="118"/>
        <v>1192.5562305671629</v>
      </c>
      <c r="H280">
        <f t="shared" si="119"/>
        <v>-2113.111734560458</v>
      </c>
      <c r="I280">
        <f t="shared" si="120"/>
        <v>-16138.46399999992</v>
      </c>
      <c r="K280">
        <f t="shared" si="121"/>
        <v>-180833.45753652294</v>
      </c>
      <c r="L280">
        <f t="shared" si="122"/>
        <v>-179042.15001189732</v>
      </c>
      <c r="M280">
        <f t="shared" si="123"/>
        <v>1791.3075246256194</v>
      </c>
    </row>
    <row r="281" spans="2:13">
      <c r="B281" s="3">
        <v>2770</v>
      </c>
      <c r="C281">
        <f t="shared" si="112"/>
        <v>-281758.8688489804</v>
      </c>
      <c r="D281">
        <f t="shared" si="115"/>
        <v>-280534.25622827397</v>
      </c>
      <c r="E281">
        <f t="shared" si="116"/>
        <v>-283840.26269687666</v>
      </c>
      <c r="F281">
        <f t="shared" si="117"/>
        <v>-298000.57184898027</v>
      </c>
      <c r="G281">
        <f t="shared" si="118"/>
        <v>1224.6126207064372</v>
      </c>
      <c r="H281">
        <f t="shared" si="119"/>
        <v>-2081.3938478962518</v>
      </c>
      <c r="I281">
        <f t="shared" si="120"/>
        <v>-16241.702999999863</v>
      </c>
      <c r="K281">
        <f t="shared" si="121"/>
        <v>-181788.64345243212</v>
      </c>
      <c r="L281">
        <f t="shared" si="122"/>
        <v>-180131.00581187391</v>
      </c>
      <c r="M281">
        <f t="shared" si="123"/>
        <v>1657.6376405582123</v>
      </c>
    </row>
    <row r="282" spans="2:13">
      <c r="B282" s="3">
        <v>2780</v>
      </c>
      <c r="C282">
        <f t="shared" si="112"/>
        <v>-283182.22002802906</v>
      </c>
      <c r="D282">
        <f t="shared" si="115"/>
        <v>-281925.34407810611</v>
      </c>
      <c r="E282">
        <f t="shared" si="116"/>
        <v>-285231.52138916973</v>
      </c>
      <c r="F282">
        <f t="shared" si="117"/>
        <v>-299527.16202802898</v>
      </c>
      <c r="G282">
        <f t="shared" si="118"/>
        <v>1256.8759499229491</v>
      </c>
      <c r="H282">
        <f t="shared" si="119"/>
        <v>-2049.3013611406786</v>
      </c>
      <c r="I282">
        <f t="shared" si="120"/>
        <v>-16344.941999999923</v>
      </c>
      <c r="K282">
        <f t="shared" si="121"/>
        <v>-182745.63246379761</v>
      </c>
      <c r="L282">
        <f t="shared" si="122"/>
        <v>-181221.37393388877</v>
      </c>
      <c r="M282">
        <f t="shared" si="123"/>
        <v>1524.2585299088387</v>
      </c>
    </row>
    <row r="283" spans="2:13">
      <c r="B283" s="3">
        <v>2790</v>
      </c>
      <c r="C283">
        <f t="shared" si="112"/>
        <v>-284607.32157056511</v>
      </c>
      <c r="D283">
        <f t="shared" si="115"/>
        <v>-283317.97609673569</v>
      </c>
      <c r="E283">
        <f t="shared" si="116"/>
        <v>-286624.15719234652</v>
      </c>
      <c r="F283">
        <f t="shared" si="117"/>
        <v>-301055.50257056498</v>
      </c>
      <c r="G283">
        <f t="shared" si="118"/>
        <v>1289.345473829424</v>
      </c>
      <c r="H283">
        <f t="shared" si="119"/>
        <v>-2016.8356217814144</v>
      </c>
      <c r="I283">
        <f t="shared" si="120"/>
        <v>-16448.180999999866</v>
      </c>
      <c r="K283">
        <f t="shared" si="121"/>
        <v>-183704.42683922371</v>
      </c>
      <c r="L283">
        <f t="shared" si="122"/>
        <v>-182313.25135994147</v>
      </c>
      <c r="M283">
        <f t="shared" si="123"/>
        <v>1391.1754792822467</v>
      </c>
    </row>
    <row r="284" spans="2:13">
      <c r="B284" s="3">
        <v>2800</v>
      </c>
      <c r="C284">
        <f t="shared" si="112"/>
        <v>-286034.16720285674</v>
      </c>
      <c r="D284">
        <f t="shared" si="115"/>
        <v>-284712.14674948435</v>
      </c>
      <c r="E284">
        <f t="shared" si="116"/>
        <v>-288018.16517050401</v>
      </c>
      <c r="F284">
        <f t="shared" si="117"/>
        <v>-302585.58720285667</v>
      </c>
      <c r="G284">
        <f t="shared" si="118"/>
        <v>1322.0204533723881</v>
      </c>
      <c r="H284">
        <f t="shared" si="119"/>
        <v>-1983.9979676472722</v>
      </c>
      <c r="I284">
        <f t="shared" si="120"/>
        <v>-16551.419999999925</v>
      </c>
      <c r="K284">
        <f t="shared" si="121"/>
        <v>-184665.02890057809</v>
      </c>
      <c r="L284">
        <f t="shared" si="122"/>
        <v>-183406.63504867951</v>
      </c>
      <c r="M284">
        <f t="shared" si="123"/>
        <v>1258.3938518985815</v>
      </c>
    </row>
    <row r="285" spans="2:13">
      <c r="B285" s="3">
        <v>2810</v>
      </c>
      <c r="C285">
        <f t="shared" si="112"/>
        <v>-287462.75069598551</v>
      </c>
      <c r="D285">
        <f t="shared" si="115"/>
        <v>-286107.85054120631</v>
      </c>
      <c r="E285">
        <f t="shared" si="116"/>
        <v>-289413.54042299674</v>
      </c>
      <c r="F285">
        <f t="shared" si="117"/>
        <v>-304117.40969598538</v>
      </c>
      <c r="G285">
        <f t="shared" si="118"/>
        <v>1354.9001547791995</v>
      </c>
      <c r="H285">
        <f t="shared" si="119"/>
        <v>-1950.7897270112298</v>
      </c>
      <c r="I285">
        <f t="shared" si="120"/>
        <v>-16654.658999999869</v>
      </c>
      <c r="K285">
        <f t="shared" si="121"/>
        <v>-185627.4410227584</v>
      </c>
      <c r="L285">
        <f t="shared" si="122"/>
        <v>-184501.52193433521</v>
      </c>
      <c r="M285">
        <f t="shared" si="123"/>
        <v>1125.9190884231939</v>
      </c>
    </row>
    <row r="286" spans="2:13">
      <c r="B286" s="3">
        <v>2820</v>
      </c>
      <c r="C286">
        <f t="shared" si="112"/>
        <v>-288893.06586536742</v>
      </c>
      <c r="D286">
        <f t="shared" si="115"/>
        <v>-287505.08201586828</v>
      </c>
      <c r="E286">
        <f t="shared" si="116"/>
        <v>-290810.27808405913</v>
      </c>
      <c r="F286">
        <f t="shared" si="117"/>
        <v>-305650.96386536735</v>
      </c>
      <c r="G286">
        <f t="shared" si="118"/>
        <v>1387.9838494991418</v>
      </c>
      <c r="H286">
        <f t="shared" si="119"/>
        <v>-1917.2122186917113</v>
      </c>
      <c r="I286">
        <f t="shared" si="120"/>
        <v>-16757.897999999928</v>
      </c>
      <c r="K286">
        <f t="shared" si="121"/>
        <v>-186591.66563346202</v>
      </c>
      <c r="L286">
        <f t="shared" si="122"/>
        <v>-185597.90892565961</v>
      </c>
      <c r="M286">
        <f t="shared" si="123"/>
        <v>993.75670780241489</v>
      </c>
    </row>
    <row r="287" spans="2:13">
      <c r="B287" s="3">
        <v>2830</v>
      </c>
      <c r="C287">
        <f t="shared" si="112"/>
        <v>-290325.10657028097</v>
      </c>
      <c r="D287">
        <f t="shared" si="115"/>
        <v>-288903.83575613203</v>
      </c>
      <c r="E287">
        <f t="shared" si="116"/>
        <v>-292208.37332243507</v>
      </c>
      <c r="F287">
        <f t="shared" si="117"/>
        <v>-307186.24357028084</v>
      </c>
      <c r="G287">
        <f t="shared" si="118"/>
        <v>1421.270814148942</v>
      </c>
      <c r="H287">
        <f t="shared" si="119"/>
        <v>-1883.2667521541007</v>
      </c>
      <c r="I287">
        <f t="shared" si="120"/>
        <v>-16861.136999999871</v>
      </c>
      <c r="K287">
        <f t="shared" si="121"/>
        <v>-187557.70521295964</v>
      </c>
      <c r="L287">
        <f t="shared" si="122"/>
        <v>-186695.79290485437</v>
      </c>
      <c r="M287">
        <f t="shared" si="123"/>
        <v>861.91230810526758</v>
      </c>
    </row>
    <row r="288" spans="2:13">
      <c r="B288" s="3">
        <v>2840</v>
      </c>
      <c r="C288">
        <f t="shared" si="112"/>
        <v>-291758.86671340151</v>
      </c>
      <c r="D288">
        <f t="shared" si="115"/>
        <v>-290304.10638294462</v>
      </c>
      <c r="E288">
        <f t="shared" si="116"/>
        <v>-293607.82134101121</v>
      </c>
      <c r="F288">
        <f t="shared" si="117"/>
        <v>-308723.24271340144</v>
      </c>
      <c r="G288">
        <f t="shared" si="118"/>
        <v>1454.7603304568911</v>
      </c>
      <c r="H288">
        <f t="shared" si="119"/>
        <v>-1848.9546276096953</v>
      </c>
      <c r="I288">
        <f t="shared" si="120"/>
        <v>-16964.375999999931</v>
      </c>
      <c r="K288">
        <f t="shared" si="121"/>
        <v>-188525.56229387119</v>
      </c>
      <c r="L288">
        <f t="shared" si="122"/>
        <v>-187795.17072650025</v>
      </c>
      <c r="M288">
        <f t="shared" si="123"/>
        <v>730.39156737094163</v>
      </c>
    </row>
    <row r="289" spans="2:13">
      <c r="B289" s="3">
        <v>2850</v>
      </c>
      <c r="C289">
        <f t="shared" si="112"/>
        <v>-293194.34024034394</v>
      </c>
      <c r="D289">
        <f t="shared" si="115"/>
        <v>-291705.88855513395</v>
      </c>
      <c r="E289">
        <f t="shared" si="116"/>
        <v>-295008.6173764572</v>
      </c>
      <c r="F289">
        <f t="shared" si="117"/>
        <v>-310261.95524034381</v>
      </c>
      <c r="G289">
        <f t="shared" si="118"/>
        <v>1488.4516852099914</v>
      </c>
      <c r="H289">
        <f t="shared" si="119"/>
        <v>-1814.2771361132618</v>
      </c>
      <c r="I289">
        <f t="shared" si="120"/>
        <v>-17067.614999999874</v>
      </c>
      <c r="K289">
        <f t="shared" si="121"/>
        <v>-189495.23946094621</v>
      </c>
      <c r="L289">
        <f t="shared" si="122"/>
        <v>-188896.0392164831</v>
      </c>
      <c r="M289">
        <f t="shared" si="123"/>
        <v>599.20024446310708</v>
      </c>
    </row>
    <row r="290" spans="2:13">
      <c r="B290" s="3">
        <v>2860</v>
      </c>
      <c r="C290">
        <f t="shared" si="112"/>
        <v>-294631.52113921102</v>
      </c>
      <c r="D290">
        <f t="shared" si="115"/>
        <v>-293109.17696901073</v>
      </c>
      <c r="E290">
        <f t="shared" si="116"/>
        <v>-296410.75669887033</v>
      </c>
      <c r="F290">
        <f t="shared" si="117"/>
        <v>-311802.37513921096</v>
      </c>
      <c r="G290">
        <f t="shared" si="118"/>
        <v>1522.3441702002892</v>
      </c>
      <c r="H290">
        <f t="shared" si="119"/>
        <v>-1779.2355596593115</v>
      </c>
      <c r="I290">
        <f t="shared" si="120"/>
        <v>-17170.853999999934</v>
      </c>
      <c r="K290">
        <f t="shared" si="121"/>
        <v>-190466.73935084548</v>
      </c>
      <c r="L290">
        <f t="shared" si="122"/>
        <v>-189998.39517091622</v>
      </c>
      <c r="M290">
        <f t="shared" si="123"/>
        <v>468.34417992926319</v>
      </c>
    </row>
    <row r="291" spans="2:13">
      <c r="B291" s="3">
        <v>2870</v>
      </c>
      <c r="C291">
        <f t="shared" si="112"/>
        <v>-296070.40344014636</v>
      </c>
      <c r="D291">
        <f t="shared" si="115"/>
        <v>-294513.96635797375</v>
      </c>
      <c r="E291">
        <f t="shared" si="116"/>
        <v>-297814.23461142345</v>
      </c>
      <c r="F291">
        <f t="shared" si="117"/>
        <v>-313344.49644014623</v>
      </c>
      <c r="G291">
        <f t="shared" si="118"/>
        <v>1556.4370821726043</v>
      </c>
      <c r="H291">
        <f t="shared" si="119"/>
        <v>-1743.8311712770956</v>
      </c>
      <c r="I291">
        <f t="shared" si="120"/>
        <v>-17274.092999999877</v>
      </c>
      <c r="K291">
        <f t="shared" si="121"/>
        <v>-191440.06465192756</v>
      </c>
      <c r="L291">
        <f t="shared" si="122"/>
        <v>-191102.23535506098</v>
      </c>
      <c r="M291">
        <f t="shared" si="123"/>
        <v>337.82929686657735</v>
      </c>
    </row>
    <row r="292" spans="2:13">
      <c r="B292" s="3">
        <v>2880</v>
      </c>
      <c r="C292">
        <f t="shared" si="112"/>
        <v>-297510.9812148955</v>
      </c>
      <c r="D292">
        <f t="shared" si="115"/>
        <v>-295920.25149212382</v>
      </c>
      <c r="E292">
        <f t="shared" si="116"/>
        <v>-299219.04645002063</v>
      </c>
      <c r="F292">
        <f t="shared" si="117"/>
        <v>-314888.31321489543</v>
      </c>
      <c r="G292">
        <f t="shared" si="118"/>
        <v>1590.7297227716772</v>
      </c>
      <c r="H292">
        <f t="shared" si="119"/>
        <v>-1708.0652351251338</v>
      </c>
      <c r="I292">
        <f t="shared" si="120"/>
        <v>-17377.331999999937</v>
      </c>
      <c r="K292">
        <f t="shared" si="121"/>
        <v>-192415.21810403687</v>
      </c>
      <c r="L292">
        <f t="shared" si="122"/>
        <v>-192207.55650224257</v>
      </c>
      <c r="M292">
        <f t="shared" si="123"/>
        <v>207.66160179430153</v>
      </c>
    </row>
    <row r="293" spans="2:13">
      <c r="B293" s="3">
        <v>2890</v>
      </c>
      <c r="C293">
        <f t="shared" ref="C293:C304" si="124">-22521.8 + 292.121093 * $B293 - 48.66 * $B293 * LN($B293)</f>
        <v>-298953.24857637333</v>
      </c>
      <c r="D293">
        <f t="shared" si="115"/>
        <v>-297328.02717787982</v>
      </c>
      <c r="E293">
        <f t="shared" si="116"/>
        <v>-300625.18758295546</v>
      </c>
      <c r="F293">
        <f t="shared" si="117"/>
        <v>-316433.81957637321</v>
      </c>
      <c r="G293">
        <f t="shared" si="118"/>
        <v>1625.2213984935079</v>
      </c>
      <c r="H293">
        <f t="shared" si="119"/>
        <v>-1671.9390065821353</v>
      </c>
      <c r="I293">
        <f t="shared" si="120"/>
        <v>-17480.57099999988</v>
      </c>
      <c r="K293">
        <f t="shared" si="121"/>
        <v>-193392.20249829561</v>
      </c>
      <c r="L293">
        <f t="shared" si="122"/>
        <v>-193314.35531276389</v>
      </c>
      <c r="M293">
        <f t="shared" si="123"/>
        <v>77.847185531718424</v>
      </c>
    </row>
    <row r="294" spans="2:13">
      <c r="B294" s="3">
        <v>2900</v>
      </c>
      <c r="C294">
        <f t="shared" si="124"/>
        <v>-300397.19967823499</v>
      </c>
      <c r="D294">
        <f t="shared" si="115"/>
        <v>-298737.28825760353</v>
      </c>
      <c r="E294">
        <f t="shared" si="116"/>
        <v>-302032.65341057524</v>
      </c>
      <c r="F294">
        <f t="shared" si="117"/>
        <v>-317981.00967823493</v>
      </c>
      <c r="G294">
        <f t="shared" si="118"/>
        <v>1659.9114206314553</v>
      </c>
      <c r="H294">
        <f t="shared" si="119"/>
        <v>-1635.4537323402474</v>
      </c>
      <c r="I294">
        <f t="shared" si="120"/>
        <v>-17583.809999999939</v>
      </c>
      <c r="K294">
        <f>-30556.41 + 283.559746 * B294 - 42.63829 * B294 * LN(B294) - 4.849315E+33*B294^-9</f>
        <v>-194371.13959231362</v>
      </c>
      <c r="L294">
        <f>3538.963 + 271.6697 *B294 - 42.63829 * B294 * LN(B294)</f>
        <v>-194422.62921237771</v>
      </c>
      <c r="M294">
        <f t="shared" si="123"/>
        <v>-51.489620064094197</v>
      </c>
    </row>
    <row r="295" spans="2:13">
      <c r="B295" s="3">
        <v>2910</v>
      </c>
      <c r="C295">
        <f t="shared" si="124"/>
        <v>-301842.82871445629</v>
      </c>
      <c r="D295">
        <f t="shared" si="115"/>
        <v>-300148.02960922604</v>
      </c>
      <c r="E295">
        <f t="shared" si="116"/>
        <v>-303441.43936494912</v>
      </c>
      <c r="F295">
        <f t="shared" si="117"/>
        <v>-319529.87771445618</v>
      </c>
      <c r="G295">
        <f t="shared" si="118"/>
        <v>1694.7991052302532</v>
      </c>
      <c r="H295">
        <f t="shared" si="119"/>
        <v>-1598.6106504928321</v>
      </c>
      <c r="I295">
        <f t="shared" si="120"/>
        <v>-17687.048999999883</v>
      </c>
      <c r="K295">
        <f t="shared" ref="K295:K304" si="125">-30556.41 + 283.559746 * B295 - 42.63829 * B295 * LN(B295) - 4.849315E+33*B295^-9</f>
        <v>-195351.78521342453</v>
      </c>
      <c r="L295">
        <f t="shared" ref="L295:L304" si="126">3538.963 + 271.6697 *B295 - 42.63829 * B295 * LN(B295)</f>
        <v>-195532.37259181333</v>
      </c>
      <c r="M295">
        <f t="shared" si="123"/>
        <v>-180.5873783887946</v>
      </c>
    </row>
    <row r="296" spans="2:13">
      <c r="B296" s="3">
        <v>2920</v>
      </c>
      <c r="C296">
        <f t="shared" si="124"/>
        <v>-303290.12991891743</v>
      </c>
      <c r="D296">
        <f t="shared" si="115"/>
        <v>-301560.24614588299</v>
      </c>
      <c r="E296">
        <f t="shared" si="116"/>
        <v>-304851.54090954131</v>
      </c>
      <c r="F296">
        <f t="shared" si="117"/>
        <v>-321080.41791891737</v>
      </c>
      <c r="G296">
        <f t="shared" si="118"/>
        <v>1729.8837730344385</v>
      </c>
      <c r="H296">
        <f t="shared" si="119"/>
        <v>-1561.4109906238737</v>
      </c>
      <c r="I296">
        <f t="shared" si="120"/>
        <v>-17790.287999999942</v>
      </c>
      <c r="K296">
        <f t="shared" si="125"/>
        <v>-196334.24054474721</v>
      </c>
      <c r="L296">
        <f t="shared" si="126"/>
        <v>-196643.5812074662</v>
      </c>
      <c r="M296">
        <f t="shared" si="123"/>
        <v>-309.34066271898337</v>
      </c>
    </row>
    <row r="297" spans="2:13">
      <c r="B297" s="3">
        <v>2930</v>
      </c>
      <c r="C297">
        <f t="shared" si="124"/>
        <v>-304739.09756499203</v>
      </c>
      <c r="D297">
        <f t="shared" si="115"/>
        <v>-302973.93281555048</v>
      </c>
      <c r="E297">
        <f t="shared" si="116"/>
        <v>-306262.95353888802</v>
      </c>
      <c r="F297">
        <f t="shared" si="117"/>
        <v>-322632.62456499191</v>
      </c>
      <c r="G297">
        <f t="shared" si="118"/>
        <v>1765.164749441552</v>
      </c>
      <c r="H297">
        <f t="shared" si="119"/>
        <v>-1523.8559738959884</v>
      </c>
      <c r="I297">
        <f t="shared" si="120"/>
        <v>-17893.526999999885</v>
      </c>
      <c r="K297">
        <f t="shared" si="125"/>
        <v>-197318.48781121254</v>
      </c>
      <c r="L297">
        <f t="shared" si="126"/>
        <v>-197756.25004138437</v>
      </c>
      <c r="M297">
        <f t="shared" si="123"/>
        <v>-437.76223017182201</v>
      </c>
    </row>
    <row r="298" spans="2:13">
      <c r="B298" s="3">
        <v>2940</v>
      </c>
      <c r="C298">
        <f t="shared" si="124"/>
        <v>-306189.72596514411</v>
      </c>
      <c r="D298">
        <f t="shared" si="115"/>
        <v>-304389.08460069017</v>
      </c>
      <c r="E298">
        <f t="shared" si="116"/>
        <v>-307675.67277827999</v>
      </c>
      <c r="F298">
        <f t="shared" si="117"/>
        <v>-324186.49196514406</v>
      </c>
      <c r="G298">
        <f t="shared" si="118"/>
        <v>1800.6413644539425</v>
      </c>
      <c r="H298">
        <f t="shared" si="119"/>
        <v>-1485.9468131358735</v>
      </c>
      <c r="I298">
        <f t="shared" si="120"/>
        <v>-17996.765999999945</v>
      </c>
      <c r="K298">
        <f t="shared" si="125"/>
        <v>-198304.5097856622</v>
      </c>
      <c r="L298">
        <f t="shared" si="126"/>
        <v>-198870.37410986843</v>
      </c>
      <c r="M298">
        <f t="shared" si="123"/>
        <v>-565.86432420622441</v>
      </c>
    </row>
    <row r="299" spans="2:13">
      <c r="B299" s="3">
        <v>2950</v>
      </c>
      <c r="C299">
        <f t="shared" si="124"/>
        <v>-307642.00947052857</v>
      </c>
      <c r="D299">
        <f t="shared" si="115"/>
        <v>-305805.69651789719</v>
      </c>
      <c r="E299">
        <f t="shared" si="116"/>
        <v>-309089.69418344798</v>
      </c>
      <c r="F299">
        <f t="shared" si="117"/>
        <v>-325742.01447052846</v>
      </c>
      <c r="G299">
        <f t="shared" si="118"/>
        <v>1836.312952631386</v>
      </c>
      <c r="H299">
        <f t="shared" si="119"/>
        <v>-1447.6847129194066</v>
      </c>
      <c r="I299">
        <f t="shared" si="120"/>
        <v>-18100.004999999888</v>
      </c>
      <c r="K299">
        <f t="shared" si="125"/>
        <v>-199292.28976616779</v>
      </c>
      <c r="L299">
        <f t="shared" si="126"/>
        <v>-199985.94846312155</v>
      </c>
      <c r="M299">
        <f t="shared" si="123"/>
        <v>-693.65869695376023</v>
      </c>
    </row>
    <row r="300" spans="2:13">
      <c r="B300" s="3">
        <v>2960</v>
      </c>
      <c r="C300">
        <f t="shared" si="124"/>
        <v>-309095.94247059699</v>
      </c>
      <c r="D300">
        <f t="shared" si="115"/>
        <v>-307223.763617552</v>
      </c>
      <c r="E300">
        <f t="shared" si="116"/>
        <v>-310505.01334025408</v>
      </c>
      <c r="F300">
        <f t="shared" si="117"/>
        <v>-327299.18647059693</v>
      </c>
      <c r="G300">
        <f t="shared" si="118"/>
        <v>1872.1788530449849</v>
      </c>
      <c r="H300">
        <f t="shared" si="119"/>
        <v>-1409.0708696570946</v>
      </c>
      <c r="I300">
        <f t="shared" si="120"/>
        <v>-18203.243999999948</v>
      </c>
      <c r="K300">
        <f t="shared" si="125"/>
        <v>-200281.81155439914</v>
      </c>
      <c r="L300">
        <f t="shared" si="126"/>
        <v>-201102.96818490571</v>
      </c>
      <c r="M300">
        <f t="shared" si="123"/>
        <v>-821.1566305065644</v>
      </c>
    </row>
    <row r="301" spans="2:13">
      <c r="B301" s="3">
        <v>2970</v>
      </c>
      <c r="C301">
        <f t="shared" si="124"/>
        <v>-310551.51939271204</v>
      </c>
      <c r="D301">
        <f t="shared" si="115"/>
        <v>-308643.28098347923</v>
      </c>
      <c r="E301">
        <f t="shared" si="116"/>
        <v>-311921.62586438528</v>
      </c>
      <c r="F301">
        <f t="shared" si="117"/>
        <v>-328858.00239271193</v>
      </c>
      <c r="G301">
        <f t="shared" si="118"/>
        <v>1908.2384092328139</v>
      </c>
      <c r="H301">
        <f t="shared" si="119"/>
        <v>-1370.1064716732362</v>
      </c>
      <c r="I301">
        <f t="shared" si="120"/>
        <v>-18306.482999999891</v>
      </c>
      <c r="K301">
        <f t="shared" si="125"/>
        <v>-201273.05943498385</v>
      </c>
      <c r="L301">
        <f t="shared" si="126"/>
        <v>-202221.42839220015</v>
      </c>
      <c r="M301">
        <f t="shared" si="123"/>
        <v>-948.36895721629844</v>
      </c>
    </row>
    <row r="302" spans="2:13">
      <c r="B302" s="3">
        <v>2980</v>
      </c>
      <c r="C302">
        <f t="shared" si="124"/>
        <v>-312008.73470176081</v>
      </c>
      <c r="D302">
        <f t="shared" si="115"/>
        <v>-310064.24373260874</v>
      </c>
      <c r="E302">
        <f t="shared" si="116"/>
        <v>-313339.527401053</v>
      </c>
      <c r="F302">
        <f t="shared" si="117"/>
        <v>-330418.45670176076</v>
      </c>
      <c r="G302">
        <f t="shared" si="118"/>
        <v>1944.4909691520734</v>
      </c>
      <c r="H302">
        <f t="shared" si="119"/>
        <v>-1330.7926992921857</v>
      </c>
      <c r="I302">
        <f t="shared" si="120"/>
        <v>-18409.721999999951</v>
      </c>
      <c r="K302">
        <f t="shared" si="125"/>
        <v>-202266.01815581502</v>
      </c>
      <c r="L302">
        <f t="shared" si="126"/>
        <v>-203341.32423486724</v>
      </c>
      <c r="M302">
        <f t="shared" si="123"/>
        <v>-1075.306079052214</v>
      </c>
    </row>
    <row r="303" spans="2:13">
      <c r="B303" s="3">
        <v>2990</v>
      </c>
      <c r="C303">
        <f t="shared" si="124"/>
        <v>-313467.58289978059</v>
      </c>
      <c r="D303">
        <f t="shared" si="115"/>
        <v>-311486.64701464318</v>
      </c>
      <c r="E303">
        <f t="shared" si="116"/>
        <v>-314758.71362469555</v>
      </c>
      <c r="F303">
        <f t="shared" si="117"/>
        <v>-331980.54389978049</v>
      </c>
      <c r="G303">
        <f t="shared" si="118"/>
        <v>1980.9358851374127</v>
      </c>
      <c r="H303">
        <f t="shared" si="119"/>
        <v>-1291.130724914954</v>
      </c>
      <c r="I303">
        <f t="shared" si="120"/>
        <v>-18512.960999999894</v>
      </c>
      <c r="K303">
        <f t="shared" si="125"/>
        <v>-203260.67290925694</v>
      </c>
      <c r="L303">
        <f t="shared" si="126"/>
        <v>-204462.65089532023</v>
      </c>
      <c r="M303">
        <f t="shared" si="123"/>
        <v>-1201.9779860632843</v>
      </c>
    </row>
    <row r="304" spans="2:13">
      <c r="B304" s="3">
        <v>3000</v>
      </c>
      <c r="C304">
        <f t="shared" si="124"/>
        <v>-314928.05852558301</v>
      </c>
      <c r="D304">
        <f t="shared" si="115"/>
        <v>-312910.48601172864</v>
      </c>
      <c r="E304">
        <f t="shared" si="116"/>
        <v>-316179.18023868487</v>
      </c>
      <c r="F304">
        <f t="shared" si="117"/>
        <v>-333544.25852558285</v>
      </c>
      <c r="G304">
        <f t="shared" si="118"/>
        <v>2017.5725138543639</v>
      </c>
      <c r="H304">
        <f t="shared" si="119"/>
        <v>-1251.1217131018639</v>
      </c>
      <c r="I304">
        <f t="shared" si="120"/>
        <v>-18616.199999999837</v>
      </c>
      <c r="K304">
        <f t="shared" si="125"/>
        <v>-204257.00931420462</v>
      </c>
      <c r="L304">
        <f t="shared" si="126"/>
        <v>-205585.40358819743</v>
      </c>
      <c r="M304">
        <f t="shared" si="123"/>
        <v>-1328.3942739928025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4"/>
  <sheetViews>
    <sheetView topLeftCell="L1" workbookViewId="0">
      <selection activeCell="AF19" sqref="AF19"/>
    </sheetView>
  </sheetViews>
  <sheetFormatPr baseColWidth="10" defaultRowHeight="15" x14ac:dyDescent="0"/>
  <cols>
    <col min="16" max="19" width="11.6640625" customWidth="1"/>
  </cols>
  <sheetData>
    <row r="1" spans="1:28">
      <c r="A1" t="s">
        <v>78</v>
      </c>
    </row>
    <row r="3" spans="1:28">
      <c r="G3" t="s">
        <v>81</v>
      </c>
      <c r="H3" t="s">
        <v>82</v>
      </c>
      <c r="I3" t="s">
        <v>83</v>
      </c>
      <c r="M3" t="s">
        <v>102</v>
      </c>
      <c r="Q3" t="s">
        <v>98</v>
      </c>
      <c r="W3" t="s">
        <v>103</v>
      </c>
      <c r="Y3" t="s">
        <v>103</v>
      </c>
    </row>
    <row r="4" spans="1:28">
      <c r="B4" t="s">
        <v>51</v>
      </c>
      <c r="C4" t="s">
        <v>48</v>
      </c>
      <c r="D4" t="s">
        <v>56</v>
      </c>
      <c r="E4" t="s">
        <v>57</v>
      </c>
      <c r="F4" t="s">
        <v>79</v>
      </c>
      <c r="G4" t="s">
        <v>80</v>
      </c>
      <c r="H4" t="s">
        <v>93</v>
      </c>
      <c r="I4" t="s">
        <v>94</v>
      </c>
      <c r="K4" t="s">
        <v>58</v>
      </c>
      <c r="L4" t="s">
        <v>92</v>
      </c>
      <c r="M4" t="s">
        <v>95</v>
      </c>
      <c r="N4" t="s">
        <v>59</v>
      </c>
      <c r="O4" t="s">
        <v>84</v>
      </c>
      <c r="P4" t="s">
        <v>85</v>
      </c>
      <c r="Q4" t="s">
        <v>89</v>
      </c>
      <c r="R4" t="s">
        <v>100</v>
      </c>
      <c r="S4" t="s">
        <v>99</v>
      </c>
      <c r="W4" t="s">
        <v>86</v>
      </c>
      <c r="Y4" t="s">
        <v>89</v>
      </c>
      <c r="AA4" t="s">
        <v>104</v>
      </c>
    </row>
    <row r="5" spans="1:28">
      <c r="B5" s="3">
        <v>10</v>
      </c>
      <c r="C5">
        <f>-8407.734 + 130.95515*$B5 - 26.9182*$B5*LN($B5)+((1.25156*10^-3)*$B5^2) -(4.42605*10^-6)*$B5^3 + 38568/$B5</f>
        <v>-3861.076230552324</v>
      </c>
      <c r="D5">
        <f>-5156.136 + 106.976316*$B5 - 22.841*$B5*LN($B5)-((1.084475*10^-2)*$B5^2) +(2.7889*10^-8)*$B5^3 + 81944/$B5</f>
        <v>3581.0092517982293</v>
      </c>
      <c r="E5">
        <f>-752.767 + 131.5381*$B5 - 27.5152*$B5*LN($B5)-((8.35595*10^-3)*$B5^2) +(9.67907*10^-7)*$B5^3 + 204611/$B5</f>
        <v>20389.318479399502</v>
      </c>
      <c r="F5">
        <f>3947.766 + 120.631251 * B5 - 26.9182 *B5 * LN(B5) + 0.00125156 * B5^2 - 0.00000442605 * B5^3 + 38568/B5</f>
        <v>8391.184779447678</v>
      </c>
      <c r="G5">
        <f>D5-C5</f>
        <v>7442.0854823505533</v>
      </c>
      <c r="H5">
        <f>E5-C5</f>
        <v>24250.394709951826</v>
      </c>
      <c r="I5">
        <f>F5-C5</f>
        <v>12252.261010000002</v>
      </c>
      <c r="K5">
        <f>-7746.302 + 131.9197*B5-23.56414*B5*LN(B5) - (3.443396*10^-3)*B5^2 + (5.662834*10^-7)*B5^3 - (1.309265*10^-10)*B5^4+ 65812.39/B5</f>
        <v>-388.79414955811171</v>
      </c>
      <c r="L5">
        <f>34085.045 + 117.224788 * B5 - 23.56414 *B5 * LN(B5) - 0.003443396 * B5^2 + 0.0000005662834 * B5^3 - 0.0000000001309265 * B5^4 + 65812.39/B5 + (4.24519*10^-22)*B5^7</f>
        <v>41295.603730441893</v>
      </c>
      <c r="M5">
        <f>L5-K5</f>
        <v>41684.397880000004</v>
      </c>
      <c r="N5">
        <f>K5+20000</f>
        <v>19611.205850441889</v>
      </c>
      <c r="O5">
        <f>(2 * C5 + 1 * K5 + (20 * B5) - 20000)/3</f>
        <v>-9303.648870220919</v>
      </c>
      <c r="P5" s="2">
        <f>O5+B5^1.72</f>
        <v>-9251.1681241959413</v>
      </c>
      <c r="Q5">
        <f>(26180-9.2*B5+(0.333-0.667)*(28370+2.2*B5)+(47200-25*B5)*(0.333-0.667)^2)*(0.667)*(0.333)</f>
        <v>4851.4875479082002</v>
      </c>
      <c r="R5">
        <f>(0.667*E5) + (0.333)*K5+Q5</f>
        <v>18321.694521864818</v>
      </c>
      <c r="S5">
        <f>O5-R5</f>
        <v>-27625.343392085735</v>
      </c>
      <c r="U5">
        <f>1-V5</f>
        <v>0</v>
      </c>
      <c r="V5">
        <v>1</v>
      </c>
      <c r="W5">
        <f>(26180-9.2*$B$91+(1-$V5-$V5)*(28370+2.2*$B$91)+(47200-25*$B$91)*(1-$V5-$V5)^2+8000)*($V5)*(1-$V5)+($V5*$C$91) + (1-$V5)*$N$91</f>
        <v>-54909.902858393354</v>
      </c>
      <c r="X5">
        <v>-54909.902858393354</v>
      </c>
      <c r="Y5">
        <f>(26180-9.2*$B$91+(1-V5-V5)*(28370+2.2*$B$91)+(47200-25*$B$91)*(1-V5-V5)^2)*(V5)*(1-V5)+(V5*$E$91) + (1-V5)*$K$91</f>
        <v>-53792.390477232046</v>
      </c>
      <c r="Z5">
        <v>-53792.390477232046</v>
      </c>
      <c r="AA5">
        <f>X5-$X$5</f>
        <v>0</v>
      </c>
      <c r="AB5">
        <f>Z5-$W$5</f>
        <v>1117.5123811613084</v>
      </c>
    </row>
    <row r="6" spans="1:28">
      <c r="B6" s="3">
        <v>20</v>
      </c>
      <c r="C6">
        <f t="shared" ref="C6:C69" si="0">-8407.734 + 130.95515*$B6 - 26.9182*$B6*LN($B6)+((1.25156*10^-3)*$B6^2) -(4.42605*10^-6)*$B6^3 + 38568/$B6</f>
        <v>-5472.5601941196201</v>
      </c>
      <c r="D6">
        <f t="shared" ref="D6:D69" si="1">-5156.136 + 106.976316*$B6 - 22.841*$B6*LN($B6)-((1.084475*10^-2)*$B6^2) +(2.7889*10^-8)*$B6^3 + 81944/$B6</f>
        <v>-292.25777409293551</v>
      </c>
      <c r="E6">
        <f t="shared" ref="E6:E69" si="2">-752.767 + 131.5381*$B6 - 27.5152*$B6*LN($B6)-((8.35595*10^-3)*$B6^2) +(9.67907*10^-7)*$B6^3 + 204611/$B6</f>
        <v>10456.646910190144</v>
      </c>
      <c r="F6">
        <f t="shared" ref="F6:F69" si="3">3947.766 + 120.631251 * B6 - 26.9182 *B6 * LN(B6) + 0.00125156 * B6^2 - 0.00000442605 * B6^3 + 38568/B6</f>
        <v>6676.4618258803803</v>
      </c>
      <c r="G6">
        <f t="shared" ref="G6:G69" si="4">D6-C6</f>
        <v>5180.3024200266846</v>
      </c>
      <c r="H6">
        <f t="shared" ref="H6:H69" si="5">E6-C6</f>
        <v>15929.207104309764</v>
      </c>
      <c r="I6">
        <f t="shared" ref="I6:I69" si="6">F6-C6</f>
        <v>12149.02202</v>
      </c>
      <c r="K6">
        <f t="shared" ref="K6:K69" si="7">-7746.302 + 131.9197*B6-23.56414*B6*LN(B6) - (3.443396*10^-3)*B6^2 + (5.662834*10^-7)*B6^3 - (1.309265*10^-10)*B6^4+ 65812.39/B6</f>
        <v>-3230.4984430119302</v>
      </c>
      <c r="L6">
        <f t="shared" ref="L6:L69" si="8">34085.045 + 117.224788 * B6 - 23.56414 *B6 * LN(B6) - 0.003443396 * B6^2 + 0.0000005662834 * B6^3 - 0.0000000001309265 * B6^4 + 65812.39/B6 + (4.24519*10^-22)*B6^7</f>
        <v>38306.95031698807</v>
      </c>
      <c r="M6">
        <f t="shared" ref="M6:M69" si="9">L6-K6</f>
        <v>41537.448759999999</v>
      </c>
      <c r="N6">
        <f t="shared" ref="N6:N69" si="10">K6+20000</f>
        <v>16769.501556988071</v>
      </c>
      <c r="O6">
        <f t="shared" ref="O6:O69" si="11">(2 * C6 + 1 * K6 + (20 * B6) - 20000)/3</f>
        <v>-11258.539610417056</v>
      </c>
      <c r="P6" s="2">
        <f t="shared" ref="P6:P69" si="12">O6+B6^1.72</f>
        <v>-11085.648926394368</v>
      </c>
      <c r="Q6">
        <f t="shared" ref="Q6:Q69" si="13">(26180-9.2*B6+(0.333-0.667)*(28370+2.2*B6)+(47200-25*B6)*(0.333-0.667)^2)*(0.667)*(0.333)</f>
        <v>4823.2268106012007</v>
      </c>
      <c r="R6">
        <f>(0.667*E6) + (0.333)*K6+Q6</f>
        <v>10722.054318175055</v>
      </c>
      <c r="S6">
        <f t="shared" ref="S6:S69" si="14">O6-R6</f>
        <v>-21980.593928592112</v>
      </c>
      <c r="U6">
        <f t="shared" ref="U6:U69" si="15">1-V6</f>
        <v>2.0000000000000018E-3</v>
      </c>
      <c r="V6">
        <v>0.998</v>
      </c>
      <c r="W6">
        <f t="shared" ref="W6:W69" si="16">(26180-9.2*$B$91+(1-$V6-$V6)*(28370+2.2*$B$91)+(47200-25*$B$91)*(1-$V6-$V6)^2+8000)*($V6)*(1-$V6)+($V6*$C$91) + (1-$V6)*$N$91</f>
        <v>-54785.585144019271</v>
      </c>
      <c r="X6">
        <f>W6+(8.31446*$B$91*($U6*LN($U6)+(1-$U6)*LN(1-$U6)))</f>
        <v>-54889.945559787455</v>
      </c>
      <c r="Y6">
        <f t="shared" ref="Y6:Y69" si="17">(26180-9.2*$B$91+(1-V6-V6)*(28370+2.2*$B$91)+(47200-25*$B$91)*(1-V6-V6)^2)*(V6)*(1-V6)+(V6*$E$91) + (1-V6)*$K$91</f>
        <v>-53726.275787620289</v>
      </c>
      <c r="Z6">
        <f>Y6+(8.31446*$B$91*($U6*LN($U6)+(1-$U6)*LN(1-$U6)))</f>
        <v>-53830.636203388472</v>
      </c>
      <c r="AA6">
        <f t="shared" ref="AA6:AA69" si="18">X6-$X$5</f>
        <v>19.957298605899268</v>
      </c>
      <c r="AB6">
        <f t="shared" ref="AB6:AB69" si="19">Z6-$W$5</f>
        <v>1079.2666550048816</v>
      </c>
    </row>
    <row r="7" spans="1:28">
      <c r="B7" s="3">
        <v>30</v>
      </c>
      <c r="C7">
        <f t="shared" si="0"/>
        <v>-5939.095940121746</v>
      </c>
      <c r="D7">
        <f t="shared" si="1"/>
        <v>-1555.7418571666926</v>
      </c>
      <c r="E7">
        <f t="shared" si="2"/>
        <v>7198.70965927835</v>
      </c>
      <c r="F7">
        <f t="shared" si="3"/>
        <v>6106.6870898782545</v>
      </c>
      <c r="G7">
        <f t="shared" si="4"/>
        <v>4383.3540829550529</v>
      </c>
      <c r="H7">
        <f t="shared" si="5"/>
        <v>13137.805599400097</v>
      </c>
      <c r="I7">
        <f t="shared" si="6"/>
        <v>12045.783030000001</v>
      </c>
      <c r="K7">
        <f t="shared" si="7"/>
        <v>-4002.4372775389447</v>
      </c>
      <c r="L7">
        <f t="shared" si="8"/>
        <v>37388.06236246106</v>
      </c>
      <c r="M7">
        <f t="shared" si="9"/>
        <v>41390.499640000002</v>
      </c>
      <c r="N7">
        <f t="shared" si="10"/>
        <v>15997.562722461054</v>
      </c>
      <c r="O7">
        <f t="shared" si="11"/>
        <v>-11760.209719260813</v>
      </c>
      <c r="P7" s="2">
        <f t="shared" si="12"/>
        <v>-11412.954678951441</v>
      </c>
      <c r="Q7">
        <f t="shared" si="13"/>
        <v>4794.9660732942002</v>
      </c>
      <c r="R7">
        <f t="shared" ref="R7:R70" si="20">(0.667*E7) + (0.333)*K7+Q7</f>
        <v>8263.6938026123917</v>
      </c>
      <c r="S7">
        <f t="shared" si="14"/>
        <v>-20023.903521873202</v>
      </c>
      <c r="U7">
        <f t="shared" si="15"/>
        <v>4.0000000000000036E-3</v>
      </c>
      <c r="V7">
        <v>0.996</v>
      </c>
      <c r="W7">
        <f t="shared" si="16"/>
        <v>-54661.761178912391</v>
      </c>
      <c r="X7">
        <f t="shared" ref="X7:X70" si="21">W7+(8.31446*$B$91*($U7*LN($U7)+(1-$U7)*LN(1-$U7)))</f>
        <v>-54850.39727524</v>
      </c>
      <c r="Y7">
        <f t="shared" si="17"/>
        <v>-53660.590847275729</v>
      </c>
      <c r="Z7">
        <f t="shared" ref="Z7:Z70" si="22">Y7+(8.31446*$B$91*($U7*LN($U7)+(1-$U7)*LN(1-$U7)))</f>
        <v>-53849.226943603338</v>
      </c>
      <c r="AA7">
        <f t="shared" si="18"/>
        <v>59.505583153353655</v>
      </c>
      <c r="AB7">
        <f t="shared" si="19"/>
        <v>1060.6759147900157</v>
      </c>
    </row>
    <row r="8" spans="1:28">
      <c r="B8" s="3">
        <v>40</v>
      </c>
      <c r="C8">
        <f t="shared" si="0"/>
        <v>-6175.5285680691914</v>
      </c>
      <c r="D8">
        <f t="shared" si="1"/>
        <v>-2216.1409995606577</v>
      </c>
      <c r="E8">
        <f t="shared" si="2"/>
        <v>5550.7141878145685</v>
      </c>
      <c r="F8">
        <f t="shared" si="3"/>
        <v>5767.0154719308093</v>
      </c>
      <c r="G8">
        <f t="shared" si="4"/>
        <v>3959.3875685085336</v>
      </c>
      <c r="H8">
        <f t="shared" si="5"/>
        <v>11726.242755883759</v>
      </c>
      <c r="I8">
        <f t="shared" si="6"/>
        <v>11942.544040000001</v>
      </c>
      <c r="K8">
        <f t="shared" si="7"/>
        <v>-4306.6886526288126</v>
      </c>
      <c r="L8">
        <f t="shared" si="8"/>
        <v>36936.861867371263</v>
      </c>
      <c r="M8">
        <f t="shared" si="9"/>
        <v>41243.550520000077</v>
      </c>
      <c r="N8">
        <f t="shared" si="10"/>
        <v>15693.311347371187</v>
      </c>
      <c r="O8">
        <f t="shared" si="11"/>
        <v>-11952.581929589063</v>
      </c>
      <c r="P8" s="2">
        <f t="shared" si="12"/>
        <v>-11383.017072267732</v>
      </c>
      <c r="Q8">
        <f t="shared" si="13"/>
        <v>4766.7053359872007</v>
      </c>
      <c r="R8">
        <f t="shared" si="20"/>
        <v>7034.9043779341237</v>
      </c>
      <c r="S8">
        <f t="shared" si="14"/>
        <v>-18987.486307523188</v>
      </c>
      <c r="U8">
        <f t="shared" si="15"/>
        <v>6.0000000000000053E-3</v>
      </c>
      <c r="V8">
        <v>0.99399999999999999</v>
      </c>
      <c r="W8">
        <f t="shared" si="16"/>
        <v>-54538.424156173503</v>
      </c>
      <c r="X8">
        <f t="shared" si="21"/>
        <v>-54803.736967693287</v>
      </c>
      <c r="Y8">
        <f t="shared" si="17"/>
        <v>-53595.328849299163</v>
      </c>
      <c r="Z8">
        <f t="shared" si="22"/>
        <v>-53860.641660818947</v>
      </c>
      <c r="AA8">
        <f t="shared" si="18"/>
        <v>106.16589070006739</v>
      </c>
      <c r="AB8">
        <f t="shared" si="19"/>
        <v>1049.2611975744076</v>
      </c>
    </row>
    <row r="9" spans="1:28">
      <c r="B9" s="3">
        <v>50</v>
      </c>
      <c r="C9">
        <f t="shared" si="0"/>
        <v>-6351.2717394857973</v>
      </c>
      <c r="D9">
        <f t="shared" si="1"/>
        <v>-2663.2744622242135</v>
      </c>
      <c r="E9">
        <f t="shared" si="2"/>
        <v>4513.5843434271728</v>
      </c>
      <c r="F9">
        <f t="shared" si="3"/>
        <v>5488.0333105142035</v>
      </c>
      <c r="G9">
        <f t="shared" si="4"/>
        <v>3687.9972772615838</v>
      </c>
      <c r="H9">
        <f t="shared" si="5"/>
        <v>10864.856082912971</v>
      </c>
      <c r="I9">
        <f t="shared" si="6"/>
        <v>11839.305050000001</v>
      </c>
      <c r="K9">
        <f t="shared" si="7"/>
        <v>-4451.7806120221021</v>
      </c>
      <c r="L9">
        <f t="shared" si="8"/>
        <v>36644.820787978228</v>
      </c>
      <c r="M9">
        <f t="shared" si="9"/>
        <v>41096.601400000327</v>
      </c>
      <c r="N9">
        <f t="shared" si="10"/>
        <v>15548.219387977897</v>
      </c>
      <c r="O9">
        <f t="shared" si="11"/>
        <v>-12051.441363664568</v>
      </c>
      <c r="P9" s="2">
        <f t="shared" si="12"/>
        <v>-11215.398763152767</v>
      </c>
      <c r="Q9">
        <f t="shared" si="13"/>
        <v>4738.4445986802011</v>
      </c>
      <c r="R9">
        <f t="shared" si="20"/>
        <v>6266.5624119427657</v>
      </c>
      <c r="S9">
        <f t="shared" si="14"/>
        <v>-18318.003775607332</v>
      </c>
      <c r="U9">
        <f t="shared" si="15"/>
        <v>8.0000000000000071E-3</v>
      </c>
      <c r="V9">
        <v>0.99199999999999999</v>
      </c>
      <c r="W9">
        <f t="shared" si="16"/>
        <v>-54415.567307994621</v>
      </c>
      <c r="X9">
        <f t="shared" si="21"/>
        <v>-54752.611812478041</v>
      </c>
      <c r="Y9">
        <f t="shared" si="17"/>
        <v>-53530.483025882604</v>
      </c>
      <c r="Z9">
        <f t="shared" si="22"/>
        <v>-53867.527530366024</v>
      </c>
      <c r="AA9">
        <f t="shared" si="18"/>
        <v>157.29104591531359</v>
      </c>
      <c r="AB9">
        <f t="shared" si="19"/>
        <v>1042.3753280273304</v>
      </c>
    </row>
    <row r="10" spans="1:28">
      <c r="B10" s="3">
        <v>60</v>
      </c>
      <c r="C10">
        <f t="shared" si="0"/>
        <v>-6516.818558488415</v>
      </c>
      <c r="D10">
        <f t="shared" si="1"/>
        <v>-3021.9942313855672</v>
      </c>
      <c r="E10">
        <f t="shared" si="2"/>
        <v>3760.4274113381202</v>
      </c>
      <c r="F10">
        <f t="shared" si="3"/>
        <v>5219.2475015115851</v>
      </c>
      <c r="G10">
        <f t="shared" si="4"/>
        <v>3494.8243271028477</v>
      </c>
      <c r="H10">
        <f t="shared" si="5"/>
        <v>10277.245969826536</v>
      </c>
      <c r="I10">
        <f t="shared" si="6"/>
        <v>11736.066060000001</v>
      </c>
      <c r="K10">
        <f t="shared" si="7"/>
        <v>-4535.3049468727895</v>
      </c>
      <c r="L10">
        <f t="shared" si="8"/>
        <v>36414.347333128389</v>
      </c>
      <c r="M10">
        <f t="shared" si="9"/>
        <v>40949.652280001181</v>
      </c>
      <c r="N10">
        <f t="shared" si="10"/>
        <v>15464.69505312721</v>
      </c>
      <c r="O10">
        <f t="shared" si="11"/>
        <v>-12122.980687949874</v>
      </c>
      <c r="P10" s="2">
        <f t="shared" si="12"/>
        <v>-10978.996160351126</v>
      </c>
      <c r="Q10">
        <f t="shared" si="13"/>
        <v>4710.1838613732007</v>
      </c>
      <c r="R10">
        <f t="shared" si="20"/>
        <v>5708.1323974270881</v>
      </c>
      <c r="S10">
        <f t="shared" si="14"/>
        <v>-17831.113085376961</v>
      </c>
      <c r="U10">
        <f t="shared" si="15"/>
        <v>1.0000000000000009E-2</v>
      </c>
      <c r="V10">
        <v>0.99</v>
      </c>
      <c r="W10">
        <f t="shared" si="16"/>
        <v>-54293.183905658938</v>
      </c>
      <c r="X10">
        <f t="shared" si="21"/>
        <v>-54698.275495737784</v>
      </c>
      <c r="Y10">
        <f t="shared" si="17"/>
        <v>-53466.046648309239</v>
      </c>
      <c r="Z10">
        <f t="shared" si="22"/>
        <v>-53871.138238388085</v>
      </c>
      <c r="AA10">
        <f t="shared" si="18"/>
        <v>211.62736265557032</v>
      </c>
      <c r="AB10">
        <f t="shared" si="19"/>
        <v>1038.7646200052695</v>
      </c>
    </row>
    <row r="11" spans="1:28">
      <c r="B11" s="3">
        <v>70</v>
      </c>
      <c r="C11">
        <f t="shared" si="0"/>
        <v>-6690.6166862958853</v>
      </c>
      <c r="D11">
        <f t="shared" si="1"/>
        <v>-3343.086605299889</v>
      </c>
      <c r="E11">
        <f t="shared" si="2"/>
        <v>3154.4283829327273</v>
      </c>
      <c r="F11">
        <f t="shared" si="3"/>
        <v>4942.2103837041141</v>
      </c>
      <c r="G11">
        <f t="shared" si="4"/>
        <v>3347.5300809959963</v>
      </c>
      <c r="H11">
        <f t="shared" si="5"/>
        <v>9845.0450692286122</v>
      </c>
      <c r="I11">
        <f t="shared" si="6"/>
        <v>11632.827069999999</v>
      </c>
      <c r="K11">
        <f t="shared" si="7"/>
        <v>-4596.2771158480127</v>
      </c>
      <c r="L11">
        <f t="shared" si="8"/>
        <v>36206.426044155487</v>
      </c>
      <c r="M11">
        <f t="shared" si="9"/>
        <v>40802.703160003497</v>
      </c>
      <c r="N11">
        <f t="shared" si="10"/>
        <v>15403.722884151986</v>
      </c>
      <c r="O11">
        <f t="shared" si="11"/>
        <v>-12192.503496146595</v>
      </c>
      <c r="P11" s="2">
        <f t="shared" si="12"/>
        <v>-10701.191096597444</v>
      </c>
      <c r="Q11">
        <f t="shared" si="13"/>
        <v>4681.9231240662011</v>
      </c>
      <c r="R11">
        <f t="shared" si="20"/>
        <v>5255.3665759049418</v>
      </c>
      <c r="S11">
        <f t="shared" si="14"/>
        <v>-17447.870072051537</v>
      </c>
      <c r="U11">
        <f t="shared" si="15"/>
        <v>1.2000000000000011E-2</v>
      </c>
      <c r="V11">
        <v>0.98799999999999999</v>
      </c>
      <c r="W11">
        <f t="shared" si="16"/>
        <v>-54171.267259540859</v>
      </c>
      <c r="X11">
        <f t="shared" si="21"/>
        <v>-54641.463671565842</v>
      </c>
      <c r="Y11">
        <f t="shared" si="17"/>
        <v>-53402.013026953493</v>
      </c>
      <c r="Z11">
        <f t="shared" si="22"/>
        <v>-53872.209438978476</v>
      </c>
      <c r="AA11">
        <f t="shared" si="18"/>
        <v>268.43918682751246</v>
      </c>
      <c r="AB11">
        <f t="shared" si="19"/>
        <v>1037.693419414878</v>
      </c>
    </row>
    <row r="12" spans="1:28">
      <c r="B12" s="3">
        <v>80</v>
      </c>
      <c r="C12">
        <f t="shared" si="0"/>
        <v>-6879.9797021982777</v>
      </c>
      <c r="D12">
        <f t="shared" si="1"/>
        <v>-3650.312469838891</v>
      </c>
      <c r="E12">
        <f t="shared" si="2"/>
        <v>2629.1488477136973</v>
      </c>
      <c r="F12">
        <f t="shared" si="3"/>
        <v>4649.6083778017219</v>
      </c>
      <c r="G12">
        <f t="shared" si="4"/>
        <v>3229.6672323593866</v>
      </c>
      <c r="H12">
        <f t="shared" si="5"/>
        <v>9509.1285499119749</v>
      </c>
      <c r="I12">
        <f t="shared" si="6"/>
        <v>11529.58808</v>
      </c>
      <c r="K12">
        <f t="shared" si="7"/>
        <v>-4652.5194133033729</v>
      </c>
      <c r="L12">
        <f t="shared" si="8"/>
        <v>36003.234626705533</v>
      </c>
      <c r="M12">
        <f t="shared" si="9"/>
        <v>40655.754040008906</v>
      </c>
      <c r="N12">
        <f t="shared" si="10"/>
        <v>15347.480586696627</v>
      </c>
      <c r="O12">
        <f t="shared" si="11"/>
        <v>-12270.826272566643</v>
      </c>
      <c r="P12" s="2">
        <f t="shared" si="12"/>
        <v>-10394.472271602104</v>
      </c>
      <c r="Q12">
        <f t="shared" si="13"/>
        <v>4653.6623867592007</v>
      </c>
      <c r="R12">
        <f t="shared" si="20"/>
        <v>4858.0157035542134</v>
      </c>
      <c r="S12">
        <f t="shared" si="14"/>
        <v>-17128.841976120857</v>
      </c>
      <c r="U12">
        <f t="shared" si="15"/>
        <v>1.4000000000000012E-2</v>
      </c>
      <c r="V12">
        <v>0.98599999999999999</v>
      </c>
      <c r="W12">
        <f t="shared" si="16"/>
        <v>-54049.810719105975</v>
      </c>
      <c r="X12">
        <f t="shared" si="21"/>
        <v>-54582.660185064065</v>
      </c>
      <c r="Y12">
        <f t="shared" si="17"/>
        <v>-53338.37551128093</v>
      </c>
      <c r="Z12">
        <f t="shared" si="22"/>
        <v>-53871.224977239021</v>
      </c>
      <c r="AA12">
        <f t="shared" si="18"/>
        <v>327.24267332928866</v>
      </c>
      <c r="AB12">
        <f t="shared" si="19"/>
        <v>1038.6778811543336</v>
      </c>
    </row>
    <row r="13" spans="1:28">
      <c r="B13" s="3">
        <v>90</v>
      </c>
      <c r="C13">
        <f t="shared" si="0"/>
        <v>-7087.7360212262392</v>
      </c>
      <c r="D13">
        <f t="shared" si="1"/>
        <v>-3955.8145562313348</v>
      </c>
      <c r="E13">
        <f t="shared" si="2"/>
        <v>2148.955291062136</v>
      </c>
      <c r="F13">
        <f t="shared" si="3"/>
        <v>4338.6130687737614</v>
      </c>
      <c r="G13">
        <f t="shared" si="4"/>
        <v>3131.9214649949045</v>
      </c>
      <c r="H13">
        <f t="shared" si="5"/>
        <v>9236.6913122883743</v>
      </c>
      <c r="I13">
        <f t="shared" si="6"/>
        <v>11426.34909</v>
      </c>
      <c r="K13">
        <f t="shared" si="7"/>
        <v>-4712.8405533627438</v>
      </c>
      <c r="L13">
        <f t="shared" si="8"/>
        <v>35795.964366657565</v>
      </c>
      <c r="M13">
        <f t="shared" si="9"/>
        <v>40508.80492002031</v>
      </c>
      <c r="N13">
        <f t="shared" si="10"/>
        <v>15287.159446637255</v>
      </c>
      <c r="O13">
        <f t="shared" si="11"/>
        <v>-12362.770865271741</v>
      </c>
      <c r="P13" s="2">
        <f t="shared" si="12"/>
        <v>-10065.050803082224</v>
      </c>
      <c r="Q13">
        <f t="shared" si="13"/>
        <v>4625.4016494522002</v>
      </c>
      <c r="R13">
        <f t="shared" si="20"/>
        <v>4489.3789243208512</v>
      </c>
      <c r="S13">
        <f t="shared" si="14"/>
        <v>-16852.149789592593</v>
      </c>
      <c r="U13">
        <f t="shared" si="15"/>
        <v>1.6000000000000014E-2</v>
      </c>
      <c r="V13">
        <v>0.98399999999999999</v>
      </c>
      <c r="W13">
        <f t="shared" si="16"/>
        <v>-53928.807672911098</v>
      </c>
      <c r="X13">
        <f t="shared" si="21"/>
        <v>-54522.207022689945</v>
      </c>
      <c r="Y13">
        <f t="shared" si="17"/>
        <v>-53275.127489848368</v>
      </c>
      <c r="Z13">
        <f t="shared" si="22"/>
        <v>-53868.526839627215</v>
      </c>
      <c r="AA13">
        <f t="shared" si="18"/>
        <v>387.6958357034091</v>
      </c>
      <c r="AB13">
        <f t="shared" si="19"/>
        <v>1041.3760187661392</v>
      </c>
    </row>
    <row r="14" spans="1:28">
      <c r="B14" s="3">
        <v>100</v>
      </c>
      <c r="C14">
        <f t="shared" si="0"/>
        <v>-7314.7386600464642</v>
      </c>
      <c r="D14">
        <f t="shared" si="1"/>
        <v>-4266.1532328154008</v>
      </c>
      <c r="E14">
        <f t="shared" si="2"/>
        <v>1693.3435368500436</v>
      </c>
      <c r="F14">
        <f t="shared" si="3"/>
        <v>4008.3714399535374</v>
      </c>
      <c r="G14">
        <f t="shared" si="4"/>
        <v>3048.5854272310635</v>
      </c>
      <c r="H14">
        <f t="shared" si="5"/>
        <v>9008.0821968965083</v>
      </c>
      <c r="I14">
        <f t="shared" si="6"/>
        <v>11323.110100000002</v>
      </c>
      <c r="K14">
        <f t="shared" si="7"/>
        <v>-4781.7763678949395</v>
      </c>
      <c r="L14">
        <f t="shared" si="8"/>
        <v>35580.079432147511</v>
      </c>
      <c r="M14">
        <f t="shared" si="9"/>
        <v>40361.855800042453</v>
      </c>
      <c r="N14">
        <f t="shared" si="10"/>
        <v>15218.22363210506</v>
      </c>
      <c r="O14">
        <f t="shared" si="11"/>
        <v>-12470.417895995955</v>
      </c>
      <c r="P14" s="2">
        <f t="shared" si="12"/>
        <v>-9716.1891926577864</v>
      </c>
      <c r="Q14">
        <f t="shared" si="13"/>
        <v>4597.1409121451998</v>
      </c>
      <c r="R14">
        <f t="shared" si="20"/>
        <v>4134.2695207151637</v>
      </c>
      <c r="S14">
        <f t="shared" si="14"/>
        <v>-16604.68741671112</v>
      </c>
      <c r="U14">
        <f t="shared" si="15"/>
        <v>1.8000000000000016E-2</v>
      </c>
      <c r="V14">
        <v>0.98199999999999998</v>
      </c>
      <c r="W14">
        <f t="shared" si="16"/>
        <v>-53808.25154860421</v>
      </c>
      <c r="X14">
        <f t="shared" si="21"/>
        <v>-54460.358243291579</v>
      </c>
      <c r="Y14">
        <f t="shared" si="17"/>
        <v>-53212.262390303804</v>
      </c>
      <c r="Z14">
        <f t="shared" si="22"/>
        <v>-53864.369084991173</v>
      </c>
      <c r="AA14">
        <f t="shared" si="18"/>
        <v>449.54461510177498</v>
      </c>
      <c r="AB14">
        <f t="shared" si="19"/>
        <v>1045.5337734021814</v>
      </c>
    </row>
    <row r="15" spans="1:28">
      <c r="B15" s="3">
        <v>110</v>
      </c>
      <c r="C15">
        <f t="shared" si="0"/>
        <v>-7560.9282788038945</v>
      </c>
      <c r="D15">
        <f t="shared" si="1"/>
        <v>-4584.9840640526527</v>
      </c>
      <c r="E15">
        <f t="shared" si="2"/>
        <v>1249.8929795233339</v>
      </c>
      <c r="F15">
        <f t="shared" si="3"/>
        <v>3658.9428311961051</v>
      </c>
      <c r="G15">
        <f t="shared" si="4"/>
        <v>2975.9442147512418</v>
      </c>
      <c r="H15">
        <f t="shared" si="5"/>
        <v>8810.8212583272289</v>
      </c>
      <c r="I15">
        <f t="shared" si="6"/>
        <v>11219.87111</v>
      </c>
      <c r="K15">
        <f t="shared" si="7"/>
        <v>-4861.6765975442158</v>
      </c>
      <c r="L15">
        <f t="shared" si="8"/>
        <v>35353.23008253851</v>
      </c>
      <c r="M15">
        <f t="shared" si="9"/>
        <v>40214.906680082728</v>
      </c>
      <c r="N15">
        <f t="shared" si="10"/>
        <v>15138.323402455784</v>
      </c>
      <c r="O15">
        <f t="shared" si="11"/>
        <v>-12594.511051717336</v>
      </c>
      <c r="P15" s="2">
        <f t="shared" si="12"/>
        <v>-9349.6551264384889</v>
      </c>
      <c r="Q15">
        <f t="shared" si="13"/>
        <v>4568.8801748382011</v>
      </c>
      <c r="R15">
        <f t="shared" si="20"/>
        <v>3783.620485198041</v>
      </c>
      <c r="S15">
        <f t="shared" si="14"/>
        <v>-16378.131536915378</v>
      </c>
      <c r="U15">
        <f t="shared" si="15"/>
        <v>2.0000000000000018E-2</v>
      </c>
      <c r="V15">
        <v>0.98</v>
      </c>
      <c r="W15">
        <f t="shared" si="16"/>
        <v>-53688.135812924527</v>
      </c>
      <c r="X15">
        <f t="shared" si="21"/>
        <v>-54397.309601570356</v>
      </c>
      <c r="Y15">
        <f t="shared" si="17"/>
        <v>-53149.773679386446</v>
      </c>
      <c r="Z15">
        <f t="shared" si="22"/>
        <v>-53858.947468032275</v>
      </c>
      <c r="AA15">
        <f t="shared" si="18"/>
        <v>512.59325682299823</v>
      </c>
      <c r="AB15">
        <f t="shared" si="19"/>
        <v>1050.9553903610795</v>
      </c>
    </row>
    <row r="16" spans="1:28">
      <c r="B16" s="3">
        <v>120</v>
      </c>
      <c r="C16">
        <f t="shared" si="0"/>
        <v>-7825.8209780666803</v>
      </c>
      <c r="D16">
        <f t="shared" si="1"/>
        <v>-4914.359488767499</v>
      </c>
      <c r="E16">
        <f t="shared" si="2"/>
        <v>810.78839384307878</v>
      </c>
      <c r="F16">
        <f t="shared" si="3"/>
        <v>3290.8111419333209</v>
      </c>
      <c r="G16">
        <f t="shared" si="4"/>
        <v>2911.4614892991813</v>
      </c>
      <c r="H16">
        <f t="shared" si="5"/>
        <v>8636.6093719097589</v>
      </c>
      <c r="I16">
        <f t="shared" si="6"/>
        <v>11116.632120000002</v>
      </c>
      <c r="K16">
        <f t="shared" si="7"/>
        <v>-4953.7100113617171</v>
      </c>
      <c r="L16">
        <f t="shared" si="8"/>
        <v>35114.247548790394</v>
      </c>
      <c r="M16">
        <f t="shared" si="9"/>
        <v>40067.957560152114</v>
      </c>
      <c r="N16">
        <f t="shared" si="10"/>
        <v>15046.289988638284</v>
      </c>
      <c r="O16">
        <f t="shared" si="11"/>
        <v>-12735.117322498359</v>
      </c>
      <c r="P16" s="2">
        <f t="shared" si="12"/>
        <v>-8966.4157992046894</v>
      </c>
      <c r="Q16">
        <f t="shared" si="13"/>
        <v>4540.6194375311998</v>
      </c>
      <c r="R16">
        <f t="shared" si="20"/>
        <v>3431.8298624410813</v>
      </c>
      <c r="S16">
        <f t="shared" si="14"/>
        <v>-16166.947184939441</v>
      </c>
      <c r="U16">
        <f t="shared" si="15"/>
        <v>2.200000000000002E-2</v>
      </c>
      <c r="V16">
        <v>0.97799999999999998</v>
      </c>
      <c r="W16">
        <f t="shared" si="16"/>
        <v>-53568.453971702445</v>
      </c>
      <c r="X16">
        <f t="shared" si="21"/>
        <v>-54333.216192538923</v>
      </c>
      <c r="Y16">
        <f t="shared" si="17"/>
        <v>-53087.654862926684</v>
      </c>
      <c r="Z16">
        <f t="shared" si="22"/>
        <v>-53852.417083763161</v>
      </c>
      <c r="AA16">
        <f t="shared" si="18"/>
        <v>576.68666585443134</v>
      </c>
      <c r="AB16">
        <f t="shared" si="19"/>
        <v>1057.4857746301932</v>
      </c>
    </row>
    <row r="17" spans="2:28">
      <c r="B17" s="3">
        <v>130</v>
      </c>
      <c r="C17">
        <f t="shared" si="0"/>
        <v>-8108.7448045260271</v>
      </c>
      <c r="D17">
        <f t="shared" si="1"/>
        <v>-5255.4075310998132</v>
      </c>
      <c r="E17">
        <f t="shared" si="2"/>
        <v>370.97379745696094</v>
      </c>
      <c r="F17">
        <f t="shared" si="3"/>
        <v>2904.6483254739746</v>
      </c>
      <c r="G17">
        <f t="shared" si="4"/>
        <v>2853.3372734262139</v>
      </c>
      <c r="H17">
        <f t="shared" si="5"/>
        <v>8479.7186019829878</v>
      </c>
      <c r="I17">
        <f t="shared" si="6"/>
        <v>11013.393130000002</v>
      </c>
      <c r="K17">
        <f t="shared" si="7"/>
        <v>-5058.3827297383014</v>
      </c>
      <c r="L17">
        <f t="shared" si="8"/>
        <v>34862.625710528075</v>
      </c>
      <c r="M17">
        <f t="shared" si="9"/>
        <v>39921.008440266378</v>
      </c>
      <c r="N17">
        <f t="shared" si="10"/>
        <v>14941.617270261699</v>
      </c>
      <c r="O17">
        <f t="shared" si="11"/>
        <v>-12891.957446263454</v>
      </c>
      <c r="P17" s="2">
        <f t="shared" si="12"/>
        <v>-8566.9927579380837</v>
      </c>
      <c r="Q17">
        <f t="shared" si="13"/>
        <v>4512.3587002242011</v>
      </c>
      <c r="R17">
        <f t="shared" si="20"/>
        <v>3075.35677412514</v>
      </c>
      <c r="S17">
        <f t="shared" si="14"/>
        <v>-15967.314220388595</v>
      </c>
      <c r="U17">
        <f t="shared" si="15"/>
        <v>2.4000000000000021E-2</v>
      </c>
      <c r="V17">
        <v>0.97599999999999998</v>
      </c>
      <c r="W17">
        <f t="shared" si="16"/>
        <v>-53449.199569859571</v>
      </c>
      <c r="X17">
        <f t="shared" si="21"/>
        <v>-54268.20362369041</v>
      </c>
      <c r="Y17">
        <f t="shared" si="17"/>
        <v>-53025.89948584613</v>
      </c>
      <c r="Z17">
        <f t="shared" si="22"/>
        <v>-53844.903539676969</v>
      </c>
      <c r="AA17">
        <f t="shared" si="18"/>
        <v>641.69923470294452</v>
      </c>
      <c r="AB17">
        <f t="shared" si="19"/>
        <v>1064.9993187163855</v>
      </c>
    </row>
    <row r="18" spans="2:28">
      <c r="B18" s="3">
        <v>140</v>
      </c>
      <c r="C18">
        <f t="shared" si="0"/>
        <v>-8408.9584593537311</v>
      </c>
      <c r="D18">
        <f t="shared" si="1"/>
        <v>-5608.7056873443917</v>
      </c>
      <c r="E18">
        <f t="shared" si="2"/>
        <v>-72.885682455992765</v>
      </c>
      <c r="F18">
        <f t="shared" si="3"/>
        <v>2501.1956806462686</v>
      </c>
      <c r="G18">
        <f t="shared" si="4"/>
        <v>2800.2527720093394</v>
      </c>
      <c r="H18">
        <f t="shared" si="5"/>
        <v>8336.0727768977376</v>
      </c>
      <c r="I18">
        <f t="shared" si="6"/>
        <v>10910.154139999999</v>
      </c>
      <c r="K18">
        <f t="shared" si="7"/>
        <v>-5175.8200193573084</v>
      </c>
      <c r="L18">
        <f t="shared" si="8"/>
        <v>34598.23930109018</v>
      </c>
      <c r="M18">
        <f t="shared" si="9"/>
        <v>39774.059320447486</v>
      </c>
      <c r="N18">
        <f t="shared" si="10"/>
        <v>14824.179980642692</v>
      </c>
      <c r="O18">
        <f t="shared" si="11"/>
        <v>-13064.578979354925</v>
      </c>
      <c r="P18" s="2">
        <f t="shared" si="12"/>
        <v>-8151.6529945212023</v>
      </c>
      <c r="Q18">
        <f t="shared" si="13"/>
        <v>4484.0979629172007</v>
      </c>
      <c r="R18">
        <f t="shared" si="20"/>
        <v>2711.9351462730697</v>
      </c>
      <c r="S18">
        <f t="shared" si="14"/>
        <v>-15776.514125627995</v>
      </c>
      <c r="U18">
        <f t="shared" si="15"/>
        <v>2.6000000000000023E-2</v>
      </c>
      <c r="V18">
        <v>0.97399999999999998</v>
      </c>
      <c r="W18">
        <f t="shared" si="16"/>
        <v>-53330.366191408684</v>
      </c>
      <c r="X18">
        <f t="shared" si="21"/>
        <v>-54202.375436435585</v>
      </c>
      <c r="Y18">
        <f t="shared" si="17"/>
        <v>-52964.501132157566</v>
      </c>
      <c r="Z18">
        <f t="shared" si="22"/>
        <v>-53836.510377184466</v>
      </c>
      <c r="AA18">
        <f t="shared" si="18"/>
        <v>707.52742195776955</v>
      </c>
      <c r="AB18">
        <f t="shared" si="19"/>
        <v>1073.3924812088881</v>
      </c>
    </row>
    <row r="19" spans="2:28">
      <c r="B19" s="3">
        <v>150</v>
      </c>
      <c r="C19">
        <f t="shared" si="0"/>
        <v>-8725.7117647812756</v>
      </c>
      <c r="D19">
        <f t="shared" si="1"/>
        <v>-5974.4961291595555</v>
      </c>
      <c r="E19">
        <f t="shared" si="2"/>
        <v>-523.01569215926156</v>
      </c>
      <c r="F19">
        <f t="shared" si="3"/>
        <v>2081.2033852187251</v>
      </c>
      <c r="G19">
        <f t="shared" si="4"/>
        <v>2751.2156356217201</v>
      </c>
      <c r="H19">
        <f t="shared" si="5"/>
        <v>8202.6960726220132</v>
      </c>
      <c r="I19">
        <f t="shared" si="6"/>
        <v>10806.915150000001</v>
      </c>
      <c r="K19">
        <f t="shared" si="7"/>
        <v>-5305.9259522527545</v>
      </c>
      <c r="L19">
        <f t="shared" si="8"/>
        <v>34321.184248472578</v>
      </c>
      <c r="M19">
        <f t="shared" si="9"/>
        <v>39627.110200725336</v>
      </c>
      <c r="N19">
        <f t="shared" si="10"/>
        <v>14694.074047747246</v>
      </c>
      <c r="O19">
        <f>(2 * C19 + 1 * K19 + (20 * B19) - 20000)/3</f>
        <v>-13252.449827271768</v>
      </c>
      <c r="P19" s="2">
        <f t="shared" si="12"/>
        <v>-7720.5161386213713</v>
      </c>
      <c r="Q19">
        <f t="shared" si="13"/>
        <v>4455.8372256102002</v>
      </c>
      <c r="R19">
        <f t="shared" si="20"/>
        <v>2340.1124168398055</v>
      </c>
      <c r="S19">
        <f t="shared" si="14"/>
        <v>-15592.562244111574</v>
      </c>
      <c r="U19">
        <f t="shared" si="15"/>
        <v>2.8000000000000025E-2</v>
      </c>
      <c r="V19">
        <v>0.97199999999999998</v>
      </c>
      <c r="W19">
        <f t="shared" si="16"/>
        <v>-53211.94745945379</v>
      </c>
      <c r="X19">
        <f t="shared" si="21"/>
        <v>-54135.818230369237</v>
      </c>
      <c r="Y19">
        <f t="shared" si="17"/>
        <v>-52903.453424965002</v>
      </c>
      <c r="Z19">
        <f t="shared" si="22"/>
        <v>-53827.32419588045</v>
      </c>
      <c r="AA19">
        <f t="shared" si="18"/>
        <v>774.08462802411668</v>
      </c>
      <c r="AB19">
        <f t="shared" si="19"/>
        <v>1082.578662512904</v>
      </c>
    </row>
    <row r="20" spans="2:28">
      <c r="B20" s="3">
        <v>160</v>
      </c>
      <c r="C20">
        <f t="shared" si="0"/>
        <v>-9058.2761717163539</v>
      </c>
      <c r="D20">
        <f t="shared" si="1"/>
        <v>-6352.8140248569371</v>
      </c>
      <c r="E20">
        <f t="shared" si="2"/>
        <v>-980.90763267548527</v>
      </c>
      <c r="F20">
        <f t="shared" si="3"/>
        <v>1645.3999882836472</v>
      </c>
      <c r="G20">
        <f t="shared" si="4"/>
        <v>2705.4621468594169</v>
      </c>
      <c r="H20">
        <f t="shared" si="5"/>
        <v>8077.3685390408682</v>
      </c>
      <c r="I20">
        <f t="shared" si="6"/>
        <v>10703.676160000001</v>
      </c>
      <c r="K20">
        <f t="shared" si="7"/>
        <v>-5448.4768163252784</v>
      </c>
      <c r="L20">
        <f t="shared" si="8"/>
        <v>34031.68426481427</v>
      </c>
      <c r="M20">
        <f t="shared" si="9"/>
        <v>39480.161081139551</v>
      </c>
      <c r="N20">
        <f t="shared" si="10"/>
        <v>14551.523183674723</v>
      </c>
      <c r="O20">
        <f t="shared" si="11"/>
        <v>-13455.009719919328</v>
      </c>
      <c r="P20" s="2">
        <f t="shared" si="12"/>
        <v>-7273.6165182854702</v>
      </c>
      <c r="Q20">
        <f t="shared" si="13"/>
        <v>4427.5764883031998</v>
      </c>
      <c r="R20">
        <f t="shared" si="20"/>
        <v>1958.9683174723332</v>
      </c>
      <c r="S20">
        <f t="shared" si="14"/>
        <v>-15413.978037391662</v>
      </c>
      <c r="U20">
        <f t="shared" si="15"/>
        <v>3.0000000000000027E-2</v>
      </c>
      <c r="V20">
        <v>0.97</v>
      </c>
      <c r="W20">
        <f t="shared" si="16"/>
        <v>-53093.937036190116</v>
      </c>
      <c r="X20">
        <f t="shared" si="21"/>
        <v>-54068.605316040346</v>
      </c>
      <c r="Y20">
        <f t="shared" si="17"/>
        <v>-52842.75002646364</v>
      </c>
      <c r="Z20">
        <f t="shared" si="22"/>
        <v>-53817.41830631387</v>
      </c>
      <c r="AA20">
        <f t="shared" si="18"/>
        <v>841.29754235300788</v>
      </c>
      <c r="AB20">
        <f t="shared" si="19"/>
        <v>1092.4845520794843</v>
      </c>
    </row>
    <row r="21" spans="2:28">
      <c r="B21" s="3">
        <v>170</v>
      </c>
      <c r="C21">
        <f t="shared" si="0"/>
        <v>-9405.9594244097898</v>
      </c>
      <c r="D21">
        <f t="shared" si="1"/>
        <v>-6743.5662640442961</v>
      </c>
      <c r="E21">
        <f t="shared" si="2"/>
        <v>-1447.5561066332548</v>
      </c>
      <c r="F21">
        <f t="shared" si="3"/>
        <v>1194.4777455902095</v>
      </c>
      <c r="G21">
        <f t="shared" si="4"/>
        <v>2662.3931603654937</v>
      </c>
      <c r="H21">
        <f t="shared" si="5"/>
        <v>7958.403317776535</v>
      </c>
      <c r="I21">
        <f t="shared" si="6"/>
        <v>10600.437169999999</v>
      </c>
      <c r="K21">
        <f t="shared" si="7"/>
        <v>-5603.1771143092137</v>
      </c>
      <c r="L21">
        <f t="shared" si="8"/>
        <v>33730.034847432755</v>
      </c>
      <c r="M21">
        <f t="shared" si="9"/>
        <v>39333.211961741967</v>
      </c>
      <c r="N21">
        <f t="shared" si="10"/>
        <v>14396.822885690786</v>
      </c>
      <c r="O21">
        <f t="shared" si="11"/>
        <v>-13671.698654376263</v>
      </c>
      <c r="P21" s="2">
        <f t="shared" si="12"/>
        <v>-6810.9399581198222</v>
      </c>
      <c r="Q21">
        <f t="shared" si="13"/>
        <v>4399.3157509962002</v>
      </c>
      <c r="R21">
        <f t="shared" si="20"/>
        <v>1567.937848806851</v>
      </c>
      <c r="S21">
        <f t="shared" si="14"/>
        <v>-15239.636503183114</v>
      </c>
      <c r="U21">
        <f t="shared" si="15"/>
        <v>3.2000000000000028E-2</v>
      </c>
      <c r="V21">
        <v>0.96799999999999997</v>
      </c>
      <c r="W21">
        <f t="shared" si="16"/>
        <v>-52976.328622904031</v>
      </c>
      <c r="X21">
        <f t="shared" si="21"/>
        <v>-54000.799389410407</v>
      </c>
      <c r="Y21">
        <f t="shared" si="17"/>
        <v>-52782.384637939882</v>
      </c>
      <c r="Z21">
        <f t="shared" si="22"/>
        <v>-53806.855404446258</v>
      </c>
      <c r="AA21">
        <f t="shared" si="18"/>
        <v>909.10346898294665</v>
      </c>
      <c r="AB21">
        <f t="shared" si="19"/>
        <v>1103.0474539470961</v>
      </c>
    </row>
    <row r="22" spans="2:28">
      <c r="B22" s="3">
        <v>180</v>
      </c>
      <c r="C22">
        <f t="shared" si="0"/>
        <v>-9768.1117115872494</v>
      </c>
      <c r="D22">
        <f t="shared" si="1"/>
        <v>-7146.5808645205489</v>
      </c>
      <c r="E22">
        <f t="shared" si="2"/>
        <v>-1923.6135104488033</v>
      </c>
      <c r="F22">
        <f t="shared" si="3"/>
        <v>729.08646841275413</v>
      </c>
      <c r="G22">
        <f t="shared" si="4"/>
        <v>2621.5308470667005</v>
      </c>
      <c r="H22">
        <f t="shared" si="5"/>
        <v>7844.4982011384463</v>
      </c>
      <c r="I22">
        <f t="shared" si="6"/>
        <v>10497.198180000003</v>
      </c>
      <c r="K22">
        <f t="shared" si="7"/>
        <v>-5769.6937228254355</v>
      </c>
      <c r="L22">
        <f t="shared" si="8"/>
        <v>33416.56911977355</v>
      </c>
      <c r="M22">
        <f t="shared" si="9"/>
        <v>39186.262842598982</v>
      </c>
      <c r="N22">
        <f t="shared" si="10"/>
        <v>14230.306277174564</v>
      </c>
      <c r="O22">
        <f t="shared" si="11"/>
        <v>-13901.972381999978</v>
      </c>
      <c r="P22" s="2">
        <f t="shared" si="12"/>
        <v>-6332.4459683408795</v>
      </c>
      <c r="Q22">
        <f t="shared" si="13"/>
        <v>4371.0550136892007</v>
      </c>
      <c r="R22">
        <f t="shared" si="20"/>
        <v>1166.6967925189788</v>
      </c>
      <c r="S22">
        <f t="shared" si="14"/>
        <v>-15068.669174518956</v>
      </c>
      <c r="U22">
        <f t="shared" si="15"/>
        <v>3.400000000000003E-2</v>
      </c>
      <c r="V22">
        <v>0.96599999999999997</v>
      </c>
      <c r="W22">
        <f t="shared" si="16"/>
        <v>-52859.115959973155</v>
      </c>
      <c r="X22">
        <f t="shared" si="21"/>
        <v>-53932.454535170145</v>
      </c>
      <c r="Y22">
        <f t="shared" si="17"/>
        <v>-52722.350999771326</v>
      </c>
      <c r="Z22">
        <f t="shared" si="22"/>
        <v>-53795.689574968317</v>
      </c>
      <c r="AA22">
        <f t="shared" si="18"/>
        <v>977.44832322320872</v>
      </c>
      <c r="AB22">
        <f t="shared" si="19"/>
        <v>1114.2132834250369</v>
      </c>
    </row>
    <row r="23" spans="2:28">
      <c r="B23" s="3">
        <v>190</v>
      </c>
      <c r="C23">
        <f t="shared" si="0"/>
        <v>-10144.127229319562</v>
      </c>
      <c r="D23">
        <f t="shared" si="1"/>
        <v>-7561.6385319440396</v>
      </c>
      <c r="E23">
        <f t="shared" si="2"/>
        <v>-2409.4931034459405</v>
      </c>
      <c r="F23">
        <f t="shared" si="3"/>
        <v>249.83196068044032</v>
      </c>
      <c r="G23">
        <f t="shared" si="4"/>
        <v>2582.488697375522</v>
      </c>
      <c r="H23">
        <f t="shared" si="5"/>
        <v>7734.6341258736211</v>
      </c>
      <c r="I23">
        <f t="shared" si="6"/>
        <v>10393.959190000001</v>
      </c>
      <c r="K23">
        <f t="shared" si="7"/>
        <v>-5947.676948237824</v>
      </c>
      <c r="L23">
        <f t="shared" si="8"/>
        <v>33091.636775556821</v>
      </c>
      <c r="M23">
        <f t="shared" si="9"/>
        <v>39039.313723794643</v>
      </c>
      <c r="N23">
        <f t="shared" si="10"/>
        <v>14052.323051762176</v>
      </c>
      <c r="O23">
        <f t="shared" si="11"/>
        <v>-14145.310468958982</v>
      </c>
      <c r="P23" s="2">
        <f t="shared" si="12"/>
        <v>-5838.0812567520134</v>
      </c>
      <c r="Q23">
        <f t="shared" si="13"/>
        <v>4342.7942763822002</v>
      </c>
      <c r="R23">
        <f t="shared" si="20"/>
        <v>755.08595262056224</v>
      </c>
      <c r="S23">
        <f t="shared" si="14"/>
        <v>-14900.396421579544</v>
      </c>
      <c r="U23">
        <f t="shared" si="15"/>
        <v>3.6000000000000032E-2</v>
      </c>
      <c r="V23">
        <v>0.96399999999999997</v>
      </c>
      <c r="W23">
        <f t="shared" si="16"/>
        <v>-52742.292826866265</v>
      </c>
      <c r="X23">
        <f t="shared" si="21"/>
        <v>-53863.617757125379</v>
      </c>
      <c r="Y23">
        <f t="shared" si="17"/>
        <v>-52662.642891426774</v>
      </c>
      <c r="Z23">
        <f t="shared" si="22"/>
        <v>-53783.967821685888</v>
      </c>
      <c r="AA23">
        <f t="shared" si="18"/>
        <v>1046.2851012679748</v>
      </c>
      <c r="AB23">
        <f t="shared" si="19"/>
        <v>1125.9350367074658</v>
      </c>
    </row>
    <row r="24" spans="2:28">
      <c r="B24" s="3">
        <v>200</v>
      </c>
      <c r="C24">
        <f t="shared" si="0"/>
        <v>-10533.443307242667</v>
      </c>
      <c r="D24">
        <f t="shared" si="1"/>
        <v>-7988.4930818647399</v>
      </c>
      <c r="E24">
        <f t="shared" si="2"/>
        <v>-2905.4391448085089</v>
      </c>
      <c r="F24">
        <f t="shared" si="3"/>
        <v>-242.7231072426645</v>
      </c>
      <c r="G24">
        <f t="shared" si="4"/>
        <v>2544.9502253779274</v>
      </c>
      <c r="H24">
        <f t="shared" si="5"/>
        <v>7628.0041624341584</v>
      </c>
      <c r="I24">
        <f t="shared" si="6"/>
        <v>10290.720200000003</v>
      </c>
      <c r="K24">
        <f t="shared" si="7"/>
        <v>-6136.7735431538422</v>
      </c>
      <c r="L24">
        <f t="shared" si="8"/>
        <v>32755.591062279993</v>
      </c>
      <c r="M24">
        <f t="shared" si="9"/>
        <v>38892.364605433831</v>
      </c>
      <c r="N24">
        <f t="shared" si="10"/>
        <v>13863.226456846158</v>
      </c>
      <c r="O24">
        <f t="shared" si="11"/>
        <v>-14401.220052546392</v>
      </c>
      <c r="P24" s="2">
        <f t="shared" si="12"/>
        <v>-5327.7879742670848</v>
      </c>
      <c r="Q24">
        <f t="shared" si="13"/>
        <v>4314.5335390752007</v>
      </c>
      <c r="R24">
        <f t="shared" si="20"/>
        <v>333.06003961769557</v>
      </c>
      <c r="S24">
        <f t="shared" si="14"/>
        <v>-14734.280092164088</v>
      </c>
      <c r="U24">
        <f t="shared" si="15"/>
        <v>3.8000000000000034E-2</v>
      </c>
      <c r="V24">
        <v>0.96199999999999997</v>
      </c>
      <c r="W24">
        <f t="shared" si="16"/>
        <v>-52625.853042143382</v>
      </c>
      <c r="X24">
        <f t="shared" si="21"/>
        <v>-53794.330167500935</v>
      </c>
      <c r="Y24">
        <f t="shared" si="17"/>
        <v>-52603.254131466216</v>
      </c>
      <c r="Z24">
        <f t="shared" si="22"/>
        <v>-53771.731256823768</v>
      </c>
      <c r="AA24">
        <f t="shared" si="18"/>
        <v>1115.5726908924189</v>
      </c>
      <c r="AB24">
        <f t="shared" si="19"/>
        <v>1138.1716015695856</v>
      </c>
    </row>
    <row r="25" spans="2:28">
      <c r="B25" s="3">
        <v>210</v>
      </c>
      <c r="C25">
        <f t="shared" si="0"/>
        <v>-10935.538296198241</v>
      </c>
      <c r="D25">
        <f t="shared" si="1"/>
        <v>-8426.8847640761978</v>
      </c>
      <c r="E25">
        <f t="shared" si="2"/>
        <v>-3411.5754701663386</v>
      </c>
      <c r="F25">
        <f t="shared" si="3"/>
        <v>-748.05708619823918</v>
      </c>
      <c r="G25">
        <f t="shared" si="4"/>
        <v>2508.6535321220435</v>
      </c>
      <c r="H25">
        <f t="shared" si="5"/>
        <v>7523.9628260319023</v>
      </c>
      <c r="I25">
        <f t="shared" si="6"/>
        <v>10187.481210000002</v>
      </c>
      <c r="K25">
        <f t="shared" si="7"/>
        <v>-6336.6347011306807</v>
      </c>
      <c r="L25">
        <f t="shared" si="8"/>
        <v>32408.780786515279</v>
      </c>
      <c r="M25">
        <f t="shared" si="9"/>
        <v>38745.415487645958</v>
      </c>
      <c r="N25">
        <f t="shared" si="10"/>
        <v>13663.365298869319</v>
      </c>
      <c r="O25">
        <f t="shared" si="11"/>
        <v>-14669.237097842388</v>
      </c>
      <c r="P25" s="2">
        <f t="shared" si="12"/>
        <v>-4801.5087089807603</v>
      </c>
      <c r="Q25">
        <f t="shared" si="13"/>
        <v>4286.2728017682002</v>
      </c>
      <c r="R25">
        <f t="shared" si="20"/>
        <v>-99.347392309264251</v>
      </c>
      <c r="S25">
        <f t="shared" si="14"/>
        <v>-14569.889705533124</v>
      </c>
      <c r="U25">
        <f t="shared" si="15"/>
        <v>4.0000000000000036E-2</v>
      </c>
      <c r="V25">
        <v>0.96</v>
      </c>
      <c r="W25">
        <f t="shared" si="16"/>
        <v>-52509.790463455698</v>
      </c>
      <c r="X25">
        <f t="shared" si="21"/>
        <v>-53724.627925211484</v>
      </c>
      <c r="Y25">
        <f t="shared" si="17"/>
        <v>-52544.178577540843</v>
      </c>
      <c r="Z25">
        <f t="shared" si="22"/>
        <v>-53759.016039296628</v>
      </c>
      <c r="AA25">
        <f t="shared" si="18"/>
        <v>1185.2749331818704</v>
      </c>
      <c r="AB25">
        <f t="shared" si="19"/>
        <v>1150.886819096726</v>
      </c>
    </row>
    <row r="26" spans="2:28">
      <c r="B26" s="3">
        <v>220</v>
      </c>
      <c r="C26">
        <f t="shared" si="0"/>
        <v>-11349.928889499779</v>
      </c>
      <c r="D26">
        <f t="shared" si="1"/>
        <v>-8876.5489836268207</v>
      </c>
      <c r="E26">
        <f t="shared" si="2"/>
        <v>-3927.9396522107936</v>
      </c>
      <c r="F26">
        <f t="shared" si="3"/>
        <v>-1265.68666949978</v>
      </c>
      <c r="G26">
        <f t="shared" si="4"/>
        <v>2473.3799058729583</v>
      </c>
      <c r="H26">
        <f t="shared" si="5"/>
        <v>7421.9892372889854</v>
      </c>
      <c r="I26">
        <f t="shared" si="6"/>
        <v>10084.242219999998</v>
      </c>
      <c r="K26">
        <f t="shared" si="7"/>
        <v>-6546.920870888689</v>
      </c>
      <c r="L26">
        <f t="shared" si="8"/>
        <v>32051.545499700333</v>
      </c>
      <c r="M26">
        <f t="shared" si="9"/>
        <v>38598.46637058902</v>
      </c>
      <c r="N26">
        <f t="shared" si="10"/>
        <v>13453.079129111311</v>
      </c>
      <c r="O26">
        <f t="shared" si="11"/>
        <v>-14948.926216629416</v>
      </c>
      <c r="P26" s="2">
        <f t="shared" si="12"/>
        <v>-4259.1894470809457</v>
      </c>
      <c r="Q26">
        <f t="shared" si="13"/>
        <v>4258.0120644612007</v>
      </c>
      <c r="R26">
        <f t="shared" si="20"/>
        <v>-542.0483335693325</v>
      </c>
      <c r="S26">
        <f t="shared" si="14"/>
        <v>-14406.877883060082</v>
      </c>
      <c r="U26">
        <f t="shared" si="15"/>
        <v>4.2000000000000037E-2</v>
      </c>
      <c r="V26">
        <v>0.95799999999999996</v>
      </c>
      <c r="W26">
        <f t="shared" si="16"/>
        <v>-52394.098987545622</v>
      </c>
      <c r="X26">
        <f t="shared" si="21"/>
        <v>-53654.542986039363</v>
      </c>
      <c r="Y26">
        <f t="shared" si="17"/>
        <v>-52485.410126393086</v>
      </c>
      <c r="Z26">
        <f t="shared" si="22"/>
        <v>-53745.854124886828</v>
      </c>
      <c r="AA26">
        <f t="shared" si="18"/>
        <v>1255.3598723539908</v>
      </c>
      <c r="AB26">
        <f t="shared" si="19"/>
        <v>1164.0487335065263</v>
      </c>
    </row>
    <row r="27" spans="2:28">
      <c r="B27" s="3">
        <v>230</v>
      </c>
      <c r="C27">
        <f t="shared" si="0"/>
        <v>-11776.167254123224</v>
      </c>
      <c r="D27">
        <f t="shared" si="1"/>
        <v>-9337.2219925438203</v>
      </c>
      <c r="E27">
        <f t="shared" si="2"/>
        <v>-4454.5073412559523</v>
      </c>
      <c r="F27">
        <f t="shared" si="3"/>
        <v>-1795.1640241232199</v>
      </c>
      <c r="G27">
        <f t="shared" si="4"/>
        <v>2438.9452615794035</v>
      </c>
      <c r="H27">
        <f t="shared" si="5"/>
        <v>7321.6599128672715</v>
      </c>
      <c r="I27">
        <f t="shared" si="6"/>
        <v>9981.0032300000039</v>
      </c>
      <c r="K27">
        <f t="shared" si="7"/>
        <v>-6767.3045365230737</v>
      </c>
      <c r="L27">
        <f t="shared" si="8"/>
        <v>31684.212717931056</v>
      </c>
      <c r="M27">
        <f t="shared" si="9"/>
        <v>38451.517254454127</v>
      </c>
      <c r="N27">
        <f t="shared" si="10"/>
        <v>13232.695463476926</v>
      </c>
      <c r="O27">
        <f t="shared" si="11"/>
        <v>-15239.87968158984</v>
      </c>
      <c r="P27" s="2">
        <f t="shared" si="12"/>
        <v>-3700.7812517319289</v>
      </c>
      <c r="Q27">
        <f t="shared" si="13"/>
        <v>4229.7513271542002</v>
      </c>
      <c r="R27">
        <f t="shared" si="20"/>
        <v>-994.91748012570406</v>
      </c>
      <c r="S27">
        <f t="shared" si="14"/>
        <v>-14244.962201464135</v>
      </c>
      <c r="U27">
        <f t="shared" si="15"/>
        <v>4.4000000000000039E-2</v>
      </c>
      <c r="V27">
        <v>0.95599999999999996</v>
      </c>
      <c r="W27">
        <f t="shared" si="16"/>
        <v>-52278.772550246737</v>
      </c>
      <c r="X27">
        <f t="shared" si="21"/>
        <v>-53584.103709620023</v>
      </c>
      <c r="Y27">
        <f t="shared" si="17"/>
        <v>-52426.94271385653</v>
      </c>
      <c r="Z27">
        <f t="shared" si="22"/>
        <v>-53732.273873229817</v>
      </c>
      <c r="AA27">
        <f t="shared" si="18"/>
        <v>1325.7991487733307</v>
      </c>
      <c r="AB27">
        <f t="shared" si="19"/>
        <v>1177.6289851635374</v>
      </c>
    </row>
    <row r="28" spans="2:28">
      <c r="B28" s="3">
        <v>240</v>
      </c>
      <c r="C28">
        <f t="shared" si="0"/>
        <v>-12213.838179113045</v>
      </c>
      <c r="D28">
        <f t="shared" si="1"/>
        <v>-9808.644564663733</v>
      </c>
      <c r="E28">
        <f t="shared" si="2"/>
        <v>-4991.2098051481607</v>
      </c>
      <c r="F28">
        <f t="shared" si="3"/>
        <v>-2336.0739391130428</v>
      </c>
      <c r="G28">
        <f t="shared" si="4"/>
        <v>2405.193614449312</v>
      </c>
      <c r="H28">
        <f t="shared" si="5"/>
        <v>7222.6283739648843</v>
      </c>
      <c r="I28">
        <f t="shared" si="6"/>
        <v>9877.7642400000022</v>
      </c>
      <c r="K28">
        <f t="shared" si="7"/>
        <v>-6997.4716898955548</v>
      </c>
      <c r="L28">
        <f t="shared" si="8"/>
        <v>31307.096449574892</v>
      </c>
      <c r="M28">
        <f t="shared" si="9"/>
        <v>38304.568139470444</v>
      </c>
      <c r="N28">
        <f t="shared" si="10"/>
        <v>13002.528310104444</v>
      </c>
      <c r="O28">
        <f t="shared" si="11"/>
        <v>-15541.716016040547</v>
      </c>
      <c r="P28" s="2">
        <f t="shared" si="12"/>
        <v>-3126.2411306514059</v>
      </c>
      <c r="Q28">
        <f t="shared" si="13"/>
        <v>4201.4905898471998</v>
      </c>
      <c r="R28">
        <f t="shared" si="20"/>
        <v>-1457.804422921844</v>
      </c>
      <c r="S28">
        <f t="shared" si="14"/>
        <v>-14083.911593118704</v>
      </c>
      <c r="U28">
        <f t="shared" si="15"/>
        <v>4.6000000000000041E-2</v>
      </c>
      <c r="V28">
        <v>0.95399999999999996</v>
      </c>
      <c r="W28">
        <f t="shared" si="16"/>
        <v>-52163.805126483858</v>
      </c>
      <c r="X28">
        <f t="shared" si="21"/>
        <v>-53513.335355855663</v>
      </c>
      <c r="Y28">
        <f t="shared" si="17"/>
        <v>-52368.770314855967</v>
      </c>
      <c r="Z28">
        <f t="shared" si="22"/>
        <v>-53718.300544227772</v>
      </c>
      <c r="AA28">
        <f t="shared" si="18"/>
        <v>1396.5675025376913</v>
      </c>
      <c r="AB28">
        <f t="shared" si="19"/>
        <v>1191.6023141655824</v>
      </c>
    </row>
    <row r="29" spans="2:28">
      <c r="B29" s="3">
        <v>250</v>
      </c>
      <c r="C29">
        <f t="shared" si="0"/>
        <v>-12662.556351049872</v>
      </c>
      <c r="D29">
        <f t="shared" si="1"/>
        <v>-10290.564315597892</v>
      </c>
      <c r="E29">
        <f t="shared" si="2"/>
        <v>-5537.9466899158215</v>
      </c>
      <c r="F29">
        <f t="shared" si="3"/>
        <v>-2888.0311010498735</v>
      </c>
      <c r="G29">
        <f t="shared" si="4"/>
        <v>2371.99203545198</v>
      </c>
      <c r="H29">
        <f t="shared" si="5"/>
        <v>7124.6096611340508</v>
      </c>
      <c r="I29">
        <f t="shared" si="6"/>
        <v>9774.5252499999988</v>
      </c>
      <c r="K29">
        <f t="shared" si="7"/>
        <v>-7237.1224617742373</v>
      </c>
      <c r="L29">
        <f t="shared" si="8"/>
        <v>30920.496564136341</v>
      </c>
      <c r="M29">
        <f t="shared" si="9"/>
        <v>38157.619025910579</v>
      </c>
      <c r="N29">
        <f t="shared" si="10"/>
        <v>12762.877538225763</v>
      </c>
      <c r="O29">
        <f t="shared" si="11"/>
        <v>-15854.078387957992</v>
      </c>
      <c r="P29" s="2">
        <f t="shared" si="12"/>
        <v>-2535.5323913390839</v>
      </c>
      <c r="Q29">
        <f t="shared" si="13"/>
        <v>4173.2298525402002</v>
      </c>
      <c r="R29">
        <f t="shared" si="20"/>
        <v>-1930.5423694044739</v>
      </c>
      <c r="S29">
        <f t="shared" si="14"/>
        <v>-13923.536018553517</v>
      </c>
      <c r="U29">
        <f t="shared" si="15"/>
        <v>4.8000000000000043E-2</v>
      </c>
      <c r="V29">
        <v>0.95199999999999996</v>
      </c>
      <c r="W29">
        <f t="shared" si="16"/>
        <v>-52049.190730272974</v>
      </c>
      <c r="X29">
        <f t="shared" si="21"/>
        <v>-53442.260494845585</v>
      </c>
      <c r="Y29">
        <f t="shared" si="17"/>
        <v>-52310.886943407408</v>
      </c>
      <c r="Z29">
        <f t="shared" si="22"/>
        <v>-53703.956707980018</v>
      </c>
      <c r="AA29">
        <f t="shared" si="18"/>
        <v>1467.6423635477695</v>
      </c>
      <c r="AB29">
        <f t="shared" si="19"/>
        <v>1205.946150413336</v>
      </c>
    </row>
    <row r="30" spans="2:28">
      <c r="B30" s="3">
        <v>260</v>
      </c>
      <c r="C30">
        <f t="shared" si="0"/>
        <v>-13121.963810062107</v>
      </c>
      <c r="D30">
        <f t="shared" si="1"/>
        <v>-10782.737107013443</v>
      </c>
      <c r="E30">
        <f t="shared" si="2"/>
        <v>-6094.5953775194193</v>
      </c>
      <c r="F30">
        <f t="shared" si="3"/>
        <v>-3450.6775500621015</v>
      </c>
      <c r="G30">
        <f t="shared" si="4"/>
        <v>2339.2267030486637</v>
      </c>
      <c r="H30">
        <f t="shared" si="5"/>
        <v>7027.3684325426875</v>
      </c>
      <c r="I30">
        <f t="shared" si="6"/>
        <v>9671.2862600000044</v>
      </c>
      <c r="K30">
        <f t="shared" si="7"/>
        <v>-7485.9712149774978</v>
      </c>
      <c r="L30">
        <f t="shared" si="8"/>
        <v>30524.698699119057</v>
      </c>
      <c r="M30">
        <f t="shared" si="9"/>
        <v>38010.669914096557</v>
      </c>
      <c r="N30">
        <f t="shared" si="10"/>
        <v>12514.028785022503</v>
      </c>
      <c r="O30">
        <f t="shared" si="11"/>
        <v>-16176.632945033904</v>
      </c>
      <c r="P30" s="2">
        <f t="shared" si="12"/>
        <v>-1928.6246758170128</v>
      </c>
      <c r="Q30">
        <f t="shared" si="13"/>
        <v>4144.9691152332007</v>
      </c>
      <c r="R30">
        <f t="shared" si="20"/>
        <v>-2412.9544161597596</v>
      </c>
      <c r="S30">
        <f t="shared" si="14"/>
        <v>-13763.678528874145</v>
      </c>
      <c r="U30">
        <f t="shared" si="15"/>
        <v>5.0000000000000044E-2</v>
      </c>
      <c r="V30">
        <v>0.95</v>
      </c>
      <c r="W30">
        <f t="shared" si="16"/>
        <v>-51934.923414721285</v>
      </c>
      <c r="X30">
        <f t="shared" si="21"/>
        <v>-53370.89934838617</v>
      </c>
      <c r="Y30">
        <f t="shared" si="17"/>
        <v>-52253.286652618044</v>
      </c>
      <c r="Z30">
        <f t="shared" si="22"/>
        <v>-53689.26258628293</v>
      </c>
      <c r="AA30">
        <f t="shared" si="18"/>
        <v>1539.0035100071836</v>
      </c>
      <c r="AB30">
        <f t="shared" si="19"/>
        <v>1220.6402721104241</v>
      </c>
    </row>
    <row r="31" spans="2:28">
      <c r="B31" s="3">
        <v>270</v>
      </c>
      <c r="C31">
        <f t="shared" si="0"/>
        <v>-13591.727607417271</v>
      </c>
      <c r="D31">
        <f t="shared" si="1"/>
        <v>-11284.927830196822</v>
      </c>
      <c r="E31">
        <f t="shared" si="2"/>
        <v>-6661.017892283151</v>
      </c>
      <c r="F31">
        <f t="shared" si="3"/>
        <v>-4023.6803374172737</v>
      </c>
      <c r="G31">
        <f t="shared" si="4"/>
        <v>2306.799777220449</v>
      </c>
      <c r="H31">
        <f t="shared" si="5"/>
        <v>6930.7097151341204</v>
      </c>
      <c r="I31">
        <f t="shared" si="6"/>
        <v>9568.0472699999973</v>
      </c>
      <c r="K31">
        <f t="shared" si="7"/>
        <v>-7743.7462983923015</v>
      </c>
      <c r="L31">
        <f t="shared" si="8"/>
        <v>30119.974506013892</v>
      </c>
      <c r="M31">
        <f t="shared" si="9"/>
        <v>37863.720804406192</v>
      </c>
      <c r="N31">
        <f t="shared" si="10"/>
        <v>12256.253701607699</v>
      </c>
      <c r="O31">
        <f t="shared" si="11"/>
        <v>-16509.067171075614</v>
      </c>
      <c r="P31" s="2">
        <f t="shared" si="12"/>
        <v>-1305.4937989377941</v>
      </c>
      <c r="Q31">
        <f t="shared" si="13"/>
        <v>4116.7083779262011</v>
      </c>
      <c r="R31">
        <f t="shared" si="20"/>
        <v>-2904.8580735912983</v>
      </c>
      <c r="S31">
        <f t="shared" si="14"/>
        <v>-13604.209097484316</v>
      </c>
      <c r="U31">
        <f t="shared" si="15"/>
        <v>5.2000000000000046E-2</v>
      </c>
      <c r="V31">
        <v>0.94799999999999995</v>
      </c>
      <c r="W31">
        <f t="shared" si="16"/>
        <v>-51820.997272027205</v>
      </c>
      <c r="X31">
        <f t="shared" si="21"/>
        <v>-53299.27007675085</v>
      </c>
      <c r="Y31">
        <f t="shared" si="17"/>
        <v>-52195.963534686285</v>
      </c>
      <c r="Z31">
        <f t="shared" si="22"/>
        <v>-53674.23633940993</v>
      </c>
      <c r="AA31">
        <f t="shared" si="18"/>
        <v>1610.6327816425037</v>
      </c>
      <c r="AB31">
        <f t="shared" si="19"/>
        <v>1235.6665189834239</v>
      </c>
    </row>
    <row r="32" spans="2:28">
      <c r="B32" s="3">
        <v>280</v>
      </c>
      <c r="C32">
        <f t="shared" si="0"/>
        <v>-14071.537667345672</v>
      </c>
      <c r="D32">
        <f t="shared" si="1"/>
        <v>-11796.91076909173</v>
      </c>
      <c r="E32">
        <f t="shared" si="2"/>
        <v>-7237.0660230617377</v>
      </c>
      <c r="F32">
        <f t="shared" si="3"/>
        <v>-4606.7293873456711</v>
      </c>
      <c r="G32">
        <f t="shared" si="4"/>
        <v>2274.6268982539423</v>
      </c>
      <c r="H32">
        <f t="shared" si="5"/>
        <v>6834.4716442839344</v>
      </c>
      <c r="I32">
        <f t="shared" si="6"/>
        <v>9464.8082800000011</v>
      </c>
      <c r="K32">
        <f t="shared" si="7"/>
        <v>-8010.1895930859273</v>
      </c>
      <c r="L32">
        <f t="shared" si="8"/>
        <v>29706.582104194113</v>
      </c>
      <c r="M32">
        <f t="shared" si="9"/>
        <v>37716.771697280041</v>
      </c>
      <c r="N32">
        <f t="shared" si="10"/>
        <v>11989.810406914072</v>
      </c>
      <c r="O32">
        <f t="shared" si="11"/>
        <v>-16851.088309259092</v>
      </c>
      <c r="P32" s="2">
        <f t="shared" si="12"/>
        <v>-666.12147082109914</v>
      </c>
      <c r="Q32">
        <f t="shared" si="13"/>
        <v>4088.4476406192007</v>
      </c>
      <c r="R32">
        <f t="shared" si="20"/>
        <v>-3406.0685312605929</v>
      </c>
      <c r="S32">
        <f t="shared" si="14"/>
        <v>-13445.019777998499</v>
      </c>
      <c r="U32">
        <f t="shared" si="15"/>
        <v>5.4000000000000048E-2</v>
      </c>
      <c r="V32">
        <v>0.94599999999999995</v>
      </c>
      <c r="W32">
        <f t="shared" si="16"/>
        <v>-51707.406433480319</v>
      </c>
      <c r="X32">
        <f t="shared" si="21"/>
        <v>-53227.389021290554</v>
      </c>
      <c r="Y32">
        <f t="shared" si="17"/>
        <v>-52138.91172090172</v>
      </c>
      <c r="Z32">
        <f t="shared" si="22"/>
        <v>-53658.894308711955</v>
      </c>
      <c r="AA32">
        <f t="shared" si="18"/>
        <v>1682.5138371028006</v>
      </c>
      <c r="AB32">
        <f t="shared" si="19"/>
        <v>1251.008549681399</v>
      </c>
    </row>
    <row r="33" spans="2:28">
      <c r="B33" s="3">
        <v>290</v>
      </c>
      <c r="C33">
        <f t="shared" si="0"/>
        <v>-14561.10484568424</v>
      </c>
      <c r="D33">
        <f t="shared" si="1"/>
        <v>-12318.469679859059</v>
      </c>
      <c r="E33">
        <f t="shared" si="2"/>
        <v>-7822.5851346413492</v>
      </c>
      <c r="F33">
        <f t="shared" si="3"/>
        <v>-5199.535555684236</v>
      </c>
      <c r="G33">
        <f t="shared" si="4"/>
        <v>2242.6351658251806</v>
      </c>
      <c r="H33">
        <f t="shared" si="5"/>
        <v>6738.5197110428908</v>
      </c>
      <c r="I33">
        <f t="shared" si="6"/>
        <v>9361.5692900000031</v>
      </c>
      <c r="K33">
        <f t="shared" si="7"/>
        <v>-8285.0559373620199</v>
      </c>
      <c r="L33">
        <f t="shared" si="8"/>
        <v>29284.766655866988</v>
      </c>
      <c r="M33">
        <f t="shared" si="9"/>
        <v>37569.822593229008</v>
      </c>
      <c r="N33">
        <f t="shared" si="10"/>
        <v>11714.94406263798</v>
      </c>
      <c r="O33">
        <f t="shared" si="11"/>
        <v>-17202.421876243501</v>
      </c>
      <c r="P33" s="2">
        <f t="shared" si="12"/>
        <v>-10.494955770467641</v>
      </c>
      <c r="Q33">
        <f t="shared" si="13"/>
        <v>4060.1869033122002</v>
      </c>
      <c r="R33">
        <f t="shared" si="20"/>
        <v>-3916.4010086351327</v>
      </c>
      <c r="S33">
        <f t="shared" si="14"/>
        <v>-13286.020867608368</v>
      </c>
      <c r="U33">
        <f t="shared" si="15"/>
        <v>5.600000000000005E-2</v>
      </c>
      <c r="V33">
        <v>0.94399999999999995</v>
      </c>
      <c r="W33">
        <f t="shared" si="16"/>
        <v>-51594.14506946144</v>
      </c>
      <c r="X33">
        <f t="shared" si="21"/>
        <v>-53155.270911048545</v>
      </c>
      <c r="Y33">
        <f t="shared" si="17"/>
        <v>-52082.125381645164</v>
      </c>
      <c r="Z33">
        <f t="shared" si="22"/>
        <v>-53643.25122323227</v>
      </c>
      <c r="AA33">
        <f t="shared" si="18"/>
        <v>1754.6319473448093</v>
      </c>
      <c r="AB33">
        <f t="shared" si="19"/>
        <v>1266.6516351610844</v>
      </c>
    </row>
    <row r="34" spans="2:28">
      <c r="B34" s="3">
        <v>300</v>
      </c>
      <c r="C34">
        <f t="shared" si="0"/>
        <v>-15060.159172787171</v>
      </c>
      <c r="D34">
        <f t="shared" si="1"/>
        <v>-12849.397681420023</v>
      </c>
      <c r="E34">
        <f t="shared" si="2"/>
        <v>-8417.4170083314257</v>
      </c>
      <c r="F34">
        <f t="shared" si="3"/>
        <v>-5801.8288727871641</v>
      </c>
      <c r="G34">
        <f t="shared" si="4"/>
        <v>2210.7614913671478</v>
      </c>
      <c r="H34">
        <f t="shared" si="5"/>
        <v>6642.7421644557453</v>
      </c>
      <c r="I34">
        <f t="shared" si="6"/>
        <v>9258.3303000000069</v>
      </c>
      <c r="K34">
        <f t="shared" si="7"/>
        <v>-8568.112488220213</v>
      </c>
      <c r="L34">
        <f t="shared" si="8"/>
        <v>28854.761004622083</v>
      </c>
      <c r="M34">
        <f t="shared" si="9"/>
        <v>37422.873492842293</v>
      </c>
      <c r="N34">
        <f t="shared" si="10"/>
        <v>11431.887511779787</v>
      </c>
      <c r="O34">
        <f t="shared" si="11"/>
        <v>-17562.81027793152</v>
      </c>
      <c r="P34" s="2">
        <f t="shared" si="12"/>
        <v>661.3932984378298</v>
      </c>
      <c r="Q34">
        <f t="shared" si="13"/>
        <v>4031.9261660052002</v>
      </c>
      <c r="R34">
        <f t="shared" si="20"/>
        <v>-4435.672437129193</v>
      </c>
      <c r="S34">
        <f t="shared" si="14"/>
        <v>-13127.137840802327</v>
      </c>
      <c r="U34">
        <f t="shared" si="15"/>
        <v>5.8000000000000052E-2</v>
      </c>
      <c r="V34">
        <v>0.94199999999999995</v>
      </c>
      <c r="W34">
        <f t="shared" si="16"/>
        <v>-51481.207389442556</v>
      </c>
      <c r="X34">
        <f t="shared" si="21"/>
        <v>-53082.929039824616</v>
      </c>
      <c r="Y34">
        <f t="shared" si="17"/>
        <v>-52025.598726388605</v>
      </c>
      <c r="Z34">
        <f t="shared" si="22"/>
        <v>-53627.320376770665</v>
      </c>
      <c r="AA34">
        <f t="shared" si="18"/>
        <v>1826.9738185687384</v>
      </c>
      <c r="AB34">
        <f t="shared" si="19"/>
        <v>1282.5824816226886</v>
      </c>
    </row>
    <row r="35" spans="2:28">
      <c r="B35" s="3">
        <v>310</v>
      </c>
      <c r="C35">
        <f t="shared" si="0"/>
        <v>-15568.448265905557</v>
      </c>
      <c r="D35">
        <f t="shared" si="1"/>
        <v>-13389.497022413929</v>
      </c>
      <c r="E35">
        <f t="shared" si="2"/>
        <v>-9021.4019583678673</v>
      </c>
      <c r="F35">
        <f t="shared" si="3"/>
        <v>-6413.3569559055504</v>
      </c>
      <c r="G35">
        <f t="shared" si="4"/>
        <v>2178.9512434916287</v>
      </c>
      <c r="H35">
        <f t="shared" si="5"/>
        <v>6547.0463075376902</v>
      </c>
      <c r="I35">
        <f t="shared" si="6"/>
        <v>9155.0913100000071</v>
      </c>
      <c r="K35">
        <f t="shared" si="7"/>
        <v>-8859.1380570502024</v>
      </c>
      <c r="L35">
        <f t="shared" si="8"/>
        <v>28416.786339746064</v>
      </c>
      <c r="M35">
        <f t="shared" si="9"/>
        <v>37275.924396796268</v>
      </c>
      <c r="N35">
        <f t="shared" si="10"/>
        <v>11140.861942949798</v>
      </c>
      <c r="O35">
        <f t="shared" si="11"/>
        <v>-17932.011529620439</v>
      </c>
      <c r="P35" s="2">
        <f t="shared" si="12"/>
        <v>1349.5460391653578</v>
      </c>
      <c r="Q35">
        <f t="shared" si="13"/>
        <v>4003.6654286981998</v>
      </c>
      <c r="R35">
        <f t="shared" si="20"/>
        <v>-4963.7026505308859</v>
      </c>
      <c r="S35">
        <f t="shared" si="14"/>
        <v>-12968.308879089553</v>
      </c>
      <c r="U35">
        <f t="shared" si="15"/>
        <v>6.0000000000000053E-2</v>
      </c>
      <c r="V35">
        <v>0.94</v>
      </c>
      <c r="W35">
        <f t="shared" si="16"/>
        <v>-51368.587641986873</v>
      </c>
      <c r="X35">
        <f t="shared" si="21"/>
        <v>-53010.375418790303</v>
      </c>
      <c r="Y35">
        <f t="shared" si="17"/>
        <v>-51969.326003695256</v>
      </c>
      <c r="Z35">
        <f t="shared" si="22"/>
        <v>-53611.113780498687</v>
      </c>
      <c r="AA35">
        <f t="shared" si="18"/>
        <v>1899.5274396030509</v>
      </c>
      <c r="AB35">
        <f t="shared" si="19"/>
        <v>1298.7890778946676</v>
      </c>
    </row>
    <row r="36" spans="2:28">
      <c r="B36" s="3">
        <v>320</v>
      </c>
      <c r="C36">
        <f t="shared" si="0"/>
        <v>-16085.735895672289</v>
      </c>
      <c r="D36">
        <f t="shared" si="1"/>
        <v>-13938.578770024178</v>
      </c>
      <c r="E36">
        <f t="shared" si="2"/>
        <v>-9634.3804047327394</v>
      </c>
      <c r="F36">
        <f t="shared" si="3"/>
        <v>-7033.883575672291</v>
      </c>
      <c r="G36">
        <f t="shared" si="4"/>
        <v>2147.1571256481111</v>
      </c>
      <c r="H36">
        <f t="shared" si="5"/>
        <v>6451.3554909395498</v>
      </c>
      <c r="I36">
        <f t="shared" si="6"/>
        <v>9051.8523199999981</v>
      </c>
      <c r="K36">
        <f t="shared" si="7"/>
        <v>-9157.9224441990646</v>
      </c>
      <c r="L36">
        <f t="shared" si="8"/>
        <v>27971.052861664553</v>
      </c>
      <c r="M36">
        <f t="shared" si="9"/>
        <v>37128.97530586362</v>
      </c>
      <c r="N36">
        <f t="shared" si="10"/>
        <v>10842.077555800935</v>
      </c>
      <c r="O36">
        <f t="shared" si="11"/>
        <v>-18309.798078514548</v>
      </c>
      <c r="P36" s="2">
        <f t="shared" si="12"/>
        <v>2053.9615817434424</v>
      </c>
      <c r="Q36">
        <f t="shared" si="13"/>
        <v>3975.4046913912007</v>
      </c>
      <c r="R36">
        <f t="shared" si="20"/>
        <v>-5500.3152124838252</v>
      </c>
      <c r="S36">
        <f t="shared" si="14"/>
        <v>-12809.482866030723</v>
      </c>
      <c r="U36">
        <f t="shared" si="15"/>
        <v>6.2000000000000055E-2</v>
      </c>
      <c r="V36">
        <v>0.93799999999999994</v>
      </c>
      <c r="W36">
        <f t="shared" si="16"/>
        <v>-51256.280114748792</v>
      </c>
      <c r="X36">
        <f t="shared" si="21"/>
        <v>-52937.620908734847</v>
      </c>
      <c r="Y36">
        <f t="shared" si="17"/>
        <v>-51913.301501219488</v>
      </c>
      <c r="Z36">
        <f t="shared" si="22"/>
        <v>-53594.642295205544</v>
      </c>
      <c r="AA36">
        <f t="shared" si="18"/>
        <v>1972.2819496585071</v>
      </c>
      <c r="AB36">
        <f t="shared" si="19"/>
        <v>1315.2605631878105</v>
      </c>
    </row>
    <row r="37" spans="2:28">
      <c r="B37" s="3">
        <v>330</v>
      </c>
      <c r="C37">
        <f t="shared" si="0"/>
        <v>-16611.800691706045</v>
      </c>
      <c r="D37">
        <f t="shared" si="1"/>
        <v>-14496.462452267697</v>
      </c>
      <c r="E37">
        <f t="shared" si="2"/>
        <v>-10256.194035791716</v>
      </c>
      <c r="F37">
        <f t="shared" si="3"/>
        <v>-7663.1873617060419</v>
      </c>
      <c r="G37">
        <f t="shared" si="4"/>
        <v>2115.338239438348</v>
      </c>
      <c r="H37">
        <f t="shared" si="5"/>
        <v>6355.6066559143292</v>
      </c>
      <c r="I37">
        <f t="shared" si="6"/>
        <v>8948.6133300000038</v>
      </c>
      <c r="K37">
        <f t="shared" si="7"/>
        <v>-9464.2657881479881</v>
      </c>
      <c r="L37">
        <f t="shared" si="8"/>
        <v>27517.760432775383</v>
      </c>
      <c r="M37">
        <f t="shared" si="9"/>
        <v>36982.02622092337</v>
      </c>
      <c r="N37">
        <f t="shared" si="10"/>
        <v>10535.734211852012</v>
      </c>
      <c r="O37">
        <f t="shared" si="11"/>
        <v>-18695.95572385336</v>
      </c>
      <c r="P37" s="2">
        <f t="shared" si="12"/>
        <v>2774.6341681906779</v>
      </c>
      <c r="Q37">
        <f t="shared" si="13"/>
        <v>3947.1439540842002</v>
      </c>
      <c r="R37">
        <f t="shared" si="20"/>
        <v>-6045.3379752421552</v>
      </c>
      <c r="S37">
        <f t="shared" si="14"/>
        <v>-12650.617748611205</v>
      </c>
      <c r="U37">
        <f t="shared" si="15"/>
        <v>6.3999999999999946E-2</v>
      </c>
      <c r="V37">
        <v>0.93600000000000005</v>
      </c>
      <c r="W37">
        <f t="shared" si="16"/>
        <v>-51144.279134473923</v>
      </c>
      <c r="X37">
        <f t="shared" si="21"/>
        <v>-52864.675335231121</v>
      </c>
      <c r="Y37">
        <f t="shared" si="17"/>
        <v>-51857.519545706935</v>
      </c>
      <c r="Z37">
        <f t="shared" si="22"/>
        <v>-53577.915746464132</v>
      </c>
      <c r="AA37">
        <f t="shared" si="18"/>
        <v>2045.2275231622334</v>
      </c>
      <c r="AB37">
        <f t="shared" si="19"/>
        <v>1331.987111929222</v>
      </c>
    </row>
    <row r="38" spans="2:28">
      <c r="B38" s="3">
        <v>340</v>
      </c>
      <c r="C38">
        <f t="shared" si="0"/>
        <v>-17146.434973227071</v>
      </c>
      <c r="D38">
        <f t="shared" si="1"/>
        <v>-15062.975675661935</v>
      </c>
      <c r="E38">
        <f t="shared" si="2"/>
        <v>-10886.686660055722</v>
      </c>
      <c r="F38">
        <f t="shared" si="3"/>
        <v>-8301.0606332270781</v>
      </c>
      <c r="G38">
        <f t="shared" si="4"/>
        <v>2083.4592975651358</v>
      </c>
      <c r="H38">
        <f t="shared" si="5"/>
        <v>6259.7483131713489</v>
      </c>
      <c r="I38">
        <f t="shared" si="6"/>
        <v>8845.374339999993</v>
      </c>
      <c r="K38">
        <f t="shared" si="7"/>
        <v>-9777.9779390144067</v>
      </c>
      <c r="L38">
        <f t="shared" si="8"/>
        <v>27057.09920395719</v>
      </c>
      <c r="M38">
        <f t="shared" si="9"/>
        <v>36835.077142971597</v>
      </c>
      <c r="N38">
        <f t="shared" si="10"/>
        <v>10222.022060985593</v>
      </c>
      <c r="O38">
        <f t="shared" si="11"/>
        <v>-19090.282628489516</v>
      </c>
      <c r="P38" s="2">
        <f t="shared" si="12"/>
        <v>3511.5543070192434</v>
      </c>
      <c r="Q38">
        <f t="shared" si="13"/>
        <v>3918.8832167772007</v>
      </c>
      <c r="R38">
        <f t="shared" si="20"/>
        <v>-6598.6034391717631</v>
      </c>
      <c r="S38">
        <f t="shared" si="14"/>
        <v>-12491.679189317754</v>
      </c>
      <c r="U38">
        <f t="shared" si="15"/>
        <v>6.5999999999999948E-2</v>
      </c>
      <c r="V38">
        <v>0.93400000000000005</v>
      </c>
      <c r="W38">
        <f t="shared" si="16"/>
        <v>-51032.579066999038</v>
      </c>
      <c r="X38">
        <f t="shared" si="21"/>
        <v>-52791.547589392918</v>
      </c>
      <c r="Y38">
        <f t="shared" si="17"/>
        <v>-51801.974502994373</v>
      </c>
      <c r="Z38">
        <f t="shared" si="22"/>
        <v>-53560.943025388253</v>
      </c>
      <c r="AA38">
        <f t="shared" si="18"/>
        <v>2118.3552690004362</v>
      </c>
      <c r="AB38">
        <f t="shared" si="19"/>
        <v>1348.9598330051012</v>
      </c>
    </row>
    <row r="39" spans="2:28">
      <c r="B39" s="3">
        <v>350</v>
      </c>
      <c r="C39">
        <f t="shared" si="0"/>
        <v>-17689.44369169154</v>
      </c>
      <c r="D39">
        <f t="shared" si="1"/>
        <v>-15637.953733384125</v>
      </c>
      <c r="E39">
        <f t="shared" si="2"/>
        <v>-11525.704821517293</v>
      </c>
      <c r="F39">
        <f t="shared" si="3"/>
        <v>-8947.3083416915306</v>
      </c>
      <c r="G39">
        <f t="shared" si="4"/>
        <v>2051.4899583074148</v>
      </c>
      <c r="H39">
        <f t="shared" si="5"/>
        <v>6163.7388701742475</v>
      </c>
      <c r="I39">
        <f t="shared" si="6"/>
        <v>8742.1353500000096</v>
      </c>
      <c r="K39">
        <f t="shared" si="7"/>
        <v>-10098.87786202706</v>
      </c>
      <c r="L39">
        <f t="shared" si="8"/>
        <v>26589.250211105486</v>
      </c>
      <c r="M39">
        <f t="shared" si="9"/>
        <v>36688.128073132546</v>
      </c>
      <c r="N39">
        <f t="shared" si="10"/>
        <v>9901.1221379729395</v>
      </c>
      <c r="O39">
        <f t="shared" si="11"/>
        <v>-19492.588415136714</v>
      </c>
      <c r="P39" s="2">
        <f t="shared" si="12"/>
        <v>4264.7090916703382</v>
      </c>
      <c r="Q39">
        <f t="shared" si="13"/>
        <v>3890.6224794702011</v>
      </c>
      <c r="R39">
        <f t="shared" si="20"/>
        <v>-7159.9489645368449</v>
      </c>
      <c r="S39">
        <f t="shared" si="14"/>
        <v>-12332.639450599869</v>
      </c>
      <c r="U39">
        <f t="shared" si="15"/>
        <v>6.7999999999999949E-2</v>
      </c>
      <c r="V39">
        <v>0.93200000000000005</v>
      </c>
      <c r="W39">
        <f t="shared" si="16"/>
        <v>-50921.174317252146</v>
      </c>
      <c r="X39">
        <f t="shared" si="21"/>
        <v>-52718.245716409168</v>
      </c>
      <c r="Y39">
        <f t="shared" si="17"/>
        <v>-51746.660778009813</v>
      </c>
      <c r="Z39">
        <f t="shared" si="22"/>
        <v>-53543.732177166836</v>
      </c>
      <c r="AA39">
        <f t="shared" si="18"/>
        <v>2191.6571419841857</v>
      </c>
      <c r="AB39">
        <f t="shared" si="19"/>
        <v>1366.1706812265184</v>
      </c>
    </row>
    <row r="40" spans="2:28">
      <c r="B40" s="3">
        <v>360</v>
      </c>
      <c r="C40">
        <f t="shared" si="0"/>
        <v>-18240.643473644039</v>
      </c>
      <c r="D40">
        <f t="shared" si="1"/>
        <v>-16221.239214240863</v>
      </c>
      <c r="E40">
        <f t="shared" si="2"/>
        <v>-12173.098234735757</v>
      </c>
      <c r="F40">
        <f t="shared" si="3"/>
        <v>-9601.7471136440254</v>
      </c>
      <c r="G40">
        <f t="shared" si="4"/>
        <v>2019.4042594031762</v>
      </c>
      <c r="H40">
        <f t="shared" si="5"/>
        <v>6067.545238908282</v>
      </c>
      <c r="I40">
        <f t="shared" si="6"/>
        <v>8638.8963600000134</v>
      </c>
      <c r="K40">
        <f t="shared" si="7"/>
        <v>-10426.793073883497</v>
      </c>
      <c r="L40">
        <f t="shared" si="8"/>
        <v>26114.385938787247</v>
      </c>
      <c r="M40">
        <f t="shared" si="9"/>
        <v>36541.179012670742</v>
      </c>
      <c r="N40">
        <f t="shared" si="10"/>
        <v>9573.2069261165034</v>
      </c>
      <c r="O40">
        <f t="shared" si="11"/>
        <v>-19902.693340390524</v>
      </c>
      <c r="P40" s="2">
        <f t="shared" si="12"/>
        <v>5034.0824966465625</v>
      </c>
      <c r="Q40">
        <f t="shared" si="13"/>
        <v>3862.3617421632007</v>
      </c>
      <c r="R40">
        <f t="shared" si="20"/>
        <v>-7729.2168740087545</v>
      </c>
      <c r="S40">
        <f t="shared" si="14"/>
        <v>-12173.47646638177</v>
      </c>
      <c r="U40">
        <f t="shared" si="15"/>
        <v>6.9999999999999951E-2</v>
      </c>
      <c r="V40">
        <v>0.93</v>
      </c>
      <c r="W40">
        <f t="shared" si="16"/>
        <v>-50810.059329252465</v>
      </c>
      <c r="X40">
        <f t="shared" si="21"/>
        <v>-52644.776993654064</v>
      </c>
      <c r="Y40">
        <f t="shared" si="17"/>
        <v>-51691.572814772451</v>
      </c>
      <c r="Z40">
        <f t="shared" si="22"/>
        <v>-53526.290479174051</v>
      </c>
      <c r="AA40">
        <f t="shared" si="18"/>
        <v>2265.1258647392897</v>
      </c>
      <c r="AB40">
        <f t="shared" si="19"/>
        <v>1383.612379219303</v>
      </c>
    </row>
    <row r="41" spans="2:28">
      <c r="B41" s="3">
        <v>370</v>
      </c>
      <c r="C41">
        <f t="shared" si="0"/>
        <v>-18799.861753169833</v>
      </c>
      <c r="D41">
        <f t="shared" si="1"/>
        <v>-16812.68161937271</v>
      </c>
      <c r="E41">
        <f t="shared" si="2"/>
        <v>-12828.720082299407</v>
      </c>
      <c r="F41">
        <f t="shared" si="3"/>
        <v>-10264.204383169827</v>
      </c>
      <c r="G41">
        <f t="shared" si="4"/>
        <v>1987.1801337971228</v>
      </c>
      <c r="H41">
        <f t="shared" si="5"/>
        <v>5971.1416708704255</v>
      </c>
      <c r="I41">
        <f t="shared" si="6"/>
        <v>8535.6573700000063</v>
      </c>
      <c r="K41">
        <f t="shared" si="7"/>
        <v>-10761.559113071095</v>
      </c>
      <c r="L41">
        <f t="shared" si="8"/>
        <v>25632.670849932754</v>
      </c>
      <c r="M41">
        <f t="shared" si="9"/>
        <v>36394.229963003847</v>
      </c>
      <c r="N41">
        <f t="shared" si="10"/>
        <v>9238.4408869289055</v>
      </c>
      <c r="O41">
        <f t="shared" si="11"/>
        <v>-20320.427539803586</v>
      </c>
      <c r="P41" s="2">
        <f t="shared" si="12"/>
        <v>5819.6556513914147</v>
      </c>
      <c r="Q41">
        <f t="shared" si="13"/>
        <v>3834.1010048562002</v>
      </c>
      <c r="R41">
        <f t="shared" si="20"/>
        <v>-8306.2544746901785</v>
      </c>
      <c r="S41">
        <f t="shared" si="14"/>
        <v>-12014.173065113408</v>
      </c>
      <c r="U41">
        <f t="shared" si="15"/>
        <v>7.1999999999999953E-2</v>
      </c>
      <c r="V41">
        <v>0.92800000000000005</v>
      </c>
      <c r="W41">
        <f t="shared" si="16"/>
        <v>-50699.228586110381</v>
      </c>
      <c r="X41">
        <f t="shared" si="21"/>
        <v>-52571.147999863548</v>
      </c>
      <c r="Y41">
        <f t="shared" si="17"/>
        <v>-51636.705096392689</v>
      </c>
      <c r="Z41">
        <f t="shared" si="22"/>
        <v>-53508.624510145855</v>
      </c>
      <c r="AA41">
        <f t="shared" si="18"/>
        <v>2338.7548585298064</v>
      </c>
      <c r="AB41">
        <f t="shared" si="19"/>
        <v>1401.2783482474988</v>
      </c>
    </row>
    <row r="42" spans="2:28">
      <c r="B42" s="3">
        <v>380</v>
      </c>
      <c r="C42">
        <f t="shared" si="0"/>
        <v>-19366.935984449956</v>
      </c>
      <c r="D42">
        <f t="shared" si="1"/>
        <v>-17412.136991216044</v>
      </c>
      <c r="E42">
        <f t="shared" si="2"/>
        <v>-13492.42720718023</v>
      </c>
      <c r="F42">
        <f t="shared" si="3"/>
        <v>-10934.517604449946</v>
      </c>
      <c r="G42">
        <f t="shared" si="4"/>
        <v>1954.7989932339115</v>
      </c>
      <c r="H42">
        <f t="shared" si="5"/>
        <v>5874.5087772697261</v>
      </c>
      <c r="I42">
        <f t="shared" si="6"/>
        <v>8432.4183800000101</v>
      </c>
      <c r="K42">
        <f t="shared" si="7"/>
        <v>-11103.01904403049</v>
      </c>
      <c r="L42">
        <f t="shared" si="8"/>
        <v>25144.261881685383</v>
      </c>
      <c r="M42">
        <f t="shared" si="9"/>
        <v>36247.280925715873</v>
      </c>
      <c r="N42">
        <f t="shared" si="10"/>
        <v>8896.9809559695095</v>
      </c>
      <c r="O42">
        <f t="shared" si="11"/>
        <v>-20745.630337643466</v>
      </c>
      <c r="P42" s="2">
        <f t="shared" si="12"/>
        <v>6621.4070925823253</v>
      </c>
      <c r="Q42">
        <f t="shared" si="13"/>
        <v>3805.8402675492002</v>
      </c>
      <c r="R42">
        <f t="shared" si="20"/>
        <v>-8890.9140213021674</v>
      </c>
      <c r="S42">
        <f t="shared" si="14"/>
        <v>-11854.716316341299</v>
      </c>
      <c r="U42">
        <f t="shared" si="15"/>
        <v>7.3999999999999955E-2</v>
      </c>
      <c r="V42">
        <v>0.92600000000000005</v>
      </c>
      <c r="W42">
        <f t="shared" si="16"/>
        <v>-50588.676610027505</v>
      </c>
      <c r="X42">
        <f t="shared" si="21"/>
        <v>-52497.364676620244</v>
      </c>
      <c r="Y42">
        <f t="shared" si="17"/>
        <v>-51582.052145072135</v>
      </c>
      <c r="Z42">
        <f t="shared" si="22"/>
        <v>-53490.740211664874</v>
      </c>
      <c r="AA42">
        <f t="shared" si="18"/>
        <v>2412.5381817731104</v>
      </c>
      <c r="AB42">
        <f t="shared" si="19"/>
        <v>1419.1626467284805</v>
      </c>
    </row>
    <row r="43" spans="2:28">
      <c r="B43" s="3">
        <v>390</v>
      </c>
      <c r="C43">
        <f t="shared" si="0"/>
        <v>-19941.712925958647</v>
      </c>
      <c r="D43">
        <f t="shared" si="1"/>
        <v>-18019.467557542641</v>
      </c>
      <c r="E43">
        <f t="shared" si="2"/>
        <v>-14164.080224894537</v>
      </c>
      <c r="F43">
        <f t="shared" si="3"/>
        <v>-11612.533535958646</v>
      </c>
      <c r="G43">
        <f t="shared" si="4"/>
        <v>1922.2453684160064</v>
      </c>
      <c r="H43">
        <f t="shared" si="5"/>
        <v>5777.6327010641107</v>
      </c>
      <c r="I43">
        <f t="shared" si="6"/>
        <v>8329.1793900000011</v>
      </c>
      <c r="K43">
        <f t="shared" si="7"/>
        <v>-11451.022994266652</v>
      </c>
      <c r="L43">
        <f t="shared" si="8"/>
        <v>24649.308908305025</v>
      </c>
      <c r="M43">
        <f t="shared" si="9"/>
        <v>36100.331902571677</v>
      </c>
      <c r="N43">
        <f t="shared" si="10"/>
        <v>8548.9770057333481</v>
      </c>
      <c r="O43">
        <f t="shared" si="11"/>
        <v>-21178.14961539465</v>
      </c>
      <c r="P43" s="2">
        <f t="shared" si="12"/>
        <v>7439.3129958694153</v>
      </c>
      <c r="Q43">
        <f t="shared" si="13"/>
        <v>3777.5795302422007</v>
      </c>
      <c r="R43">
        <f t="shared" si="20"/>
        <v>-9483.0526368532519</v>
      </c>
      <c r="S43">
        <f t="shared" si="14"/>
        <v>-11695.096978541398</v>
      </c>
      <c r="U43">
        <f t="shared" si="15"/>
        <v>7.5999999999999956E-2</v>
      </c>
      <c r="V43">
        <v>0.92400000000000004</v>
      </c>
      <c r="W43">
        <f t="shared" si="16"/>
        <v>-50478.397962296622</v>
      </c>
      <c r="X43">
        <f t="shared" si="21"/>
        <v>-52423.432383186657</v>
      </c>
      <c r="Y43">
        <f t="shared" si="17"/>
        <v>-51527.608522103576</v>
      </c>
      <c r="Z43">
        <f t="shared" si="22"/>
        <v>-53472.642942993611</v>
      </c>
      <c r="AA43">
        <f t="shared" si="18"/>
        <v>2486.4704752066973</v>
      </c>
      <c r="AB43">
        <f t="shared" si="19"/>
        <v>1437.2599153997435</v>
      </c>
    </row>
    <row r="44" spans="2:28">
      <c r="B44" s="3">
        <v>400</v>
      </c>
      <c r="C44">
        <f t="shared" si="0"/>
        <v>-20524.04798878482</v>
      </c>
      <c r="D44">
        <f t="shared" si="1"/>
        <v>-18634.54139219736</v>
      </c>
      <c r="E44">
        <f t="shared" si="2"/>
        <v>-14843.543574634225</v>
      </c>
      <c r="F44">
        <f t="shared" si="3"/>
        <v>-12298.107588784813</v>
      </c>
      <c r="G44">
        <f t="shared" si="4"/>
        <v>1889.5065965874601</v>
      </c>
      <c r="H44">
        <f t="shared" si="5"/>
        <v>5680.504414150595</v>
      </c>
      <c r="I44">
        <f t="shared" si="6"/>
        <v>8225.9404000000068</v>
      </c>
      <c r="K44">
        <f t="shared" si="7"/>
        <v>-11805.427723035617</v>
      </c>
      <c r="L44">
        <f t="shared" si="8"/>
        <v>24147.955172496302</v>
      </c>
      <c r="M44">
        <f t="shared" si="9"/>
        <v>35953.382895531919</v>
      </c>
      <c r="N44">
        <f t="shared" si="10"/>
        <v>8194.5722769643835</v>
      </c>
      <c r="O44">
        <f t="shared" si="11"/>
        <v>-21617.841233535084</v>
      </c>
      <c r="P44" s="2">
        <f t="shared" si="12"/>
        <v>8273.3473882980506</v>
      </c>
      <c r="Q44">
        <f t="shared" si="13"/>
        <v>3749.3187929352002</v>
      </c>
      <c r="R44">
        <f t="shared" si="20"/>
        <v>-10082.532203116689</v>
      </c>
      <c r="S44">
        <f t="shared" si="14"/>
        <v>-11535.309030418395</v>
      </c>
      <c r="U44">
        <f t="shared" si="15"/>
        <v>7.7999999999999958E-2</v>
      </c>
      <c r="V44">
        <v>0.92200000000000004</v>
      </c>
      <c r="W44">
        <f t="shared" si="16"/>
        <v>-50368.387243301739</v>
      </c>
      <c r="X44">
        <f t="shared" si="21"/>
        <v>-52349.355945562937</v>
      </c>
      <c r="Y44">
        <f t="shared" si="17"/>
        <v>-51473.368827871003</v>
      </c>
      <c r="Z44">
        <f t="shared" si="22"/>
        <v>-53454.337530132201</v>
      </c>
      <c r="AA44">
        <f t="shared" si="18"/>
        <v>2560.5469128304176</v>
      </c>
      <c r="AB44">
        <f t="shared" si="19"/>
        <v>1455.5653282611529</v>
      </c>
    </row>
    <row r="45" spans="2:28">
      <c r="B45" s="3">
        <v>410</v>
      </c>
      <c r="C45">
        <f t="shared" si="0"/>
        <v>-21113.804642405888</v>
      </c>
      <c r="D45">
        <f t="shared" si="1"/>
        <v>-19257.232093311606</v>
      </c>
      <c r="E45">
        <f t="shared" si="2"/>
        <v>-15530.685524158993</v>
      </c>
      <c r="F45">
        <f t="shared" si="3"/>
        <v>-12991.103232405885</v>
      </c>
      <c r="G45">
        <f t="shared" si="4"/>
        <v>1856.5725490942823</v>
      </c>
      <c r="H45">
        <f t="shared" si="5"/>
        <v>5583.1191182468956</v>
      </c>
      <c r="I45">
        <f t="shared" si="6"/>
        <v>8122.7014100000033</v>
      </c>
      <c r="K45">
        <f t="shared" si="7"/>
        <v>-12166.096219959103</v>
      </c>
      <c r="L45">
        <f t="shared" si="8"/>
        <v>23640.337686809788</v>
      </c>
      <c r="M45">
        <f t="shared" si="9"/>
        <v>35806.433906768892</v>
      </c>
      <c r="N45">
        <f t="shared" si="10"/>
        <v>7833.9037800408969</v>
      </c>
      <c r="O45">
        <f t="shared" si="11"/>
        <v>-22064.568501590296</v>
      </c>
      <c r="P45" s="2">
        <f t="shared" si="12"/>
        <v>9123.4823427404663</v>
      </c>
      <c r="Q45">
        <f t="shared" si="13"/>
        <v>3721.0580556282011</v>
      </c>
      <c r="R45">
        <f t="shared" si="20"/>
        <v>-10689.219230232229</v>
      </c>
      <c r="S45">
        <f t="shared" si="14"/>
        <v>-11375.349271358067</v>
      </c>
      <c r="U45">
        <f t="shared" si="15"/>
        <v>7.999999999999996E-2</v>
      </c>
      <c r="V45">
        <v>0.92</v>
      </c>
      <c r="W45">
        <f t="shared" si="16"/>
        <v>-50258.639092518053</v>
      </c>
      <c r="X45">
        <f t="shared" si="21"/>
        <v>-52275.139700509746</v>
      </c>
      <c r="Y45">
        <f t="shared" si="17"/>
        <v>-51419.327701849645</v>
      </c>
      <c r="Z45">
        <f t="shared" si="22"/>
        <v>-53435.828309841338</v>
      </c>
      <c r="AA45">
        <f t="shared" si="18"/>
        <v>2634.7631578836081</v>
      </c>
      <c r="AB45">
        <f t="shared" si="19"/>
        <v>1474.0745485520165</v>
      </c>
    </row>
    <row r="46" spans="2:28">
      <c r="B46" s="3">
        <v>420</v>
      </c>
      <c r="C46">
        <f t="shared" si="0"/>
        <v>-21710.853871996653</v>
      </c>
      <c r="D46">
        <f t="shared" si="1"/>
        <v>-19887.418479183962</v>
      </c>
      <c r="E46">
        <f t="shared" si="2"/>
        <v>-16225.378139895887</v>
      </c>
      <c r="F46">
        <f t="shared" si="3"/>
        <v>-13691.391451996646</v>
      </c>
      <c r="G46">
        <f t="shared" si="4"/>
        <v>1823.4353928126911</v>
      </c>
      <c r="H46">
        <f t="shared" si="5"/>
        <v>5485.4757321007655</v>
      </c>
      <c r="I46">
        <f t="shared" si="6"/>
        <v>8019.4624200000071</v>
      </c>
      <c r="K46">
        <f t="shared" si="7"/>
        <v>-12532.897331781802</v>
      </c>
      <c r="L46">
        <f t="shared" si="8"/>
        <v>23126.587606901452</v>
      </c>
      <c r="M46">
        <f t="shared" si="9"/>
        <v>35659.48493868325</v>
      </c>
      <c r="N46">
        <f t="shared" si="10"/>
        <v>7467.1026682181982</v>
      </c>
      <c r="O46">
        <f t="shared" si="11"/>
        <v>-22518.201691925035</v>
      </c>
      <c r="P46" s="2">
        <f t="shared" si="12"/>
        <v>9989.6881556855915</v>
      </c>
      <c r="Q46">
        <f t="shared" si="13"/>
        <v>3692.7973183212007</v>
      </c>
      <c r="R46">
        <f t="shared" si="20"/>
        <v>-11302.984712472695</v>
      </c>
      <c r="S46">
        <f t="shared" si="14"/>
        <v>-11215.21697945234</v>
      </c>
      <c r="U46">
        <f t="shared" si="15"/>
        <v>8.1999999999999962E-2</v>
      </c>
      <c r="V46">
        <v>0.91800000000000004</v>
      </c>
      <c r="W46">
        <f t="shared" si="16"/>
        <v>-50149.148188511972</v>
      </c>
      <c r="X46">
        <f t="shared" si="21"/>
        <v>-52200.787535166375</v>
      </c>
      <c r="Y46">
        <f t="shared" si="17"/>
        <v>-51365.479822605885</v>
      </c>
      <c r="Z46">
        <f t="shared" si="22"/>
        <v>-53417.119169260288</v>
      </c>
      <c r="AA46">
        <f t="shared" si="18"/>
        <v>2709.1153232269789</v>
      </c>
      <c r="AB46">
        <f t="shared" si="19"/>
        <v>1492.7836891330662</v>
      </c>
    </row>
    <row r="47" spans="2:28">
      <c r="B47" s="3">
        <v>430</v>
      </c>
      <c r="C47">
        <f t="shared" si="0"/>
        <v>-22315.073682026923</v>
      </c>
      <c r="D47">
        <f t="shared" si="1"/>
        <v>-20524.984301619013</v>
      </c>
      <c r="E47">
        <f t="shared" si="2"/>
        <v>-16927.497231122234</v>
      </c>
      <c r="F47">
        <f t="shared" si="3"/>
        <v>-14398.850252026927</v>
      </c>
      <c r="G47">
        <f t="shared" si="4"/>
        <v>1790.0893804079096</v>
      </c>
      <c r="H47">
        <f t="shared" si="5"/>
        <v>5387.5764509046894</v>
      </c>
      <c r="I47">
        <f t="shared" si="6"/>
        <v>7916.2234299999964</v>
      </c>
      <c r="K47">
        <f t="shared" si="7"/>
        <v>-12905.705415440932</v>
      </c>
      <c r="L47">
        <f t="shared" si="8"/>
        <v>22606.830578480713</v>
      </c>
      <c r="M47">
        <f t="shared" si="9"/>
        <v>35512.535993921643</v>
      </c>
      <c r="N47">
        <f t="shared" si="10"/>
        <v>7094.2945845590675</v>
      </c>
      <c r="O47">
        <f t="shared" si="11"/>
        <v>-22978.617593164923</v>
      </c>
      <c r="P47" s="2">
        <f t="shared" si="12"/>
        <v>10871.933509707877</v>
      </c>
      <c r="Q47">
        <f t="shared" si="13"/>
        <v>3664.5365810142007</v>
      </c>
      <c r="R47">
        <f t="shared" si="20"/>
        <v>-11923.70397548616</v>
      </c>
      <c r="S47">
        <f t="shared" si="14"/>
        <v>-11054.913617678763</v>
      </c>
      <c r="U47">
        <f t="shared" si="15"/>
        <v>8.3999999999999964E-2</v>
      </c>
      <c r="V47">
        <v>0.91600000000000004</v>
      </c>
      <c r="W47">
        <f t="shared" si="16"/>
        <v>-50039.90924894109</v>
      </c>
      <c r="X47">
        <f t="shared" si="21"/>
        <v>-52126.302922801347</v>
      </c>
      <c r="Y47">
        <f t="shared" si="17"/>
        <v>-51311.819907797326</v>
      </c>
      <c r="Z47">
        <f t="shared" si="22"/>
        <v>-53398.213581657583</v>
      </c>
      <c r="AA47">
        <f t="shared" si="18"/>
        <v>2783.5999355920067</v>
      </c>
      <c r="AB47">
        <f t="shared" si="19"/>
        <v>1511.6892767357713</v>
      </c>
    </row>
    <row r="48" spans="2:28">
      <c r="B48" s="3">
        <v>440</v>
      </c>
      <c r="C48">
        <f t="shared" si="0"/>
        <v>-22926.348641492612</v>
      </c>
      <c r="D48">
        <f t="shared" si="1"/>
        <v>-21169.817976245398</v>
      </c>
      <c r="E48">
        <f t="shared" si="2"/>
        <v>-17636.922275124507</v>
      </c>
      <c r="F48">
        <f t="shared" si="3"/>
        <v>-15113.364201492614</v>
      </c>
      <c r="G48">
        <f t="shared" si="4"/>
        <v>1756.5306652472136</v>
      </c>
      <c r="H48">
        <f t="shared" si="5"/>
        <v>5289.4263663681049</v>
      </c>
      <c r="I48">
        <f t="shared" si="6"/>
        <v>7812.9844399999984</v>
      </c>
      <c r="K48">
        <f t="shared" si="7"/>
        <v>-13284.400015633735</v>
      </c>
      <c r="L48">
        <f t="shared" si="8"/>
        <v>22081.187059761214</v>
      </c>
      <c r="M48">
        <f t="shared" si="9"/>
        <v>35365.587075394949</v>
      </c>
      <c r="N48">
        <f t="shared" si="10"/>
        <v>6715.5999843662648</v>
      </c>
      <c r="O48">
        <f t="shared" si="11"/>
        <v>-23445.699099539652</v>
      </c>
      <c r="P48" s="2">
        <f t="shared" si="12"/>
        <v>11770.185621880304</v>
      </c>
      <c r="Q48">
        <f t="shared" si="13"/>
        <v>3636.2758437072002</v>
      </c>
      <c r="R48">
        <f t="shared" si="20"/>
        <v>-12551.256519006882</v>
      </c>
      <c r="S48">
        <f t="shared" si="14"/>
        <v>-10894.44258053277</v>
      </c>
      <c r="U48">
        <f t="shared" si="15"/>
        <v>8.5999999999999965E-2</v>
      </c>
      <c r="V48">
        <v>0.91400000000000003</v>
      </c>
      <c r="W48">
        <f t="shared" si="16"/>
        <v>-49930.917030554214</v>
      </c>
      <c r="X48">
        <f t="shared" si="21"/>
        <v>-52051.688955156387</v>
      </c>
      <c r="Y48">
        <f t="shared" si="17"/>
        <v>-51258.342714172766</v>
      </c>
      <c r="Z48">
        <f t="shared" si="22"/>
        <v>-53379.11463877494</v>
      </c>
      <c r="AA48">
        <f t="shared" si="18"/>
        <v>2858.2139032369669</v>
      </c>
      <c r="AB48">
        <f t="shared" si="19"/>
        <v>1530.7882196184146</v>
      </c>
    </row>
    <row r="49" spans="2:28">
      <c r="B49" s="3">
        <v>450</v>
      </c>
      <c r="C49">
        <f t="shared" si="0"/>
        <v>-23544.569466648794</v>
      </c>
      <c r="D49">
        <f t="shared" si="1"/>
        <v>-21821.812329161621</v>
      </c>
      <c r="E49">
        <f t="shared" si="2"/>
        <v>-18353.536328689021</v>
      </c>
      <c r="F49">
        <f t="shared" si="3"/>
        <v>-15834.824016648801</v>
      </c>
      <c r="G49">
        <f t="shared" si="4"/>
        <v>1722.7571374871732</v>
      </c>
      <c r="H49">
        <f t="shared" si="5"/>
        <v>5191.0331379597737</v>
      </c>
      <c r="I49">
        <f t="shared" si="6"/>
        <v>7709.7454499999931</v>
      </c>
      <c r="K49">
        <f t="shared" si="7"/>
        <v>-13668.865565124554</v>
      </c>
      <c r="L49">
        <f t="shared" si="8"/>
        <v>21549.772621173255</v>
      </c>
      <c r="M49">
        <f t="shared" si="9"/>
        <v>35218.638186297809</v>
      </c>
      <c r="N49">
        <f t="shared" si="10"/>
        <v>6331.1344348754465</v>
      </c>
      <c r="O49">
        <f t="shared" si="11"/>
        <v>-23919.334832807381</v>
      </c>
      <c r="P49" s="2">
        <f t="shared" si="12"/>
        <v>12684.410379328114</v>
      </c>
      <c r="Q49">
        <f t="shared" si="13"/>
        <v>3608.0151064002002</v>
      </c>
      <c r="R49">
        <f t="shared" si="20"/>
        <v>-13185.525858021856</v>
      </c>
      <c r="S49">
        <f t="shared" si="14"/>
        <v>-10733.808974785525</v>
      </c>
      <c r="U49">
        <f t="shared" si="15"/>
        <v>8.7999999999999967E-2</v>
      </c>
      <c r="V49">
        <v>0.91200000000000003</v>
      </c>
      <c r="W49">
        <f t="shared" si="16"/>
        <v>-49822.166329191328</v>
      </c>
      <c r="X49">
        <f t="shared" si="21"/>
        <v>-51976.948371779967</v>
      </c>
      <c r="Y49">
        <f t="shared" si="17"/>
        <v>-51205.043037572221</v>
      </c>
      <c r="Z49">
        <f t="shared" si="22"/>
        <v>-53359.825080160859</v>
      </c>
      <c r="AA49">
        <f t="shared" si="18"/>
        <v>2932.9544866133874</v>
      </c>
      <c r="AB49">
        <f t="shared" si="19"/>
        <v>1550.0777782324949</v>
      </c>
    </row>
    <row r="50" spans="2:28">
      <c r="B50" s="3">
        <v>460</v>
      </c>
      <c r="C50">
        <f t="shared" si="0"/>
        <v>-24169.632637573475</v>
      </c>
      <c r="D50">
        <f t="shared" si="1"/>
        <v>-22480.864359152056</v>
      </c>
      <c r="E50">
        <f t="shared" si="2"/>
        <v>-19077.225930085082</v>
      </c>
      <c r="F50">
        <f t="shared" si="3"/>
        <v>-16563.126177573464</v>
      </c>
      <c r="G50">
        <f t="shared" si="4"/>
        <v>1688.7682784214194</v>
      </c>
      <c r="H50">
        <f t="shared" si="5"/>
        <v>5092.4067074883933</v>
      </c>
      <c r="I50">
        <f t="shared" si="6"/>
        <v>7606.5064600000114</v>
      </c>
      <c r="K50">
        <f t="shared" si="7"/>
        <v>-14058.99110611301</v>
      </c>
      <c r="L50">
        <f t="shared" si="8"/>
        <v>21012.698224015741</v>
      </c>
      <c r="M50">
        <f t="shared" si="9"/>
        <v>35071.689330128749</v>
      </c>
      <c r="N50">
        <f t="shared" si="10"/>
        <v>5941.0088938869903</v>
      </c>
      <c r="O50">
        <f t="shared" si="11"/>
        <v>-24399.418793753324</v>
      </c>
      <c r="P50" s="2">
        <f t="shared" si="12"/>
        <v>13614.572463036002</v>
      </c>
      <c r="Q50">
        <f t="shared" si="13"/>
        <v>3579.7543690932007</v>
      </c>
      <c r="R50">
        <f t="shared" si="20"/>
        <v>-13826.399364609184</v>
      </c>
      <c r="S50">
        <f t="shared" si="14"/>
        <v>-10573.01942914414</v>
      </c>
      <c r="U50">
        <f t="shared" si="15"/>
        <v>8.9999999999999969E-2</v>
      </c>
      <c r="V50">
        <v>0.91</v>
      </c>
      <c r="W50">
        <f t="shared" si="16"/>
        <v>-49713.651979783637</v>
      </c>
      <c r="X50">
        <f t="shared" si="21"/>
        <v>-51902.083586692803</v>
      </c>
      <c r="Y50">
        <f t="shared" si="17"/>
        <v>-51151.91571292685</v>
      </c>
      <c r="Z50">
        <f t="shared" si="22"/>
        <v>-53340.347319836015</v>
      </c>
      <c r="AA50">
        <f t="shared" si="18"/>
        <v>3007.8192717005513</v>
      </c>
      <c r="AB50">
        <f t="shared" si="19"/>
        <v>1569.5555385573389</v>
      </c>
    </row>
    <row r="51" spans="2:28">
      <c r="B51" s="3">
        <v>470</v>
      </c>
      <c r="C51">
        <f t="shared" si="0"/>
        <v>-24801.440045296411</v>
      </c>
      <c r="D51">
        <f t="shared" si="1"/>
        <v>-23146.87501465893</v>
      </c>
      <c r="E51">
        <f t="shared" si="2"/>
        <v>-19807.880994769042</v>
      </c>
      <c r="F51">
        <f t="shared" si="3"/>
        <v>-17298.172575296398</v>
      </c>
      <c r="G51">
        <f t="shared" si="4"/>
        <v>1654.565030637481</v>
      </c>
      <c r="H51">
        <f t="shared" si="5"/>
        <v>4993.5590505273685</v>
      </c>
      <c r="I51">
        <f t="shared" si="6"/>
        <v>7503.2674700000134</v>
      </c>
      <c r="K51">
        <f t="shared" si="7"/>
        <v>-14454.670031078967</v>
      </c>
      <c r="L51">
        <f t="shared" si="8"/>
        <v>20470.070479632421</v>
      </c>
      <c r="M51">
        <f t="shared" si="9"/>
        <v>34924.740510711388</v>
      </c>
      <c r="N51">
        <f t="shared" si="10"/>
        <v>5545.3299689210326</v>
      </c>
      <c r="O51">
        <f t="shared" si="11"/>
        <v>-24885.850040557259</v>
      </c>
      <c r="P51" s="2">
        <f t="shared" si="12"/>
        <v>14560.635460942995</v>
      </c>
      <c r="Q51">
        <f t="shared" si="13"/>
        <v>3551.4936317862007</v>
      </c>
      <c r="R51">
        <f t="shared" si="20"/>
        <v>-14473.768112074045</v>
      </c>
      <c r="S51">
        <f t="shared" si="14"/>
        <v>-10412.081928483214</v>
      </c>
      <c r="U51">
        <f t="shared" si="15"/>
        <v>9.1999999999999971E-2</v>
      </c>
      <c r="V51">
        <v>0.90800000000000003</v>
      </c>
      <c r="W51">
        <f t="shared" si="16"/>
        <v>-49605.368856353562</v>
      </c>
      <c r="X51">
        <f t="shared" si="21"/>
        <v>-51827.096712681887</v>
      </c>
      <c r="Y51">
        <f t="shared" si="17"/>
        <v>-51098.955614259088</v>
      </c>
      <c r="Z51">
        <f t="shared" si="22"/>
        <v>-53320.683470587413</v>
      </c>
      <c r="AA51">
        <f t="shared" si="18"/>
        <v>3082.8061457114673</v>
      </c>
      <c r="AB51">
        <f t="shared" si="19"/>
        <v>1589.2193878059406</v>
      </c>
    </row>
    <row r="52" spans="2:28">
      <c r="B52" s="3">
        <v>480</v>
      </c>
      <c r="C52">
        <f t="shared" si="0"/>
        <v>-25439.898666585497</v>
      </c>
      <c r="D52">
        <f t="shared" si="1"/>
        <v>-23819.748984672922</v>
      </c>
      <c r="E52">
        <f t="shared" si="2"/>
        <v>-20545.394707308966</v>
      </c>
      <c r="F52">
        <f t="shared" si="3"/>
        <v>-18039.870186585489</v>
      </c>
      <c r="G52">
        <f t="shared" si="4"/>
        <v>1620.149681912575</v>
      </c>
      <c r="H52">
        <f t="shared" si="5"/>
        <v>4894.5039592765315</v>
      </c>
      <c r="I52">
        <f t="shared" si="6"/>
        <v>7400.0284800000081</v>
      </c>
      <c r="K52">
        <f t="shared" si="7"/>
        <v>-14855.799841619984</v>
      </c>
      <c r="L52">
        <f t="shared" si="8"/>
        <v>19921.991890596655</v>
      </c>
      <c r="M52">
        <f t="shared" si="9"/>
        <v>34777.79173221664</v>
      </c>
      <c r="N52">
        <f t="shared" si="10"/>
        <v>5144.2001583800156</v>
      </c>
      <c r="O52">
        <f t="shared" si="11"/>
        <v>-25378.532391596993</v>
      </c>
      <c r="P52" s="2">
        <f t="shared" si="12"/>
        <v>15522.561971273593</v>
      </c>
      <c r="Q52">
        <f t="shared" si="13"/>
        <v>3523.2328944792002</v>
      </c>
      <c r="R52">
        <f t="shared" si="20"/>
        <v>-15127.526722555334</v>
      </c>
      <c r="S52">
        <f t="shared" si="14"/>
        <v>-10251.005669041659</v>
      </c>
      <c r="U52">
        <f t="shared" si="15"/>
        <v>9.3999999999999972E-2</v>
      </c>
      <c r="V52">
        <v>0.90600000000000003</v>
      </c>
      <c r="W52">
        <f t="shared" si="16"/>
        <v>-49497.311872014674</v>
      </c>
      <c r="X52">
        <f t="shared" si="21"/>
        <v>-51751.989583480827</v>
      </c>
      <c r="Y52">
        <f t="shared" si="17"/>
        <v>-51046.157654682531</v>
      </c>
      <c r="Z52">
        <f t="shared" si="22"/>
        <v>-53300.835366148684</v>
      </c>
      <c r="AA52">
        <f t="shared" si="18"/>
        <v>3157.9132749125274</v>
      </c>
      <c r="AB52">
        <f t="shared" si="19"/>
        <v>1609.0674922446706</v>
      </c>
    </row>
    <row r="53" spans="2:28">
      <c r="B53" s="3">
        <v>490</v>
      </c>
      <c r="C53">
        <f t="shared" si="0"/>
        <v>-26084.920263796925</v>
      </c>
      <c r="D53">
        <f t="shared" si="1"/>
        <v>-24499.394502706469</v>
      </c>
      <c r="E53">
        <f t="shared" si="2"/>
        <v>-21289.663411457652</v>
      </c>
      <c r="F53">
        <f t="shared" si="3"/>
        <v>-18788.130773796915</v>
      </c>
      <c r="G53">
        <f t="shared" si="4"/>
        <v>1585.5257610904555</v>
      </c>
      <c r="H53">
        <f t="shared" si="5"/>
        <v>4795.2568523392729</v>
      </c>
      <c r="I53">
        <f t="shared" si="6"/>
        <v>7296.7894900000101</v>
      </c>
      <c r="K53">
        <f t="shared" si="7"/>
        <v>-15262.281923899818</v>
      </c>
      <c r="L53">
        <f t="shared" si="8"/>
        <v>19368.561075285987</v>
      </c>
      <c r="M53">
        <f t="shared" si="9"/>
        <v>34630.842999185807</v>
      </c>
      <c r="N53">
        <f t="shared" si="10"/>
        <v>4737.7180761001819</v>
      </c>
      <c r="O53">
        <f t="shared" si="11"/>
        <v>-25877.374150497886</v>
      </c>
      <c r="P53" s="2">
        <f t="shared" si="12"/>
        <v>16500.313696976034</v>
      </c>
      <c r="Q53">
        <f t="shared" si="13"/>
        <v>3494.9721571722002</v>
      </c>
      <c r="R53">
        <f t="shared" si="20"/>
        <v>-15787.573218928694</v>
      </c>
      <c r="S53">
        <f t="shared" si="14"/>
        <v>-10089.800931569192</v>
      </c>
      <c r="U53">
        <f t="shared" si="15"/>
        <v>9.5999999999999974E-2</v>
      </c>
      <c r="V53">
        <v>0.90400000000000003</v>
      </c>
      <c r="W53">
        <f t="shared" si="16"/>
        <v>-49389.475978971794</v>
      </c>
      <c r="X53">
        <f t="shared" si="21"/>
        <v>-51676.763774061721</v>
      </c>
      <c r="Y53">
        <f t="shared" si="17"/>
        <v>-50993.516786401975</v>
      </c>
      <c r="Z53">
        <f t="shared" si="22"/>
        <v>-53280.804581491902</v>
      </c>
      <c r="AA53">
        <f t="shared" si="18"/>
        <v>3233.1390843316331</v>
      </c>
      <c r="AB53">
        <f t="shared" si="19"/>
        <v>1629.0982769014518</v>
      </c>
    </row>
    <row r="54" spans="2:28">
      <c r="B54" s="3">
        <v>500</v>
      </c>
      <c r="C54">
        <f t="shared" si="0"/>
        <v>-26736.421107474111</v>
      </c>
      <c r="D54">
        <f t="shared" si="1"/>
        <v>-25185.723163030638</v>
      </c>
      <c r="E54">
        <f t="shared" si="2"/>
        <v>-22040.586499853158</v>
      </c>
      <c r="F54">
        <f t="shared" si="3"/>
        <v>-19542.870607474106</v>
      </c>
      <c r="G54">
        <f t="shared" si="4"/>
        <v>1550.6979444434728</v>
      </c>
      <c r="H54">
        <f t="shared" si="5"/>
        <v>4695.8346076209527</v>
      </c>
      <c r="I54">
        <f t="shared" si="6"/>
        <v>7193.5505000000048</v>
      </c>
      <c r="K54">
        <f t="shared" si="7"/>
        <v>-15674.021339427143</v>
      </c>
      <c r="L54">
        <f t="shared" si="8"/>
        <v>18809.872977127532</v>
      </c>
      <c r="M54">
        <f t="shared" si="9"/>
        <v>34483.894316554673</v>
      </c>
      <c r="N54">
        <f t="shared" si="10"/>
        <v>4325.9786605728568</v>
      </c>
      <c r="O54">
        <f t="shared" si="11"/>
        <v>-26382.287851458455</v>
      </c>
      <c r="P54" s="2">
        <f t="shared" si="12"/>
        <v>17493.851532062854</v>
      </c>
      <c r="Q54">
        <f t="shared" si="13"/>
        <v>3466.7114198652002</v>
      </c>
      <c r="R54">
        <f t="shared" si="20"/>
        <v>-16453.808881566096</v>
      </c>
      <c r="S54">
        <f t="shared" si="14"/>
        <v>-9928.4789698923596</v>
      </c>
      <c r="U54">
        <f t="shared" si="15"/>
        <v>9.7999999999999976E-2</v>
      </c>
      <c r="V54">
        <v>0.90200000000000002</v>
      </c>
      <c r="W54">
        <f t="shared" si="16"/>
        <v>-49281.856168520913</v>
      </c>
      <c r="X54">
        <f t="shared" si="21"/>
        <v>-51601.42061923509</v>
      </c>
      <c r="Y54">
        <f t="shared" si="17"/>
        <v>-50941.028000713413</v>
      </c>
      <c r="Z54">
        <f t="shared" si="22"/>
        <v>-53260.59245142759</v>
      </c>
      <c r="AA54">
        <f t="shared" si="18"/>
        <v>3308.4822391582638</v>
      </c>
      <c r="AB54">
        <f t="shared" si="19"/>
        <v>1649.3104069657638</v>
      </c>
    </row>
    <row r="55" spans="2:28">
      <c r="B55" s="3">
        <v>510</v>
      </c>
      <c r="C55">
        <f t="shared" si="0"/>
        <v>-27394.321719624677</v>
      </c>
      <c r="D55">
        <f t="shared" si="1"/>
        <v>-25878.649748385065</v>
      </c>
      <c r="E55">
        <f t="shared" si="2"/>
        <v>-22798.066304473254</v>
      </c>
      <c r="F55">
        <f t="shared" si="3"/>
        <v>-20304.01020962467</v>
      </c>
      <c r="G55">
        <f t="shared" si="4"/>
        <v>1515.6719712396116</v>
      </c>
      <c r="H55">
        <f t="shared" si="5"/>
        <v>4596.2554151514232</v>
      </c>
      <c r="I55">
        <f t="shared" si="6"/>
        <v>7090.3115100000068</v>
      </c>
      <c r="K55">
        <f t="shared" si="7"/>
        <v>-16090.926629981006</v>
      </c>
      <c r="L55">
        <f t="shared" si="8"/>
        <v>18246.01905969781</v>
      </c>
      <c r="M55">
        <f t="shared" si="9"/>
        <v>34336.945689678818</v>
      </c>
      <c r="N55">
        <f t="shared" si="10"/>
        <v>3909.073370018994</v>
      </c>
      <c r="O55">
        <f t="shared" si="11"/>
        <v>-26893.19002307679</v>
      </c>
      <c r="P55" s="2">
        <f t="shared" si="12"/>
        <v>18503.13564057749</v>
      </c>
      <c r="Q55">
        <f t="shared" si="13"/>
        <v>3438.4506825582002</v>
      </c>
      <c r="R55">
        <f t="shared" si="20"/>
        <v>-17126.138110309137</v>
      </c>
      <c r="S55">
        <f t="shared" si="14"/>
        <v>-9767.0519127676525</v>
      </c>
      <c r="U55">
        <f t="shared" si="15"/>
        <v>9.9999999999999978E-2</v>
      </c>
      <c r="V55">
        <v>0.9</v>
      </c>
      <c r="W55">
        <f t="shared" si="16"/>
        <v>-49174.447471049229</v>
      </c>
      <c r="X55">
        <f t="shared" si="21"/>
        <v>-51525.961230730732</v>
      </c>
      <c r="Y55">
        <f t="shared" si="17"/>
        <v>-50888.686328004049</v>
      </c>
      <c r="Z55">
        <f t="shared" si="22"/>
        <v>-53240.200087685553</v>
      </c>
      <c r="AA55">
        <f t="shared" si="18"/>
        <v>3383.9416276626216</v>
      </c>
      <c r="AB55">
        <f t="shared" si="19"/>
        <v>1669.7027707078014</v>
      </c>
    </row>
    <row r="56" spans="2:28">
      <c r="B56" s="3">
        <v>520</v>
      </c>
      <c r="C56">
        <f t="shared" si="0"/>
        <v>-28058.546635821225</v>
      </c>
      <c r="D56">
        <f t="shared" si="1"/>
        <v>-26578.092068404974</v>
      </c>
      <c r="E56">
        <f t="shared" si="2"/>
        <v>-23562.007988692283</v>
      </c>
      <c r="F56">
        <f t="shared" si="3"/>
        <v>-21071.474115821224</v>
      </c>
      <c r="G56">
        <f t="shared" si="4"/>
        <v>1480.4545674162509</v>
      </c>
      <c r="H56">
        <f t="shared" si="5"/>
        <v>4496.5386471289421</v>
      </c>
      <c r="I56">
        <f t="shared" si="6"/>
        <v>6987.0725200000015</v>
      </c>
      <c r="K56">
        <f t="shared" si="7"/>
        <v>-16512.909635592481</v>
      </c>
      <c r="L56">
        <f t="shared" si="8"/>
        <v>17677.087488767222</v>
      </c>
      <c r="M56">
        <f t="shared" si="9"/>
        <v>34189.997124359703</v>
      </c>
      <c r="N56">
        <f t="shared" si="10"/>
        <v>3487.0903644075188</v>
      </c>
      <c r="O56">
        <f t="shared" si="11"/>
        <v>-27410.000969078308</v>
      </c>
      <c r="P56" s="2">
        <f t="shared" si="12"/>
        <v>19528.125528846216</v>
      </c>
      <c r="Q56">
        <f t="shared" si="13"/>
        <v>3410.1899452511998</v>
      </c>
      <c r="R56">
        <f t="shared" si="20"/>
        <v>-17804.468291858851</v>
      </c>
      <c r="S56">
        <f t="shared" si="14"/>
        <v>-9605.5326772194567</v>
      </c>
      <c r="U56">
        <f t="shared" si="15"/>
        <v>0.10199999999999998</v>
      </c>
      <c r="V56">
        <v>0.89800000000000002</v>
      </c>
      <c r="W56">
        <f t="shared" si="16"/>
        <v>-49067.244956035145</v>
      </c>
      <c r="X56">
        <f t="shared" si="21"/>
        <v>-51450.386512911558</v>
      </c>
      <c r="Y56">
        <f t="shared" si="17"/>
        <v>-50836.486837752287</v>
      </c>
      <c r="Z56">
        <f t="shared" si="22"/>
        <v>-53219.6283946287</v>
      </c>
      <c r="AA56">
        <f t="shared" si="18"/>
        <v>3459.5163454817957</v>
      </c>
      <c r="AB56">
        <f t="shared" si="19"/>
        <v>1690.2744637646538</v>
      </c>
    </row>
    <row r="57" spans="2:28">
      <c r="B57" s="3">
        <v>530</v>
      </c>
      <c r="C57">
        <f t="shared" si="0"/>
        <v>-28729.024184463087</v>
      </c>
      <c r="D57">
        <f t="shared" si="1"/>
        <v>-27283.970808048427</v>
      </c>
      <c r="E57">
        <f t="shared" si="2"/>
        <v>-24332.319441570111</v>
      </c>
      <c r="F57">
        <f t="shared" si="3"/>
        <v>-21845.190654463084</v>
      </c>
      <c r="G57">
        <f t="shared" si="4"/>
        <v>1445.0533764146603</v>
      </c>
      <c r="H57">
        <f t="shared" si="5"/>
        <v>4396.7047428929764</v>
      </c>
      <c r="I57">
        <f t="shared" si="6"/>
        <v>6883.8335300000035</v>
      </c>
      <c r="K57">
        <f t="shared" si="7"/>
        <v>-16939.885324578383</v>
      </c>
      <c r="L57">
        <f t="shared" si="8"/>
        <v>17103.163302293589</v>
      </c>
      <c r="M57">
        <f t="shared" si="9"/>
        <v>34043.048626871969</v>
      </c>
      <c r="N57">
        <f t="shared" si="10"/>
        <v>3060.114675421617</v>
      </c>
      <c r="O57">
        <f t="shared" si="11"/>
        <v>-27932.644564501519</v>
      </c>
      <c r="P57" s="2">
        <f t="shared" si="12"/>
        <v>20568.780111613713</v>
      </c>
      <c r="Q57">
        <f t="shared" si="13"/>
        <v>3381.9292079442002</v>
      </c>
      <c r="R57">
        <f t="shared" si="20"/>
        <v>-18488.709672667668</v>
      </c>
      <c r="S57">
        <f t="shared" si="14"/>
        <v>-9443.934891833851</v>
      </c>
      <c r="U57">
        <f t="shared" si="15"/>
        <v>0.10399999999999998</v>
      </c>
      <c r="V57">
        <v>0.89600000000000002</v>
      </c>
      <c r="W57">
        <f t="shared" si="16"/>
        <v>-48960.243732048264</v>
      </c>
      <c r="X57">
        <f t="shared" si="21"/>
        <v>-51374.697177254195</v>
      </c>
      <c r="Y57">
        <f t="shared" si="17"/>
        <v>-50784.424638527729</v>
      </c>
      <c r="Z57">
        <f t="shared" si="22"/>
        <v>-53198.87808373366</v>
      </c>
      <c r="AA57">
        <f t="shared" si="18"/>
        <v>3535.2056811391594</v>
      </c>
      <c r="AB57">
        <f t="shared" si="19"/>
        <v>1711.0247746596942</v>
      </c>
    </row>
    <row r="58" spans="2:28">
      <c r="B58" s="3">
        <v>540</v>
      </c>
      <c r="C58">
        <f t="shared" si="0"/>
        <v>-29405.686281705512</v>
      </c>
      <c r="D58">
        <f t="shared" si="1"/>
        <v>-27996.209385347716</v>
      </c>
      <c r="E58">
        <f t="shared" si="2"/>
        <v>-25108.911174831304</v>
      </c>
      <c r="F58">
        <f t="shared" si="3"/>
        <v>-22625.091741705521</v>
      </c>
      <c r="G58">
        <f t="shared" si="4"/>
        <v>1409.4768963577953</v>
      </c>
      <c r="H58">
        <f t="shared" si="5"/>
        <v>4296.7751068742073</v>
      </c>
      <c r="I58">
        <f t="shared" si="6"/>
        <v>6780.594539999991</v>
      </c>
      <c r="K58">
        <f t="shared" si="7"/>
        <v>-17371.771634705103</v>
      </c>
      <c r="L58">
        <f t="shared" si="8"/>
        <v>16524.328569286794</v>
      </c>
      <c r="M58">
        <f t="shared" si="9"/>
        <v>33896.100203991897</v>
      </c>
      <c r="N58">
        <f t="shared" si="10"/>
        <v>2628.2283652948972</v>
      </c>
      <c r="O58">
        <f t="shared" si="11"/>
        <v>-28461.048066038707</v>
      </c>
      <c r="P58" s="2">
        <f t="shared" si="12"/>
        <v>21625.057772605982</v>
      </c>
      <c r="Q58">
        <f t="shared" si="13"/>
        <v>3353.6684706372002</v>
      </c>
      <c r="R58">
        <f t="shared" si="20"/>
        <v>-19178.77523733208</v>
      </c>
      <c r="S58">
        <f t="shared" si="14"/>
        <v>-9282.2728287066275</v>
      </c>
      <c r="U58">
        <f t="shared" si="15"/>
        <v>0.10599999999999998</v>
      </c>
      <c r="V58">
        <v>0.89400000000000002</v>
      </c>
      <c r="W58">
        <f t="shared" si="16"/>
        <v>-48853.438946749382</v>
      </c>
      <c r="X58">
        <f t="shared" si="21"/>
        <v>-51298.893755715319</v>
      </c>
      <c r="Y58">
        <f t="shared" si="17"/>
        <v>-50732.494877991172</v>
      </c>
      <c r="Z58">
        <f t="shared" si="22"/>
        <v>-53177.949686957108</v>
      </c>
      <c r="AA58">
        <f t="shared" si="18"/>
        <v>3611.0091026780356</v>
      </c>
      <c r="AB58">
        <f t="shared" si="19"/>
        <v>1731.9531714362456</v>
      </c>
    </row>
    <row r="59" spans="2:28">
      <c r="B59" s="3">
        <v>550</v>
      </c>
      <c r="C59">
        <f t="shared" si="0"/>
        <v>-30088.468240712715</v>
      </c>
      <c r="D59">
        <f t="shared" si="1"/>
        <v>-28714.733817850447</v>
      </c>
      <c r="E59">
        <f t="shared" si="2"/>
        <v>-25891.696222857056</v>
      </c>
      <c r="F59">
        <f t="shared" si="3"/>
        <v>-23411.112690712722</v>
      </c>
      <c r="G59">
        <f t="shared" si="4"/>
        <v>1373.7344228622678</v>
      </c>
      <c r="H59">
        <f t="shared" si="5"/>
        <v>4196.7720178556592</v>
      </c>
      <c r="I59">
        <f t="shared" si="6"/>
        <v>6677.3555499999929</v>
      </c>
      <c r="K59">
        <f t="shared" si="7"/>
        <v>-17808.489324635233</v>
      </c>
      <c r="L59">
        <f t="shared" si="8"/>
        <v>15940.662538391598</v>
      </c>
      <c r="M59">
        <f t="shared" si="9"/>
        <v>33749.151863026833</v>
      </c>
      <c r="N59">
        <f t="shared" si="10"/>
        <v>2191.5106753647669</v>
      </c>
      <c r="O59">
        <f t="shared" si="11"/>
        <v>-28995.141935353557</v>
      </c>
      <c r="P59" s="2">
        <f t="shared" si="12"/>
        <v>22696.916420012105</v>
      </c>
      <c r="Q59">
        <f t="shared" si="13"/>
        <v>3325.4077333302002</v>
      </c>
      <c r="R59">
        <f t="shared" si="20"/>
        <v>-19874.580592418988</v>
      </c>
      <c r="S59">
        <f t="shared" si="14"/>
        <v>-9120.5613429345685</v>
      </c>
      <c r="U59">
        <f t="shared" si="15"/>
        <v>0.10799999999999998</v>
      </c>
      <c r="V59">
        <v>0.89200000000000002</v>
      </c>
      <c r="W59">
        <f t="shared" si="16"/>
        <v>-48746.825786890506</v>
      </c>
      <c r="X59">
        <f t="shared" si="21"/>
        <v>-51222.976613088613</v>
      </c>
      <c r="Y59">
        <f t="shared" si="17"/>
        <v>-50680.692742894607</v>
      </c>
      <c r="Z59">
        <f t="shared" si="22"/>
        <v>-53156.843569092714</v>
      </c>
      <c r="AA59">
        <f t="shared" si="18"/>
        <v>3686.9262453047413</v>
      </c>
      <c r="AB59">
        <f t="shared" si="19"/>
        <v>1753.0592893006396</v>
      </c>
    </row>
    <row r="60" spans="2:28">
      <c r="B60" s="3">
        <v>560</v>
      </c>
      <c r="C60">
        <f t="shared" si="0"/>
        <v>-30777.308594024908</v>
      </c>
      <c r="D60">
        <f t="shared" si="1"/>
        <v>-29439.472597156226</v>
      </c>
      <c r="E60">
        <f t="shared" si="2"/>
        <v>-26680.590045906432</v>
      </c>
      <c r="F60">
        <f t="shared" si="3"/>
        <v>-24203.192034024913</v>
      </c>
      <c r="G60">
        <f t="shared" si="4"/>
        <v>1337.8359968686818</v>
      </c>
      <c r="H60">
        <f t="shared" si="5"/>
        <v>4096.7185481184752</v>
      </c>
      <c r="I60">
        <f t="shared" si="6"/>
        <v>6574.1165599999949</v>
      </c>
      <c r="K60">
        <f t="shared" si="7"/>
        <v>-18249.961834879923</v>
      </c>
      <c r="L60">
        <f t="shared" si="8"/>
        <v>15352.241776965851</v>
      </c>
      <c r="M60">
        <f t="shared" si="9"/>
        <v>33602.203611845776</v>
      </c>
      <c r="N60">
        <f t="shared" si="10"/>
        <v>1750.0381651200769</v>
      </c>
      <c r="O60">
        <f t="shared" si="11"/>
        <v>-29534.859674309915</v>
      </c>
      <c r="P60" s="2">
        <f t="shared" si="12"/>
        <v>23784.313537334408</v>
      </c>
      <c r="Q60">
        <f t="shared" si="13"/>
        <v>3297.1469960232002</v>
      </c>
      <c r="R60">
        <f t="shared" si="20"/>
        <v>-20576.04385561141</v>
      </c>
      <c r="S60">
        <f t="shared" si="14"/>
        <v>-8958.8158186985056</v>
      </c>
      <c r="U60">
        <f t="shared" si="15"/>
        <v>0.10999999999999999</v>
      </c>
      <c r="V60">
        <v>0.89</v>
      </c>
      <c r="W60">
        <f t="shared" si="16"/>
        <v>-48640.399478314815</v>
      </c>
      <c r="X60">
        <f t="shared" si="21"/>
        <v>-51146.945958446006</v>
      </c>
      <c r="Y60">
        <f t="shared" si="17"/>
        <v>-50629.013459081252</v>
      </c>
      <c r="Z60">
        <f t="shared" si="22"/>
        <v>-53135.559939212442</v>
      </c>
      <c r="AA60">
        <f t="shared" si="18"/>
        <v>3762.9568999473486</v>
      </c>
      <c r="AB60">
        <f t="shared" si="19"/>
        <v>1774.3429191809118</v>
      </c>
    </row>
    <row r="61" spans="2:28">
      <c r="B61" s="3">
        <v>570</v>
      </c>
      <c r="C61">
        <f t="shared" si="0"/>
        <v>-31472.148927947346</v>
      </c>
      <c r="D61">
        <f t="shared" si="1"/>
        <v>-30170.356570995231</v>
      </c>
      <c r="E61">
        <f t="shared" si="2"/>
        <v>-27475.510436700817</v>
      </c>
      <c r="F61">
        <f t="shared" si="3"/>
        <v>-25001.271357947349</v>
      </c>
      <c r="G61">
        <f t="shared" si="4"/>
        <v>1301.7923569521154</v>
      </c>
      <c r="H61">
        <f t="shared" si="5"/>
        <v>3996.6384912465292</v>
      </c>
      <c r="I61">
        <f t="shared" si="6"/>
        <v>6470.8775699999969</v>
      </c>
      <c r="K61">
        <f t="shared" si="7"/>
        <v>-18696.115157543387</v>
      </c>
      <c r="L61">
        <f t="shared" si="8"/>
        <v>14759.140301367888</v>
      </c>
      <c r="M61">
        <f t="shared" si="9"/>
        <v>33455.255458911277</v>
      </c>
      <c r="N61">
        <f t="shared" si="10"/>
        <v>1303.8848424566131</v>
      </c>
      <c r="O61">
        <f t="shared" si="11"/>
        <v>-30080.137671146029</v>
      </c>
      <c r="P61" s="2">
        <f t="shared" si="12"/>
        <v>24887.206230009371</v>
      </c>
      <c r="Q61">
        <f t="shared" si="13"/>
        <v>3268.8862587162007</v>
      </c>
      <c r="R61">
        <f t="shared" si="20"/>
        <v>-21283.085550025193</v>
      </c>
      <c r="S61">
        <f t="shared" si="14"/>
        <v>-8797.0521211208361</v>
      </c>
      <c r="U61">
        <f t="shared" si="15"/>
        <v>0.11199999999999999</v>
      </c>
      <c r="V61">
        <v>0.88800000000000001</v>
      </c>
      <c r="W61">
        <f t="shared" si="16"/>
        <v>-48534.155285956731</v>
      </c>
      <c r="X61">
        <f t="shared" si="21"/>
        <v>-51070.801855746395</v>
      </c>
      <c r="Y61">
        <f t="shared" si="17"/>
        <v>-50577.45229148549</v>
      </c>
      <c r="Z61">
        <f t="shared" si="22"/>
        <v>-53114.098861275153</v>
      </c>
      <c r="AA61">
        <f t="shared" si="18"/>
        <v>3839.1010026469594</v>
      </c>
      <c r="AB61">
        <f t="shared" si="19"/>
        <v>1795.8039971182006</v>
      </c>
    </row>
    <row r="62" spans="2:28">
      <c r="B62" s="3">
        <v>580</v>
      </c>
      <c r="C62">
        <f t="shared" si="0"/>
        <v>-32172.933727975149</v>
      </c>
      <c r="D62">
        <f t="shared" si="1"/>
        <v>-30907.318832332618</v>
      </c>
      <c r="E62">
        <f t="shared" si="2"/>
        <v>-28276.377430440341</v>
      </c>
      <c r="F62">
        <f t="shared" si="3"/>
        <v>-25805.29514797515</v>
      </c>
      <c r="G62">
        <f t="shared" si="4"/>
        <v>1265.6148956425313</v>
      </c>
      <c r="H62">
        <f t="shared" si="5"/>
        <v>3896.5562975348075</v>
      </c>
      <c r="I62">
        <f t="shared" si="6"/>
        <v>6367.6385799999989</v>
      </c>
      <c r="K62">
        <f t="shared" si="7"/>
        <v>-19146.87771420557</v>
      </c>
      <c r="L62">
        <f t="shared" si="8"/>
        <v>14161.42969910674</v>
      </c>
      <c r="M62">
        <f t="shared" si="9"/>
        <v>33308.307413312308</v>
      </c>
      <c r="N62">
        <f t="shared" si="10"/>
        <v>853.12228579443035</v>
      </c>
      <c r="O62">
        <f t="shared" si="11"/>
        <v>-30630.915056718619</v>
      </c>
      <c r="P62" s="2">
        <f t="shared" si="12"/>
        <v>26005.551268170017</v>
      </c>
      <c r="Q62">
        <f t="shared" si="13"/>
        <v>3240.6255214092007</v>
      </c>
      <c r="R62">
        <f t="shared" si="20"/>
        <v>-21995.628503524964</v>
      </c>
      <c r="S62">
        <f t="shared" si="14"/>
        <v>-8635.286553193655</v>
      </c>
      <c r="U62">
        <f t="shared" si="15"/>
        <v>0.11399999999999999</v>
      </c>
      <c r="V62">
        <v>0.88600000000000001</v>
      </c>
      <c r="W62">
        <f t="shared" si="16"/>
        <v>-48428.088513841845</v>
      </c>
      <c r="X62">
        <f t="shared" si="21"/>
        <v>-50994.544233686167</v>
      </c>
      <c r="Y62">
        <f t="shared" si="17"/>
        <v>-50526.004544132935</v>
      </c>
      <c r="Z62">
        <f t="shared" si="22"/>
        <v>-53092.460263977257</v>
      </c>
      <c r="AA62">
        <f t="shared" si="18"/>
        <v>3915.3586247071871</v>
      </c>
      <c r="AB62">
        <f t="shared" si="19"/>
        <v>1817.4425944160976</v>
      </c>
    </row>
    <row r="63" spans="2:28">
      <c r="B63" s="3">
        <v>590</v>
      </c>
      <c r="C63">
        <f t="shared" si="0"/>
        <v>-32879.610234361971</v>
      </c>
      <c r="D63">
        <f t="shared" si="1"/>
        <v>-31650.294615019022</v>
      </c>
      <c r="E63">
        <f t="shared" si="2"/>
        <v>-29083.113218271879</v>
      </c>
      <c r="F63">
        <f t="shared" si="3"/>
        <v>-26615.210644361956</v>
      </c>
      <c r="G63">
        <f t="shared" si="4"/>
        <v>1229.3156193429495</v>
      </c>
      <c r="H63">
        <f t="shared" si="5"/>
        <v>3796.4970160900921</v>
      </c>
      <c r="I63">
        <f t="shared" si="6"/>
        <v>6264.3995900000155</v>
      </c>
      <c r="K63">
        <f t="shared" si="7"/>
        <v>-19602.180241342354</v>
      </c>
      <c r="L63">
        <f t="shared" si="8"/>
        <v>13559.179243456032</v>
      </c>
      <c r="M63">
        <f t="shared" si="9"/>
        <v>33161.359484798384</v>
      </c>
      <c r="N63">
        <f t="shared" si="10"/>
        <v>397.81975865764616</v>
      </c>
      <c r="O63">
        <f t="shared" si="11"/>
        <v>-31187.133570022099</v>
      </c>
      <c r="P63" s="2">
        <f t="shared" si="12"/>
        <v>27139.305125881463</v>
      </c>
      <c r="Q63">
        <f t="shared" si="13"/>
        <v>3212.3647841022002</v>
      </c>
      <c r="R63">
        <f t="shared" si="20"/>
        <v>-22713.597752852151</v>
      </c>
      <c r="S63">
        <f t="shared" si="14"/>
        <v>-8473.5358171699481</v>
      </c>
      <c r="U63">
        <f t="shared" si="15"/>
        <v>0.11599999999999999</v>
      </c>
      <c r="V63">
        <v>0.88400000000000001</v>
      </c>
      <c r="W63">
        <f t="shared" si="16"/>
        <v>-48322.194505086962</v>
      </c>
      <c r="X63">
        <f t="shared" si="21"/>
        <v>-50918.17289485818</v>
      </c>
      <c r="Y63">
        <f t="shared" si="17"/>
        <v>-50474.665560140376</v>
      </c>
      <c r="Z63">
        <f t="shared" si="22"/>
        <v>-53070.643949911595</v>
      </c>
      <c r="AA63">
        <f t="shared" si="18"/>
        <v>3991.7299635351737</v>
      </c>
      <c r="AB63">
        <f t="shared" si="19"/>
        <v>1839.2589084817591</v>
      </c>
    </row>
    <row r="64" spans="2:28">
      <c r="B64" s="3">
        <v>600</v>
      </c>
      <c r="C64">
        <f t="shared" si="0"/>
        <v>-33592.128307023559</v>
      </c>
      <c r="D64">
        <f t="shared" si="1"/>
        <v>-32399.221195541868</v>
      </c>
      <c r="E64">
        <f t="shared" si="2"/>
        <v>-29895.642064188665</v>
      </c>
      <c r="F64">
        <f t="shared" si="3"/>
        <v>-27430.967707023556</v>
      </c>
      <c r="G64">
        <f t="shared" si="4"/>
        <v>1192.9071114816907</v>
      </c>
      <c r="H64">
        <f t="shared" si="5"/>
        <v>3696.4862428348933</v>
      </c>
      <c r="I64">
        <f t="shared" si="6"/>
        <v>6161.1606000000029</v>
      </c>
      <c r="K64">
        <f t="shared" si="7"/>
        <v>-20061.95568273231</v>
      </c>
      <c r="L64">
        <f t="shared" si="8"/>
        <v>12952.456001082755</v>
      </c>
      <c r="M64">
        <f t="shared" si="9"/>
        <v>33014.411683815066</v>
      </c>
      <c r="N64">
        <f t="shared" si="10"/>
        <v>-61.955682732310379</v>
      </c>
      <c r="O64">
        <f t="shared" si="11"/>
        <v>-31748.737432259808</v>
      </c>
      <c r="P64" s="2">
        <f t="shared" si="12"/>
        <v>28288.424017153691</v>
      </c>
      <c r="Q64">
        <f t="shared" si="13"/>
        <v>3184.1040467952002</v>
      </c>
      <c r="R64">
        <f t="shared" si="20"/>
        <v>-23436.9204523685</v>
      </c>
      <c r="S64">
        <f t="shared" si="14"/>
        <v>-8311.8169798913077</v>
      </c>
      <c r="U64">
        <f t="shared" si="15"/>
        <v>0.11799999999999999</v>
      </c>
      <c r="V64">
        <v>0.88200000000000001</v>
      </c>
      <c r="W64">
        <f t="shared" si="16"/>
        <v>-48216.468641900086</v>
      </c>
      <c r="X64">
        <f t="shared" si="21"/>
        <v>-50841.687524278685</v>
      </c>
      <c r="Y64">
        <f t="shared" si="17"/>
        <v>-50423.430721715813</v>
      </c>
      <c r="Z64">
        <f t="shared" si="22"/>
        <v>-53048.649604094411</v>
      </c>
      <c r="AA64">
        <f t="shared" si="18"/>
        <v>4068.2153341146695</v>
      </c>
      <c r="AB64">
        <f t="shared" si="19"/>
        <v>1861.2532542989429</v>
      </c>
    </row>
    <row r="65" spans="2:28">
      <c r="B65" s="3">
        <v>610</v>
      </c>
      <c r="C65">
        <f t="shared" si="0"/>
        <v>-34310.440299043432</v>
      </c>
      <c r="D65">
        <f t="shared" si="1"/>
        <v>-33154.037800463855</v>
      </c>
      <c r="E65">
        <f t="shared" si="2"/>
        <v>-30713.890225313837</v>
      </c>
      <c r="F65">
        <f t="shared" si="3"/>
        <v>-28252.518689043431</v>
      </c>
      <c r="G65">
        <f t="shared" si="4"/>
        <v>1156.4024985795768</v>
      </c>
      <c r="H65">
        <f t="shared" si="5"/>
        <v>3596.5500737295952</v>
      </c>
      <c r="I65">
        <f t="shared" si="6"/>
        <v>6057.9216100000012</v>
      </c>
      <c r="K65">
        <f t="shared" si="7"/>
        <v>-20526.139088343843</v>
      </c>
      <c r="L65">
        <f t="shared" si="8"/>
        <v>12341.324933196609</v>
      </c>
      <c r="M65">
        <f t="shared" si="9"/>
        <v>32867.464021540451</v>
      </c>
      <c r="N65">
        <f t="shared" si="10"/>
        <v>-526.13908834384347</v>
      </c>
      <c r="O65">
        <f t="shared" si="11"/>
        <v>-32315.673228810236</v>
      </c>
      <c r="P65" s="2">
        <f t="shared" si="12"/>
        <v>29452.863929005267</v>
      </c>
      <c r="Q65">
        <f t="shared" si="13"/>
        <v>3155.8433094882002</v>
      </c>
      <c r="R65">
        <f t="shared" si="20"/>
        <v>-24165.525787214632</v>
      </c>
      <c r="S65">
        <f t="shared" si="14"/>
        <v>-8150.1474415956036</v>
      </c>
      <c r="U65">
        <f t="shared" si="15"/>
        <v>0.12</v>
      </c>
      <c r="V65">
        <v>0.88</v>
      </c>
      <c r="W65">
        <f t="shared" si="16"/>
        <v>-48110.906345580406</v>
      </c>
      <c r="X65">
        <f t="shared" si="21"/>
        <v>-50765.087697335854</v>
      </c>
      <c r="Y65">
        <f t="shared" si="17"/>
        <v>-50372.295450158454</v>
      </c>
      <c r="Z65">
        <f t="shared" si="22"/>
        <v>-53026.476801913901</v>
      </c>
      <c r="AA65">
        <f t="shared" si="18"/>
        <v>4144.8151610575005</v>
      </c>
      <c r="AB65">
        <f t="shared" si="19"/>
        <v>1883.4260564794531</v>
      </c>
    </row>
    <row r="66" spans="2:28">
      <c r="B66" s="3">
        <v>620</v>
      </c>
      <c r="C66">
        <f t="shared" si="0"/>
        <v>-35034.500938114019</v>
      </c>
      <c r="D66">
        <f t="shared" si="1"/>
        <v>-33914.685519165534</v>
      </c>
      <c r="E66">
        <f t="shared" si="2"/>
        <v>-31537.785875496858</v>
      </c>
      <c r="F66">
        <f t="shared" si="3"/>
        <v>-29079.818318114016</v>
      </c>
      <c r="G66">
        <f t="shared" si="4"/>
        <v>1119.8154189484849</v>
      </c>
      <c r="H66">
        <f t="shared" si="5"/>
        <v>3496.7150626171606</v>
      </c>
      <c r="I66">
        <f t="shared" si="6"/>
        <v>5954.6826200000032</v>
      </c>
      <c r="K66">
        <f t="shared" si="7"/>
        <v>-20994.667519238308</v>
      </c>
      <c r="L66">
        <f t="shared" si="8"/>
        <v>11725.848990684792</v>
      </c>
      <c r="M66">
        <f t="shared" si="9"/>
        <v>32720.516509923102</v>
      </c>
      <c r="N66">
        <f t="shared" si="10"/>
        <v>-994.66751923830816</v>
      </c>
      <c r="O66">
        <f t="shared" si="11"/>
        <v>-32887.889798488781</v>
      </c>
      <c r="P66" s="2">
        <f t="shared" si="12"/>
        <v>30632.580651829478</v>
      </c>
      <c r="Q66">
        <f t="shared" si="13"/>
        <v>3127.5825721812007</v>
      </c>
      <c r="R66">
        <f t="shared" si="20"/>
        <v>-24899.344890681565</v>
      </c>
      <c r="S66">
        <f t="shared" si="14"/>
        <v>-7988.5449078072161</v>
      </c>
      <c r="U66">
        <f t="shared" si="15"/>
        <v>0.122</v>
      </c>
      <c r="V66">
        <v>0.878</v>
      </c>
      <c r="W66">
        <f t="shared" si="16"/>
        <v>-48005.503076518318</v>
      </c>
      <c r="X66">
        <f t="shared" si="21"/>
        <v>-50688.372887208134</v>
      </c>
      <c r="Y66">
        <f t="shared" si="17"/>
        <v>-50321.255205858688</v>
      </c>
      <c r="Z66">
        <f t="shared" si="22"/>
        <v>-53004.125016548503</v>
      </c>
      <c r="AA66">
        <f t="shared" si="18"/>
        <v>4221.5299711852203</v>
      </c>
      <c r="AB66">
        <f t="shared" si="19"/>
        <v>1905.7778418448506</v>
      </c>
    </row>
    <row r="67" spans="2:28">
      <c r="B67" s="3">
        <v>630</v>
      </c>
      <c r="C67">
        <f t="shared" si="0"/>
        <v>-35764.267215307416</v>
      </c>
      <c r="D67">
        <f t="shared" si="1"/>
        <v>-34681.107221536346</v>
      </c>
      <c r="E67">
        <f t="shared" si="2"/>
        <v>-32367.259032137241</v>
      </c>
      <c r="F67">
        <f t="shared" si="3"/>
        <v>-29912.823585307407</v>
      </c>
      <c r="G67">
        <f t="shared" si="4"/>
        <v>1083.1599937710707</v>
      </c>
      <c r="H67">
        <f t="shared" si="5"/>
        <v>3397.0081831701755</v>
      </c>
      <c r="I67">
        <f t="shared" si="6"/>
        <v>5851.4436300000089</v>
      </c>
      <c r="K67">
        <f t="shared" si="7"/>
        <v>-21467.479958061907</v>
      </c>
      <c r="L67">
        <f t="shared" si="8"/>
        <v>11106.089203659294</v>
      </c>
      <c r="M67">
        <f t="shared" si="9"/>
        <v>32573.5691617212</v>
      </c>
      <c r="N67">
        <f t="shared" si="10"/>
        <v>-1467.4799580619074</v>
      </c>
      <c r="O67">
        <f t="shared" si="11"/>
        <v>-33465.338129558913</v>
      </c>
      <c r="P67" s="2">
        <f t="shared" si="12"/>
        <v>31827.529807288571</v>
      </c>
      <c r="Q67">
        <f t="shared" si="13"/>
        <v>3099.3218348741998</v>
      </c>
      <c r="R67">
        <f t="shared" si="20"/>
        <v>-25638.310765595957</v>
      </c>
      <c r="S67">
        <f t="shared" si="14"/>
        <v>-7827.0273639629559</v>
      </c>
      <c r="U67">
        <f t="shared" si="15"/>
        <v>0.124</v>
      </c>
      <c r="V67">
        <v>0.876</v>
      </c>
      <c r="W67">
        <f t="shared" si="16"/>
        <v>-47900.25433419543</v>
      </c>
      <c r="X67">
        <f t="shared" si="21"/>
        <v>-50611.542471795859</v>
      </c>
      <c r="Y67">
        <f t="shared" si="17"/>
        <v>-50270.305488298131</v>
      </c>
      <c r="Z67">
        <f t="shared" si="22"/>
        <v>-52981.59362589856</v>
      </c>
      <c r="AA67">
        <f t="shared" si="18"/>
        <v>4298.3603865974947</v>
      </c>
      <c r="AB67">
        <f t="shared" si="19"/>
        <v>1928.3092324947938</v>
      </c>
    </row>
    <row r="68" spans="2:28">
      <c r="B68" s="3">
        <v>640</v>
      </c>
      <c r="C68">
        <f t="shared" si="0"/>
        <v>-36499.698280623772</v>
      </c>
      <c r="D68">
        <f t="shared" si="1"/>
        <v>-35453.247480284976</v>
      </c>
      <c r="E68">
        <f t="shared" si="2"/>
        <v>-33202.241486137005</v>
      </c>
      <c r="F68">
        <f t="shared" si="3"/>
        <v>-30751.493640623779</v>
      </c>
      <c r="G68">
        <f t="shared" si="4"/>
        <v>1046.4508003387964</v>
      </c>
      <c r="H68">
        <f t="shared" si="5"/>
        <v>3297.4567944867667</v>
      </c>
      <c r="I68">
        <f t="shared" si="6"/>
        <v>5748.2046399999927</v>
      </c>
      <c r="K68">
        <f t="shared" si="7"/>
        <v>-21944.517224733572</v>
      </c>
      <c r="L68">
        <f t="shared" si="8"/>
        <v>10482.104765809483</v>
      </c>
      <c r="M68">
        <f t="shared" si="9"/>
        <v>32426.621990543055</v>
      </c>
      <c r="N68">
        <f t="shared" si="10"/>
        <v>-1944.5172247335722</v>
      </c>
      <c r="O68">
        <f t="shared" si="11"/>
        <v>-34047.971261993705</v>
      </c>
      <c r="P68" s="2">
        <f t="shared" si="12"/>
        <v>33037.666873943279</v>
      </c>
      <c r="Q68">
        <f t="shared" si="13"/>
        <v>3071.0610975672002</v>
      </c>
      <c r="R68">
        <f t="shared" si="20"/>
        <v>-26382.358209522466</v>
      </c>
      <c r="S68">
        <f t="shared" si="14"/>
        <v>-7665.6130524712389</v>
      </c>
      <c r="U68">
        <f t="shared" si="15"/>
        <v>0.126</v>
      </c>
      <c r="V68">
        <v>0.874</v>
      </c>
      <c r="W68">
        <f t="shared" si="16"/>
        <v>-47795.155657184558</v>
      </c>
      <c r="X68">
        <f t="shared" si="21"/>
        <v>-50534.595740205383</v>
      </c>
      <c r="Y68">
        <f t="shared" si="17"/>
        <v>-50219.441836049569</v>
      </c>
      <c r="Z68">
        <f t="shared" si="22"/>
        <v>-52958.881919070394</v>
      </c>
      <c r="AA68">
        <f t="shared" si="18"/>
        <v>4375.3071181879714</v>
      </c>
      <c r="AB68">
        <f t="shared" si="19"/>
        <v>1951.0209393229597</v>
      </c>
    </row>
    <row r="69" spans="2:28">
      <c r="B69" s="3">
        <v>650</v>
      </c>
      <c r="C69">
        <f t="shared" si="0"/>
        <v>-37240.755344813682</v>
      </c>
      <c r="D69">
        <f t="shared" si="1"/>
        <v>-36231.052497563418</v>
      </c>
      <c r="E69">
        <f t="shared" si="2"/>
        <v>-34042.666734877304</v>
      </c>
      <c r="F69">
        <f t="shared" si="3"/>
        <v>-31595.789694813684</v>
      </c>
      <c r="G69">
        <f t="shared" si="4"/>
        <v>1009.7028472502643</v>
      </c>
      <c r="H69">
        <f t="shared" si="5"/>
        <v>3198.0886099363779</v>
      </c>
      <c r="I69">
        <f t="shared" si="6"/>
        <v>5644.9656499999983</v>
      </c>
      <c r="K69">
        <f t="shared" si="7"/>
        <v>-22425.721896967512</v>
      </c>
      <c r="L69">
        <f t="shared" si="8"/>
        <v>9853.9531139212995</v>
      </c>
      <c r="M69">
        <f t="shared" si="9"/>
        <v>32279.675010888812</v>
      </c>
      <c r="N69">
        <f t="shared" si="10"/>
        <v>-2425.7218969675123</v>
      </c>
      <c r="O69">
        <f t="shared" si="11"/>
        <v>-34635.744195531624</v>
      </c>
      <c r="P69" s="2">
        <f t="shared" si="12"/>
        <v>34262.947210805338</v>
      </c>
      <c r="Q69">
        <f t="shared" si="13"/>
        <v>3042.8003602602003</v>
      </c>
      <c r="R69">
        <f t="shared" si="20"/>
        <v>-27131.423743593146</v>
      </c>
      <c r="S69">
        <f t="shared" si="14"/>
        <v>-7504.3204519384781</v>
      </c>
      <c r="U69">
        <f t="shared" si="15"/>
        <v>0.128</v>
      </c>
      <c r="V69">
        <v>0.872</v>
      </c>
      <c r="W69">
        <f t="shared" si="16"/>
        <v>-47690.202623149671</v>
      </c>
      <c r="X69">
        <f t="shared" si="21"/>
        <v>-50457.531898821195</v>
      </c>
      <c r="Y69">
        <f t="shared" si="17"/>
        <v>-50168.65982677701</v>
      </c>
      <c r="Z69">
        <f t="shared" si="22"/>
        <v>-52935.989102448533</v>
      </c>
      <c r="AA69">
        <f t="shared" si="18"/>
        <v>4452.3709595721593</v>
      </c>
      <c r="AB69">
        <f t="shared" si="19"/>
        <v>1973.9137559448209</v>
      </c>
    </row>
    <row r="70" spans="2:28">
      <c r="B70" s="3">
        <v>660</v>
      </c>
      <c r="C70">
        <f t="shared" ref="C70:C99" si="23">-8407.734 + 130.95515*$B70 - 26.9182*$B70*LN($B70)+((1.25156*10^-3)*$B70^2) -(4.42605*10^-6)*$B70^3 + 38568/$B70</f>
        <v>-37987.401587015331</v>
      </c>
      <c r="D70">
        <f t="shared" ref="D70:D98" si="24">-5156.136 + 106.976316*$B70 - 22.841*$B70*LN($B70)-((1.084475*10^-2)*$B70^2) +(2.7889*10^-8)*$B70^3 + 81944/$B70</f>
        <v>-37014.470035622136</v>
      </c>
      <c r="E70">
        <f t="shared" ref="E70:E109" si="25">-752.767 + 131.5381*$B70 - 27.5152*$B70*LN($B70)-((8.35595*10^-3)*$B70^2) +(9.67907*10^-7)*$B70^3 + 204611/$B70</f>
        <v>-34888.46991810781</v>
      </c>
      <c r="F70">
        <f t="shared" ref="F70:F99" si="26">3947.766 + 120.631251 * B70 - 26.9182 *B70 * LN(B70) + 0.00125156 * B70^2 - 0.00000442605 * B70^3 + 38568/B70</f>
        <v>-32445.674927015338</v>
      </c>
      <c r="G70">
        <f t="shared" ref="G70:G133" si="27">D70-C70</f>
        <v>972.93155139319424</v>
      </c>
      <c r="H70">
        <f t="shared" ref="H70:H133" si="28">E70-C70</f>
        <v>3098.9316689075204</v>
      </c>
      <c r="I70">
        <f t="shared" ref="I70:I133" si="29">F70-C70</f>
        <v>5541.726659999993</v>
      </c>
      <c r="K70">
        <f t="shared" ref="K70:K133" si="30">-7746.302 + 131.9197*B70-23.56414*B70*LN(B70) - (3.443396*10^-3)*B70^2 + (5.662834*10^-7)*B70^3 - (1.309265*10^-10)*B70^4+ 65812.39/B70</f>
        <v>-22911.038235297907</v>
      </c>
      <c r="L70">
        <f t="shared" ref="L70:L133" si="31">34085.045 + 117.224788 * B70 - 23.56414 *B70 * LN(B70) - 0.003443396 * B70^2 + 0.0000005662834 * B70^3 - 0.0000000001309265 * B70^4 + 65812.39/B70 + (4.24519*10^-22)*B70^7</f>
        <v>9221.6900028957316</v>
      </c>
      <c r="M70">
        <f t="shared" ref="M70:M133" si="32">L70-K70</f>
        <v>32132.728238193638</v>
      </c>
      <c r="N70">
        <f t="shared" ref="N70:N133" si="33">K70+20000</f>
        <v>-2911.0382352979068</v>
      </c>
      <c r="O70">
        <f t="shared" ref="O70:O133" si="34">(2 * C70 + 1 * K70 + (20 * B70) - 20000)/3</f>
        <v>-35228.613803109525</v>
      </c>
      <c r="P70" s="2">
        <f t="shared" ref="P70:P133" si="35">O70+B70^1.72</f>
        <v>35503.326078984152</v>
      </c>
      <c r="Q70">
        <f t="shared" ref="Q70:Q133" si="36">(26180-9.2*B70+(0.333-0.667)*(28370+2.2*B70)+(47200-25*B70)*(0.333-0.667)^2)*(0.667)*(0.333)</f>
        <v>3014.5396229532003</v>
      </c>
      <c r="R70">
        <f t="shared" si="20"/>
        <v>-27885.445544778911</v>
      </c>
      <c r="S70">
        <f t="shared" ref="S70:S133" si="37">O70-R70</f>
        <v>-7343.1682583306138</v>
      </c>
      <c r="U70">
        <f t="shared" ref="U70:U105" si="38">1-V70</f>
        <v>0.13</v>
      </c>
      <c r="V70">
        <v>0.87</v>
      </c>
      <c r="W70">
        <f t="shared" ref="W70:W105" si="39">(26180-9.2*$B$91+(1-$V70-$V70)*(28370+2.2*$B$91)+(47200-25*$B$91)*(1-$V70-$V70)^2+8000)*($V70)*(1-$V70)+($V70*$C$91) + (1-$V70)*$N$91</f>
        <v>-47585.390848845993</v>
      </c>
      <c r="X70">
        <f t="shared" si="21"/>
        <v>-50380.350076998453</v>
      </c>
      <c r="Y70">
        <f t="shared" ref="Y70:Y105" si="40">(26180-9.2*$B$91+(1-V70-V70)*(28370+2.2*$B$91)+(47200-25*$B$91)*(1-V70-V70)^2)*(V70)*(1-V70)+(V70*$E$91) + (1-V70)*$K$91</f>
        <v>-50117.955077235652</v>
      </c>
      <c r="Z70">
        <f t="shared" si="22"/>
        <v>-52912.914305388113</v>
      </c>
      <c r="AA70">
        <f t="shared" ref="AA70:AA105" si="41">X70-$X$5</f>
        <v>4529.5527813949011</v>
      </c>
      <c r="AB70">
        <f t="shared" ref="AB70:AB105" si="42">Z70-$W$5</f>
        <v>1996.9885530052416</v>
      </c>
    </row>
    <row r="71" spans="2:28">
      <c r="B71" s="3">
        <v>670</v>
      </c>
      <c r="C71">
        <f t="shared" si="23"/>
        <v>-38739.602067785396</v>
      </c>
      <c r="D71">
        <f t="shared" si="24"/>
        <v>-37803.449351233707</v>
      </c>
      <c r="E71">
        <f t="shared" si="25"/>
        <v>-35739.587756637004</v>
      </c>
      <c r="F71">
        <f t="shared" si="26"/>
        <v>-33301.114397785394</v>
      </c>
      <c r="G71">
        <f t="shared" si="27"/>
        <v>936.15271655168908</v>
      </c>
      <c r="H71">
        <f t="shared" si="28"/>
        <v>3000.0143111483922</v>
      </c>
      <c r="I71">
        <f t="shared" si="29"/>
        <v>5438.4876700000023</v>
      </c>
      <c r="K71">
        <f t="shared" si="30"/>
        <v>-23400.412112299156</v>
      </c>
      <c r="L71">
        <f t="shared" si="31"/>
        <v>8585.3695765731427</v>
      </c>
      <c r="M71">
        <f t="shared" si="32"/>
        <v>31985.781688872299</v>
      </c>
      <c r="N71">
        <f t="shared" si="33"/>
        <v>-3400.4121122991564</v>
      </c>
      <c r="O71">
        <f t="shared" si="34"/>
        <v>-35826.538749289983</v>
      </c>
      <c r="P71" s="2">
        <f t="shared" si="35"/>
        <v>36758.758661583961</v>
      </c>
      <c r="Q71">
        <f t="shared" si="36"/>
        <v>2986.2788856461998</v>
      </c>
      <c r="R71">
        <f t="shared" ref="R71:R134" si="43">(0.667*E71) + (0.333)*K71+Q71</f>
        <v>-28644.363381426301</v>
      </c>
      <c r="S71">
        <f t="shared" si="37"/>
        <v>-7182.1753678636815</v>
      </c>
      <c r="U71">
        <f t="shared" si="38"/>
        <v>0.13200000000000001</v>
      </c>
      <c r="V71">
        <v>0.86799999999999999</v>
      </c>
      <c r="W71">
        <f t="shared" si="39"/>
        <v>-47480.715990119905</v>
      </c>
      <c r="X71">
        <f t="shared" ref="X71:X105" si="44">W71+(8.31446*$B$91*($U71*LN($U71)+(1-$U71)*LN(1-$U71)))</f>
        <v>-50303.049332404764</v>
      </c>
      <c r="Y71">
        <f t="shared" si="40"/>
        <v>-50067.323243271894</v>
      </c>
      <c r="Z71">
        <f t="shared" ref="Z71:Z105" si="45">Y71+(8.31446*$B$91*($U71*LN($U71)+(1-$U71)*LN(1-$U71)))</f>
        <v>-52889.656585556753</v>
      </c>
      <c r="AA71">
        <f t="shared" si="41"/>
        <v>4606.8535259885903</v>
      </c>
      <c r="AB71">
        <f t="shared" si="42"/>
        <v>2020.2462728366008</v>
      </c>
    </row>
    <row r="72" spans="2:28">
      <c r="B72" s="3">
        <v>680</v>
      </c>
      <c r="C72">
        <f t="shared" si="23"/>
        <v>-39497.323647139739</v>
      </c>
      <c r="D72">
        <f t="shared" si="24"/>
        <v>-38597.941133642089</v>
      </c>
      <c r="E72">
        <f t="shared" si="25"/>
        <v>-36595.958493707963</v>
      </c>
      <c r="F72">
        <f t="shared" si="26"/>
        <v>-34162.07496713975</v>
      </c>
      <c r="G72">
        <f t="shared" si="27"/>
        <v>899.38251349765051</v>
      </c>
      <c r="H72">
        <f t="shared" si="28"/>
        <v>2901.365153431776</v>
      </c>
      <c r="I72">
        <f t="shared" si="29"/>
        <v>5335.2486799999897</v>
      </c>
      <c r="K72">
        <f t="shared" si="30"/>
        <v>-23893.790945719011</v>
      </c>
      <c r="L72">
        <f t="shared" si="31"/>
        <v>7945.0444346458835</v>
      </c>
      <c r="M72">
        <f t="shared" si="32"/>
        <v>31838.835380364893</v>
      </c>
      <c r="N72">
        <f t="shared" si="33"/>
        <v>-3893.7909457190108</v>
      </c>
      <c r="O72">
        <f t="shared" si="34"/>
        <v>-36429.479413332832</v>
      </c>
      <c r="P72" s="2">
        <f t="shared" si="35"/>
        <v>38029.200081993018</v>
      </c>
      <c r="Q72">
        <f t="shared" si="36"/>
        <v>2958.0181483391998</v>
      </c>
      <c r="R72">
        <f t="shared" si="43"/>
        <v>-29408.118551888445</v>
      </c>
      <c r="S72">
        <f t="shared" si="37"/>
        <v>-7021.3608614443874</v>
      </c>
      <c r="U72">
        <f t="shared" si="38"/>
        <v>0.13400000000000001</v>
      </c>
      <c r="V72">
        <v>0.86599999999999999</v>
      </c>
      <c r="W72">
        <f t="shared" si="39"/>
        <v>-47376.173741909028</v>
      </c>
      <c r="X72">
        <f t="shared" si="44"/>
        <v>-50225.628656038178</v>
      </c>
      <c r="Y72">
        <f t="shared" si="40"/>
        <v>-50016.760019823334</v>
      </c>
      <c r="Z72">
        <f t="shared" si="45"/>
        <v>-52866.214933952484</v>
      </c>
      <c r="AA72">
        <f t="shared" si="41"/>
        <v>4684.2742023551764</v>
      </c>
      <c r="AB72">
        <f t="shared" si="42"/>
        <v>2043.6879244408701</v>
      </c>
    </row>
    <row r="73" spans="2:28">
      <c r="B73" s="3">
        <v>690</v>
      </c>
      <c r="C73">
        <f t="shared" si="23"/>
        <v>-40260.534907250832</v>
      </c>
      <c r="D73">
        <f t="shared" si="24"/>
        <v>-39397.897445811424</v>
      </c>
      <c r="E73">
        <f t="shared" si="25"/>
        <v>-37457.521838948145</v>
      </c>
      <c r="F73">
        <f t="shared" si="26"/>
        <v>-35028.525217250841</v>
      </c>
      <c r="G73">
        <f t="shared" si="27"/>
        <v>862.63746143940807</v>
      </c>
      <c r="H73">
        <f t="shared" si="28"/>
        <v>2803.0130683026873</v>
      </c>
      <c r="I73">
        <f t="shared" si="29"/>
        <v>5232.0096899999917</v>
      </c>
      <c r="K73">
        <f t="shared" si="30"/>
        <v>-24391.123635264099</v>
      </c>
      <c r="L73">
        <f t="shared" si="31"/>
        <v>7300.7656959202541</v>
      </c>
      <c r="M73">
        <f t="shared" si="32"/>
        <v>31691.889331184353</v>
      </c>
      <c r="N73">
        <f t="shared" si="33"/>
        <v>-4391.123635264099</v>
      </c>
      <c r="O73">
        <f t="shared" si="34"/>
        <v>-37037.397816588586</v>
      </c>
      <c r="P73" s="2">
        <f t="shared" si="35"/>
        <v>39314.605420694737</v>
      </c>
      <c r="Q73">
        <f t="shared" si="36"/>
        <v>2929.7574110322007</v>
      </c>
      <c r="R73">
        <f t="shared" si="43"/>
        <v>-30176.653826089161</v>
      </c>
      <c r="S73">
        <f>O73-R73</f>
        <v>-6860.7439904994244</v>
      </c>
      <c r="U73">
        <f t="shared" si="38"/>
        <v>0.13600000000000001</v>
      </c>
      <c r="V73">
        <v>0.86399999999999999</v>
      </c>
      <c r="W73">
        <f t="shared" si="39"/>
        <v>-47271.759838242142</v>
      </c>
      <c r="X73">
        <f t="shared" si="44"/>
        <v>-50148.086976945189</v>
      </c>
      <c r="Y73">
        <f t="shared" si="40"/>
        <v>-49966.261140918774</v>
      </c>
      <c r="Z73">
        <f t="shared" si="45"/>
        <v>-52842.588279621821</v>
      </c>
      <c r="AA73">
        <f t="shared" si="41"/>
        <v>4761.8158814481649</v>
      </c>
      <c r="AB73">
        <f t="shared" si="42"/>
        <v>2067.314578771533</v>
      </c>
    </row>
    <row r="74" spans="2:28">
      <c r="B74" s="3">
        <v>700</v>
      </c>
      <c r="C74">
        <f t="shared" si="23"/>
        <v>-41029.206079478601</v>
      </c>
      <c r="D74">
        <f t="shared" si="24"/>
        <v>-40203.271668765621</v>
      </c>
      <c r="E74">
        <f t="shared" si="25"/>
        <v>-38324.218914778983</v>
      </c>
      <c r="F74">
        <f t="shared" si="26"/>
        <v>-35900.435379478593</v>
      </c>
      <c r="G74">
        <f t="shared" si="27"/>
        <v>825.93441071298002</v>
      </c>
      <c r="H74">
        <f t="shared" si="28"/>
        <v>2704.987164699618</v>
      </c>
      <c r="I74">
        <f t="shared" si="29"/>
        <v>5128.7707000000082</v>
      </c>
      <c r="K74">
        <f t="shared" si="30"/>
        <v>-24892.36050279675</v>
      </c>
      <c r="L74">
        <f t="shared" si="31"/>
        <v>6652.5830581683294</v>
      </c>
      <c r="M74">
        <f t="shared" si="32"/>
        <v>31544.943560965079</v>
      </c>
      <c r="N74">
        <f t="shared" si="33"/>
        <v>-4892.3605027967496</v>
      </c>
      <c r="O74">
        <f t="shared" si="34"/>
        <v>-37650.257553917989</v>
      </c>
      <c r="P74" s="2">
        <f t="shared" si="35"/>
        <v>40614.929730720389</v>
      </c>
      <c r="Q74">
        <f t="shared" si="36"/>
        <v>2901.4966737252003</v>
      </c>
      <c r="R74">
        <f t="shared" si="43"/>
        <v>-30949.913389863697</v>
      </c>
      <c r="S74">
        <f t="shared" si="37"/>
        <v>-6700.3441640542915</v>
      </c>
      <c r="U74">
        <f t="shared" si="38"/>
        <v>0.13800000000000001</v>
      </c>
      <c r="V74">
        <v>0.86199999999999999</v>
      </c>
      <c r="W74">
        <f t="shared" si="39"/>
        <v>-47167.470052239252</v>
      </c>
      <c r="X74">
        <f t="shared" si="44"/>
        <v>-50070.423166661174</v>
      </c>
      <c r="Y74">
        <f t="shared" si="40"/>
        <v>-49915.822379678211</v>
      </c>
      <c r="Z74">
        <f t="shared" si="45"/>
        <v>-52818.775494100133</v>
      </c>
      <c r="AA74">
        <f t="shared" si="41"/>
        <v>4839.4796917321801</v>
      </c>
      <c r="AB74">
        <f t="shared" si="42"/>
        <v>2091.127364293221</v>
      </c>
    </row>
    <row r="75" spans="2:28">
      <c r="B75" s="3">
        <v>710</v>
      </c>
      <c r="C75">
        <f t="shared" si="23"/>
        <v>-41803.308975437591</v>
      </c>
      <c r="D75">
        <f t="shared" si="24"/>
        <v>-41014.018448824114</v>
      </c>
      <c r="E75">
        <f t="shared" si="25"/>
        <v>-39195.992205177812</v>
      </c>
      <c r="F75">
        <f t="shared" si="26"/>
        <v>-36777.77726543758</v>
      </c>
      <c r="G75">
        <f t="shared" si="27"/>
        <v>789.29052661347669</v>
      </c>
      <c r="H75">
        <f t="shared" si="28"/>
        <v>2607.3167702597784</v>
      </c>
      <c r="I75">
        <f t="shared" si="29"/>
        <v>5025.5317100000102</v>
      </c>
      <c r="K75">
        <f t="shared" si="30"/>
        <v>-25397.453235721216</v>
      </c>
      <c r="L75">
        <f t="shared" si="31"/>
        <v>6000.5448547919195</v>
      </c>
      <c r="M75">
        <f t="shared" si="32"/>
        <v>31397.998090513134</v>
      </c>
      <c r="N75">
        <f t="shared" si="33"/>
        <v>-5397.4532357212156</v>
      </c>
      <c r="O75">
        <f t="shared" si="34"/>
        <v>-38268.023728865468</v>
      </c>
      <c r="P75" s="2">
        <f t="shared" si="35"/>
        <v>41930.128051849555</v>
      </c>
      <c r="Q75">
        <f t="shared" si="36"/>
        <v>2873.2359364182003</v>
      </c>
      <c r="R75">
        <f t="shared" si="43"/>
        <v>-31727.842791930565</v>
      </c>
      <c r="S75">
        <f t="shared" si="37"/>
        <v>-6540.180936934903</v>
      </c>
      <c r="U75">
        <f t="shared" si="38"/>
        <v>0.14000000000000001</v>
      </c>
      <c r="V75">
        <v>0.86</v>
      </c>
      <c r="W75">
        <f t="shared" si="39"/>
        <v>-47063.300196111581</v>
      </c>
      <c r="X75">
        <f t="shared" si="44"/>
        <v>-49992.636043393082</v>
      </c>
      <c r="Y75">
        <f t="shared" si="40"/>
        <v>-49865.439548312854</v>
      </c>
      <c r="Z75">
        <f t="shared" si="45"/>
        <v>-52794.775395594355</v>
      </c>
      <c r="AA75">
        <f t="shared" si="41"/>
        <v>4917.2668150002719</v>
      </c>
      <c r="AB75">
        <f t="shared" si="42"/>
        <v>2115.1274627989987</v>
      </c>
    </row>
    <row r="76" spans="2:28">
      <c r="B76" s="3">
        <v>720</v>
      </c>
      <c r="C76">
        <f t="shared" si="23"/>
        <v>-42582.816921827143</v>
      </c>
      <c r="D76">
        <f t="shared" si="24"/>
        <v>-41830.093647553251</v>
      </c>
      <c r="E76">
        <f t="shared" si="25"/>
        <v>-40072.785506683831</v>
      </c>
      <c r="F76">
        <f t="shared" si="26"/>
        <v>-37660.524201827131</v>
      </c>
      <c r="G76">
        <f t="shared" si="27"/>
        <v>752.72327427389246</v>
      </c>
      <c r="H76">
        <f t="shared" si="28"/>
        <v>2510.0314151433122</v>
      </c>
      <c r="I76">
        <f t="shared" si="29"/>
        <v>4922.2927200000122</v>
      </c>
      <c r="K76">
        <f t="shared" si="30"/>
        <v>-25906.354833352907</v>
      </c>
      <c r="L76">
        <f t="shared" si="31"/>
        <v>5344.6981085050984</v>
      </c>
      <c r="M76">
        <f t="shared" si="32"/>
        <v>31251.052941858004</v>
      </c>
      <c r="N76">
        <f t="shared" si="33"/>
        <v>-5906.354833352907</v>
      </c>
      <c r="O76">
        <f t="shared" si="34"/>
        <v>-38890.662892335728</v>
      </c>
      <c r="P76" s="2">
        <f t="shared" si="35"/>
        <v>43260.155423659504</v>
      </c>
      <c r="Q76">
        <f t="shared" si="36"/>
        <v>2844.9751991112003</v>
      </c>
      <c r="R76">
        <f t="shared" si="43"/>
        <v>-32510.38889335344</v>
      </c>
      <c r="S76">
        <f t="shared" si="37"/>
        <v>-6380.2739989822876</v>
      </c>
      <c r="U76">
        <f t="shared" si="38"/>
        <v>0.14200000000000002</v>
      </c>
      <c r="V76">
        <v>0.85799999999999998</v>
      </c>
      <c r="W76">
        <f t="shared" si="39"/>
        <v>-46959.246121161494</v>
      </c>
      <c r="X76">
        <f t="shared" si="44"/>
        <v>-49914.724375962884</v>
      </c>
      <c r="Y76">
        <f t="shared" si="40"/>
        <v>-49815.108498125097</v>
      </c>
      <c r="Z76">
        <f t="shared" si="45"/>
        <v>-52770.586752926487</v>
      </c>
      <c r="AA76">
        <f t="shared" si="41"/>
        <v>4995.1784824304705</v>
      </c>
      <c r="AB76">
        <f t="shared" si="42"/>
        <v>2139.3161054668672</v>
      </c>
    </row>
    <row r="77" spans="2:28">
      <c r="B77" s="3">
        <v>730</v>
      </c>
      <c r="C77">
        <f t="shared" si="23"/>
        <v>-43367.704698773319</v>
      </c>
      <c r="D77">
        <f t="shared" si="24"/>
        <v>-42651.45429426607</v>
      </c>
      <c r="E77">
        <f t="shared" si="25"/>
        <v>-40954.543881545404</v>
      </c>
      <c r="F77">
        <f t="shared" si="26"/>
        <v>-38548.65096877332</v>
      </c>
      <c r="G77">
        <f t="shared" si="27"/>
        <v>716.25040450724919</v>
      </c>
      <c r="H77">
        <f t="shared" si="28"/>
        <v>2413.1608172279157</v>
      </c>
      <c r="I77">
        <f t="shared" si="29"/>
        <v>4819.0537299999996</v>
      </c>
      <c r="K77">
        <f t="shared" si="30"/>
        <v>-26419.019556080955</v>
      </c>
      <c r="L77">
        <f t="shared" si="31"/>
        <v>4685.0885822247583</v>
      </c>
      <c r="M77">
        <f t="shared" si="32"/>
        <v>31104.108138305714</v>
      </c>
      <c r="N77">
        <f t="shared" si="33"/>
        <v>-6419.0195560809552</v>
      </c>
      <c r="O77">
        <f t="shared" si="34"/>
        <v>-39518.14298454253</v>
      </c>
      <c r="P77" s="2">
        <f t="shared" si="35"/>
        <v>44604.966897512393</v>
      </c>
      <c r="Q77">
        <f t="shared" si="36"/>
        <v>2816.7144618042007</v>
      </c>
      <c r="R77">
        <f t="shared" si="43"/>
        <v>-33297.499819361547</v>
      </c>
      <c r="S77">
        <f t="shared" si="37"/>
        <v>-6220.6431651809835</v>
      </c>
      <c r="U77">
        <f t="shared" si="38"/>
        <v>0.14400000000000002</v>
      </c>
      <c r="V77">
        <v>0.85599999999999998</v>
      </c>
      <c r="W77">
        <f t="shared" si="39"/>
        <v>-46855.303717782612</v>
      </c>
      <c r="X77">
        <f t="shared" si="44"/>
        <v>-49836.68688752882</v>
      </c>
      <c r="Y77">
        <f t="shared" si="40"/>
        <v>-49764.825119508532</v>
      </c>
      <c r="Z77">
        <f t="shared" si="45"/>
        <v>-52746.208289254741</v>
      </c>
      <c r="AA77">
        <f t="shared" si="41"/>
        <v>5073.215970864534</v>
      </c>
      <c r="AB77">
        <f t="shared" si="42"/>
        <v>2163.6945691386136</v>
      </c>
    </row>
    <row r="78" spans="2:28">
      <c r="B78" s="3">
        <v>740</v>
      </c>
      <c r="C78">
        <f t="shared" si="23"/>
        <v>-44157.948481450469</v>
      </c>
      <c r="D78">
        <f t="shared" si="24"/>
        <v>-43478.058540914411</v>
      </c>
      <c r="E78">
        <f t="shared" si="25"/>
        <v>-41841.213612908716</v>
      </c>
      <c r="F78">
        <f t="shared" si="26"/>
        <v>-39442.133741450467</v>
      </c>
      <c r="G78">
        <f t="shared" si="27"/>
        <v>679.88994053605711</v>
      </c>
      <c r="H78">
        <f t="shared" si="28"/>
        <v>2316.7348685417528</v>
      </c>
      <c r="I78">
        <f t="shared" si="29"/>
        <v>4715.8147400000016</v>
      </c>
      <c r="K78">
        <f t="shared" si="30"/>
        <v>-26935.402877147459</v>
      </c>
      <c r="L78">
        <f t="shared" si="31"/>
        <v>4021.7608273460364</v>
      </c>
      <c r="M78">
        <f t="shared" si="32"/>
        <v>30957.163704493494</v>
      </c>
      <c r="N78">
        <f t="shared" si="33"/>
        <v>-6935.4028771474586</v>
      </c>
      <c r="O78">
        <f t="shared" si="34"/>
        <v>-40150.433280016128</v>
      </c>
      <c r="P78" s="2">
        <f t="shared" si="35"/>
        <v>45964.517547564967</v>
      </c>
      <c r="Q78">
        <f t="shared" si="36"/>
        <v>2788.4537244972003</v>
      </c>
      <c r="R78">
        <f t="shared" si="43"/>
        <v>-34089.124913403015</v>
      </c>
      <c r="S78">
        <f t="shared" si="37"/>
        <v>-6061.3083666131133</v>
      </c>
      <c r="U78">
        <f t="shared" si="38"/>
        <v>0.14600000000000002</v>
      </c>
      <c r="V78">
        <v>0.85399999999999998</v>
      </c>
      <c r="W78">
        <f t="shared" si="39"/>
        <v>-46751.468915459722</v>
      </c>
      <c r="X78">
        <f t="shared" si="44"/>
        <v>-49758.522259099489</v>
      </c>
      <c r="Y78">
        <f t="shared" si="40"/>
        <v>-49714.585341947968</v>
      </c>
      <c r="Z78">
        <f t="shared" si="45"/>
        <v>-52721.638685587735</v>
      </c>
      <c r="AA78">
        <f t="shared" si="41"/>
        <v>5151.3805992938651</v>
      </c>
      <c r="AB78">
        <f t="shared" si="42"/>
        <v>2188.2641728056187</v>
      </c>
    </row>
    <row r="79" spans="2:28">
      <c r="B79" s="3">
        <v>750</v>
      </c>
      <c r="C79">
        <f t="shared" si="23"/>
        <v>-44953.525784769059</v>
      </c>
      <c r="D79">
        <f t="shared" si="24"/>
        <v>-44309.865619228236</v>
      </c>
      <c r="E79">
        <f t="shared" si="25"/>
        <v>-42732.742161951413</v>
      </c>
      <c r="F79">
        <f t="shared" si="26"/>
        <v>-40340.950034769055</v>
      </c>
      <c r="G79">
        <f t="shared" si="27"/>
        <v>643.66016554082307</v>
      </c>
      <c r="H79">
        <f t="shared" si="28"/>
        <v>2220.7836228176457</v>
      </c>
      <c r="I79">
        <f t="shared" si="29"/>
        <v>4612.5757500000036</v>
      </c>
      <c r="K79">
        <f t="shared" si="30"/>
        <v>-27455.461436879941</v>
      </c>
      <c r="L79">
        <f t="shared" si="31"/>
        <v>3354.7582295661487</v>
      </c>
      <c r="M79">
        <f t="shared" si="32"/>
        <v>30810.21966644609</v>
      </c>
      <c r="N79">
        <f t="shared" si="33"/>
        <v>-7455.4614368799412</v>
      </c>
      <c r="O79">
        <f t="shared" si="34"/>
        <v>-40787.504335472688</v>
      </c>
      <c r="P79" s="2">
        <f t="shared" si="35"/>
        <v>47338.762480874873</v>
      </c>
      <c r="Q79">
        <f t="shared" si="36"/>
        <v>2760.1929871902003</v>
      </c>
      <c r="R79">
        <f t="shared" si="43"/>
        <v>-34885.21469331241</v>
      </c>
      <c r="S79">
        <f t="shared" si="37"/>
        <v>-5902.2896421602782</v>
      </c>
      <c r="U79">
        <f t="shared" si="38"/>
        <v>0.14800000000000002</v>
      </c>
      <c r="V79">
        <v>0.85199999999999998</v>
      </c>
      <c r="W79">
        <f t="shared" si="39"/>
        <v>-46647.737682768849</v>
      </c>
      <c r="X79">
        <f t="shared" si="44"/>
        <v>-49680.229132855413</v>
      </c>
      <c r="Y79">
        <f t="shared" si="40"/>
        <v>-49664.385134019409</v>
      </c>
      <c r="Z79">
        <f t="shared" si="45"/>
        <v>-52696.876584105972</v>
      </c>
      <c r="AA79">
        <f t="shared" si="41"/>
        <v>5229.6737255379412</v>
      </c>
      <c r="AB79">
        <f t="shared" si="42"/>
        <v>2213.026274287382</v>
      </c>
    </row>
    <row r="80" spans="2:28">
      <c r="B80" s="3">
        <v>760</v>
      </c>
      <c r="C80">
        <f t="shared" si="23"/>
        <v>-45754.415410932095</v>
      </c>
      <c r="D80">
        <f t="shared" si="24"/>
        <v>-45146.835799967812</v>
      </c>
      <c r="E80">
        <f t="shared" si="25"/>
        <v>-43629.07812686915</v>
      </c>
      <c r="F80">
        <f t="shared" si="26"/>
        <v>-41245.07865093209</v>
      </c>
      <c r="G80">
        <f t="shared" si="27"/>
        <v>607.57961096428335</v>
      </c>
      <c r="H80">
        <f t="shared" si="28"/>
        <v>2125.3372840629454</v>
      </c>
      <c r="I80">
        <f t="shared" si="29"/>
        <v>4509.3367600000056</v>
      </c>
      <c r="K80">
        <f t="shared" si="30"/>
        <v>-27979.152999225826</v>
      </c>
      <c r="L80">
        <f t="shared" si="31"/>
        <v>2684.1230524077009</v>
      </c>
      <c r="M80">
        <f t="shared" si="32"/>
        <v>30663.276051633526</v>
      </c>
      <c r="N80">
        <f t="shared" si="33"/>
        <v>-7979.1529992258256</v>
      </c>
      <c r="O80">
        <f t="shared" si="34"/>
        <v>-41429.327940363342</v>
      </c>
      <c r="P80" s="2">
        <f t="shared" si="35"/>
        <v>48727.656846674283</v>
      </c>
      <c r="Q80">
        <f t="shared" si="36"/>
        <v>2731.9322498832003</v>
      </c>
      <c r="R80">
        <f t="shared" si="43"/>
        <v>-35685.720809480728</v>
      </c>
      <c r="S80">
        <f t="shared" si="37"/>
        <v>-5743.607130882614</v>
      </c>
      <c r="U80">
        <f t="shared" si="38"/>
        <v>0.15000000000000002</v>
      </c>
      <c r="V80">
        <v>0.85</v>
      </c>
      <c r="W80">
        <f t="shared" si="39"/>
        <v>-46544.106027377165</v>
      </c>
      <c r="X80">
        <f t="shared" si="44"/>
        <v>-49601.806115290645</v>
      </c>
      <c r="Y80">
        <f t="shared" si="40"/>
        <v>-49614.220503390054</v>
      </c>
      <c r="Z80">
        <f t="shared" si="45"/>
        <v>-52671.920591303533</v>
      </c>
      <c r="AA80">
        <f t="shared" si="41"/>
        <v>5308.0967431027093</v>
      </c>
      <c r="AB80">
        <f t="shared" si="42"/>
        <v>2237.9822670898211</v>
      </c>
    </row>
    <row r="81" spans="2:28">
      <c r="B81" s="3">
        <v>770</v>
      </c>
      <c r="C81">
        <f t="shared" si="23"/>
        <v>-46560.597399677761</v>
      </c>
      <c r="D81">
        <f t="shared" si="24"/>
        <v>-45988.930354162694</v>
      </c>
      <c r="E81">
        <f t="shared" si="25"/>
        <v>-44530.171203626916</v>
      </c>
      <c r="F81">
        <f t="shared" si="26"/>
        <v>-42154.499629677768</v>
      </c>
      <c r="G81">
        <f t="shared" si="27"/>
        <v>571.667045515067</v>
      </c>
      <c r="H81">
        <f t="shared" si="28"/>
        <v>2030.4261960508447</v>
      </c>
      <c r="I81">
        <f t="shared" si="29"/>
        <v>4406.097769999993</v>
      </c>
      <c r="K81">
        <f t="shared" si="30"/>
        <v>-28506.436410447877</v>
      </c>
      <c r="L81">
        <f t="shared" si="31"/>
        <v>2009.8964785826015</v>
      </c>
      <c r="M81">
        <f t="shared" si="32"/>
        <v>30516.33288903048</v>
      </c>
      <c r="N81">
        <f t="shared" si="33"/>
        <v>-8506.4364104478773</v>
      </c>
      <c r="O81">
        <f t="shared" si="34"/>
        <v>-42075.877069934468</v>
      </c>
      <c r="P81" s="2">
        <f t="shared" si="35"/>
        <v>50131.155844875721</v>
      </c>
      <c r="Q81">
        <f t="shared" si="36"/>
        <v>2703.6715125762003</v>
      </c>
      <c r="R81">
        <f t="shared" si="43"/>
        <v>-36490.596004922103</v>
      </c>
      <c r="S81">
        <f t="shared" si="37"/>
        <v>-5585.2810650123647</v>
      </c>
      <c r="U81">
        <f t="shared" si="38"/>
        <v>0.15200000000000002</v>
      </c>
      <c r="V81">
        <v>0.84799999999999998</v>
      </c>
      <c r="W81">
        <f t="shared" si="39"/>
        <v>-46440.569996043087</v>
      </c>
      <c r="X81">
        <f t="shared" si="44"/>
        <v>-49523.251780186823</v>
      </c>
      <c r="Y81">
        <f t="shared" si="40"/>
        <v>-49564.087496818291</v>
      </c>
      <c r="Z81">
        <f t="shared" si="45"/>
        <v>-52646.769280962028</v>
      </c>
      <c r="AA81">
        <f t="shared" si="41"/>
        <v>5386.6510782065307</v>
      </c>
      <c r="AB81">
        <f t="shared" si="42"/>
        <v>2263.1335774313266</v>
      </c>
    </row>
    <row r="82" spans="2:28">
      <c r="B82" s="3">
        <v>780</v>
      </c>
      <c r="C82">
        <f t="shared" si="23"/>
        <v>-47372.052981039749</v>
      </c>
      <c r="D82">
        <f t="shared" si="24"/>
        <v>-46836.111516220881</v>
      </c>
      <c r="E82">
        <f t="shared" si="25"/>
        <v>-45435.972148390021</v>
      </c>
      <c r="F82">
        <f t="shared" si="26"/>
        <v>-43069.194201039754</v>
      </c>
      <c r="G82">
        <f t="shared" si="27"/>
        <v>535.94146481886855</v>
      </c>
      <c r="H82">
        <f t="shared" si="28"/>
        <v>1936.0808326497281</v>
      </c>
      <c r="I82">
        <f t="shared" si="29"/>
        <v>4302.858779999995</v>
      </c>
      <c r="K82">
        <f t="shared" si="30"/>
        <v>-29037.271559850364</v>
      </c>
      <c r="L82">
        <f t="shared" si="31"/>
        <v>1332.1186493268706</v>
      </c>
      <c r="M82">
        <f t="shared" si="32"/>
        <v>30369.390209177232</v>
      </c>
      <c r="N82">
        <f t="shared" si="33"/>
        <v>-9037.2715598503637</v>
      </c>
      <c r="O82">
        <f t="shared" si="34"/>
        <v>-42727.125840643283</v>
      </c>
      <c r="P82" s="2">
        <f t="shared" si="35"/>
        <v>51549.21473386771</v>
      </c>
      <c r="Q82">
        <f t="shared" si="36"/>
        <v>2675.4107752692007</v>
      </c>
      <c r="R82">
        <f t="shared" si="43"/>
        <v>-37299.794077137114</v>
      </c>
      <c r="S82">
        <f t="shared" si="37"/>
        <v>-5427.3317635061685</v>
      </c>
      <c r="U82">
        <f t="shared" si="38"/>
        <v>0.15400000000000003</v>
      </c>
      <c r="V82">
        <v>0.84599999999999997</v>
      </c>
      <c r="W82">
        <f t="shared" si="39"/>
        <v>-46337.125674616196</v>
      </c>
      <c r="X82">
        <f t="shared" si="44"/>
        <v>-49444.564671430409</v>
      </c>
      <c r="Y82">
        <f t="shared" si="40"/>
        <v>-49513.982200153725</v>
      </c>
      <c r="Z82">
        <f t="shared" si="45"/>
        <v>-52621.421196967938</v>
      </c>
      <c r="AA82">
        <f t="shared" si="41"/>
        <v>5465.3381869629447</v>
      </c>
      <c r="AB82">
        <f t="shared" si="42"/>
        <v>2288.481661425416</v>
      </c>
    </row>
    <row r="83" spans="2:28">
      <c r="B83" s="3">
        <v>790</v>
      </c>
      <c r="C83">
        <f t="shared" si="23"/>
        <v>-48188.764530468412</v>
      </c>
      <c r="D83">
        <f t="shared" si="24"/>
        <v>-47688.342448798736</v>
      </c>
      <c r="E83">
        <f t="shared" si="25"/>
        <v>-46346.432741555043</v>
      </c>
      <c r="F83">
        <f t="shared" si="26"/>
        <v>-43989.144740468415</v>
      </c>
      <c r="G83">
        <f t="shared" si="27"/>
        <v>500.42208166967612</v>
      </c>
      <c r="H83">
        <f t="shared" si="28"/>
        <v>1842.3317889133687</v>
      </c>
      <c r="I83">
        <f t="shared" si="29"/>
        <v>4199.619789999997</v>
      </c>
      <c r="K83">
        <f t="shared" si="30"/>
        <v>-29571.619342414022</v>
      </c>
      <c r="L83">
        <f t="shared" si="31"/>
        <v>650.82870182835234</v>
      </c>
      <c r="M83">
        <f t="shared" si="32"/>
        <v>30222.448044242374</v>
      </c>
      <c r="N83">
        <f t="shared" si="33"/>
        <v>-9571.619342414022</v>
      </c>
      <c r="O83">
        <f t="shared" si="34"/>
        <v>-43383.049467783618</v>
      </c>
      <c r="P83" s="2">
        <f t="shared" si="35"/>
        <v>52981.788837652719</v>
      </c>
      <c r="Q83">
        <f t="shared" si="36"/>
        <v>2647.1500379622003</v>
      </c>
      <c r="R83">
        <f t="shared" si="43"/>
        <v>-38113.269841678884</v>
      </c>
      <c r="S83">
        <f t="shared" si="37"/>
        <v>-5269.7796261047333</v>
      </c>
      <c r="U83">
        <f t="shared" si="38"/>
        <v>0.15600000000000003</v>
      </c>
      <c r="V83">
        <v>0.84399999999999997</v>
      </c>
      <c r="W83">
        <f t="shared" si="39"/>
        <v>-46233.769188037317</v>
      </c>
      <c r="X83">
        <f t="shared" si="44"/>
        <v>-49365.743305683442</v>
      </c>
      <c r="Y83">
        <f t="shared" si="40"/>
        <v>-49463.900738337165</v>
      </c>
      <c r="Z83">
        <f t="shared" si="45"/>
        <v>-52595.874855983289</v>
      </c>
      <c r="AA83">
        <f t="shared" si="41"/>
        <v>5544.1595527099125</v>
      </c>
      <c r="AB83">
        <f t="shared" si="42"/>
        <v>2314.0280024100648</v>
      </c>
    </row>
    <row r="84" spans="2:28">
      <c r="B84" s="3">
        <v>800</v>
      </c>
      <c r="C84">
        <f t="shared" si="23"/>
        <v>-49010.715526168635</v>
      </c>
      <c r="D84">
        <f t="shared" si="24"/>
        <v>-48545.587209330479</v>
      </c>
      <c r="E84">
        <f t="shared" si="25"/>
        <v>-47261.505753302859</v>
      </c>
      <c r="F84">
        <f t="shared" si="26"/>
        <v>-44914.334726168621</v>
      </c>
      <c r="G84">
        <f t="shared" si="27"/>
        <v>465.12831683815602</v>
      </c>
      <c r="H84">
        <f t="shared" si="28"/>
        <v>1749.2097728657754</v>
      </c>
      <c r="I84">
        <f t="shared" si="29"/>
        <v>4096.3808000000136</v>
      </c>
      <c r="K84">
        <f t="shared" si="30"/>
        <v>-30109.441623227096</v>
      </c>
      <c r="L84">
        <f t="shared" si="31"/>
        <v>-33.935195140117791</v>
      </c>
      <c r="M84">
        <f t="shared" si="32"/>
        <v>30075.506428086977</v>
      </c>
      <c r="N84">
        <f t="shared" si="33"/>
        <v>-10109.441623227096</v>
      </c>
      <c r="O84">
        <f t="shared" si="34"/>
        <v>-44043.624225188127</v>
      </c>
      <c r="P84" s="2">
        <f t="shared" si="35"/>
        <v>54428.83355238186</v>
      </c>
      <c r="Q84">
        <f t="shared" si="36"/>
        <v>2618.8893006552003</v>
      </c>
      <c r="R84">
        <f t="shared" si="43"/>
        <v>-38930.979097332427</v>
      </c>
      <c r="S84">
        <f t="shared" si="37"/>
        <v>-5112.6451278556997</v>
      </c>
      <c r="U84">
        <f t="shared" si="38"/>
        <v>0.15800000000000003</v>
      </c>
      <c r="V84">
        <v>0.84199999999999997</v>
      </c>
      <c r="W84">
        <f t="shared" si="39"/>
        <v>-46130.49670033843</v>
      </c>
      <c r="X84">
        <f t="shared" si="44"/>
        <v>-49286.786174917055</v>
      </c>
      <c r="Y84">
        <f t="shared" si="40"/>
        <v>-49413.839275400613</v>
      </c>
      <c r="Z84">
        <f t="shared" si="45"/>
        <v>-52570.128749979238</v>
      </c>
      <c r="AA84">
        <f t="shared" si="41"/>
        <v>5623.1166834762989</v>
      </c>
      <c r="AB84">
        <f t="shared" si="42"/>
        <v>2339.7741084141162</v>
      </c>
    </row>
    <row r="85" spans="2:28">
      <c r="B85" s="3">
        <v>810</v>
      </c>
      <c r="C85">
        <f t="shared" si="23"/>
        <v>-49837.890508519304</v>
      </c>
      <c r="D85">
        <f t="shared" si="24"/>
        <v>-49407.810718121873</v>
      </c>
      <c r="E85">
        <f t="shared" si="25"/>
        <v>-48181.144910601746</v>
      </c>
      <c r="F85">
        <f t="shared" si="26"/>
        <v>-45844.748698519303</v>
      </c>
      <c r="G85">
        <f t="shared" si="27"/>
        <v>430.07979039743077</v>
      </c>
      <c r="H85">
        <f t="shared" si="28"/>
        <v>1656.7455979175575</v>
      </c>
      <c r="I85">
        <f t="shared" si="29"/>
        <v>3993.141810000001</v>
      </c>
      <c r="K85">
        <f t="shared" si="30"/>
        <v>-30650.701203607354</v>
      </c>
      <c r="L85">
        <f t="shared" si="31"/>
        <v>-722.13580727681062</v>
      </c>
      <c r="M85">
        <f t="shared" si="32"/>
        <v>29928.565396330545</v>
      </c>
      <c r="N85">
        <f t="shared" si="33"/>
        <v>-10650.701203607354</v>
      </c>
      <c r="O85">
        <f t="shared" si="34"/>
        <v>-44708.827406881988</v>
      </c>
      <c r="P85" s="2">
        <f t="shared" si="35"/>
        <v>55890.304352325591</v>
      </c>
      <c r="Q85">
        <f t="shared" si="36"/>
        <v>2590.6285633482003</v>
      </c>
      <c r="R85">
        <f t="shared" si="43"/>
        <v>-39752.878592824418</v>
      </c>
      <c r="S85">
        <f t="shared" si="37"/>
        <v>-4955.9488140575704</v>
      </c>
      <c r="U85">
        <f t="shared" si="38"/>
        <v>0.16000000000000003</v>
      </c>
      <c r="V85">
        <v>0.84</v>
      </c>
      <c r="W85">
        <f t="shared" si="39"/>
        <v>-46027.304414642756</v>
      </c>
      <c r="X85">
        <f t="shared" si="44"/>
        <v>-49207.691748816702</v>
      </c>
      <c r="Y85">
        <f t="shared" si="40"/>
        <v>-49363.794014467254</v>
      </c>
      <c r="Z85">
        <f t="shared" si="45"/>
        <v>-52544.181348641199</v>
      </c>
      <c r="AA85">
        <f t="shared" si="41"/>
        <v>5702.2111095766522</v>
      </c>
      <c r="AB85">
        <f t="shared" si="42"/>
        <v>2365.7215097521548</v>
      </c>
    </row>
    <row r="86" spans="2:28">
      <c r="B86" s="3">
        <v>820</v>
      </c>
      <c r="C86">
        <f t="shared" si="23"/>
        <v>-50670.27504145007</v>
      </c>
      <c r="D86">
        <f t="shared" si="24"/>
        <v>-50274.978727919566</v>
      </c>
      <c r="E86">
        <f t="shared" si="25"/>
        <v>-49105.304865589525</v>
      </c>
      <c r="F86">
        <f t="shared" si="26"/>
        <v>-46780.372221450067</v>
      </c>
      <c r="G86">
        <f t="shared" si="27"/>
        <v>395.29631353050354</v>
      </c>
      <c r="H86">
        <f t="shared" si="28"/>
        <v>1564.9701758605443</v>
      </c>
      <c r="I86">
        <f t="shared" si="29"/>
        <v>3889.902820000003</v>
      </c>
      <c r="K86">
        <f t="shared" si="30"/>
        <v>-31195.361788816721</v>
      </c>
      <c r="L86">
        <f t="shared" si="31"/>
        <v>-1413.7368023980562</v>
      </c>
      <c r="M86">
        <f t="shared" si="32"/>
        <v>29781.624986418665</v>
      </c>
      <c r="N86">
        <f t="shared" si="33"/>
        <v>-11195.361788816721</v>
      </c>
      <c r="O86">
        <f t="shared" si="34"/>
        <v>-45378.637290572282</v>
      </c>
      <c r="P86" s="2">
        <f t="shared" si="35"/>
        <v>57366.156795328352</v>
      </c>
      <c r="Q86">
        <f t="shared" si="36"/>
        <v>2562.3678260412003</v>
      </c>
      <c r="R86">
        <f t="shared" si="43"/>
        <v>-40578.925994982987</v>
      </c>
      <c r="S86">
        <f t="shared" si="37"/>
        <v>-4799.7112955892953</v>
      </c>
      <c r="U86">
        <f t="shared" si="38"/>
        <v>0.16200000000000003</v>
      </c>
      <c r="V86">
        <v>0.83799999999999997</v>
      </c>
      <c r="W86">
        <f t="shared" si="39"/>
        <v>-45924.188573164669</v>
      </c>
      <c r="X86">
        <f t="shared" si="44"/>
        <v>-49128.458477066728</v>
      </c>
      <c r="Y86">
        <f t="shared" si="40"/>
        <v>-49313.761197751497</v>
      </c>
      <c r="Z86">
        <f t="shared" si="45"/>
        <v>-52518.031101653556</v>
      </c>
      <c r="AA86">
        <f t="shared" si="41"/>
        <v>5781.4443813266262</v>
      </c>
      <c r="AB86">
        <f t="shared" si="42"/>
        <v>2391.871756739798</v>
      </c>
    </row>
    <row r="87" spans="2:28">
      <c r="B87" s="3">
        <v>830</v>
      </c>
      <c r="C87">
        <f t="shared" si="23"/>
        <v>-51507.855675659295</v>
      </c>
      <c r="D87">
        <f t="shared" si="24"/>
        <v>-51147.057794873697</v>
      </c>
      <c r="E87">
        <f t="shared" si="25"/>
        <v>-50033.941165270204</v>
      </c>
      <c r="F87">
        <f t="shared" si="26"/>
        <v>-47721.19184565929</v>
      </c>
      <c r="G87">
        <f t="shared" si="27"/>
        <v>360.79788078559795</v>
      </c>
      <c r="H87">
        <f t="shared" si="28"/>
        <v>1473.9145103890914</v>
      </c>
      <c r="I87">
        <f t="shared" si="29"/>
        <v>3786.663830000005</v>
      </c>
      <c r="K87">
        <f t="shared" si="30"/>
        <v>-31743.387957277599</v>
      </c>
      <c r="L87">
        <f t="shared" si="31"/>
        <v>-2108.7027195852934</v>
      </c>
      <c r="M87">
        <f t="shared" si="32"/>
        <v>29634.685237692305</v>
      </c>
      <c r="N87">
        <f t="shared" si="33"/>
        <v>-11743.387957277599</v>
      </c>
      <c r="O87">
        <f t="shared" si="34"/>
        <v>-46053.033102865396</v>
      </c>
      <c r="P87" s="2">
        <f t="shared" si="35"/>
        <v>58856.346527781068</v>
      </c>
      <c r="Q87">
        <f t="shared" si="36"/>
        <v>2534.1070887342007</v>
      </c>
      <c r="R87">
        <f t="shared" si="43"/>
        <v>-41409.079858274468</v>
      </c>
      <c r="S87">
        <f t="shared" si="37"/>
        <v>-4643.9532445909281</v>
      </c>
      <c r="U87">
        <f t="shared" si="38"/>
        <v>0.16400000000000003</v>
      </c>
      <c r="V87">
        <v>0.83599999999999997</v>
      </c>
      <c r="W87">
        <f t="shared" si="39"/>
        <v>-45821.145457209786</v>
      </c>
      <c r="X87">
        <f t="shared" si="44"/>
        <v>-49049.084791522182</v>
      </c>
      <c r="Y87">
        <f t="shared" si="40"/>
        <v>-49263.73710655894</v>
      </c>
      <c r="Z87">
        <f t="shared" si="45"/>
        <v>-52491.676440871335</v>
      </c>
      <c r="AA87">
        <f t="shared" si="41"/>
        <v>5860.8180668711721</v>
      </c>
      <c r="AB87">
        <f t="shared" si="42"/>
        <v>2418.2264175220189</v>
      </c>
    </row>
    <row r="88" spans="2:28">
      <c r="B88" s="3">
        <v>840</v>
      </c>
      <c r="C88">
        <f t="shared" si="23"/>
        <v>-52350.61991356509</v>
      </c>
      <c r="D88">
        <f t="shared" si="24"/>
        <v>-52024.01525081561</v>
      </c>
      <c r="E88">
        <f t="shared" si="25"/>
        <v>-50967.010222460493</v>
      </c>
      <c r="F88">
        <f t="shared" si="26"/>
        <v>-48667.195073565083</v>
      </c>
      <c r="G88">
        <f t="shared" si="27"/>
        <v>326.60466274947976</v>
      </c>
      <c r="H88">
        <f t="shared" si="28"/>
        <v>1383.609691104597</v>
      </c>
      <c r="I88">
        <f t="shared" si="29"/>
        <v>3683.424840000007</v>
      </c>
      <c r="K88">
        <f t="shared" si="30"/>
        <v>-32294.745131205211</v>
      </c>
      <c r="L88">
        <f t="shared" si="31"/>
        <v>-2806.9989397463919</v>
      </c>
      <c r="M88">
        <f t="shared" si="32"/>
        <v>29487.74619145882</v>
      </c>
      <c r="N88">
        <f t="shared" si="33"/>
        <v>-12294.745131205211</v>
      </c>
      <c r="O88">
        <f t="shared" si="34"/>
        <v>-46731.994986111793</v>
      </c>
      <c r="P88" s="2">
        <f t="shared" si="35"/>
        <v>60360.829289151763</v>
      </c>
      <c r="Q88">
        <f t="shared" si="36"/>
        <v>2505.8463514272003</v>
      </c>
      <c r="R88">
        <f t="shared" si="43"/>
        <v>-42243.29959564528</v>
      </c>
      <c r="S88">
        <f t="shared" si="37"/>
        <v>-4488.6953904665133</v>
      </c>
      <c r="U88">
        <f t="shared" si="38"/>
        <v>0.16600000000000004</v>
      </c>
      <c r="V88">
        <v>0.83399999999999996</v>
      </c>
      <c r="W88">
        <f t="shared" si="39"/>
        <v>-45718.171387174902</v>
      </c>
      <c r="X88">
        <f t="shared" si="44"/>
        <v>-48969.569108274307</v>
      </c>
      <c r="Y88">
        <f t="shared" si="40"/>
        <v>-49213.718061286367</v>
      </c>
      <c r="Z88">
        <f t="shared" si="45"/>
        <v>-52465.115782385772</v>
      </c>
      <c r="AA88">
        <f t="shared" si="41"/>
        <v>5940.3337501190472</v>
      </c>
      <c r="AB88">
        <f t="shared" si="42"/>
        <v>2444.7870760075821</v>
      </c>
    </row>
    <row r="89" spans="2:28">
      <c r="B89" s="3">
        <v>850</v>
      </c>
      <c r="C89">
        <f t="shared" si="23"/>
        <v>-53198.556175889411</v>
      </c>
      <c r="D89">
        <f t="shared" si="24"/>
        <v>-52905.819176779143</v>
      </c>
      <c r="E89">
        <f t="shared" si="25"/>
        <v>-51904.469287927925</v>
      </c>
      <c r="F89">
        <f t="shared" si="26"/>
        <v>-49618.370325889402</v>
      </c>
      <c r="G89">
        <f t="shared" si="27"/>
        <v>292.73699911026779</v>
      </c>
      <c r="H89">
        <f t="shared" si="28"/>
        <v>1294.0868879614864</v>
      </c>
      <c r="I89">
        <f t="shared" si="29"/>
        <v>3580.1858500000089</v>
      </c>
      <c r="K89">
        <f t="shared" si="30"/>
        <v>-32849.399548576825</v>
      </c>
      <c r="L89">
        <f t="shared" si="31"/>
        <v>-3508.5916575119181</v>
      </c>
      <c r="M89">
        <f t="shared" si="32"/>
        <v>29340.807891064906</v>
      </c>
      <c r="N89">
        <f t="shared" si="33"/>
        <v>-12849.399548576825</v>
      </c>
      <c r="O89">
        <f t="shared" si="34"/>
        <v>-47415.503966785211</v>
      </c>
      <c r="P89" s="2">
        <f t="shared" si="35"/>
        <v>61879.560916101502</v>
      </c>
      <c r="Q89">
        <f t="shared" si="36"/>
        <v>2477.5856141202003</v>
      </c>
      <c r="R89">
        <f t="shared" si="43"/>
        <v>-43081.545450603808</v>
      </c>
      <c r="S89">
        <f t="shared" si="37"/>
        <v>-4333.958516181403</v>
      </c>
      <c r="U89">
        <f t="shared" si="38"/>
        <v>0.16800000000000004</v>
      </c>
      <c r="V89">
        <v>0.83199999999999996</v>
      </c>
      <c r="W89">
        <f t="shared" si="39"/>
        <v>-45615.262722548017</v>
      </c>
      <c r="X89">
        <f t="shared" si="44"/>
        <v>-48889.90982961643</v>
      </c>
      <c r="Y89">
        <f t="shared" si="40"/>
        <v>-49163.70042142181</v>
      </c>
      <c r="Z89">
        <f t="shared" si="45"/>
        <v>-52438.347528490223</v>
      </c>
      <c r="AA89">
        <f t="shared" si="41"/>
        <v>6019.9930287769239</v>
      </c>
      <c r="AB89">
        <f t="shared" si="42"/>
        <v>2471.5553299031308</v>
      </c>
    </row>
    <row r="90" spans="2:28">
      <c r="B90" s="3">
        <v>860</v>
      </c>
      <c r="C90">
        <f t="shared" si="23"/>
        <v>-54051.653769781471</v>
      </c>
      <c r="D90">
        <f t="shared" si="24"/>
        <v>-53792.438377696664</v>
      </c>
      <c r="E90">
        <f t="shared" si="25"/>
        <v>-52846.276423663039</v>
      </c>
      <c r="F90">
        <f t="shared" si="26"/>
        <v>-50574.706909781475</v>
      </c>
      <c r="G90">
        <f t="shared" si="27"/>
        <v>259.21539208480681</v>
      </c>
      <c r="H90">
        <f t="shared" si="28"/>
        <v>1205.3773461184319</v>
      </c>
      <c r="I90">
        <f t="shared" si="29"/>
        <v>3476.9468599999964</v>
      </c>
      <c r="K90">
        <f t="shared" si="30"/>
        <v>-33407.318236363011</v>
      </c>
      <c r="L90">
        <f t="shared" si="31"/>
        <v>-4213.4478543918331</v>
      </c>
      <c r="M90">
        <f t="shared" si="32"/>
        <v>29193.870381971177</v>
      </c>
      <c r="N90">
        <f t="shared" si="33"/>
        <v>-13407.318236363011</v>
      </c>
      <c r="O90">
        <f t="shared" si="34"/>
        <v>-48103.541925308651</v>
      </c>
      <c r="P90" s="2">
        <f t="shared" si="35"/>
        <v>63412.497346223237</v>
      </c>
      <c r="Q90">
        <f t="shared" si="36"/>
        <v>2449.3248768132003</v>
      </c>
      <c r="R90">
        <f t="shared" si="43"/>
        <v>-43923.77847047893</v>
      </c>
      <c r="S90">
        <f t="shared" si="37"/>
        <v>-4179.763454829721</v>
      </c>
      <c r="U90">
        <f t="shared" si="38"/>
        <v>0.17000000000000004</v>
      </c>
      <c r="V90">
        <v>0.83</v>
      </c>
      <c r="W90">
        <f t="shared" si="39"/>
        <v>-45512.415861908339</v>
      </c>
      <c r="X90">
        <f t="shared" si="44"/>
        <v>-48810.105345916018</v>
      </c>
      <c r="Y90">
        <f t="shared" si="40"/>
        <v>-49113.680585544455</v>
      </c>
      <c r="Z90">
        <f t="shared" si="45"/>
        <v>-52411.37006955214</v>
      </c>
      <c r="AA90">
        <f t="shared" si="41"/>
        <v>6099.7975124773366</v>
      </c>
      <c r="AB90">
        <f t="shared" si="42"/>
        <v>2498.5327888412139</v>
      </c>
    </row>
    <row r="91" spans="2:28">
      <c r="B91" s="3">
        <v>870</v>
      </c>
      <c r="C91">
        <f t="shared" si="23"/>
        <v>-54909.902858393354</v>
      </c>
      <c r="D91">
        <f t="shared" si="24"/>
        <v>-54683.842358207614</v>
      </c>
      <c r="E91">
        <f t="shared" si="25"/>
        <v>-53792.390477232046</v>
      </c>
      <c r="F91">
        <f t="shared" si="26"/>
        <v>-51536.194988393356</v>
      </c>
      <c r="G91">
        <f t="shared" si="27"/>
        <v>226.06050018574024</v>
      </c>
      <c r="H91">
        <f t="shared" si="28"/>
        <v>1117.5123811613084</v>
      </c>
      <c r="I91">
        <f t="shared" si="29"/>
        <v>3373.7078699999984</v>
      </c>
      <c r="K91">
        <f t="shared" si="30"/>
        <v>-33968.468984952087</v>
      </c>
      <c r="L91">
        <f t="shared" si="31"/>
        <v>-4921.5352731238299</v>
      </c>
      <c r="M91">
        <f t="shared" si="32"/>
        <v>29046.933711828256</v>
      </c>
      <c r="N91">
        <f t="shared" si="33"/>
        <v>-13968.468984952087</v>
      </c>
      <c r="O91">
        <f t="shared" si="34"/>
        <v>-48796.091567246265</v>
      </c>
      <c r="P91" s="2">
        <f t="shared" si="35"/>
        <v>64959.594621424076</v>
      </c>
      <c r="Q91">
        <f t="shared" si="36"/>
        <v>2421.0641395062003</v>
      </c>
      <c r="R91">
        <f t="shared" si="43"/>
        <v>-44769.960480796624</v>
      </c>
      <c r="S91">
        <f t="shared" si="37"/>
        <v>-4026.1310864496409</v>
      </c>
      <c r="U91">
        <f t="shared" si="38"/>
        <v>0.17200000000000004</v>
      </c>
      <c r="V91">
        <v>0.82799999999999996</v>
      </c>
      <c r="W91">
        <f t="shared" si="39"/>
        <v>-45409.627242926254</v>
      </c>
      <c r="X91">
        <f t="shared" si="44"/>
        <v>-48730.154037398497</v>
      </c>
      <c r="Y91">
        <f t="shared" si="40"/>
        <v>-49063.654991324693</v>
      </c>
      <c r="Z91">
        <f t="shared" si="45"/>
        <v>-52384.181785796936</v>
      </c>
      <c r="AA91">
        <f t="shared" si="41"/>
        <v>6179.7488209948569</v>
      </c>
      <c r="AB91">
        <f t="shared" si="42"/>
        <v>2525.7210725964178</v>
      </c>
    </row>
    <row r="92" spans="2:28">
      <c r="B92" s="3">
        <v>880</v>
      </c>
      <c r="C92">
        <f t="shared" si="23"/>
        <v>-55773.29443182594</v>
      </c>
      <c r="D92">
        <f t="shared" si="24"/>
        <v>-55580.001299518684</v>
      </c>
      <c r="E92">
        <f t="shared" si="25"/>
        <v>-54742.771057158854</v>
      </c>
      <c r="F92">
        <f t="shared" si="26"/>
        <v>-52502.825551825939</v>
      </c>
      <c r="G92">
        <f t="shared" si="27"/>
        <v>193.29313230725529</v>
      </c>
      <c r="H92">
        <f t="shared" si="28"/>
        <v>1030.5233746670856</v>
      </c>
      <c r="I92">
        <f t="shared" si="29"/>
        <v>3270.4688800000004</v>
      </c>
      <c r="K92">
        <f t="shared" si="30"/>
        <v>-34532.820323702028</v>
      </c>
      <c r="L92">
        <f t="shared" si="31"/>
        <v>-5632.8223931465691</v>
      </c>
      <c r="M92">
        <f t="shared" si="32"/>
        <v>28899.997930555459</v>
      </c>
      <c r="N92">
        <f t="shared" si="33"/>
        <v>-14532.820323702028</v>
      </c>
      <c r="O92">
        <f t="shared" si="34"/>
        <v>-49493.136395784641</v>
      </c>
      <c r="P92" s="2">
        <f t="shared" si="35"/>
        <v>66520.808890982938</v>
      </c>
      <c r="Q92">
        <f t="shared" si="36"/>
        <v>2392.8034021992003</v>
      </c>
      <c r="R92">
        <f t="shared" si="43"/>
        <v>-45620.054060718532</v>
      </c>
      <c r="S92">
        <f t="shared" si="37"/>
        <v>-3873.0823350661085</v>
      </c>
      <c r="U92">
        <f t="shared" si="38"/>
        <v>0.17400000000000004</v>
      </c>
      <c r="V92">
        <v>0.82599999999999996</v>
      </c>
      <c r="W92">
        <f t="shared" si="39"/>
        <v>-45306.893342363379</v>
      </c>
      <c r="X92">
        <f t="shared" si="44"/>
        <v>-48650.054275847921</v>
      </c>
      <c r="Y92">
        <f t="shared" si="40"/>
        <v>-49013.620115524136</v>
      </c>
      <c r="Z92">
        <f t="shared" si="45"/>
        <v>-52356.781049008678</v>
      </c>
      <c r="AA92">
        <f t="shared" si="41"/>
        <v>6259.8485825454336</v>
      </c>
      <c r="AB92">
        <f t="shared" si="42"/>
        <v>2553.1218093846765</v>
      </c>
    </row>
    <row r="93" spans="2:28">
      <c r="B93" s="3">
        <v>890</v>
      </c>
      <c r="C93">
        <f t="shared" si="23"/>
        <v>-56641.820279370149</v>
      </c>
      <c r="D93">
        <f t="shared" si="24"/>
        <v>-56480.886037261283</v>
      </c>
      <c r="E93">
        <f t="shared" si="25"/>
        <v>-55697.378509288152</v>
      </c>
      <c r="F93">
        <f t="shared" si="26"/>
        <v>-53474.590389370147</v>
      </c>
      <c r="G93">
        <f t="shared" si="27"/>
        <v>160.93424210886587</v>
      </c>
      <c r="H93">
        <f t="shared" si="28"/>
        <v>944.44177008199767</v>
      </c>
      <c r="I93">
        <f t="shared" si="29"/>
        <v>3167.2298900000023</v>
      </c>
      <c r="K93">
        <f t="shared" si="30"/>
        <v>-35100.341497559581</v>
      </c>
      <c r="L93">
        <f t="shared" si="31"/>
        <v>-6347.2784071389842</v>
      </c>
      <c r="M93">
        <f t="shared" si="32"/>
        <v>28753.063090420597</v>
      </c>
      <c r="N93">
        <f t="shared" si="33"/>
        <v>-15100.341497559581</v>
      </c>
      <c r="O93">
        <f t="shared" si="34"/>
        <v>-50194.660685433286</v>
      </c>
      <c r="P93" s="2">
        <f t="shared" si="35"/>
        <v>68096.096414303058</v>
      </c>
      <c r="Q93">
        <f t="shared" si="36"/>
        <v>2364.5426648922007</v>
      </c>
      <c r="R93">
        <f t="shared" si="43"/>
        <v>-46474.02251949034</v>
      </c>
      <c r="S93">
        <f t="shared" si="37"/>
        <v>-3720.6381659429462</v>
      </c>
      <c r="U93">
        <f t="shared" si="38"/>
        <v>0.17600000000000005</v>
      </c>
      <c r="V93">
        <v>0.82399999999999995</v>
      </c>
      <c r="W93">
        <f t="shared" si="39"/>
        <v>-45204.210676072486</v>
      </c>
      <c r="X93">
        <f t="shared" si="44"/>
        <v>-48569.804426229202</v>
      </c>
      <c r="Y93">
        <f t="shared" si="40"/>
        <v>-48963.572473995577</v>
      </c>
      <c r="Z93">
        <f t="shared" si="45"/>
        <v>-52329.166224152294</v>
      </c>
      <c r="AA93">
        <f t="shared" si="41"/>
        <v>6340.0984321641517</v>
      </c>
      <c r="AB93">
        <f t="shared" si="42"/>
        <v>2580.7366342410605</v>
      </c>
    </row>
    <row r="94" spans="2:28">
      <c r="B94" s="3">
        <v>900</v>
      </c>
      <c r="C94">
        <f t="shared" si="23"/>
        <v>-57515.472962971442</v>
      </c>
      <c r="D94">
        <f t="shared" si="24"/>
        <v>-57386.468040292653</v>
      </c>
      <c r="E94">
        <f t="shared" si="25"/>
        <v>-56656.17389408344</v>
      </c>
      <c r="F94">
        <f t="shared" si="26"/>
        <v>-54451.482062971452</v>
      </c>
      <c r="G94">
        <f t="shared" si="27"/>
        <v>129.00492267878872</v>
      </c>
      <c r="H94">
        <f t="shared" si="28"/>
        <v>859.29906888800178</v>
      </c>
      <c r="I94">
        <f t="shared" si="29"/>
        <v>3063.9908999999898</v>
      </c>
      <c r="K94">
        <f t="shared" si="30"/>
        <v>-35671.002444689024</v>
      </c>
      <c r="L94">
        <f t="shared" si="31"/>
        <v>-7064.8731985673567</v>
      </c>
      <c r="M94">
        <f t="shared" si="32"/>
        <v>28606.129246121665</v>
      </c>
      <c r="N94">
        <f t="shared" si="33"/>
        <v>-15671.002444689024</v>
      </c>
      <c r="O94">
        <f t="shared" si="34"/>
        <v>-50900.649456877298</v>
      </c>
      <c r="P94" s="2">
        <f t="shared" si="35"/>
        <v>69685.41356338581</v>
      </c>
      <c r="Q94">
        <f t="shared" si="36"/>
        <v>2336.2819275851998</v>
      </c>
      <c r="R94">
        <f t="shared" si="43"/>
        <v>-47331.8298738499</v>
      </c>
      <c r="S94">
        <f t="shared" si="37"/>
        <v>-3568.819583027398</v>
      </c>
      <c r="U94">
        <f t="shared" si="38"/>
        <v>0.17800000000000005</v>
      </c>
      <c r="V94">
        <v>0.82199999999999995</v>
      </c>
      <c r="W94">
        <f t="shared" si="39"/>
        <v>-45101.575798997605</v>
      </c>
      <c r="X94">
        <f t="shared" si="44"/>
        <v>-48489.402848236634</v>
      </c>
      <c r="Y94">
        <f t="shared" si="40"/>
        <v>-48913.50862168301</v>
      </c>
      <c r="Z94">
        <f t="shared" si="45"/>
        <v>-52301.335670922039</v>
      </c>
      <c r="AA94">
        <f t="shared" si="41"/>
        <v>6420.5000101567202</v>
      </c>
      <c r="AB94">
        <f t="shared" si="42"/>
        <v>2608.5671874713153</v>
      </c>
    </row>
    <row r="95" spans="2:28">
      <c r="B95" s="3">
        <v>910</v>
      </c>
      <c r="C95">
        <f t="shared" si="23"/>
        <v>-58394.245791851892</v>
      </c>
      <c r="D95">
        <f t="shared" si="24"/>
        <v>-58296.719390392485</v>
      </c>
      <c r="E95">
        <f t="shared" si="25"/>
        <v>-57619.118964816342</v>
      </c>
      <c r="F95">
        <f t="shared" si="26"/>
        <v>-55433.493881851886</v>
      </c>
      <c r="G95">
        <f t="shared" si="27"/>
        <v>97.52640145940677</v>
      </c>
      <c r="H95">
        <f t="shared" si="28"/>
        <v>775.12682703555038</v>
      </c>
      <c r="I95">
        <f t="shared" si="29"/>
        <v>2960.7519100000063</v>
      </c>
      <c r="K95">
        <f t="shared" si="30"/>
        <v>-36244.773775057925</v>
      </c>
      <c r="L95">
        <f t="shared" si="31"/>
        <v>-7785.5773201867833</v>
      </c>
      <c r="M95">
        <f t="shared" si="32"/>
        <v>28459.19645487114</v>
      </c>
      <c r="N95">
        <f t="shared" si="33"/>
        <v>-16244.773775057925</v>
      </c>
      <c r="O95">
        <f t="shared" si="34"/>
        <v>-51611.088452920572</v>
      </c>
      <c r="P95" s="2">
        <f t="shared" si="35"/>
        <v>71288.716825040698</v>
      </c>
      <c r="Q95">
        <f t="shared" si="36"/>
        <v>2308.0211902781998</v>
      </c>
      <c r="R95">
        <f t="shared" si="43"/>
        <v>-48193.440826348589</v>
      </c>
      <c r="S95">
        <f t="shared" si="37"/>
        <v>-3417.647626571983</v>
      </c>
      <c r="U95">
        <f t="shared" si="38"/>
        <v>0.18000000000000005</v>
      </c>
      <c r="V95">
        <v>0.82</v>
      </c>
      <c r="W95">
        <f t="shared" si="39"/>
        <v>-44998.985305173926</v>
      </c>
      <c r="X95">
        <f t="shared" si="44"/>
        <v>-48408.847897772386</v>
      </c>
      <c r="Y95">
        <f t="shared" si="40"/>
        <v>-48863.425152621647</v>
      </c>
      <c r="Z95">
        <f t="shared" si="45"/>
        <v>-52273.287745220106</v>
      </c>
      <c r="AA95">
        <f t="shared" si="41"/>
        <v>6501.0549606209679</v>
      </c>
      <c r="AB95">
        <f t="shared" si="42"/>
        <v>2636.6151131732477</v>
      </c>
    </row>
    <row r="96" spans="2:28">
      <c r="B96" s="3">
        <v>920</v>
      </c>
      <c r="C96">
        <f t="shared" si="23"/>
        <v>-59278.13279822706</v>
      </c>
      <c r="D96">
        <f t="shared" si="24"/>
        <v>-59211.612762808421</v>
      </c>
      <c r="E96">
        <f t="shared" si="25"/>
        <v>-58586.176146606442</v>
      </c>
      <c r="F96">
        <f t="shared" si="26"/>
        <v>-56420.619878227051</v>
      </c>
      <c r="G96">
        <f t="shared" si="27"/>
        <v>66.520035418638145</v>
      </c>
      <c r="H96">
        <f t="shared" si="28"/>
        <v>691.95665162061778</v>
      </c>
      <c r="I96">
        <f t="shared" si="29"/>
        <v>2857.5129200000083</v>
      </c>
      <c r="K96">
        <f t="shared" si="30"/>
        <v>-36821.626749928851</v>
      </c>
      <c r="L96">
        <f t="shared" si="31"/>
        <v>-8509.3619734475342</v>
      </c>
      <c r="M96">
        <f t="shared" si="32"/>
        <v>28312.264776481315</v>
      </c>
      <c r="N96">
        <f t="shared" si="33"/>
        <v>-16821.626749928851</v>
      </c>
      <c r="O96">
        <f t="shared" si="34"/>
        <v>-52325.964115460985</v>
      </c>
      <c r="P96" s="2">
        <f t="shared" si="35"/>
        <v>72905.962802858208</v>
      </c>
      <c r="Q96">
        <f t="shared" si="36"/>
        <v>2279.7604529711998</v>
      </c>
      <c r="R96">
        <f t="shared" si="43"/>
        <v>-49058.820744541612</v>
      </c>
      <c r="S96">
        <f t="shared" si="37"/>
        <v>-3267.1433709193734</v>
      </c>
      <c r="U96">
        <f t="shared" si="38"/>
        <v>0.18200000000000005</v>
      </c>
      <c r="V96">
        <v>0.81799999999999995</v>
      </c>
      <c r="W96">
        <f t="shared" si="39"/>
        <v>-44896.435827727844</v>
      </c>
      <c r="X96">
        <f t="shared" si="44"/>
        <v>-48328.137928359312</v>
      </c>
      <c r="Y96">
        <f t="shared" si="40"/>
        <v>-48813.318699937896</v>
      </c>
      <c r="Z96">
        <f t="shared" si="45"/>
        <v>-52245.020800569364</v>
      </c>
      <c r="AA96">
        <f t="shared" si="41"/>
        <v>6581.7649300340418</v>
      </c>
      <c r="AB96">
        <f t="shared" si="42"/>
        <v>2664.8820578239902</v>
      </c>
    </row>
    <row r="97" spans="2:28">
      <c r="B97" s="3">
        <v>930</v>
      </c>
      <c r="C97">
        <f t="shared" si="23"/>
        <v>-60167.128714060222</v>
      </c>
      <c r="D97">
        <f t="shared" si="24"/>
        <v>-60131.121407607185</v>
      </c>
      <c r="E97">
        <f t="shared" si="25"/>
        <v>-59557.308516271019</v>
      </c>
      <c r="F97">
        <f t="shared" si="26"/>
        <v>-57412.854784060211</v>
      </c>
      <c r="G97">
        <f t="shared" si="27"/>
        <v>36.007306453037017</v>
      </c>
      <c r="H97">
        <f t="shared" si="28"/>
        <v>609.82019778920221</v>
      </c>
      <c r="I97">
        <f t="shared" si="29"/>
        <v>2754.2739300000103</v>
      </c>
      <c r="K97">
        <f t="shared" si="30"/>
        <v>-37401.533262210629</v>
      </c>
      <c r="L97">
        <f t="shared" si="31"/>
        <v>-9236.198988758757</v>
      </c>
      <c r="M97">
        <f t="shared" si="32"/>
        <v>28165.334273451874</v>
      </c>
      <c r="N97">
        <f t="shared" si="33"/>
        <v>-17401.533262210629</v>
      </c>
      <c r="O97">
        <f t="shared" si="34"/>
        <v>-53045.263563443696</v>
      </c>
      <c r="P97" s="2">
        <f t="shared" si="35"/>
        <v>74537.108218952635</v>
      </c>
      <c r="Q97">
        <f t="shared" si="36"/>
        <v>2251.4997156641998</v>
      </c>
      <c r="R97">
        <f t="shared" si="43"/>
        <v>-49927.935641004711</v>
      </c>
      <c r="S97">
        <f t="shared" si="37"/>
        <v>-3117.3279224389844</v>
      </c>
      <c r="U97">
        <f t="shared" si="38"/>
        <v>0.18400000000000005</v>
      </c>
      <c r="V97">
        <v>0.81599999999999995</v>
      </c>
      <c r="W97">
        <f t="shared" si="39"/>
        <v>-44793.924038876961</v>
      </c>
      <c r="X97">
        <f t="shared" si="44"/>
        <v>-48247.271292491416</v>
      </c>
      <c r="Y97">
        <f t="shared" si="40"/>
        <v>-48763.185935849338</v>
      </c>
      <c r="Z97">
        <f t="shared" si="45"/>
        <v>-52216.533189463793</v>
      </c>
      <c r="AA97">
        <f t="shared" si="41"/>
        <v>6662.6315659019383</v>
      </c>
      <c r="AB97">
        <f t="shared" si="42"/>
        <v>2693.3696689295612</v>
      </c>
    </row>
    <row r="98" spans="2:28">
      <c r="B98" s="3">
        <v>940</v>
      </c>
      <c r="C98">
        <f t="shared" si="23"/>
        <v>-61061.228948798715</v>
      </c>
      <c r="D98">
        <f t="shared" si="24"/>
        <v>-61055.219131790713</v>
      </c>
      <c r="E98">
        <f t="shared" si="25"/>
        <v>-60532.47978294974</v>
      </c>
      <c r="F98">
        <f t="shared" si="26"/>
        <v>-58410.194008798702</v>
      </c>
      <c r="G98">
        <f t="shared" si="27"/>
        <v>6.0098170080018463</v>
      </c>
      <c r="H98">
        <f t="shared" si="28"/>
        <v>528.74916584897437</v>
      </c>
      <c r="I98">
        <f t="shared" si="29"/>
        <v>2651.0349400000123</v>
      </c>
      <c r="K98">
        <f t="shared" si="30"/>
        <v>-37984.465817625081</v>
      </c>
      <c r="L98">
        <f t="shared" si="31"/>
        <v>-9966.060806565305</v>
      </c>
      <c r="M98">
        <f t="shared" si="32"/>
        <v>28018.405011059775</v>
      </c>
      <c r="N98">
        <f t="shared" si="33"/>
        <v>-17984.465817625081</v>
      </c>
      <c r="O98">
        <f t="shared" si="34"/>
        <v>-53768.974571740837</v>
      </c>
      <c r="P98" s="2">
        <f t="shared" si="35"/>
        <v>76182.109915504028</v>
      </c>
      <c r="Q98">
        <f t="shared" si="36"/>
        <v>2223.2389783572003</v>
      </c>
      <c r="R98">
        <f t="shared" si="43"/>
        <v>-50800.752154139431</v>
      </c>
      <c r="S98">
        <f t="shared" si="37"/>
        <v>-2968.2224176014061</v>
      </c>
      <c r="U98">
        <f t="shared" si="38"/>
        <v>0.18600000000000005</v>
      </c>
      <c r="V98">
        <v>0.81399999999999995</v>
      </c>
      <c r="W98">
        <f t="shared" si="39"/>
        <v>-44691.446649930069</v>
      </c>
      <c r="X98">
        <f t="shared" si="44"/>
        <v>-48166.246342925435</v>
      </c>
      <c r="Y98">
        <f t="shared" si="40"/>
        <v>-48713.02357166478</v>
      </c>
      <c r="Z98">
        <f t="shared" si="45"/>
        <v>-52187.823264660146</v>
      </c>
      <c r="AA98">
        <f t="shared" si="41"/>
        <v>6743.6565154679192</v>
      </c>
      <c r="AB98">
        <f t="shared" si="42"/>
        <v>2722.0795937332077</v>
      </c>
    </row>
    <row r="99" spans="2:28">
      <c r="B99" s="3">
        <v>950</v>
      </c>
      <c r="C99">
        <f t="shared" si="23"/>
        <v>-61960.429568041451</v>
      </c>
      <c r="D99">
        <f>-14327.309 + 244.16802 *B99 - 42.9278 * B99 *LN(B99)</f>
        <v>-61983.877343165514</v>
      </c>
      <c r="E99">
        <f t="shared" si="25"/>
        <v>-61511.654269466126</v>
      </c>
      <c r="F99">
        <f t="shared" si="26"/>
        <v>-59412.633618041451</v>
      </c>
      <c r="G99">
        <f t="shared" si="27"/>
        <v>-23.4477751240629</v>
      </c>
      <c r="H99">
        <f t="shared" si="28"/>
        <v>448.775298575325</v>
      </c>
      <c r="I99">
        <f t="shared" si="29"/>
        <v>2547.7959499999997</v>
      </c>
      <c r="K99">
        <f t="shared" si="30"/>
        <v>-38570.397516647055</v>
      </c>
      <c r="L99">
        <f t="shared" si="31"/>
        <v>-10698.920459196446</v>
      </c>
      <c r="M99">
        <f t="shared" si="32"/>
        <v>27871.477057450611</v>
      </c>
      <c r="N99">
        <f t="shared" si="33"/>
        <v>-18570.397516647055</v>
      </c>
      <c r="O99">
        <f t="shared" si="34"/>
        <v>-54497.085550909986</v>
      </c>
      <c r="P99" s="2">
        <f t="shared" si="35"/>
        <v>77840.924856100726</v>
      </c>
      <c r="Q99">
        <f t="shared" si="36"/>
        <v>2194.9782410501998</v>
      </c>
      <c r="R99">
        <f t="shared" si="43"/>
        <v>-51677.237529727179</v>
      </c>
      <c r="S99">
        <f t="shared" si="37"/>
        <v>-2819.8480211828064</v>
      </c>
      <c r="U99">
        <f t="shared" si="38"/>
        <v>0.18799999999999994</v>
      </c>
      <c r="V99">
        <v>0.81200000000000006</v>
      </c>
      <c r="W99">
        <f t="shared" si="39"/>
        <v>-44589.000411287197</v>
      </c>
      <c r="X99">
        <f t="shared" si="44"/>
        <v>-48085.061433916737</v>
      </c>
      <c r="Y99">
        <f t="shared" si="40"/>
        <v>-48662.828357784216</v>
      </c>
      <c r="Z99">
        <f t="shared" si="45"/>
        <v>-52158.889380413755</v>
      </c>
      <c r="AA99">
        <f t="shared" si="41"/>
        <v>6824.8414244766172</v>
      </c>
      <c r="AB99">
        <f t="shared" si="42"/>
        <v>2751.013477979599</v>
      </c>
    </row>
    <row r="100" spans="2:28">
      <c r="B100" s="3">
        <v>960</v>
      </c>
      <c r="C100">
        <f>-22521.8 + 292.121093 * $B100 - 48.66 * $B100 * LN($B100)</f>
        <v>-62864.725397038565</v>
      </c>
      <c r="D100">
        <f t="shared" ref="D100:D163" si="46">-14327.309 + 244.16802 *B100 - 42.9278 * B100 *LN(B100)</f>
        <v>-62917.054902773816</v>
      </c>
      <c r="E100">
        <f t="shared" si="25"/>
        <v>-62494.796894395258</v>
      </c>
      <c r="F100">
        <f>-10166.3 + 281.797193 * B100 - 48.66 * B100 * LN(B100)</f>
        <v>-60420.169397038582</v>
      </c>
      <c r="G100">
        <f t="shared" si="27"/>
        <v>-52.329505735251587</v>
      </c>
      <c r="H100">
        <f t="shared" si="28"/>
        <v>369.92850264330627</v>
      </c>
      <c r="I100">
        <f t="shared" si="29"/>
        <v>2444.5559999999823</v>
      </c>
      <c r="K100">
        <f t="shared" si="30"/>
        <v>-39159.302037179557</v>
      </c>
      <c r="L100">
        <f t="shared" si="31"/>
        <v>-11434.751553447615</v>
      </c>
      <c r="M100">
        <f t="shared" si="32"/>
        <v>27724.550483731942</v>
      </c>
      <c r="N100">
        <f t="shared" si="33"/>
        <v>-19159.302037179557</v>
      </c>
      <c r="O100">
        <f t="shared" si="34"/>
        <v>-55229.58427708556</v>
      </c>
      <c r="P100" s="2">
        <f t="shared" si="35"/>
        <v>79513.511377608753</v>
      </c>
      <c r="Q100">
        <f t="shared" si="36"/>
        <v>2166.7175037432003</v>
      </c>
      <c r="R100">
        <f t="shared" si="43"/>
        <v>-52557.359603199227</v>
      </c>
      <c r="S100">
        <f t="shared" si="37"/>
        <v>-2672.2246738863323</v>
      </c>
      <c r="U100">
        <f t="shared" si="38"/>
        <v>0.18999999999999995</v>
      </c>
      <c r="V100">
        <v>0.81</v>
      </c>
      <c r="W100">
        <f t="shared" si="39"/>
        <v>-44486.582112439515</v>
      </c>
      <c r="X100">
        <f t="shared" si="44"/>
        <v>-48003.714922402352</v>
      </c>
      <c r="Y100">
        <f t="shared" si="40"/>
        <v>-48612.597083698856</v>
      </c>
      <c r="Z100">
        <f t="shared" si="45"/>
        <v>-52129.729893661693</v>
      </c>
      <c r="AA100">
        <f t="shared" si="41"/>
        <v>6906.1879359910017</v>
      </c>
      <c r="AB100">
        <f t="shared" si="42"/>
        <v>2780.1729647316606</v>
      </c>
    </row>
    <row r="101" spans="2:28">
      <c r="B101" s="3">
        <v>970</v>
      </c>
      <c r="C101">
        <f t="shared" ref="C101:C164" si="47">-22521.8 + 292.121093 * $B101 - 48.66 * $B101 * LN($B101)</f>
        <v>-63774.089823892922</v>
      </c>
      <c r="D101">
        <f t="shared" si="46"/>
        <v>-63854.704189086508</v>
      </c>
      <c r="E101">
        <f t="shared" si="25"/>
        <v>-63481.873154803361</v>
      </c>
      <c r="F101">
        <f t="shared" ref="F101:F164" si="48">-10166.3 + 281.797193 * B101 - 48.66 * B101 * LN(B101)</f>
        <v>-61432.772823892941</v>
      </c>
      <c r="G101">
        <f t="shared" si="27"/>
        <v>-80.6143651935854</v>
      </c>
      <c r="H101">
        <f t="shared" si="28"/>
        <v>292.21666908956104</v>
      </c>
      <c r="I101">
        <f t="shared" si="29"/>
        <v>2341.3169999999809</v>
      </c>
      <c r="K101">
        <f t="shared" si="30"/>
        <v>-39751.153617926931</v>
      </c>
      <c r="L101">
        <f t="shared" si="31"/>
        <v>-12173.528253857681</v>
      </c>
      <c r="M101">
        <f t="shared" si="32"/>
        <v>27577.625364069252</v>
      </c>
      <c r="N101">
        <f t="shared" si="33"/>
        <v>-19751.153617926931</v>
      </c>
      <c r="O101">
        <f t="shared" si="34"/>
        <v>-55966.444421904256</v>
      </c>
      <c r="P101" s="2">
        <f t="shared" si="35"/>
        <v>81199.842642631353</v>
      </c>
      <c r="Q101">
        <f t="shared" si="36"/>
        <v>2138.4567664361998</v>
      </c>
      <c r="R101">
        <f t="shared" si="43"/>
        <v>-53441.086782587314</v>
      </c>
      <c r="S101">
        <f t="shared" si="37"/>
        <v>-2525.3576393169424</v>
      </c>
      <c r="U101">
        <f t="shared" si="38"/>
        <v>0.19199999999999995</v>
      </c>
      <c r="V101">
        <v>0.80800000000000005</v>
      </c>
      <c r="W101">
        <f t="shared" si="39"/>
        <v>-44384.188581969436</v>
      </c>
      <c r="X101">
        <f t="shared" si="44"/>
        <v>-47922.205169134206</v>
      </c>
      <c r="Y101">
        <f t="shared" si="40"/>
        <v>-48562.326577991102</v>
      </c>
      <c r="Z101">
        <f t="shared" si="45"/>
        <v>-52100.343165155871</v>
      </c>
      <c r="AA101">
        <f t="shared" si="41"/>
        <v>6987.6976892591483</v>
      </c>
      <c r="AB101">
        <f t="shared" si="42"/>
        <v>2809.5596932374829</v>
      </c>
    </row>
    <row r="102" spans="2:28">
      <c r="B102" s="3">
        <v>980</v>
      </c>
      <c r="C102">
        <f t="shared" si="47"/>
        <v>-64688.470834456268</v>
      </c>
      <c r="D102">
        <f t="shared" si="46"/>
        <v>-64796.77910018625</v>
      </c>
      <c r="E102">
        <f t="shared" si="25"/>
        <v>-64472.849109631112</v>
      </c>
      <c r="F102">
        <f t="shared" si="48"/>
        <v>-62450.392834456288</v>
      </c>
      <c r="G102">
        <f t="shared" si="27"/>
        <v>-108.30826572998194</v>
      </c>
      <c r="H102">
        <f t="shared" si="28"/>
        <v>215.62172482515598</v>
      </c>
      <c r="I102">
        <f t="shared" si="29"/>
        <v>2238.0779999999795</v>
      </c>
      <c r="K102">
        <f t="shared" si="30"/>
        <v>-40345.927042431198</v>
      </c>
      <c r="L102">
        <f t="shared" si="31"/>
        <v>-12915.225266647942</v>
      </c>
      <c r="M102">
        <f t="shared" si="32"/>
        <v>27430.701775783258</v>
      </c>
      <c r="N102">
        <f t="shared" si="33"/>
        <v>-20345.927042431198</v>
      </c>
      <c r="O102">
        <f t="shared" si="34"/>
        <v>-56707.622903781245</v>
      </c>
      <c r="P102" s="2">
        <f t="shared" si="35"/>
        <v>82899.909271213604</v>
      </c>
      <c r="Q102">
        <f t="shared" si="36"/>
        <v>2110.1960291292003</v>
      </c>
      <c r="R102">
        <f t="shared" si="43"/>
        <v>-54328.388032124349</v>
      </c>
      <c r="S102">
        <f t="shared" si="37"/>
        <v>-2379.2348716568958</v>
      </c>
      <c r="U102">
        <f t="shared" si="38"/>
        <v>0.19399999999999995</v>
      </c>
      <c r="V102">
        <v>0.80600000000000005</v>
      </c>
      <c r="W102">
        <f t="shared" si="39"/>
        <v>-44281.816687550556</v>
      </c>
      <c r="X102">
        <f t="shared" si="44"/>
        <v>-47840.530539764783</v>
      </c>
      <c r="Y102">
        <f t="shared" si="40"/>
        <v>-48512.013708334533</v>
      </c>
      <c r="Z102">
        <f t="shared" si="45"/>
        <v>-52070.727560548759</v>
      </c>
      <c r="AA102">
        <f t="shared" si="41"/>
        <v>7069.3723186285715</v>
      </c>
      <c r="AB102">
        <f t="shared" si="42"/>
        <v>2839.1752978445948</v>
      </c>
    </row>
    <row r="103" spans="2:28">
      <c r="B103" s="3">
        <v>990</v>
      </c>
      <c r="C103">
        <f t="shared" si="47"/>
        <v>-65607.817237312964</v>
      </c>
      <c r="D103">
        <f t="shared" si="46"/>
        <v>-65743.234475061065</v>
      </c>
      <c r="E103">
        <f t="shared" si="25"/>
        <v>-65467.691363690567</v>
      </c>
      <c r="F103">
        <f t="shared" si="48"/>
        <v>-63472.978237312986</v>
      </c>
      <c r="G103">
        <f t="shared" si="27"/>
        <v>-135.41723774810089</v>
      </c>
      <c r="H103">
        <f t="shared" si="28"/>
        <v>140.12587362239719</v>
      </c>
      <c r="I103">
        <f t="shared" si="29"/>
        <v>2134.8389999999781</v>
      </c>
      <c r="K103">
        <f t="shared" si="30"/>
        <v>-40943.597623739945</v>
      </c>
      <c r="L103">
        <f t="shared" si="31"/>
        <v>-13659.817824290529</v>
      </c>
      <c r="M103">
        <f t="shared" si="32"/>
        <v>27283.779799449418</v>
      </c>
      <c r="N103">
        <f t="shared" si="33"/>
        <v>-20943.597623739945</v>
      </c>
      <c r="O103">
        <f t="shared" si="34"/>
        <v>-57453.077366121957</v>
      </c>
      <c r="P103" s="2">
        <f t="shared" si="35"/>
        <v>84613.701846187585</v>
      </c>
      <c r="Q103">
        <f t="shared" si="36"/>
        <v>2081.9352918222003</v>
      </c>
      <c r="R103">
        <f t="shared" si="43"/>
        <v>-55219.232856464812</v>
      </c>
      <c r="S103">
        <f t="shared" si="37"/>
        <v>-2233.844509657145</v>
      </c>
      <c r="U103">
        <f t="shared" si="38"/>
        <v>0.19599999999999995</v>
      </c>
      <c r="V103">
        <v>0.80400000000000005</v>
      </c>
      <c r="W103">
        <f t="shared" si="39"/>
        <v>-44179.463335947672</v>
      </c>
      <c r="X103">
        <f t="shared" si="44"/>
        <v>-47758.689405887948</v>
      </c>
      <c r="Y103">
        <f t="shared" si="40"/>
        <v>-48461.655381493976</v>
      </c>
      <c r="Z103">
        <f t="shared" si="45"/>
        <v>-52040.881451434252</v>
      </c>
      <c r="AA103">
        <f t="shared" si="41"/>
        <v>7151.2134525054062</v>
      </c>
      <c r="AB103">
        <f t="shared" si="42"/>
        <v>2869.021406959102</v>
      </c>
    </row>
    <row r="104" spans="2:28">
      <c r="B104" s="3">
        <v>1000</v>
      </c>
      <c r="C104">
        <f t="shared" si="47"/>
        <v>-66532.078875270789</v>
      </c>
      <c r="D104">
        <f t="shared" si="46"/>
        <v>-66694.026065089332</v>
      </c>
      <c r="E104">
        <f t="shared" si="25"/>
        <v>-66466.367052249319</v>
      </c>
      <c r="F104">
        <f t="shared" si="48"/>
        <v>-64500.478875270812</v>
      </c>
      <c r="G104">
        <f t="shared" si="27"/>
        <v>-161.94718981854385</v>
      </c>
      <c r="H104">
        <f t="shared" si="28"/>
        <v>65.711823021469172</v>
      </c>
      <c r="I104">
        <f t="shared" si="29"/>
        <v>2031.5999999999767</v>
      </c>
      <c r="K104">
        <f t="shared" si="30"/>
        <v>-41544.141189674105</v>
      </c>
      <c r="L104">
        <f t="shared" si="31"/>
        <v>-14407.281670674134</v>
      </c>
      <c r="M104">
        <f t="shared" si="32"/>
        <v>27136.859518999969</v>
      </c>
      <c r="N104">
        <f t="shared" si="33"/>
        <v>-21544.141189674105</v>
      </c>
      <c r="O104">
        <f t="shared" si="34"/>
        <v>-58202.76631340522</v>
      </c>
      <c r="P104" s="2">
        <f t="shared" si="35"/>
        <v>86341.210761187336</v>
      </c>
      <c r="Q104">
        <f t="shared" si="36"/>
        <v>2053.6745545152003</v>
      </c>
      <c r="R104">
        <f t="shared" si="43"/>
        <v>-56113.591285496579</v>
      </c>
      <c r="S104">
        <f t="shared" si="37"/>
        <v>-2089.1750279086409</v>
      </c>
      <c r="U104">
        <f t="shared" si="38"/>
        <v>0.19799999999999995</v>
      </c>
      <c r="V104">
        <v>0.80200000000000005</v>
      </c>
      <c r="W104">
        <f t="shared" si="39"/>
        <v>-44077.125473016786</v>
      </c>
      <c r="X104">
        <f t="shared" si="44"/>
        <v>-47676.680146037128</v>
      </c>
      <c r="Y104">
        <f t="shared" si="40"/>
        <v>-48411.248543325419</v>
      </c>
      <c r="Z104">
        <f t="shared" si="45"/>
        <v>-52010.803216345761</v>
      </c>
      <c r="AA104">
        <f t="shared" si="41"/>
        <v>7233.2227123562261</v>
      </c>
      <c r="AB104">
        <f t="shared" si="42"/>
        <v>2899.0996420475931</v>
      </c>
    </row>
    <row r="105" spans="2:28">
      <c r="B105" s="3">
        <v>1010</v>
      </c>
      <c r="C105">
        <f t="shared" si="47"/>
        <v>-67461.206594331772</v>
      </c>
      <c r="D105">
        <f t="shared" si="46"/>
        <v>-67649.110506666882</v>
      </c>
      <c r="E105">
        <f t="shared" si="25"/>
        <v>-67468.843826175915</v>
      </c>
      <c r="F105">
        <f t="shared" si="48"/>
        <v>-65532.845594331797</v>
      </c>
      <c r="G105">
        <f t="shared" si="27"/>
        <v>-187.90391233511036</v>
      </c>
      <c r="H105">
        <f t="shared" si="28"/>
        <v>-7.6372318441426614</v>
      </c>
      <c r="I105">
        <f t="shared" si="29"/>
        <v>1928.3609999999753</v>
      </c>
      <c r="K105">
        <f t="shared" si="30"/>
        <v>-42147.534068667592</v>
      </c>
      <c r="L105">
        <f t="shared" si="31"/>
        <v>-15157.593046840024</v>
      </c>
      <c r="M105">
        <f t="shared" si="32"/>
        <v>26989.941021827566</v>
      </c>
      <c r="N105">
        <f t="shared" si="33"/>
        <v>-22147.534068667592</v>
      </c>
      <c r="O105">
        <f t="shared" si="34"/>
        <v>-58956.649085777048</v>
      </c>
      <c r="P105" s="2">
        <f t="shared" si="35"/>
        <v>88082.426230683544</v>
      </c>
      <c r="Q105">
        <f t="shared" si="36"/>
        <v>2025.4138172082003</v>
      </c>
      <c r="R105">
        <f t="shared" si="43"/>
        <v>-57011.433859717443</v>
      </c>
      <c r="S105">
        <f t="shared" si="37"/>
        <v>-1945.2152260596049</v>
      </c>
      <c r="U105">
        <f t="shared" si="38"/>
        <v>0.19999999999999996</v>
      </c>
      <c r="V105">
        <v>0.8</v>
      </c>
      <c r="W105">
        <f t="shared" si="39"/>
        <v>-43974.800083705108</v>
      </c>
      <c r="X105">
        <f t="shared" si="44"/>
        <v>-47594.501146642957</v>
      </c>
      <c r="Y105">
        <f t="shared" si="40"/>
        <v>-48360.790178776057</v>
      </c>
      <c r="Z105">
        <f t="shared" si="45"/>
        <v>-51980.491241713906</v>
      </c>
      <c r="AA105">
        <f t="shared" si="41"/>
        <v>7315.4017117503972</v>
      </c>
      <c r="AB105">
        <f t="shared" si="42"/>
        <v>2929.4116166794483</v>
      </c>
    </row>
    <row r="106" spans="2:28">
      <c r="B106" s="3">
        <v>1020</v>
      </c>
      <c r="C106">
        <f t="shared" si="47"/>
        <v>-68395.152213892899</v>
      </c>
      <c r="D106">
        <f t="shared" si="46"/>
        <v>-68608.445294916979</v>
      </c>
      <c r="E106">
        <f t="shared" si="25"/>
        <v>-68475.089837621854</v>
      </c>
      <c r="F106">
        <f t="shared" si="48"/>
        <v>-66570.030213892926</v>
      </c>
      <c r="G106">
        <f t="shared" si="27"/>
        <v>-213.29308102407958</v>
      </c>
      <c r="H106">
        <f t="shared" si="28"/>
        <v>-79.93762372895435</v>
      </c>
      <c r="I106">
        <f t="shared" si="29"/>
        <v>1825.1219999999739</v>
      </c>
      <c r="K106">
        <f t="shared" si="30"/>
        <v>-42753.753076150737</v>
      </c>
      <c r="L106">
        <f t="shared" si="31"/>
        <v>-15910.728677259798</v>
      </c>
      <c r="M106">
        <f t="shared" si="32"/>
        <v>26843.024398890939</v>
      </c>
      <c r="N106">
        <f t="shared" si="33"/>
        <v>-22753.753076150737</v>
      </c>
      <c r="O106">
        <f t="shared" si="34"/>
        <v>-59714.685834645505</v>
      </c>
      <c r="P106" s="2">
        <f t="shared" si="35"/>
        <v>89837.338299510709</v>
      </c>
      <c r="Q106">
        <f t="shared" si="36"/>
        <v>1997.1530799012</v>
      </c>
      <c r="R106">
        <f t="shared" si="43"/>
        <v>-57912.73161615077</v>
      </c>
      <c r="S106">
        <f t="shared" si="37"/>
        <v>-1801.954218494735</v>
      </c>
    </row>
    <row r="107" spans="2:28">
      <c r="B107" s="3">
        <v>1030</v>
      </c>
      <c r="C107">
        <f t="shared" si="47"/>
        <v>-69333.868498114636</v>
      </c>
      <c r="D107">
        <f t="shared" si="46"/>
        <v>-69571.988758432562</v>
      </c>
      <c r="E107">
        <f t="shared" si="25"/>
        <v>-69485.073726216753</v>
      </c>
      <c r="F107">
        <f t="shared" si="48"/>
        <v>-67611.985498114664</v>
      </c>
      <c r="G107">
        <f t="shared" si="27"/>
        <v>-238.1202603179263</v>
      </c>
      <c r="H107">
        <f t="shared" si="28"/>
        <v>-151.20522810211696</v>
      </c>
      <c r="I107">
        <f t="shared" si="29"/>
        <v>1721.8829999999725</v>
      </c>
      <c r="K107">
        <f t="shared" si="30"/>
        <v>-43362.775501452801</v>
      </c>
      <c r="L107">
        <f t="shared" si="31"/>
        <v>-16666.66575662934</v>
      </c>
      <c r="M107">
        <f t="shared" si="32"/>
        <v>26696.109744823461</v>
      </c>
      <c r="N107">
        <f t="shared" si="33"/>
        <v>-23362.775501452801</v>
      </c>
      <c r="O107">
        <f t="shared" si="34"/>
        <v>-60476.837499227353</v>
      </c>
      <c r="P107" s="2">
        <f t="shared" si="35"/>
        <v>91605.936851929815</v>
      </c>
      <c r="Q107">
        <f t="shared" si="36"/>
        <v>1968.8923425942</v>
      </c>
      <c r="R107">
        <f t="shared" si="43"/>
        <v>-58817.456074776164</v>
      </c>
      <c r="S107">
        <f t="shared" si="37"/>
        <v>-1659.3814244511886</v>
      </c>
    </row>
    <row r="108" spans="2:28">
      <c r="B108" s="3">
        <v>1040</v>
      </c>
      <c r="C108">
        <f t="shared" si="47"/>
        <v>-70277.309128401801</v>
      </c>
      <c r="D108">
        <f t="shared" si="46"/>
        <v>-70539.700034998445</v>
      </c>
      <c r="E108">
        <f t="shared" si="25"/>
        <v>-70498.764605754797</v>
      </c>
      <c r="F108">
        <f t="shared" si="48"/>
        <v>-68658.66512840183</v>
      </c>
      <c r="G108">
        <f t="shared" si="27"/>
        <v>-262.39090659664362</v>
      </c>
      <c r="H108">
        <f t="shared" si="28"/>
        <v>-221.45547735299624</v>
      </c>
      <c r="I108">
        <f t="shared" si="29"/>
        <v>1618.6439999999711</v>
      </c>
      <c r="K108">
        <f t="shared" si="30"/>
        <v>-43974.579095198053</v>
      </c>
      <c r="L108">
        <f t="shared" si="31"/>
        <v>-17425.38193715506</v>
      </c>
      <c r="M108">
        <f t="shared" si="32"/>
        <v>26549.197158042993</v>
      </c>
      <c r="N108">
        <f t="shared" si="33"/>
        <v>-23974.579095198053</v>
      </c>
      <c r="O108">
        <f t="shared" si="34"/>
        <v>-61243.065784000552</v>
      </c>
      <c r="P108" s="2">
        <f t="shared" si="35"/>
        <v>93388.211620238173</v>
      </c>
      <c r="Q108">
        <f t="shared" si="36"/>
        <v>1940.6316052871998</v>
      </c>
      <c r="R108">
        <f t="shared" si="43"/>
        <v>-59725.579225452202</v>
      </c>
      <c r="S108">
        <f t="shared" si="37"/>
        <v>-1517.4865585483494</v>
      </c>
    </row>
    <row r="109" spans="2:28">
      <c r="B109" s="3">
        <v>1050</v>
      </c>
      <c r="C109">
        <f t="shared" si="47"/>
        <v>-71225.42867694312</v>
      </c>
      <c r="D109">
        <f t="shared" si="46"/>
        <v>-71511.539048248</v>
      </c>
      <c r="E109">
        <f t="shared" si="25"/>
        <v>-71516.13205135164</v>
      </c>
      <c r="F109">
        <f t="shared" si="48"/>
        <v>-69710.02367694315</v>
      </c>
      <c r="G109">
        <f t="shared" si="27"/>
        <v>-286.11037130487966</v>
      </c>
      <c r="H109">
        <f t="shared" si="28"/>
        <v>-290.70337440852018</v>
      </c>
      <c r="I109">
        <f t="shared" si="29"/>
        <v>1515.4049999999697</v>
      </c>
      <c r="K109">
        <f t="shared" si="30"/>
        <v>-44589.142057173842</v>
      </c>
      <c r="L109">
        <f t="shared" si="31"/>
        <v>-18186.855316309513</v>
      </c>
      <c r="M109">
        <f t="shared" si="32"/>
        <v>26402.286740864329</v>
      </c>
      <c r="N109">
        <f t="shared" si="33"/>
        <v>-24589.142057173842</v>
      </c>
      <c r="O109">
        <f t="shared" si="34"/>
        <v>-62013.333137020025</v>
      </c>
      <c r="P109" s="2">
        <f t="shared" si="35"/>
        <v>95184.152192964335</v>
      </c>
      <c r="Q109">
        <f t="shared" si="36"/>
        <v>1912.3708679802</v>
      </c>
      <c r="R109">
        <f t="shared" si="43"/>
        <v>-60637.073515310236</v>
      </c>
      <c r="S109">
        <f t="shared" si="37"/>
        <v>-1376.2596217097889</v>
      </c>
    </row>
    <row r="110" spans="2:28">
      <c r="B110" s="3">
        <v>1060</v>
      </c>
      <c r="C110">
        <f t="shared" si="47"/>
        <v>-72178.182581258414</v>
      </c>
      <c r="D110">
        <f t="shared" si="46"/>
        <v>-72487.466485209035</v>
      </c>
      <c r="E110">
        <f>-4698.365 + 202.685635 * B110 - 38.2836 * B110 * LN(B110)</f>
        <v>-72537.144483665354</v>
      </c>
      <c r="F110">
        <f t="shared" si="48"/>
        <v>-70766.016581258446</v>
      </c>
      <c r="G110">
        <f t="shared" si="27"/>
        <v>-309.28390395062161</v>
      </c>
      <c r="H110">
        <f t="shared" si="28"/>
        <v>-358.96190240693977</v>
      </c>
      <c r="I110">
        <f t="shared" si="29"/>
        <v>1412.1659999999683</v>
      </c>
      <c r="K110">
        <f t="shared" si="30"/>
        <v>-45206.443024647575</v>
      </c>
      <c r="L110">
        <f t="shared" si="31"/>
        <v>-18951.064425033688</v>
      </c>
      <c r="M110">
        <f t="shared" si="32"/>
        <v>26255.378599613887</v>
      </c>
      <c r="N110">
        <f t="shared" si="33"/>
        <v>-25206.443024647575</v>
      </c>
      <c r="O110">
        <f t="shared" si="34"/>
        <v>-62787.602729054801</v>
      </c>
      <c r="P110" s="2">
        <f t="shared" si="35"/>
        <v>96993.748022658721</v>
      </c>
      <c r="Q110">
        <f t="shared" si="36"/>
        <v>1884.1101306732005</v>
      </c>
      <c r="R110">
        <f t="shared" si="43"/>
        <v>-61551.910767139241</v>
      </c>
      <c r="S110">
        <f t="shared" si="37"/>
        <v>-1235.6919619155597</v>
      </c>
    </row>
    <row r="111" spans="2:28">
      <c r="B111" s="3">
        <v>1070</v>
      </c>
      <c r="C111">
        <f t="shared" si="47"/>
        <v>-73135.527119707083</v>
      </c>
      <c r="D111">
        <f t="shared" si="46"/>
        <v>-73467.443774696643</v>
      </c>
      <c r="E111">
        <f t="shared" ref="E111:E174" si="49">-4698.365 + 202.685635 * B111 - 38.2836 * B111 * LN(B111)</f>
        <v>-73561.769147473358</v>
      </c>
      <c r="F111">
        <f t="shared" si="48"/>
        <v>-71826.600119707058</v>
      </c>
      <c r="G111">
        <f t="shared" si="27"/>
        <v>-331.9166549895599</v>
      </c>
      <c r="H111">
        <f t="shared" si="28"/>
        <v>-426.24202776627499</v>
      </c>
      <c r="I111">
        <f t="shared" si="29"/>
        <v>1308.9270000000251</v>
      </c>
      <c r="K111">
        <f t="shared" si="30"/>
        <v>-45826.461061113434</v>
      </c>
      <c r="L111">
        <f t="shared" si="31"/>
        <v>-19717.988216366815</v>
      </c>
      <c r="M111">
        <f t="shared" si="32"/>
        <v>26108.472844746619</v>
      </c>
      <c r="N111">
        <f t="shared" si="33"/>
        <v>-25826.461061113434</v>
      </c>
      <c r="O111">
        <f t="shared" si="34"/>
        <v>-63565.838433509198</v>
      </c>
      <c r="P111" s="2">
        <f t="shared" si="35"/>
        <v>98816.988433307299</v>
      </c>
      <c r="Q111">
        <f t="shared" si="36"/>
        <v>1855.8493933662</v>
      </c>
      <c r="R111">
        <f t="shared" si="43"/>
        <v>-62470.062161349306</v>
      </c>
      <c r="S111">
        <f t="shared" si="37"/>
        <v>-1095.776272159892</v>
      </c>
    </row>
    <row r="112" spans="2:28">
      <c r="B112" s="3">
        <v>1080</v>
      </c>
      <c r="C112">
        <f t="shared" si="47"/>
        <v>-74097.419387911214</v>
      </c>
      <c r="D112">
        <f t="shared" si="46"/>
        <v>-74451.43306651467</v>
      </c>
      <c r="E112">
        <f t="shared" si="49"/>
        <v>-74589.971769909986</v>
      </c>
      <c r="F112">
        <f t="shared" si="48"/>
        <v>-72891.73138791119</v>
      </c>
      <c r="G112">
        <f t="shared" si="27"/>
        <v>-354.01367860345636</v>
      </c>
      <c r="H112">
        <f t="shared" si="28"/>
        <v>-492.55238199877203</v>
      </c>
      <c r="I112">
        <f t="shared" si="29"/>
        <v>1205.6880000000237</v>
      </c>
      <c r="K112">
        <f t="shared" si="30"/>
        <v>-46449.175645448246</v>
      </c>
      <c r="L112">
        <f t="shared" si="31"/>
        <v>-20487.606054483495</v>
      </c>
      <c r="M112">
        <f t="shared" si="32"/>
        <v>25961.569590964751</v>
      </c>
      <c r="N112">
        <f t="shared" si="33"/>
        <v>-26449.175645448246</v>
      </c>
      <c r="O112">
        <f t="shared" si="34"/>
        <v>-64348.004807090219</v>
      </c>
      <c r="P112" s="2">
        <f t="shared" si="35"/>
        <v>100653.86262739261</v>
      </c>
      <c r="Q112">
        <f t="shared" si="36"/>
        <v>1827.5886560592003</v>
      </c>
      <c r="R112">
        <f t="shared" si="43"/>
        <v>-63391.498004405032</v>
      </c>
      <c r="S112">
        <f t="shared" si="37"/>
        <v>-956.50680268518772</v>
      </c>
    </row>
    <row r="113" spans="2:19">
      <c r="B113" s="3">
        <v>1090</v>
      </c>
      <c r="C113">
        <f t="shared" si="47"/>
        <v>-75063.81727605284</v>
      </c>
      <c r="D113">
        <f t="shared" si="46"/>
        <v>-75439.397211426694</v>
      </c>
      <c r="E113">
        <f t="shared" si="49"/>
        <v>-75621.71922077745</v>
      </c>
      <c r="F113">
        <f t="shared" si="48"/>
        <v>-73961.368276052817</v>
      </c>
      <c r="G113">
        <f t="shared" si="27"/>
        <v>-375.57993537385482</v>
      </c>
      <c r="H113">
        <f t="shared" si="28"/>
        <v>-557.90194472461008</v>
      </c>
      <c r="I113">
        <f t="shared" si="29"/>
        <v>1102.4490000000224</v>
      </c>
      <c r="K113">
        <f t="shared" si="30"/>
        <v>-47074.566661459095</v>
      </c>
      <c r="L113">
        <f t="shared" si="31"/>
        <v>-21259.897704119583</v>
      </c>
      <c r="M113">
        <f t="shared" si="32"/>
        <v>25814.668957339512</v>
      </c>
      <c r="N113">
        <f t="shared" si="33"/>
        <v>-27074.566661459095</v>
      </c>
      <c r="O113">
        <f t="shared" si="34"/>
        <v>-65134.067071188263</v>
      </c>
      <c r="P113" s="2">
        <f t="shared" si="35"/>
        <v>102504.35969260929</v>
      </c>
      <c r="Q113">
        <f t="shared" si="36"/>
        <v>1799.3279187522003</v>
      </c>
      <c r="R113">
        <f t="shared" si="43"/>
        <v>-64316.189499772241</v>
      </c>
      <c r="S113">
        <f t="shared" si="37"/>
        <v>-817.87757141602196</v>
      </c>
    </row>
    <row r="114" spans="2:19">
      <c r="B114" s="3">
        <v>1100</v>
      </c>
      <c r="C114">
        <f t="shared" si="47"/>
        <v>-76034.679447004106</v>
      </c>
      <c r="D114">
        <f t="shared" si="46"/>
        <v>-76431.299741862807</v>
      </c>
      <c r="E114">
        <f t="shared" si="49"/>
        <v>-76656.978977797087</v>
      </c>
      <c r="F114">
        <f t="shared" si="48"/>
        <v>-75035.469447004085</v>
      </c>
      <c r="G114">
        <f t="shared" si="27"/>
        <v>-396.62029485870153</v>
      </c>
      <c r="H114">
        <f t="shared" si="28"/>
        <v>-622.29953079298139</v>
      </c>
      <c r="I114">
        <f t="shared" si="29"/>
        <v>999.21000000002095</v>
      </c>
      <c r="K114">
        <f t="shared" si="30"/>
        <v>-47702.614387804679</v>
      </c>
      <c r="L114">
        <f t="shared" si="31"/>
        <v>-22034.843320370121</v>
      </c>
      <c r="M114">
        <f t="shared" si="32"/>
        <v>25667.771067434558</v>
      </c>
      <c r="N114">
        <f t="shared" si="33"/>
        <v>-27702.614387804679</v>
      </c>
      <c r="O114">
        <f t="shared" si="34"/>
        <v>-65923.991093937628</v>
      </c>
      <c r="P114" s="2">
        <f t="shared" si="35"/>
        <v>104368.46860826376</v>
      </c>
      <c r="Q114">
        <f t="shared" si="36"/>
        <v>1771.0671814452003</v>
      </c>
      <c r="R114">
        <f t="shared" si="43"/>
        <v>-65244.108387884415</v>
      </c>
      <c r="S114">
        <f t="shared" si="37"/>
        <v>-679.88270605321304</v>
      </c>
    </row>
    <row r="115" spans="2:19">
      <c r="B115" s="3">
        <v>1110</v>
      </c>
      <c r="C115">
        <f t="shared" si="47"/>
        <v>-77009.965315252775</v>
      </c>
      <c r="D115">
        <f t="shared" si="46"/>
        <v>-77427.104853327211</v>
      </c>
      <c r="E115">
        <f t="shared" si="49"/>
        <v>-77695.719110029604</v>
      </c>
      <c r="F115">
        <f t="shared" si="48"/>
        <v>-76113.994315252756</v>
      </c>
      <c r="G115">
        <f t="shared" si="27"/>
        <v>-417.13953807443613</v>
      </c>
      <c r="H115">
        <f t="shared" si="28"/>
        <v>-685.75379477682873</v>
      </c>
      <c r="I115">
        <f t="shared" si="29"/>
        <v>895.97100000001956</v>
      </c>
      <c r="K115">
        <f t="shared" si="30"/>
        <v>-48333.29948827417</v>
      </c>
      <c r="L115">
        <f t="shared" si="31"/>
        <v>-22812.423438842216</v>
      </c>
      <c r="M115">
        <f t="shared" si="32"/>
        <v>25520.876049431954</v>
      </c>
      <c r="N115">
        <f t="shared" si="33"/>
        <v>-28333.29948827417</v>
      </c>
      <c r="O115">
        <f t="shared" si="34"/>
        <v>-66717.743372926576</v>
      </c>
      <c r="P115" s="2">
        <f t="shared" si="35"/>
        <v>106246.1782513693</v>
      </c>
      <c r="Q115">
        <f t="shared" si="36"/>
        <v>1742.8064441382</v>
      </c>
      <c r="R115">
        <f t="shared" si="43"/>
        <v>-66175.226931846846</v>
      </c>
      <c r="S115">
        <f t="shared" si="37"/>
        <v>-542.5164410797297</v>
      </c>
    </row>
    <row r="116" spans="2:19">
      <c r="B116" s="3">
        <v>1120</v>
      </c>
      <c r="C116">
        <f t="shared" si="47"/>
        <v>-77989.635026586708</v>
      </c>
      <c r="D116">
        <f t="shared" si="46"/>
        <v>-78426.777386476693</v>
      </c>
      <c r="E116">
        <f t="shared" si="49"/>
        <v>-78737.908261890843</v>
      </c>
      <c r="F116">
        <f t="shared" si="48"/>
        <v>-77196.90302658669</v>
      </c>
      <c r="G116">
        <f t="shared" si="27"/>
        <v>-437.14235988998553</v>
      </c>
      <c r="H116">
        <f t="shared" si="28"/>
        <v>-748.2732353041356</v>
      </c>
      <c r="I116">
        <f t="shared" si="29"/>
        <v>792.73200000001816</v>
      </c>
      <c r="K116">
        <f t="shared" si="30"/>
        <v>-48966.603002407821</v>
      </c>
      <c r="L116">
        <f t="shared" si="31"/>
        <v>-23592.618966147456</v>
      </c>
      <c r="M116">
        <f t="shared" si="32"/>
        <v>25373.984036260365</v>
      </c>
      <c r="N116">
        <f t="shared" si="33"/>
        <v>-28966.603002407821</v>
      </c>
      <c r="O116">
        <f t="shared" si="34"/>
        <v>-67515.291018527074</v>
      </c>
      <c r="P116" s="2">
        <f t="shared" si="35"/>
        <v>108137.47740244922</v>
      </c>
      <c r="Q116">
        <f t="shared" si="36"/>
        <v>1714.5457068312003</v>
      </c>
      <c r="R116">
        <f t="shared" si="43"/>
        <v>-67109.517903651809</v>
      </c>
      <c r="S116">
        <f t="shared" si="37"/>
        <v>-405.77311487526458</v>
      </c>
    </row>
    <row r="117" spans="2:19">
      <c r="B117" s="3">
        <v>1130</v>
      </c>
      <c r="C117">
        <f t="shared" si="47"/>
        <v>-78973.649438505003</v>
      </c>
      <c r="D117">
        <f t="shared" si="46"/>
        <v>-79430.282809838827</v>
      </c>
      <c r="E117">
        <f t="shared" si="49"/>
        <v>-79783.515637740958</v>
      </c>
      <c r="F117">
        <f t="shared" si="48"/>
        <v>-78284.156438504986</v>
      </c>
      <c r="G117">
        <f t="shared" si="27"/>
        <v>-456.63337133382447</v>
      </c>
      <c r="H117">
        <f t="shared" si="28"/>
        <v>-809.86619923595572</v>
      </c>
      <c r="I117">
        <f t="shared" si="29"/>
        <v>689.49300000001676</v>
      </c>
      <c r="K117">
        <f t="shared" si="30"/>
        <v>-49602.506336444814</v>
      </c>
      <c r="L117">
        <f t="shared" si="31"/>
        <v>-24375.411170718839</v>
      </c>
      <c r="M117">
        <f t="shared" si="32"/>
        <v>25227.095165725976</v>
      </c>
      <c r="N117">
        <f t="shared" si="33"/>
        <v>-29602.506336444814</v>
      </c>
      <c r="O117">
        <f t="shared" si="34"/>
        <v>-68316.601737818273</v>
      </c>
      <c r="P117" s="2">
        <f t="shared" si="35"/>
        <v>110042.35475107146</v>
      </c>
      <c r="Q117">
        <f t="shared" si="36"/>
        <v>1686.2849695242001</v>
      </c>
      <c r="R117">
        <f t="shared" si="43"/>
        <v>-68046.954570885136</v>
      </c>
      <c r="S117">
        <f t="shared" si="37"/>
        <v>-269.64716693313676</v>
      </c>
    </row>
    <row r="118" spans="2:19">
      <c r="B118" s="3">
        <v>1140</v>
      </c>
      <c r="C118">
        <f t="shared" si="47"/>
        <v>-79961.970101321756</v>
      </c>
      <c r="D118">
        <f t="shared" si="46"/>
        <v>-80437.587203141709</v>
      </c>
      <c r="E118">
        <f t="shared" si="49"/>
        <v>-80832.510987016693</v>
      </c>
      <c r="F118">
        <f t="shared" si="48"/>
        <v>-79375.716101321741</v>
      </c>
      <c r="G118">
        <f t="shared" si="27"/>
        <v>-475.61710181995295</v>
      </c>
      <c r="H118">
        <f t="shared" si="28"/>
        <v>-870.54088569493615</v>
      </c>
      <c r="I118">
        <f t="shared" si="29"/>
        <v>586.25400000001537</v>
      </c>
      <c r="K118">
        <f t="shared" si="30"/>
        <v>-50240.991254583882</v>
      </c>
      <c r="L118">
        <f t="shared" si="31"/>
        <v>-25160.781673938895</v>
      </c>
      <c r="M118">
        <f t="shared" si="32"/>
        <v>25080.209580644987</v>
      </c>
      <c r="N118">
        <f t="shared" si="33"/>
        <v>-30240.991254583882</v>
      </c>
      <c r="O118">
        <f t="shared" si="34"/>
        <v>-69121.643819075791</v>
      </c>
      <c r="P118" s="2">
        <f t="shared" si="35"/>
        <v>111960.79890112059</v>
      </c>
      <c r="Q118">
        <f t="shared" si="36"/>
        <v>1658.0242322172001</v>
      </c>
      <c r="R118">
        <f t="shared" si="43"/>
        <v>-68987.510683899367</v>
      </c>
      <c r="S118">
        <f t="shared" si="37"/>
        <v>-134.13313517642382</v>
      </c>
    </row>
    <row r="119" spans="2:19">
      <c r="B119" s="3">
        <v>1150</v>
      </c>
      <c r="C119">
        <f t="shared" si="47"/>
        <v>-80954.559239932918</v>
      </c>
      <c r="D119">
        <f t="shared" si="46"/>
        <v>-81448.657241228968</v>
      </c>
      <c r="E119">
        <f t="shared" si="49"/>
        <v>-81884.864589887293</v>
      </c>
      <c r="F119">
        <f t="shared" si="48"/>
        <v>-80471.544239932904</v>
      </c>
      <c r="G119">
        <f t="shared" si="27"/>
        <v>-494.09800129604992</v>
      </c>
      <c r="H119">
        <f t="shared" si="28"/>
        <v>-930.30534995437483</v>
      </c>
      <c r="I119">
        <f t="shared" si="29"/>
        <v>483.01500000001397</v>
      </c>
      <c r="K119">
        <f t="shared" si="30"/>
        <v>-50882.039870543682</v>
      </c>
      <c r="L119">
        <f t="shared" si="31"/>
        <v>-25948.712441564061</v>
      </c>
      <c r="M119">
        <f t="shared" si="32"/>
        <v>24933.327428979621</v>
      </c>
      <c r="N119">
        <f t="shared" si="33"/>
        <v>-30882.039870543682</v>
      </c>
      <c r="O119">
        <f t="shared" si="34"/>
        <v>-69930.386116803173</v>
      </c>
      <c r="P119" s="2">
        <f t="shared" si="35"/>
        <v>113892.79837582291</v>
      </c>
      <c r="Q119">
        <f t="shared" si="36"/>
        <v>1629.7634949102003</v>
      </c>
      <c r="R119">
        <f t="shared" si="43"/>
        <v>-69931.160463435663</v>
      </c>
      <c r="S119">
        <f t="shared" si="37"/>
        <v>0.77434663249005098</v>
      </c>
    </row>
    <row r="120" spans="2:19">
      <c r="B120" s="3">
        <v>1160</v>
      </c>
      <c r="C120">
        <f t="shared" si="47"/>
        <v>-81951.379736218136</v>
      </c>
      <c r="D120">
        <f t="shared" si="46"/>
        <v>-82463.4601785345</v>
      </c>
      <c r="E120">
        <f t="shared" si="49"/>
        <v>-82940.547243408335</v>
      </c>
      <c r="F120">
        <f t="shared" si="48"/>
        <v>-81571.603736218123</v>
      </c>
      <c r="G120">
        <f t="shared" si="27"/>
        <v>-512.0804423163645</v>
      </c>
      <c r="H120">
        <f t="shared" si="28"/>
        <v>-989.1675071901991</v>
      </c>
      <c r="I120">
        <f t="shared" si="29"/>
        <v>379.77600000001257</v>
      </c>
      <c r="K120">
        <f t="shared" si="30"/>
        <v>-51525.63463941004</v>
      </c>
      <c r="L120">
        <f t="shared" si="31"/>
        <v>-26739.18577543458</v>
      </c>
      <c r="M120">
        <f t="shared" si="32"/>
        <v>24786.44886397546</v>
      </c>
      <c r="N120">
        <f t="shared" si="33"/>
        <v>-31525.63463941004</v>
      </c>
      <c r="O120">
        <f t="shared" si="34"/>
        <v>-70742.798037282104</v>
      </c>
      <c r="P120" s="2">
        <f t="shared" si="35"/>
        <v>115838.34162254058</v>
      </c>
      <c r="Q120">
        <f t="shared" si="36"/>
        <v>1601.5027576032001</v>
      </c>
      <c r="R120">
        <f t="shared" si="43"/>
        <v>-70877.878588673702</v>
      </c>
      <c r="S120">
        <f t="shared" si="37"/>
        <v>135.08055139159842</v>
      </c>
    </row>
    <row r="121" spans="2:19">
      <c r="B121" s="3">
        <v>1170</v>
      </c>
      <c r="C121">
        <f t="shared" si="47"/>
        <v>-82952.395112048427</v>
      </c>
      <c r="D121">
        <f t="shared" si="46"/>
        <v>-83481.963834091846</v>
      </c>
      <c r="E121">
        <f t="shared" si="49"/>
        <v>-83999.53024815314</v>
      </c>
      <c r="F121">
        <f t="shared" si="48"/>
        <v>-82675.858112048416</v>
      </c>
      <c r="G121">
        <f t="shared" si="27"/>
        <v>-529.56872204341926</v>
      </c>
      <c r="H121">
        <f t="shared" si="28"/>
        <v>-1047.1351361047127</v>
      </c>
      <c r="I121">
        <f t="shared" si="29"/>
        <v>276.53700000001118</v>
      </c>
      <c r="K121">
        <f t="shared" si="30"/>
        <v>-52171.75834975834</v>
      </c>
      <c r="L121">
        <f t="shared" si="31"/>
        <v>-27532.184305456467</v>
      </c>
      <c r="M121">
        <f t="shared" si="32"/>
        <v>24639.574044301873</v>
      </c>
      <c r="N121">
        <f t="shared" si="33"/>
        <v>-32171.75834975834</v>
      </c>
      <c r="O121">
        <f t="shared" si="34"/>
        <v>-71558.849524618403</v>
      </c>
      <c r="P121" s="2">
        <f t="shared" si="35"/>
        <v>117797.41701734033</v>
      </c>
      <c r="Q121">
        <f t="shared" si="36"/>
        <v>1573.2420202962003</v>
      </c>
      <c r="R121">
        <f t="shared" si="43"/>
        <v>-71827.640185691474</v>
      </c>
      <c r="S121">
        <f t="shared" si="37"/>
        <v>268.79066107307153</v>
      </c>
    </row>
    <row r="122" spans="2:19">
      <c r="B122" s="3">
        <v>1180</v>
      </c>
      <c r="C122">
        <f t="shared" si="47"/>
        <v>-83957.569512875634</v>
      </c>
      <c r="D122">
        <f t="shared" si="46"/>
        <v>-84504.136577056954</v>
      </c>
      <c r="E122">
        <f t="shared" si="49"/>
        <v>-85061.785395301849</v>
      </c>
      <c r="F122">
        <f t="shared" si="48"/>
        <v>-83784.271512875624</v>
      </c>
      <c r="G122">
        <f t="shared" si="27"/>
        <v>-546.56706418131944</v>
      </c>
      <c r="H122">
        <f t="shared" si="28"/>
        <v>-1104.2158824262151</v>
      </c>
      <c r="I122">
        <f t="shared" si="29"/>
        <v>173.29800000000978</v>
      </c>
      <c r="K122">
        <f t="shared" si="30"/>
        <v>-52820.394116039031</v>
      </c>
      <c r="L122">
        <f t="shared" si="31"/>
        <v>-28327.690981844269</v>
      </c>
      <c r="M122">
        <f t="shared" si="32"/>
        <v>24492.703134194762</v>
      </c>
      <c r="N122">
        <f t="shared" si="33"/>
        <v>-32820.394116039031</v>
      </c>
      <c r="O122">
        <f t="shared" si="34"/>
        <v>-72378.511047263441</v>
      </c>
      <c r="P122" s="2">
        <f t="shared" si="35"/>
        <v>119770.01286935234</v>
      </c>
      <c r="Q122">
        <f t="shared" si="36"/>
        <v>1544.9812829892003</v>
      </c>
      <c r="R122">
        <f t="shared" si="43"/>
        <v>-72780.420816318132</v>
      </c>
      <c r="S122">
        <f t="shared" si="37"/>
        <v>401.90976905469142</v>
      </c>
    </row>
    <row r="123" spans="2:19">
      <c r="B123" s="3">
        <v>1190</v>
      </c>
      <c r="C123">
        <f t="shared" si="47"/>
        <v>-84966.867691877706</v>
      </c>
      <c r="D123">
        <f t="shared" si="46"/>
        <v>-85529.947312721226</v>
      </c>
      <c r="E123">
        <f t="shared" si="49"/>
        <v>-86127.284954167291</v>
      </c>
      <c r="F123">
        <f t="shared" si="48"/>
        <v>-84896.808691877697</v>
      </c>
      <c r="G123">
        <f t="shared" si="27"/>
        <v>-563.07962084352039</v>
      </c>
      <c r="H123">
        <f t="shared" si="28"/>
        <v>-1160.4172622895858</v>
      </c>
      <c r="I123">
        <f t="shared" si="29"/>
        <v>70.059000000008382</v>
      </c>
      <c r="K123">
        <f t="shared" si="30"/>
        <v>-53471.525371216332</v>
      </c>
      <c r="L123">
        <f t="shared" si="31"/>
        <v>-29125.689067614458</v>
      </c>
      <c r="M123">
        <f t="shared" si="32"/>
        <v>24345.836303601875</v>
      </c>
      <c r="N123">
        <f t="shared" si="33"/>
        <v>-33471.525371216332</v>
      </c>
      <c r="O123">
        <f t="shared" si="34"/>
        <v>-73201.753584990583</v>
      </c>
      <c r="P123" s="2">
        <f t="shared" si="35"/>
        <v>121756.11742492935</v>
      </c>
      <c r="Q123">
        <f t="shared" si="36"/>
        <v>1516.7205456822001</v>
      </c>
      <c r="R123">
        <f t="shared" si="43"/>
        <v>-73736.196467362432</v>
      </c>
      <c r="S123">
        <f t="shared" si="37"/>
        <v>534.4428823718481</v>
      </c>
    </row>
    <row r="124" spans="2:19">
      <c r="B124" s="3">
        <v>1200</v>
      </c>
      <c r="C124">
        <f t="shared" si="47"/>
        <v>-85980.254994637507</v>
      </c>
      <c r="D124">
        <f t="shared" si="46"/>
        <v>-86559.365468994714</v>
      </c>
      <c r="E124">
        <f t="shared" si="49"/>
        <v>-87196.001660141104</v>
      </c>
      <c r="F124">
        <f t="shared" si="48"/>
        <v>-86013.4349946375</v>
      </c>
      <c r="G124">
        <f t="shared" si="27"/>
        <v>-579.11047435720684</v>
      </c>
      <c r="H124">
        <f t="shared" si="28"/>
        <v>-1215.7466655035969</v>
      </c>
      <c r="I124">
        <f t="shared" si="29"/>
        <v>-33.179999999993015</v>
      </c>
      <c r="K124">
        <f t="shared" si="30"/>
        <v>-54125.135859648435</v>
      </c>
      <c r="L124">
        <f t="shared" si="31"/>
        <v>-29926.162131318404</v>
      </c>
      <c r="M124">
        <f t="shared" si="32"/>
        <v>24198.973728330031</v>
      </c>
      <c r="N124">
        <f t="shared" si="33"/>
        <v>-34125.135859648435</v>
      </c>
      <c r="O124">
        <f t="shared" si="34"/>
        <v>-74028.548616307817</v>
      </c>
      <c r="P124" s="2">
        <f t="shared" si="35"/>
        <v>123755.7188716121</v>
      </c>
      <c r="Q124">
        <f t="shared" si="36"/>
        <v>1488.4598083752003</v>
      </c>
      <c r="R124">
        <f t="shared" si="43"/>
        <v>-74694.943540201843</v>
      </c>
      <c r="S124">
        <f t="shared" si="37"/>
        <v>666.39492389402585</v>
      </c>
    </row>
    <row r="125" spans="2:19">
      <c r="B125" s="3">
        <v>1210</v>
      </c>
      <c r="C125">
        <f t="shared" si="47"/>
        <v>-86997.697344331478</v>
      </c>
      <c r="D125">
        <f t="shared" si="46"/>
        <v>-87592.360983340011</v>
      </c>
      <c r="E125">
        <f t="shared" si="49"/>
        <v>-88267.908703040652</v>
      </c>
      <c r="F125">
        <f t="shared" si="48"/>
        <v>-87134.116344331473</v>
      </c>
      <c r="G125">
        <f t="shared" si="27"/>
        <v>-594.66363900853321</v>
      </c>
      <c r="H125">
        <f t="shared" si="28"/>
        <v>-1270.2113587091735</v>
      </c>
      <c r="I125">
        <f t="shared" si="29"/>
        <v>-136.41899999999441</v>
      </c>
      <c r="K125">
        <f t="shared" si="30"/>
        <v>-54781.209630201018</v>
      </c>
      <c r="L125">
        <f t="shared" si="31"/>
        <v>-30729.094040005002</v>
      </c>
      <c r="M125">
        <f t="shared" si="32"/>
        <v>24052.115590196016</v>
      </c>
      <c r="N125">
        <f t="shared" si="33"/>
        <v>-34781.209630201018</v>
      </c>
      <c r="O125">
        <f t="shared" si="34"/>
        <v>-74858.868106287991</v>
      </c>
      <c r="P125" s="2">
        <f t="shared" si="35"/>
        <v>125768.80534191494</v>
      </c>
      <c r="Q125">
        <f t="shared" si="36"/>
        <v>1460.1990710682001</v>
      </c>
      <c r="R125">
        <f t="shared" si="43"/>
        <v>-75656.638840716856</v>
      </c>
      <c r="S125">
        <f t="shared" si="37"/>
        <v>797.77073442886467</v>
      </c>
    </row>
    <row r="126" spans="2:19">
      <c r="B126" s="3">
        <v>1220</v>
      </c>
      <c r="C126">
        <f t="shared" si="47"/>
        <v>-88019.161227408855</v>
      </c>
      <c r="D126">
        <f t="shared" si="46"/>
        <v>-88628.904290138686</v>
      </c>
      <c r="E126">
        <f t="shared" si="49"/>
        <v>-89342.979715842259</v>
      </c>
      <c r="F126">
        <f t="shared" si="48"/>
        <v>-88258.819227408851</v>
      </c>
      <c r="G126">
        <f t="shared" si="27"/>
        <v>-609.74306272983085</v>
      </c>
      <c r="H126">
        <f t="shared" si="28"/>
        <v>-1323.8184884334041</v>
      </c>
      <c r="I126">
        <f t="shared" si="29"/>
        <v>-239.65799999999581</v>
      </c>
      <c r="K126">
        <f t="shared" si="30"/>
        <v>-55439.731029583243</v>
      </c>
      <c r="L126">
        <f t="shared" si="31"/>
        <v>-31534.468952404339</v>
      </c>
      <c r="M126">
        <f t="shared" si="32"/>
        <v>23905.262077178904</v>
      </c>
      <c r="N126">
        <f t="shared" si="33"/>
        <v>-35439.731029583243</v>
      </c>
      <c r="O126">
        <f t="shared" si="34"/>
        <v>-75692.684494800327</v>
      </c>
      <c r="P126" s="2">
        <f t="shared" si="35"/>
        <v>127795.36491694029</v>
      </c>
      <c r="Q126">
        <f t="shared" si="36"/>
        <v>1431.9383337612001</v>
      </c>
      <c r="R126">
        <f t="shared" si="43"/>
        <v>-76621.259569556816</v>
      </c>
      <c r="S126">
        <f t="shared" si="37"/>
        <v>928.5750747564889</v>
      </c>
    </row>
    <row r="127" spans="2:19">
      <c r="B127" s="3">
        <v>1230</v>
      </c>
      <c r="C127">
        <f t="shared" si="47"/>
        <v>-89044.613679739879</v>
      </c>
      <c r="D127">
        <f t="shared" si="46"/>
        <v>-89668.966308470583</v>
      </c>
      <c r="E127">
        <f t="shared" si="49"/>
        <v>-90421.188763783255</v>
      </c>
      <c r="F127">
        <f t="shared" si="48"/>
        <v>-89387.510679739877</v>
      </c>
      <c r="G127">
        <f t="shared" si="27"/>
        <v>-624.35262873070315</v>
      </c>
      <c r="H127">
        <f t="shared" si="28"/>
        <v>-1376.5750840433757</v>
      </c>
      <c r="I127">
        <f t="shared" si="29"/>
        <v>-342.89699999999721</v>
      </c>
      <c r="K127">
        <f t="shared" si="30"/>
        <v>-56100.684695897988</v>
      </c>
      <c r="L127">
        <f t="shared" si="31"/>
        <v>-32342.271312322573</v>
      </c>
      <c r="M127">
        <f t="shared" si="32"/>
        <v>23758.413383575415</v>
      </c>
      <c r="N127">
        <f t="shared" si="33"/>
        <v>-36100.684695897988</v>
      </c>
      <c r="O127">
        <f t="shared" si="34"/>
        <v>-76529.970685125911</v>
      </c>
      <c r="P127" s="2">
        <f t="shared" si="35"/>
        <v>129835.38562982331</v>
      </c>
      <c r="Q127">
        <f t="shared" si="36"/>
        <v>1403.6775964542003</v>
      </c>
      <c r="R127">
        <f t="shared" si="43"/>
        <v>-77588.783312723259</v>
      </c>
      <c r="S127">
        <f t="shared" si="37"/>
        <v>1058.8126275973482</v>
      </c>
    </row>
    <row r="128" spans="2:19">
      <c r="B128" s="3">
        <v>1240</v>
      </c>
      <c r="C128">
        <f t="shared" si="47"/>
        <v>-90074.022273214883</v>
      </c>
      <c r="D128">
        <f t="shared" si="46"/>
        <v>-90712.518430291966</v>
      </c>
      <c r="E128">
        <f t="shared" si="49"/>
        <v>-91502.510333818325</v>
      </c>
      <c r="F128">
        <f t="shared" si="48"/>
        <v>-90520.158273214882</v>
      </c>
      <c r="G128">
        <f t="shared" si="27"/>
        <v>-638.4961570770829</v>
      </c>
      <c r="H128">
        <f t="shared" si="28"/>
        <v>-1428.4880606034421</v>
      </c>
      <c r="I128">
        <f t="shared" si="29"/>
        <v>-446.1359999999986</v>
      </c>
      <c r="K128">
        <f t="shared" si="30"/>
        <v>-56764.055552398124</v>
      </c>
      <c r="L128">
        <f t="shared" si="31"/>
        <v>-33152.485842240058</v>
      </c>
      <c r="M128">
        <f t="shared" si="32"/>
        <v>23611.569710158066</v>
      </c>
      <c r="N128">
        <f t="shared" si="33"/>
        <v>-36764.055552398124</v>
      </c>
      <c r="O128">
        <f t="shared" si="34"/>
        <v>-77370.700032942623</v>
      </c>
      <c r="P128" s="2">
        <f t="shared" si="35"/>
        <v>131888.85546902707</v>
      </c>
      <c r="Q128">
        <f t="shared" si="36"/>
        <v>1375.4168591472003</v>
      </c>
      <c r="R128">
        <f t="shared" si="43"/>
        <v>-78559.188032458202</v>
      </c>
      <c r="S128">
        <f t="shared" si="37"/>
        <v>1188.4879995155788</v>
      </c>
    </row>
    <row r="129" spans="2:19">
      <c r="B129" s="3">
        <v>1250</v>
      </c>
      <c r="C129">
        <f t="shared" si="47"/>
        <v>-91107.355102775269</v>
      </c>
      <c r="D129">
        <f t="shared" si="46"/>
        <v>-91759.532508994394</v>
      </c>
      <c r="E129">
        <f t="shared" si="49"/>
        <v>-92586.919324416522</v>
      </c>
      <c r="F129">
        <f t="shared" si="48"/>
        <v>-91656.730102775269</v>
      </c>
      <c r="G129">
        <f t="shared" si="27"/>
        <v>-652.17740621912526</v>
      </c>
      <c r="H129">
        <f t="shared" si="28"/>
        <v>-1479.5642216412525</v>
      </c>
      <c r="I129">
        <f t="shared" si="29"/>
        <v>-549.375</v>
      </c>
      <c r="K129">
        <f t="shared" si="30"/>
        <v>-57429.828801439799</v>
      </c>
      <c r="L129">
        <f t="shared" si="31"/>
        <v>-33965.097537104142</v>
      </c>
      <c r="M129">
        <f t="shared" si="32"/>
        <v>23464.731264335656</v>
      </c>
      <c r="N129">
        <f t="shared" si="33"/>
        <v>-37429.828801439799</v>
      </c>
      <c r="O129">
        <f t="shared" si="34"/>
        <v>-78214.846335663446</v>
      </c>
      <c r="P129" s="2">
        <f t="shared" si="35"/>
        <v>133955.76238148147</v>
      </c>
      <c r="Q129">
        <f t="shared" si="36"/>
        <v>1347.1561218402001</v>
      </c>
      <c r="R129">
        <f t="shared" si="43"/>
        <v>-79532.452058425071</v>
      </c>
      <c r="S129">
        <f t="shared" si="37"/>
        <v>1317.6057227616257</v>
      </c>
    </row>
    <row r="130" spans="2:19">
      <c r="B130" s="3">
        <v>1260</v>
      </c>
      <c r="C130">
        <f t="shared" si="47"/>
        <v>-92144.580773859983</v>
      </c>
      <c r="D130">
        <f t="shared" si="46"/>
        <v>-92809.980848329433</v>
      </c>
      <c r="E130">
        <f t="shared" si="49"/>
        <v>-93674.391035684239</v>
      </c>
      <c r="F130">
        <f t="shared" si="48"/>
        <v>-92797.194773859985</v>
      </c>
      <c r="G130">
        <f t="shared" si="27"/>
        <v>-665.40007446944946</v>
      </c>
      <c r="H130">
        <f t="shared" si="28"/>
        <v>-1529.8102618242556</v>
      </c>
      <c r="I130">
        <f t="shared" si="29"/>
        <v>-652.6140000000014</v>
      </c>
      <c r="K130">
        <f t="shared" si="30"/>
        <v>-58097.989918626008</v>
      </c>
      <c r="L130">
        <f t="shared" si="31"/>
        <v>-34780.09165830991</v>
      </c>
      <c r="M130">
        <f t="shared" si="32"/>
        <v>23317.898260316098</v>
      </c>
      <c r="N130">
        <f t="shared" si="33"/>
        <v>-38097.989918626008</v>
      </c>
      <c r="O130">
        <f t="shared" si="34"/>
        <v>-79062.383822115327</v>
      </c>
      <c r="P130" s="2">
        <f t="shared" si="35"/>
        <v>136036.09427558671</v>
      </c>
      <c r="Q130">
        <f t="shared" si="36"/>
        <v>1318.8953845332003</v>
      </c>
      <c r="R130">
        <f t="shared" si="43"/>
        <v>-80508.554079170644</v>
      </c>
      <c r="S130">
        <f t="shared" si="37"/>
        <v>1446.1702570553171</v>
      </c>
    </row>
    <row r="131" spans="2:19">
      <c r="B131" s="3">
        <v>1270</v>
      </c>
      <c r="C131">
        <f t="shared" si="47"/>
        <v>-93185.66839024995</v>
      </c>
      <c r="D131">
        <f t="shared" si="46"/>
        <v>-93863.836191685754</v>
      </c>
      <c r="E131">
        <f t="shared" si="49"/>
        <v>-94764.901159802102</v>
      </c>
      <c r="F131">
        <f t="shared" si="48"/>
        <v>-93941.521390249953</v>
      </c>
      <c r="G131">
        <f t="shared" si="27"/>
        <v>-678.16780143580399</v>
      </c>
      <c r="H131">
        <f t="shared" si="28"/>
        <v>-1579.2327695521526</v>
      </c>
      <c r="I131">
        <f t="shared" si="29"/>
        <v>-755.85300000000279</v>
      </c>
      <c r="K131">
        <f t="shared" si="30"/>
        <v>-58768.52464713245</v>
      </c>
      <c r="L131">
        <f t="shared" si="31"/>
        <v>-35597.453727859647</v>
      </c>
      <c r="M131">
        <f t="shared" si="32"/>
        <v>23171.070919272803</v>
      </c>
      <c r="N131">
        <f t="shared" si="33"/>
        <v>-38768.52464713245</v>
      </c>
      <c r="O131">
        <f t="shared" si="34"/>
        <v>-79913.287142544112</v>
      </c>
      <c r="P131" s="2">
        <f t="shared" si="35"/>
        <v>138129.83902407531</v>
      </c>
      <c r="Q131">
        <f t="shared" si="36"/>
        <v>1290.6346472262003</v>
      </c>
      <c r="R131">
        <f t="shared" si="43"/>
        <v>-81487.473133856925</v>
      </c>
      <c r="S131">
        <f t="shared" si="37"/>
        <v>1574.1859913128137</v>
      </c>
    </row>
    <row r="132" spans="2:19">
      <c r="B132" s="3">
        <v>1280</v>
      </c>
      <c r="C132">
        <f t="shared" si="47"/>
        <v>-94230.587542296096</v>
      </c>
      <c r="D132">
        <f t="shared" si="46"/>
        <v>-94921.071711703436</v>
      </c>
      <c r="E132">
        <f t="shared" si="49"/>
        <v>-95858.425771763083</v>
      </c>
      <c r="F132">
        <f t="shared" si="48"/>
        <v>-95089.6795422961</v>
      </c>
      <c r="G132">
        <f t="shared" si="27"/>
        <v>-690.48416940734023</v>
      </c>
      <c r="H132">
        <f t="shared" si="28"/>
        <v>-1627.8382294669864</v>
      </c>
      <c r="I132">
        <f t="shared" si="29"/>
        <v>-859.09200000000419</v>
      </c>
      <c r="K132">
        <f t="shared" si="30"/>
        <v>-59441.418992208797</v>
      </c>
      <c r="L132">
        <f t="shared" si="31"/>
        <v>-36417.169522696022</v>
      </c>
      <c r="M132">
        <f t="shared" si="32"/>
        <v>23024.249469512775</v>
      </c>
      <c r="N132">
        <f t="shared" si="33"/>
        <v>-39441.418992208797</v>
      </c>
      <c r="O132">
        <f t="shared" si="34"/>
        <v>-80767.531358933658</v>
      </c>
      <c r="P132" s="2">
        <f t="shared" si="35"/>
        <v>140236.98446674884</v>
      </c>
      <c r="Q132">
        <f t="shared" si="36"/>
        <v>1262.3739099192003</v>
      </c>
      <c r="R132">
        <f t="shared" si="43"/>
        <v>-82469.188604252311</v>
      </c>
      <c r="S132">
        <f t="shared" si="37"/>
        <v>1701.6572453186527</v>
      </c>
    </row>
    <row r="133" spans="2:19">
      <c r="B133" s="3">
        <v>1290</v>
      </c>
      <c r="C133">
        <f t="shared" si="47"/>
        <v>-95279.308295514667</v>
      </c>
      <c r="D133">
        <f t="shared" si="46"/>
        <v>-95981.661000212887</v>
      </c>
      <c r="E133">
        <f t="shared" si="49"/>
        <v>-96954.941320399899</v>
      </c>
      <c r="F133">
        <f t="shared" si="48"/>
        <v>-96241.639295514615</v>
      </c>
      <c r="G133">
        <f t="shared" si="27"/>
        <v>-702.3527046982199</v>
      </c>
      <c r="H133">
        <f t="shared" si="28"/>
        <v>-1675.6330248852319</v>
      </c>
      <c r="I133">
        <f t="shared" si="29"/>
        <v>-962.33099999994738</v>
      </c>
      <c r="K133">
        <f t="shared" si="30"/>
        <v>-60116.65921584898</v>
      </c>
      <c r="L133">
        <f t="shared" si="31"/>
        <v>-37239.225069201115</v>
      </c>
      <c r="M133">
        <f t="shared" si="32"/>
        <v>22877.434146647865</v>
      </c>
      <c r="N133">
        <f t="shared" si="33"/>
        <v>-40116.65921584898</v>
      </c>
      <c r="O133">
        <f t="shared" si="34"/>
        <v>-81625.0919356261</v>
      </c>
      <c r="P133" s="2">
        <f t="shared" si="35"/>
        <v>142357.51841309189</v>
      </c>
      <c r="Q133">
        <f t="shared" si="36"/>
        <v>1234.1131726122007</v>
      </c>
      <c r="R133">
        <f t="shared" si="43"/>
        <v>-83453.680206972247</v>
      </c>
      <c r="S133">
        <f t="shared" si="37"/>
        <v>1828.5882713461469</v>
      </c>
    </row>
    <row r="134" spans="2:19">
      <c r="B134" s="3">
        <v>1300</v>
      </c>
      <c r="C134">
        <f t="shared" si="47"/>
        <v>-96331.80117953656</v>
      </c>
      <c r="D134">
        <f t="shared" si="46"/>
        <v>-97045.578058485989</v>
      </c>
      <c r="E134">
        <f t="shared" si="49"/>
        <v>-98054.424619690632</v>
      </c>
      <c r="F134">
        <f t="shared" si="48"/>
        <v>-97397.371179536509</v>
      </c>
      <c r="G134">
        <f t="shared" ref="G134:G197" si="50">D134-C134</f>
        <v>-713.77687894942937</v>
      </c>
      <c r="H134">
        <f t="shared" ref="H134:H197" si="51">E134-C134</f>
        <v>-1722.6234401540714</v>
      </c>
      <c r="I134">
        <f t="shared" ref="I134:I197" si="52">F134-C134</f>
        <v>-1065.5699999999488</v>
      </c>
      <c r="K134">
        <f t="shared" ref="K134:K197" si="53">-7746.302 + 131.9197*B134-23.56414*B134*LN(B134) - (3.443396*10^-3)*B134^2 + (5.662834*10^-7)*B134^3 - (1.309265*10^-10)*B134^4+ 65812.39/B134</f>
        <v>-60794.231831623416</v>
      </c>
      <c r="L134">
        <f t="shared" ref="L134:L197" si="54">34085.045 + 117.224788 * B134 - 23.56414 *B134 * LN(B134) - 0.003443396 * B134^2 + 0.0000005662834 * B134^3 - 0.0000000001309265 * B134^4 + 65812.39/B134 + (4.24519*10^-22)*B134^7</f>
        <v>-38063.606637854609</v>
      </c>
      <c r="M134">
        <f t="shared" ref="M134:M197" si="55">L134-K134</f>
        <v>22730.625193768807</v>
      </c>
      <c r="N134">
        <f t="shared" ref="N134:N197" si="56">K134+20000</f>
        <v>-40794.231831623416</v>
      </c>
      <c r="O134">
        <f t="shared" ref="O134:O197" si="57">(2 * C134 + 1 * K134 + (20 * B134) - 20000)/3</f>
        <v>-82485.944730232179</v>
      </c>
      <c r="P134" s="2">
        <f t="shared" ref="P134:P197" si="58">O134+B134^1.72</f>
        <v>144491.42864476639</v>
      </c>
      <c r="Q134">
        <f t="shared" ref="Q134:Q197" si="59">(26180-9.2*B134+(0.333-0.667)*(28370+2.2*B134)+(47200-25*B134)*(0.333-0.667)^2)*(0.667)*(0.333)</f>
        <v>1205.8524353052007</v>
      </c>
      <c r="R134">
        <f t="shared" si="43"/>
        <v>-84440.927985959046</v>
      </c>
      <c r="S134">
        <f t="shared" ref="S134:S197" si="60">O134-R134</f>
        <v>1954.9832557268674</v>
      </c>
    </row>
    <row r="135" spans="2:19">
      <c r="B135" s="3">
        <v>1310</v>
      </c>
      <c r="C135">
        <f t="shared" si="47"/>
        <v>-97388.037177396356</v>
      </c>
      <c r="D135">
        <f t="shared" si="46"/>
        <v>-98112.797287786845</v>
      </c>
      <c r="E135">
        <f t="shared" si="49"/>
        <v>-99156.852840332082</v>
      </c>
      <c r="F135">
        <f t="shared" si="48"/>
        <v>-98556.846177396306</v>
      </c>
      <c r="G135">
        <f t="shared" si="50"/>
        <v>-724.76011039048899</v>
      </c>
      <c r="H135">
        <f t="shared" si="51"/>
        <v>-1768.8156629357254</v>
      </c>
      <c r="I135">
        <f t="shared" si="52"/>
        <v>-1168.8089999999502</v>
      </c>
      <c r="K135">
        <f t="shared" si="53"/>
        <v>-61474.123599667859</v>
      </c>
      <c r="L135">
        <f t="shared" si="54"/>
        <v>-38890.300738045968</v>
      </c>
      <c r="M135">
        <f t="shared" si="55"/>
        <v>22583.822861621891</v>
      </c>
      <c r="N135">
        <f t="shared" si="56"/>
        <v>-41474.123599667859</v>
      </c>
      <c r="O135">
        <f t="shared" si="57"/>
        <v>-83350.06598482019</v>
      </c>
      <c r="P135" s="2">
        <f t="shared" si="58"/>
        <v>146638.70291799412</v>
      </c>
      <c r="Q135">
        <f t="shared" si="59"/>
        <v>1177.5916979982005</v>
      </c>
      <c r="R135">
        <f t="shared" ref="R135:R198" si="61">(0.667*E135) + (0.333)*K135+Q135</f>
        <v>-85430.912305192702</v>
      </c>
      <c r="S135">
        <f t="shared" si="60"/>
        <v>2080.8463203725114</v>
      </c>
    </row>
    <row r="136" spans="2:19">
      <c r="B136" s="3">
        <v>1320</v>
      </c>
      <c r="C136">
        <f t="shared" si="47"/>
        <v>-98447.987715148833</v>
      </c>
      <c r="D136">
        <f t="shared" si="46"/>
        <v>-99183.29348021152</v>
      </c>
      <c r="E136">
        <f t="shared" si="49"/>
        <v>-100262.20350157021</v>
      </c>
      <c r="F136">
        <f t="shared" si="48"/>
        <v>-99720.035715148784</v>
      </c>
      <c r="G136">
        <f t="shared" si="50"/>
        <v>-735.30576506268699</v>
      </c>
      <c r="H136">
        <f t="shared" si="51"/>
        <v>-1814.2157864213805</v>
      </c>
      <c r="I136">
        <f t="shared" si="52"/>
        <v>-1272.0479999999516</v>
      </c>
      <c r="K136">
        <f t="shared" si="53"/>
        <v>-62156.32152182253</v>
      </c>
      <c r="L136">
        <f t="shared" si="54"/>
        <v>-39719.294113034506</v>
      </c>
      <c r="M136">
        <f t="shared" si="55"/>
        <v>22437.027408788024</v>
      </c>
      <c r="N136">
        <f t="shared" si="56"/>
        <v>-42156.32152182253</v>
      </c>
      <c r="O136">
        <f t="shared" si="57"/>
        <v>-84217.432317373401</v>
      </c>
      <c r="P136" s="2">
        <f t="shared" si="58"/>
        <v>148799.32896583597</v>
      </c>
      <c r="Q136">
        <f t="shared" si="59"/>
        <v>1149.3309606912001</v>
      </c>
      <c r="R136">
        <f t="shared" si="61"/>
        <v>-86423.613841623039</v>
      </c>
      <c r="S136">
        <f t="shared" si="60"/>
        <v>2206.1815242496377</v>
      </c>
    </row>
    <row r="137" spans="2:19">
      <c r="B137" s="3">
        <v>1330</v>
      </c>
      <c r="C137">
        <f t="shared" si="47"/>
        <v>-99511.624651799852</v>
      </c>
      <c r="D137">
        <f t="shared" si="46"/>
        <v>-100257.04180980503</v>
      </c>
      <c r="E137">
        <f t="shared" si="49"/>
        <v>-101370.45446327847</v>
      </c>
      <c r="F137">
        <f t="shared" si="48"/>
        <v>-100886.9116517998</v>
      </c>
      <c r="G137">
        <f t="shared" si="50"/>
        <v>-745.41715800517704</v>
      </c>
      <c r="H137">
        <f t="shared" si="51"/>
        <v>-1858.8298114786157</v>
      </c>
      <c r="I137">
        <f t="shared" si="52"/>
        <v>-1375.286999999953</v>
      </c>
      <c r="K137">
        <f t="shared" si="53"/>
        <v>-62840.81283691596</v>
      </c>
      <c r="L137">
        <f t="shared" si="54"/>
        <v>-40550.573735050508</v>
      </c>
      <c r="M137">
        <f t="shared" si="55"/>
        <v>22290.239101865453</v>
      </c>
      <c r="N137">
        <f t="shared" si="56"/>
        <v>-42840.81283691596</v>
      </c>
      <c r="O137">
        <f t="shared" si="57"/>
        <v>-85088.020713505219</v>
      </c>
      <c r="P137" s="2">
        <f t="shared" si="58"/>
        <v>150973.29450036422</v>
      </c>
      <c r="Q137">
        <f t="shared" si="59"/>
        <v>1121.0702233842003</v>
      </c>
      <c r="R137">
        <f t="shared" si="61"/>
        <v>-87419.013578315557</v>
      </c>
      <c r="S137">
        <f t="shared" si="60"/>
        <v>2330.9928648103378</v>
      </c>
    </row>
    <row r="138" spans="2:19">
      <c r="B138" s="3">
        <v>1340</v>
      </c>
      <c r="C138">
        <f t="shared" si="47"/>
        <v>-100578.9202695401</v>
      </c>
      <c r="D138">
        <f t="shared" si="46"/>
        <v>-101334.01782394573</v>
      </c>
      <c r="E138">
        <f t="shared" si="49"/>
        <v>-102481.58391827374</v>
      </c>
      <c r="F138">
        <f t="shared" si="48"/>
        <v>-102057.44626954006</v>
      </c>
      <c r="G138">
        <f t="shared" si="50"/>
        <v>-755.09755440562731</v>
      </c>
      <c r="H138">
        <f t="shared" si="51"/>
        <v>-1902.6636487336364</v>
      </c>
      <c r="I138">
        <f t="shared" si="52"/>
        <v>-1478.5259999999544</v>
      </c>
      <c r="K138">
        <f t="shared" si="53"/>
        <v>-63527.585016188386</v>
      </c>
      <c r="L138">
        <f t="shared" si="54"/>
        <v>-41384.126800534003</v>
      </c>
      <c r="M138">
        <f t="shared" si="55"/>
        <v>22143.458215654384</v>
      </c>
      <c r="N138">
        <f t="shared" si="56"/>
        <v>-43527.585016188386</v>
      </c>
      <c r="O138">
        <f t="shared" si="57"/>
        <v>-85961.808518422869</v>
      </c>
      <c r="P138" s="2">
        <f t="shared" si="58"/>
        <v>153160.58721474156</v>
      </c>
      <c r="Q138">
        <f t="shared" si="59"/>
        <v>1092.8094860772003</v>
      </c>
      <c r="R138">
        <f t="shared" si="61"/>
        <v>-88417.092797802121</v>
      </c>
      <c r="S138">
        <f t="shared" si="60"/>
        <v>2455.2842793792515</v>
      </c>
    </row>
    <row r="139" spans="2:19">
      <c r="B139" s="3">
        <v>1350</v>
      </c>
      <c r="C139">
        <f t="shared" si="47"/>
        <v>-101649.84726427076</v>
      </c>
      <c r="D139">
        <f t="shared" si="46"/>
        <v>-102414.19743498671</v>
      </c>
      <c r="E139">
        <f t="shared" si="49"/>
        <v>-103595.5703848626</v>
      </c>
      <c r="F139">
        <f t="shared" si="48"/>
        <v>-103231.61226427072</v>
      </c>
      <c r="G139">
        <f t="shared" si="50"/>
        <v>-764.35017071594484</v>
      </c>
      <c r="H139">
        <f t="shared" si="51"/>
        <v>-1945.7231205918361</v>
      </c>
      <c r="I139">
        <f t="shared" si="52"/>
        <v>-1581.7649999999558</v>
      </c>
      <c r="K139">
        <f t="shared" si="53"/>
        <v>-64216.625758849827</v>
      </c>
      <c r="L139">
        <f t="shared" si="54"/>
        <v>-42219.940725504988</v>
      </c>
      <c r="M139">
        <f t="shared" si="55"/>
        <v>21996.685033344838</v>
      </c>
      <c r="N139">
        <f t="shared" si="56"/>
        <v>-44216.625758849827</v>
      </c>
      <c r="O139">
        <f t="shared" si="57"/>
        <v>-86838.773429130451</v>
      </c>
      <c r="P139" s="2">
        <f t="shared" si="58"/>
        <v>155361.19478520448</v>
      </c>
      <c r="Q139">
        <f t="shared" si="59"/>
        <v>1064.5487487702003</v>
      </c>
      <c r="R139">
        <f t="shared" si="61"/>
        <v>-89417.833075630144</v>
      </c>
      <c r="S139">
        <f t="shared" si="60"/>
        <v>2579.0596464996925</v>
      </c>
    </row>
    <row r="140" spans="2:19">
      <c r="B140" s="3">
        <v>1360</v>
      </c>
      <c r="C140">
        <f t="shared" si="47"/>
        <v>-102724.37873640883</v>
      </c>
      <c r="D140">
        <f t="shared" si="46"/>
        <v>-103497.55691214465</v>
      </c>
      <c r="E140">
        <f t="shared" si="49"/>
        <v>-104712.39269960771</v>
      </c>
      <c r="F140">
        <f t="shared" si="48"/>
        <v>-104409.38273640879</v>
      </c>
      <c r="G140">
        <f t="shared" si="50"/>
        <v>-773.17817573581124</v>
      </c>
      <c r="H140">
        <f t="shared" si="51"/>
        <v>-1988.0139631988714</v>
      </c>
      <c r="I140">
        <f t="shared" si="52"/>
        <v>-1685.0039999999572</v>
      </c>
      <c r="K140">
        <f t="shared" si="53"/>
        <v>-64907.92298776703</v>
      </c>
      <c r="L140">
        <f t="shared" si="54"/>
        <v>-43058.003141059577</v>
      </c>
      <c r="M140">
        <f t="shared" si="55"/>
        <v>21849.919846707453</v>
      </c>
      <c r="N140">
        <f t="shared" si="56"/>
        <v>-44907.92298776703</v>
      </c>
      <c r="O140">
        <f t="shared" si="57"/>
        <v>-87718.893486861562</v>
      </c>
      <c r="P140" s="2">
        <f t="shared" si="58"/>
        <v>157575.10487296083</v>
      </c>
      <c r="Q140">
        <f t="shared" si="59"/>
        <v>1036.2880114632003</v>
      </c>
      <c r="R140">
        <f t="shared" si="61"/>
        <v>-90421.216274101564</v>
      </c>
      <c r="S140">
        <f t="shared" si="60"/>
        <v>2702.3227872400021</v>
      </c>
    </row>
    <row r="141" spans="2:19">
      <c r="B141" s="3">
        <v>1370</v>
      </c>
      <c r="C141">
        <f t="shared" si="47"/>
        <v>-103802.48818196496</v>
      </c>
      <c r="D141">
        <f t="shared" si="46"/>
        <v>-104584.07287362829</v>
      </c>
      <c r="E141">
        <f t="shared" si="49"/>
        <v>-105832.03001030727</v>
      </c>
      <c r="F141">
        <f t="shared" si="48"/>
        <v>-105590.73118196492</v>
      </c>
      <c r="G141">
        <f t="shared" si="50"/>
        <v>-781.58469166333089</v>
      </c>
      <c r="H141">
        <f t="shared" si="51"/>
        <v>-2029.541828342306</v>
      </c>
      <c r="I141">
        <f t="shared" si="52"/>
        <v>-1788.2429999999586</v>
      </c>
      <c r="K141">
        <f t="shared" si="53"/>
        <v>-65601.464845276074</v>
      </c>
      <c r="L141">
        <f t="shared" si="54"/>
        <v>-43898.301888989037</v>
      </c>
      <c r="M141">
        <f t="shared" si="55"/>
        <v>21703.162956287037</v>
      </c>
      <c r="N141">
        <f t="shared" si="56"/>
        <v>-45601.464845276074</v>
      </c>
      <c r="O141">
        <f t="shared" si="57"/>
        <v>-88602.147069735336</v>
      </c>
      <c r="P141" s="2">
        <f t="shared" si="58"/>
        <v>159802.30512599958</v>
      </c>
      <c r="Q141">
        <f t="shared" si="59"/>
        <v>1008.0272741562002</v>
      </c>
      <c r="R141">
        <f t="shared" si="61"/>
        <v>-91427.224536195688</v>
      </c>
      <c r="S141">
        <f t="shared" si="60"/>
        <v>2825.0774664603523</v>
      </c>
    </row>
    <row r="142" spans="2:19">
      <c r="B142" s="3">
        <v>1380</v>
      </c>
      <c r="C142">
        <f t="shared" si="47"/>
        <v>-104884.14948387886</v>
      </c>
      <c r="D142">
        <f t="shared" si="46"/>
        <v>-105673.72227899526</v>
      </c>
      <c r="E142">
        <f t="shared" si="49"/>
        <v>-106954.46176917909</v>
      </c>
      <c r="F142">
        <f t="shared" si="48"/>
        <v>-106775.63148387882</v>
      </c>
      <c r="G142">
        <f t="shared" si="50"/>
        <v>-789.57279511640081</v>
      </c>
      <c r="H142">
        <f t="shared" si="51"/>
        <v>-2070.3122853002278</v>
      </c>
      <c r="I142">
        <f t="shared" si="52"/>
        <v>-1891.48199999996</v>
      </c>
      <c r="K142">
        <f t="shared" si="53"/>
        <v>-66297.239689114343</v>
      </c>
      <c r="L142">
        <f t="shared" si="54"/>
        <v>-44740.825017515708</v>
      </c>
      <c r="M142">
        <f t="shared" si="55"/>
        <v>21556.414671598635</v>
      </c>
      <c r="N142">
        <f t="shared" si="56"/>
        <v>-46297.239689114343</v>
      </c>
      <c r="O142">
        <f t="shared" si="57"/>
        <v>-89488.512885624019</v>
      </c>
      <c r="P142" s="2">
        <f t="shared" si="58"/>
        <v>162042.78318082076</v>
      </c>
      <c r="Q142">
        <f t="shared" si="59"/>
        <v>979.76653684920018</v>
      </c>
      <c r="R142">
        <f t="shared" si="61"/>
        <v>-92435.840279668337</v>
      </c>
      <c r="S142">
        <f t="shared" si="60"/>
        <v>2947.3273940443178</v>
      </c>
    </row>
    <row r="143" spans="2:19">
      <c r="B143" s="3">
        <v>1390</v>
      </c>
      <c r="C143">
        <f t="shared" si="47"/>
        <v>-105969.33690360928</v>
      </c>
      <c r="D143">
        <f t="shared" si="46"/>
        <v>-106766.48242173175</v>
      </c>
      <c r="E143">
        <f t="shared" si="49"/>
        <v>-108079.66772624309</v>
      </c>
      <c r="F143">
        <f t="shared" si="48"/>
        <v>-107964.05790360924</v>
      </c>
      <c r="G143">
        <f t="shared" si="50"/>
        <v>-797.14551812247373</v>
      </c>
      <c r="H143">
        <f t="shared" si="51"/>
        <v>-2110.3308226338122</v>
      </c>
      <c r="I143">
        <f t="shared" si="52"/>
        <v>-1994.7209999999614</v>
      </c>
      <c r="K143">
        <f t="shared" si="53"/>
        <v>-66995.236088469872</v>
      </c>
      <c r="L143">
        <f t="shared" si="54"/>
        <v>-45585.560777142462</v>
      </c>
      <c r="M143">
        <f t="shared" si="55"/>
        <v>21409.67531132741</v>
      </c>
      <c r="N143">
        <f t="shared" si="56"/>
        <v>-46995.236088469872</v>
      </c>
      <c r="O143">
        <f t="shared" si="57"/>
        <v>-90377.969965229466</v>
      </c>
      <c r="P143" s="2">
        <f t="shared" si="58"/>
        <v>164296.52666408982</v>
      </c>
      <c r="Q143">
        <f t="shared" si="59"/>
        <v>951.50579954220018</v>
      </c>
      <c r="R143">
        <f t="shared" si="61"/>
        <v>-93447.046191322414</v>
      </c>
      <c r="S143">
        <f t="shared" si="60"/>
        <v>3069.0762260929478</v>
      </c>
    </row>
    <row r="144" spans="2:19">
      <c r="B144" s="3">
        <v>1400</v>
      </c>
      <c r="C144">
        <f t="shared" si="47"/>
        <v>-107058.02507296263</v>
      </c>
      <c r="D144">
        <f t="shared" si="46"/>
        <v>-107862.33092204446</v>
      </c>
      <c r="E144">
        <f t="shared" si="49"/>
        <v>-109207.62792289339</v>
      </c>
      <c r="F144">
        <f t="shared" si="48"/>
        <v>-109155.98507296259</v>
      </c>
      <c r="G144">
        <f t="shared" si="50"/>
        <v>-804.30584908183664</v>
      </c>
      <c r="H144">
        <f t="shared" si="51"/>
        <v>-2149.6028499307577</v>
      </c>
      <c r="I144">
        <f t="shared" si="52"/>
        <v>-2097.9599999999627</v>
      </c>
      <c r="K144">
        <f t="shared" si="53"/>
        <v>-67695.442820141296</v>
      </c>
      <c r="L144">
        <f t="shared" si="54"/>
        <v>-46432.49761661081</v>
      </c>
      <c r="M144">
        <f t="shared" si="55"/>
        <v>21262.945203530486</v>
      </c>
      <c r="N144">
        <f t="shared" si="56"/>
        <v>-47695.442820141296</v>
      </c>
      <c r="O144">
        <f t="shared" si="57"/>
        <v>-91270.497655355532</v>
      </c>
      <c r="P144" s="2">
        <f t="shared" si="58"/>
        <v>166563.52319421421</v>
      </c>
      <c r="Q144">
        <f t="shared" si="59"/>
        <v>923.24506223520041</v>
      </c>
      <c r="R144">
        <f t="shared" si="61"/>
        <v>-94460.825221441744</v>
      </c>
      <c r="S144">
        <f t="shared" si="60"/>
        <v>3190.3275660862128</v>
      </c>
    </row>
    <row r="145" spans="2:19">
      <c r="B145" s="3">
        <v>1410</v>
      </c>
      <c r="C145">
        <f t="shared" si="47"/>
        <v>-108150.18898615759</v>
      </c>
      <c r="D145">
        <f t="shared" si="46"/>
        <v>-108961.24571986008</v>
      </c>
      <c r="E145">
        <f t="shared" si="49"/>
        <v>-110338.32268565416</v>
      </c>
      <c r="F145">
        <f t="shared" si="48"/>
        <v>-110351.38798615756</v>
      </c>
      <c r="G145">
        <f t="shared" si="50"/>
        <v>-811.05673370248405</v>
      </c>
      <c r="H145">
        <f t="shared" si="51"/>
        <v>-2188.1336994965677</v>
      </c>
      <c r="I145">
        <f t="shared" si="52"/>
        <v>-2201.1989999999641</v>
      </c>
      <c r="K145">
        <f t="shared" si="53"/>
        <v>-68397.848864807078</v>
      </c>
      <c r="L145">
        <f t="shared" si="54"/>
        <v>-47281.62417896487</v>
      </c>
      <c r="M145">
        <f t="shared" si="55"/>
        <v>21116.224685842208</v>
      </c>
      <c r="N145">
        <f t="shared" si="56"/>
        <v>-48397.848864807078</v>
      </c>
      <c r="O145">
        <f t="shared" si="57"/>
        <v>-92166.075612374072</v>
      </c>
      <c r="P145" s="2">
        <f t="shared" si="58"/>
        <v>168843.76038285356</v>
      </c>
      <c r="Q145">
        <f t="shared" si="59"/>
        <v>894.98432492820041</v>
      </c>
      <c r="R145">
        <f t="shared" si="61"/>
        <v>-95477.16057838389</v>
      </c>
      <c r="S145">
        <f t="shared" si="60"/>
        <v>3311.0849660098174</v>
      </c>
    </row>
    <row r="146" spans="2:19">
      <c r="B146" s="3">
        <v>1420</v>
      </c>
      <c r="C146">
        <f t="shared" si="47"/>
        <v>-109245.80399211403</v>
      </c>
      <c r="D146">
        <f t="shared" si="46"/>
        <v>-110063.20506802178</v>
      </c>
      <c r="E146">
        <f t="shared" si="49"/>
        <v>-111471.7326201133</v>
      </c>
      <c r="F146">
        <f t="shared" si="48"/>
        <v>-111550.241992114</v>
      </c>
      <c r="G146">
        <f t="shared" si="50"/>
        <v>-817.40107590775006</v>
      </c>
      <c r="H146">
        <f t="shared" si="51"/>
        <v>-2225.9286279992666</v>
      </c>
      <c r="I146">
        <f t="shared" si="52"/>
        <v>-2304.4379999999655</v>
      </c>
      <c r="K146">
        <f t="shared" si="53"/>
        <v>-69102.443403398094</v>
      </c>
      <c r="L146">
        <f t="shared" si="54"/>
        <v>-48132.929297715535</v>
      </c>
      <c r="M146">
        <f t="shared" si="55"/>
        <v>20969.51410568256</v>
      </c>
      <c r="N146">
        <f t="shared" si="56"/>
        <v>-49102.443403398094</v>
      </c>
      <c r="O146">
        <f t="shared" si="57"/>
        <v>-93064.683795875389</v>
      </c>
      <c r="P146" s="2">
        <f t="shared" si="58"/>
        <v>171137.2258363578</v>
      </c>
      <c r="Q146">
        <f t="shared" si="59"/>
        <v>866.72358762120041</v>
      </c>
      <c r="R146">
        <f t="shared" si="61"/>
        <v>-96496.035723325942</v>
      </c>
      <c r="S146">
        <f t="shared" si="60"/>
        <v>3431.3519274505525</v>
      </c>
    </row>
    <row r="147" spans="2:19">
      <c r="B147" s="3">
        <v>1430</v>
      </c>
      <c r="C147">
        <f t="shared" si="47"/>
        <v>-110344.84578695835</v>
      </c>
      <c r="D147">
        <f t="shared" si="46"/>
        <v>-111168.18752567843</v>
      </c>
      <c r="E147">
        <f t="shared" si="49"/>
        <v>-112607.83860502596</v>
      </c>
      <c r="F147">
        <f t="shared" si="48"/>
        <v>-112752.52278695832</v>
      </c>
      <c r="G147">
        <f t="shared" si="50"/>
        <v>-823.34173872007523</v>
      </c>
      <c r="H147">
        <f t="shared" si="51"/>
        <v>-2262.992818067607</v>
      </c>
      <c r="I147">
        <f t="shared" si="52"/>
        <v>-2407.6769999999669</v>
      </c>
      <c r="K147">
        <f t="shared" si="53"/>
        <v>-69809.21581357166</v>
      </c>
      <c r="L147">
        <f t="shared" si="54"/>
        <v>-48986.401993103427</v>
      </c>
      <c r="M147">
        <f t="shared" si="55"/>
        <v>20822.813820468233</v>
      </c>
      <c r="N147">
        <f t="shared" si="56"/>
        <v>-49809.21581357166</v>
      </c>
      <c r="O147">
        <f t="shared" si="57"/>
        <v>-93966.302462496111</v>
      </c>
      <c r="P147" s="2">
        <f t="shared" si="58"/>
        <v>173443.9071571455</v>
      </c>
      <c r="Q147">
        <f t="shared" si="59"/>
        <v>838.4628503142003</v>
      </c>
      <c r="R147">
        <f t="shared" si="61"/>
        <v>-97517.434365157475</v>
      </c>
      <c r="S147">
        <f t="shared" si="60"/>
        <v>3551.1319026613637</v>
      </c>
    </row>
    <row r="148" spans="2:19">
      <c r="B148" s="3">
        <v>1440</v>
      </c>
      <c r="C148">
        <f t="shared" si="47"/>
        <v>-111447.29040674015</v>
      </c>
      <c r="D148">
        <f t="shared" si="46"/>
        <v>-112276.17195185856</v>
      </c>
      <c r="E148">
        <f t="shared" si="49"/>
        <v>-113746.62178658426</v>
      </c>
      <c r="F148">
        <f t="shared" si="48"/>
        <v>-113958.20640674012</v>
      </c>
      <c r="G148">
        <f t="shared" si="50"/>
        <v>-828.88154511840548</v>
      </c>
      <c r="H148">
        <f t="shared" si="51"/>
        <v>-2299.3313798441086</v>
      </c>
      <c r="I148">
        <f t="shared" si="52"/>
        <v>-2510.9159999999683</v>
      </c>
      <c r="K148">
        <f t="shared" si="53"/>
        <v>-70518.15566628227</v>
      </c>
      <c r="L148">
        <f t="shared" si="54"/>
        <v>-49842.031468455767</v>
      </c>
      <c r="M148">
        <f t="shared" si="55"/>
        <v>20676.124197826502</v>
      </c>
      <c r="N148">
        <f t="shared" si="56"/>
        <v>-50518.15566628227</v>
      </c>
      <c r="O148">
        <f t="shared" si="57"/>
        <v>-94870.912159920859</v>
      </c>
      <c r="P148" s="2">
        <f t="shared" si="58"/>
        <v>175763.79194501543</v>
      </c>
      <c r="Q148">
        <f t="shared" si="59"/>
        <v>810.2021130072003</v>
      </c>
      <c r="R148">
        <f t="shared" si="61"/>
        <v>-98541.340455516518</v>
      </c>
      <c r="S148">
        <f t="shared" si="60"/>
        <v>3670.4282955956587</v>
      </c>
    </row>
    <row r="149" spans="2:19">
      <c r="B149" s="3">
        <v>1450</v>
      </c>
      <c r="C149">
        <f t="shared" si="47"/>
        <v>-112553.11422034935</v>
      </c>
      <c r="D149">
        <f t="shared" si="46"/>
        <v>-113387.13749922201</v>
      </c>
      <c r="E149">
        <f t="shared" si="49"/>
        <v>-114888.06357284478</v>
      </c>
      <c r="F149">
        <f t="shared" si="48"/>
        <v>-115167.26922034932</v>
      </c>
      <c r="G149">
        <f t="shared" si="50"/>
        <v>-834.0232788726571</v>
      </c>
      <c r="H149">
        <f t="shared" si="51"/>
        <v>-2334.9493524954305</v>
      </c>
      <c r="I149">
        <f t="shared" si="52"/>
        <v>-2614.1549999999697</v>
      </c>
      <c r="K149">
        <f t="shared" si="53"/>
        <v>-71229.252722446428</v>
      </c>
      <c r="L149">
        <f t="shared" si="54"/>
        <v>-50699.807106633292</v>
      </c>
      <c r="M149">
        <f t="shared" si="55"/>
        <v>20529.445615813136</v>
      </c>
      <c r="N149">
        <f t="shared" si="56"/>
        <v>-51229.252722446428</v>
      </c>
      <c r="O149">
        <f t="shared" si="57"/>
        <v>-95778.493721048391</v>
      </c>
      <c r="P149" s="2">
        <f t="shared" si="58"/>
        <v>178096.86779840215</v>
      </c>
      <c r="Q149">
        <f t="shared" si="59"/>
        <v>781.9413757002003</v>
      </c>
      <c r="R149">
        <f t="shared" si="61"/>
        <v>-99567.738183961934</v>
      </c>
      <c r="S149">
        <f t="shared" si="60"/>
        <v>3789.2444629135425</v>
      </c>
    </row>
    <row r="150" spans="2:19">
      <c r="B150" s="3">
        <v>1460</v>
      </c>
      <c r="C150">
        <f t="shared" si="47"/>
        <v>-113662.29392263008</v>
      </c>
      <c r="D150">
        <f t="shared" si="46"/>
        <v>-114501.06360798533</v>
      </c>
      <c r="E150">
        <f t="shared" si="49"/>
        <v>-116032.14562831091</v>
      </c>
      <c r="F150">
        <f t="shared" si="48"/>
        <v>-116379.68792263005</v>
      </c>
      <c r="G150">
        <f t="shared" si="50"/>
        <v>-838.76968535524793</v>
      </c>
      <c r="H150">
        <f t="shared" si="51"/>
        <v>-2369.8517056808341</v>
      </c>
      <c r="I150">
        <f t="shared" si="52"/>
        <v>-2717.3939999999711</v>
      </c>
      <c r="K150">
        <f t="shared" si="53"/>
        <v>-71942.496929698333</v>
      </c>
      <c r="L150">
        <f t="shared" si="54"/>
        <v>-51559.718466566257</v>
      </c>
      <c r="M150">
        <f t="shared" si="55"/>
        <v>20382.778463132076</v>
      </c>
      <c r="N150">
        <f t="shared" si="56"/>
        <v>-51942.496929698333</v>
      </c>
      <c r="O150">
        <f t="shared" si="57"/>
        <v>-96689.028258319493</v>
      </c>
      <c r="P150" s="2">
        <f t="shared" si="58"/>
        <v>180443.12231557426</v>
      </c>
      <c r="Q150">
        <f t="shared" si="59"/>
        <v>753.68063839320018</v>
      </c>
      <c r="R150">
        <f t="shared" si="61"/>
        <v>-100596.61197327974</v>
      </c>
      <c r="S150">
        <f t="shared" si="60"/>
        <v>3907.5837149602448</v>
      </c>
    </row>
    <row r="151" spans="2:19">
      <c r="B151" s="3">
        <v>1470</v>
      </c>
      <c r="C151">
        <f t="shared" si="47"/>
        <v>-114774.80652768305</v>
      </c>
      <c r="D151">
        <f t="shared" si="46"/>
        <v>-115617.93000001251</v>
      </c>
      <c r="E151">
        <f t="shared" si="49"/>
        <v>-117178.84986866347</v>
      </c>
      <c r="F151">
        <f t="shared" si="48"/>
        <v>-117595.43952768302</v>
      </c>
      <c r="G151">
        <f t="shared" si="50"/>
        <v>-843.12347232946195</v>
      </c>
      <c r="H151">
        <f t="shared" si="51"/>
        <v>-2404.0433409804245</v>
      </c>
      <c r="I151">
        <f t="shared" si="52"/>
        <v>-2820.6329999999725</v>
      </c>
      <c r="K151">
        <f t="shared" si="53"/>
        <v>-72657.878419233195</v>
      </c>
      <c r="L151">
        <f t="shared" si="54"/>
        <v>-52421.75527987408</v>
      </c>
      <c r="M151">
        <f t="shared" si="55"/>
        <v>20236.123139359115</v>
      </c>
      <c r="N151">
        <f t="shared" si="56"/>
        <v>-52657.878419233195</v>
      </c>
      <c r="O151">
        <f t="shared" si="57"/>
        <v>-97602.497158199767</v>
      </c>
      <c r="P151" s="2">
        <f t="shared" si="58"/>
        <v>182802.54309577774</v>
      </c>
      <c r="Q151">
        <f t="shared" si="59"/>
        <v>725.4199010862003</v>
      </c>
      <c r="R151">
        <f t="shared" si="61"/>
        <v>-101627.94647491699</v>
      </c>
      <c r="S151">
        <f t="shared" si="60"/>
        <v>4025.4493167172186</v>
      </c>
    </row>
    <row r="152" spans="2:19">
      <c r="B152" s="3">
        <v>1480</v>
      </c>
      <c r="C152">
        <f t="shared" si="47"/>
        <v>-115890.62936234905</v>
      </c>
      <c r="D152">
        <f t="shared" si="46"/>
        <v>-116737.71667306701</v>
      </c>
      <c r="E152">
        <f t="shared" si="49"/>
        <v>-118328.15845563367</v>
      </c>
      <c r="F152">
        <f t="shared" si="48"/>
        <v>-118814.50136234902</v>
      </c>
      <c r="G152">
        <f t="shared" si="50"/>
        <v>-847.08731071796501</v>
      </c>
      <c r="H152">
        <f t="shared" si="51"/>
        <v>-2437.5290932846256</v>
      </c>
      <c r="I152">
        <f t="shared" si="52"/>
        <v>-2923.8719999999739</v>
      </c>
      <c r="K152">
        <f t="shared" si="53"/>
        <v>-73375.387502734855</v>
      </c>
      <c r="L152">
        <f t="shared" si="54"/>
        <v>-53285.907447566606</v>
      </c>
      <c r="M152">
        <f t="shared" si="55"/>
        <v>20089.480055168249</v>
      </c>
      <c r="N152">
        <f t="shared" si="56"/>
        <v>-53375.387502734855</v>
      </c>
      <c r="O152">
        <f t="shared" si="57"/>
        <v>-98518.88207581098</v>
      </c>
      <c r="P152" s="2">
        <f t="shared" si="58"/>
        <v>185175.11774032767</v>
      </c>
      <c r="Q152">
        <f t="shared" si="59"/>
        <v>697.15916377920041</v>
      </c>
      <c r="R152">
        <f t="shared" si="61"/>
        <v>-102661.72656453917</v>
      </c>
      <c r="S152">
        <f t="shared" si="60"/>
        <v>4142.8444887281948</v>
      </c>
    </row>
    <row r="153" spans="2:19">
      <c r="B153" s="3">
        <v>1490</v>
      </c>
      <c r="C153">
        <f t="shared" si="47"/>
        <v>-117009.74005987047</v>
      </c>
      <c r="D153">
        <f t="shared" si="46"/>
        <v>-117860.40389521897</v>
      </c>
      <c r="E153">
        <f t="shared" si="49"/>
        <v>-119480.05379201623</v>
      </c>
      <c r="F153">
        <f t="shared" si="48"/>
        <v>-120036.85105987045</v>
      </c>
      <c r="G153">
        <f t="shared" si="50"/>
        <v>-850.6638353485032</v>
      </c>
      <c r="H153">
        <f t="shared" si="51"/>
        <v>-2470.3137321457616</v>
      </c>
      <c r="I153">
        <f t="shared" si="52"/>
        <v>-3027.1109999999753</v>
      </c>
      <c r="K153">
        <f t="shared" si="53"/>
        <v>-74095.014669386335</v>
      </c>
      <c r="L153">
        <f t="shared" si="54"/>
        <v>-54152.165036824736</v>
      </c>
      <c r="M153">
        <f t="shared" si="55"/>
        <v>19942.8496325616</v>
      </c>
      <c r="N153">
        <f t="shared" si="56"/>
        <v>-54095.014669386335</v>
      </c>
      <c r="O153">
        <f t="shared" si="57"/>
        <v>-99438.164929709092</v>
      </c>
      <c r="P153" s="2">
        <f t="shared" si="58"/>
        <v>187560.83385364973</v>
      </c>
      <c r="Q153">
        <f t="shared" si="59"/>
        <v>668.89842647220041</v>
      </c>
      <c r="R153">
        <f t="shared" si="61"/>
        <v>-103697.9373377083</v>
      </c>
      <c r="S153">
        <f t="shared" si="60"/>
        <v>4259.772407999204</v>
      </c>
    </row>
    <row r="154" spans="2:19">
      <c r="B154" s="3">
        <v>1500</v>
      </c>
      <c r="C154">
        <f t="shared" si="47"/>
        <v>-118132.11655372119</v>
      </c>
      <c r="D154">
        <f t="shared" si="46"/>
        <v>-118985.97219940252</v>
      </c>
      <c r="E154">
        <f t="shared" si="49"/>
        <v>-120634.51851681538</v>
      </c>
      <c r="F154">
        <f t="shared" si="48"/>
        <v>-121262.46655372111</v>
      </c>
      <c r="G154">
        <f t="shared" si="50"/>
        <v>-853.85564568132395</v>
      </c>
      <c r="H154">
        <f t="shared" si="51"/>
        <v>-2502.4019630941912</v>
      </c>
      <c r="I154">
        <f t="shared" si="52"/>
        <v>-3130.3499999999185</v>
      </c>
      <c r="K154">
        <f t="shared" si="53"/>
        <v>-74816.750582958397</v>
      </c>
      <c r="L154">
        <f t="shared" si="54"/>
        <v>-55020.518277856856</v>
      </c>
      <c r="M154">
        <f t="shared" si="55"/>
        <v>19796.232305101541</v>
      </c>
      <c r="N154">
        <f t="shared" si="56"/>
        <v>-54816.750582958397</v>
      </c>
      <c r="O154">
        <f t="shared" si="57"/>
        <v>-100360.32789680026</v>
      </c>
      <c r="P154" s="2">
        <f t="shared" si="58"/>
        <v>189959.67904427671</v>
      </c>
      <c r="Q154">
        <f t="shared" si="59"/>
        <v>640.63768916520041</v>
      </c>
      <c r="R154">
        <f t="shared" si="61"/>
        <v>-104736.5641056758</v>
      </c>
      <c r="S154">
        <f t="shared" si="60"/>
        <v>4376.2362088755472</v>
      </c>
    </row>
    <row r="155" spans="2:19">
      <c r="B155" s="3">
        <v>1510</v>
      </c>
      <c r="C155">
        <f t="shared" si="47"/>
        <v>-119257.73707160179</v>
      </c>
      <c r="D155">
        <f t="shared" si="46"/>
        <v>-120114.40237811877</v>
      </c>
      <c r="E155">
        <f t="shared" si="49"/>
        <v>-121791.53550052037</v>
      </c>
      <c r="F155">
        <f t="shared" si="48"/>
        <v>-122491.32607160171</v>
      </c>
      <c r="G155">
        <f t="shared" si="50"/>
        <v>-856.66530651698122</v>
      </c>
      <c r="H155">
        <f t="shared" si="51"/>
        <v>-2533.7984289185842</v>
      </c>
      <c r="I155">
        <f t="shared" si="52"/>
        <v>-3233.5889999999199</v>
      </c>
      <c r="K155">
        <f t="shared" si="53"/>
        <v>-75540.586078975641</v>
      </c>
      <c r="L155">
        <f t="shared" si="54"/>
        <v>-55890.957560828327</v>
      </c>
      <c r="M155">
        <f t="shared" si="55"/>
        <v>19649.628518147314</v>
      </c>
      <c r="N155">
        <f t="shared" si="56"/>
        <v>-55540.586078975641</v>
      </c>
      <c r="O155">
        <f t="shared" si="57"/>
        <v>-101285.35340739308</v>
      </c>
      <c r="P155" s="2">
        <f t="shared" si="58"/>
        <v>192371.64092579501</v>
      </c>
      <c r="Q155">
        <f t="shared" si="59"/>
        <v>612.3769518582003</v>
      </c>
      <c r="R155">
        <f t="shared" si="61"/>
        <v>-105777.59239128779</v>
      </c>
      <c r="S155">
        <f t="shared" si="60"/>
        <v>4492.2389838947129</v>
      </c>
    </row>
    <row r="156" spans="2:19">
      <c r="B156" s="3">
        <v>1520</v>
      </c>
      <c r="C156">
        <f t="shared" si="47"/>
        <v>-120386.5801295946</v>
      </c>
      <c r="D156">
        <f t="shared" si="46"/>
        <v>-121245.67547827814</v>
      </c>
      <c r="E156">
        <f t="shared" si="49"/>
        <v>-122951.0878405064</v>
      </c>
      <c r="F156">
        <f t="shared" si="48"/>
        <v>-123723.40812959452</v>
      </c>
      <c r="G156">
        <f t="shared" si="50"/>
        <v>-859.09534868353512</v>
      </c>
      <c r="H156">
        <f t="shared" si="51"/>
        <v>-2564.5077109117992</v>
      </c>
      <c r="I156">
        <f t="shared" si="52"/>
        <v>-3336.8279999999213</v>
      </c>
      <c r="K156">
        <f t="shared" si="53"/>
        <v>-76266.512161956358</v>
      </c>
      <c r="L156">
        <f t="shared" si="54"/>
        <v>-56763.47343286276</v>
      </c>
      <c r="M156">
        <f t="shared" si="55"/>
        <v>19503.038729093598</v>
      </c>
      <c r="N156">
        <f t="shared" si="56"/>
        <v>-56266.512161956358</v>
      </c>
      <c r="O156">
        <f t="shared" si="57"/>
        <v>-102213.22414038185</v>
      </c>
      <c r="P156" s="2">
        <f t="shared" si="58"/>
        <v>194796.70711775182</v>
      </c>
      <c r="Q156">
        <f t="shared" si="59"/>
        <v>584.11621455120041</v>
      </c>
      <c r="R156">
        <f t="shared" si="61"/>
        <v>-106821.00792499803</v>
      </c>
      <c r="S156">
        <f t="shared" si="60"/>
        <v>4607.7837846161856</v>
      </c>
    </row>
    <row r="157" spans="2:19">
      <c r="B157" s="3">
        <v>1530</v>
      </c>
      <c r="C157">
        <f t="shared" si="47"/>
        <v>-121518.62452647067</v>
      </c>
      <c r="D157">
        <f t="shared" si="46"/>
        <v>-122379.77279617934</v>
      </c>
      <c r="E157">
        <f t="shared" si="49"/>
        <v>-124113.15885655646</v>
      </c>
      <c r="F157">
        <f t="shared" si="48"/>
        <v>-124958.69152647059</v>
      </c>
      <c r="G157">
        <f t="shared" si="50"/>
        <v>-861.1482697086758</v>
      </c>
      <c r="H157">
        <f t="shared" si="51"/>
        <v>-2594.534330085793</v>
      </c>
      <c r="I157">
        <f t="shared" si="52"/>
        <v>-3440.0669999999227</v>
      </c>
      <c r="K157">
        <f t="shared" si="53"/>
        <v>-76994.520002724079</v>
      </c>
      <c r="L157">
        <f t="shared" si="54"/>
        <v>-57638.056595110815</v>
      </c>
      <c r="M157">
        <f t="shared" si="55"/>
        <v>19356.463407613264</v>
      </c>
      <c r="N157">
        <f t="shared" si="56"/>
        <v>-56994.520002724079</v>
      </c>
      <c r="O157">
        <f t="shared" si="57"/>
        <v>-103143.92301855514</v>
      </c>
      <c r="P157" s="2">
        <f t="shared" si="58"/>
        <v>197234.86524651607</v>
      </c>
      <c r="Q157">
        <f t="shared" si="59"/>
        <v>555.8554772442003</v>
      </c>
      <c r="R157">
        <f t="shared" si="61"/>
        <v>-107866.79664098608</v>
      </c>
      <c r="S157">
        <f t="shared" si="60"/>
        <v>4722.8736224309396</v>
      </c>
    </row>
    <row r="158" spans="2:19">
      <c r="B158" s="3">
        <v>1540</v>
      </c>
      <c r="C158">
        <f t="shared" si="47"/>
        <v>-122653.84933814761</v>
      </c>
      <c r="D158">
        <f t="shared" si="46"/>
        <v>-123516.67587261915</v>
      </c>
      <c r="E158">
        <f t="shared" si="49"/>
        <v>-125277.73208650027</v>
      </c>
      <c r="F158">
        <f t="shared" si="48"/>
        <v>-126197.15533814754</v>
      </c>
      <c r="G158">
        <f t="shared" si="50"/>
        <v>-862.8265344715328</v>
      </c>
      <c r="H158">
        <f t="shared" si="51"/>
        <v>-2623.8827483526547</v>
      </c>
      <c r="I158">
        <f t="shared" si="52"/>
        <v>-3543.3059999999241</v>
      </c>
      <c r="K158">
        <f t="shared" si="53"/>
        <v>-77724.600935788636</v>
      </c>
      <c r="L158">
        <f t="shared" si="54"/>
        <v>-58514.697899886305</v>
      </c>
      <c r="M158">
        <f t="shared" si="55"/>
        <v>19209.903035902331</v>
      </c>
      <c r="N158">
        <f t="shared" si="56"/>
        <v>-57724.600935788636</v>
      </c>
      <c r="O158">
        <f t="shared" si="57"/>
        <v>-104077.43320402796</v>
      </c>
      <c r="P158" s="2">
        <f t="shared" si="58"/>
        <v>199686.10294610448</v>
      </c>
      <c r="Q158">
        <f t="shared" si="59"/>
        <v>527.59473993720042</v>
      </c>
      <c r="R158">
        <f t="shared" si="61"/>
        <v>-108914.9446733761</v>
      </c>
      <c r="S158">
        <f t="shared" si="60"/>
        <v>4837.5114693481446</v>
      </c>
    </row>
    <row r="159" spans="2:19">
      <c r="B159" s="3">
        <v>1550</v>
      </c>
      <c r="C159">
        <f t="shared" si="47"/>
        <v>-123792.23391229031</v>
      </c>
      <c r="D159">
        <f t="shared" si="46"/>
        <v>-124656.36648812948</v>
      </c>
      <c r="E159">
        <f t="shared" si="49"/>
        <v>-126444.79128196667</v>
      </c>
      <c r="F159">
        <f t="shared" si="48"/>
        <v>-127438.77891229023</v>
      </c>
      <c r="G159">
        <f t="shared" si="50"/>
        <v>-864.13257583917584</v>
      </c>
      <c r="H159">
        <f t="shared" si="51"/>
        <v>-2652.5573696763604</v>
      </c>
      <c r="I159">
        <f t="shared" si="52"/>
        <v>-3646.5449999999255</v>
      </c>
      <c r="K159">
        <f t="shared" si="53"/>
        <v>-78456.746456794572</v>
      </c>
      <c r="L159">
        <f t="shared" si="54"/>
        <v>-59393.388347865075</v>
      </c>
      <c r="M159">
        <f t="shared" si="55"/>
        <v>19063.358108929497</v>
      </c>
      <c r="N159">
        <f t="shared" si="56"/>
        <v>-58456.746456794572</v>
      </c>
      <c r="O159">
        <f t="shared" si="57"/>
        <v>-105013.73809379172</v>
      </c>
      <c r="P159" s="2">
        <f t="shared" si="58"/>
        <v>202150.4078589651</v>
      </c>
      <c r="Q159">
        <f t="shared" si="59"/>
        <v>499.33400263020042</v>
      </c>
      <c r="R159">
        <f t="shared" si="61"/>
        <v>-109965.43835255416</v>
      </c>
      <c r="S159">
        <f t="shared" si="60"/>
        <v>4951.7002587624447</v>
      </c>
    </row>
    <row r="160" spans="2:19">
      <c r="B160" s="3">
        <v>1560</v>
      </c>
      <c r="C160">
        <f t="shared" si="47"/>
        <v>-124933.75786305027</v>
      </c>
      <c r="D160">
        <f t="shared" si="46"/>
        <v>-125798.82665833691</v>
      </c>
      <c r="E160">
        <f t="shared" si="49"/>
        <v>-127614.32040424494</v>
      </c>
      <c r="F160">
        <f t="shared" si="48"/>
        <v>-128683.5418630502</v>
      </c>
      <c r="G160">
        <f t="shared" si="50"/>
        <v>-865.06879528664285</v>
      </c>
      <c r="H160">
        <f t="shared" si="51"/>
        <v>-2680.5625411946676</v>
      </c>
      <c r="I160">
        <f t="shared" si="52"/>
        <v>-3749.7839999999269</v>
      </c>
      <c r="K160">
        <f t="shared" si="53"/>
        <v>-79190.948220034203</v>
      </c>
      <c r="L160">
        <f t="shared" si="54"/>
        <v>-60274.11908534656</v>
      </c>
      <c r="M160">
        <f t="shared" si="55"/>
        <v>18916.829134687643</v>
      </c>
      <c r="N160">
        <f t="shared" si="56"/>
        <v>-59190.948220034203</v>
      </c>
      <c r="O160">
        <f t="shared" si="57"/>
        <v>-105952.82131537824</v>
      </c>
      <c r="P160" s="2">
        <f t="shared" si="58"/>
        <v>204627.76763672446</v>
      </c>
      <c r="Q160">
        <f t="shared" si="59"/>
        <v>471.07326532320036</v>
      </c>
      <c r="R160">
        <f t="shared" si="61"/>
        <v>-111018.26420157957</v>
      </c>
      <c r="S160">
        <f t="shared" si="60"/>
        <v>5065.4428862013301</v>
      </c>
    </row>
    <row r="161" spans="2:19">
      <c r="B161" s="3">
        <v>1570</v>
      </c>
      <c r="C161">
        <f t="shared" si="47"/>
        <v>-126078.40106594213</v>
      </c>
      <c r="D161">
        <f t="shared" si="46"/>
        <v>-126944.03862944152</v>
      </c>
      <c r="E161">
        <f t="shared" si="49"/>
        <v>-128786.30362025351</v>
      </c>
      <c r="F161">
        <f t="shared" si="48"/>
        <v>-129931.42406594206</v>
      </c>
      <c r="G161">
        <f t="shared" si="50"/>
        <v>-865.63756349938922</v>
      </c>
      <c r="H161">
        <f t="shared" si="51"/>
        <v>-2707.9025543113821</v>
      </c>
      <c r="I161">
        <f t="shared" si="52"/>
        <v>-3853.0229999999283</v>
      </c>
      <c r="K161">
        <f t="shared" si="53"/>
        <v>-79927.198036023838</v>
      </c>
      <c r="L161">
        <f t="shared" si="54"/>
        <v>-61156.881401574472</v>
      </c>
      <c r="M161">
        <f t="shared" si="55"/>
        <v>18770.316634449366</v>
      </c>
      <c r="N161">
        <f t="shared" si="56"/>
        <v>-59927.198036023838</v>
      </c>
      <c r="O161">
        <f t="shared" si="57"/>
        <v>-106894.66672263603</v>
      </c>
      <c r="P161" s="2">
        <f t="shared" si="58"/>
        <v>207118.16994090105</v>
      </c>
      <c r="Q161">
        <f t="shared" si="59"/>
        <v>442.81252801620042</v>
      </c>
      <c r="R161">
        <f t="shared" si="61"/>
        <v>-112073.40893268882</v>
      </c>
      <c r="S161">
        <f t="shared" si="60"/>
        <v>5178.7422100527911</v>
      </c>
    </row>
    <row r="162" spans="2:19">
      <c r="B162" s="3">
        <v>1580</v>
      </c>
      <c r="C162">
        <f t="shared" si="47"/>
        <v>-127226.14365284826</v>
      </c>
      <c r="D162">
        <f t="shared" si="46"/>
        <v>-128091.9848738116</v>
      </c>
      <c r="E162">
        <f t="shared" si="49"/>
        <v>-129960.72529861017</v>
      </c>
      <c r="F162">
        <f t="shared" si="48"/>
        <v>-131182.40565284819</v>
      </c>
      <c r="G162">
        <f t="shared" si="50"/>
        <v>-865.84122096333886</v>
      </c>
      <c r="H162">
        <f t="shared" si="51"/>
        <v>-2734.5816457619076</v>
      </c>
      <c r="I162">
        <f t="shared" si="52"/>
        <v>-3956.2619999999297</v>
      </c>
      <c r="K162">
        <f t="shared" si="53"/>
        <v>-80665.487869141492</v>
      </c>
      <c r="L162">
        <f t="shared" si="54"/>
        <v>-62041.666726115742</v>
      </c>
      <c r="M162">
        <f t="shared" si="55"/>
        <v>18623.821143025751</v>
      </c>
      <c r="N162">
        <f t="shared" si="56"/>
        <v>-60665.487869141492</v>
      </c>
      <c r="O162">
        <f t="shared" si="57"/>
        <v>-107839.25839161268</v>
      </c>
      <c r="P162" s="2">
        <f t="shared" si="58"/>
        <v>209621.60244358529</v>
      </c>
      <c r="Q162">
        <f t="shared" si="59"/>
        <v>414.55179070920036</v>
      </c>
      <c r="R162">
        <f t="shared" si="61"/>
        <v>-113130.85944388791</v>
      </c>
      <c r="S162">
        <f t="shared" si="60"/>
        <v>5291.6010522752331</v>
      </c>
    </row>
    <row r="163" spans="2:19">
      <c r="B163" s="3">
        <v>1590</v>
      </c>
      <c r="C163">
        <f t="shared" si="47"/>
        <v>-128376.96600715152</v>
      </c>
      <c r="D163">
        <f t="shared" si="46"/>
        <v>-129242.64808568807</v>
      </c>
      <c r="E163">
        <f t="shared" si="49"/>
        <v>-131137.57000580186</v>
      </c>
      <c r="F163">
        <f t="shared" si="48"/>
        <v>-132436.46700715146</v>
      </c>
      <c r="G163">
        <f t="shared" si="50"/>
        <v>-865.68207853654167</v>
      </c>
      <c r="H163">
        <f t="shared" si="51"/>
        <v>-2760.6039986503311</v>
      </c>
      <c r="I163">
        <f t="shared" si="52"/>
        <v>-4059.5009999999311</v>
      </c>
      <c r="K163">
        <f t="shared" si="53"/>
        <v>-81405.809835323074</v>
      </c>
      <c r="L163">
        <f t="shared" si="54"/>
        <v>-62928.466626294641</v>
      </c>
      <c r="M163">
        <f t="shared" si="55"/>
        <v>18477.343209028433</v>
      </c>
      <c r="N163">
        <f t="shared" si="56"/>
        <v>-61405.809835323074</v>
      </c>
      <c r="O163">
        <f t="shared" si="57"/>
        <v>-108786.58061654204</v>
      </c>
      <c r="P163" s="2">
        <f t="shared" si="58"/>
        <v>212138.05282808398</v>
      </c>
      <c r="Q163">
        <f t="shared" si="59"/>
        <v>386.29105340220042</v>
      </c>
      <c r="R163">
        <f t="shared" si="61"/>
        <v>-114190.60281563023</v>
      </c>
      <c r="S163">
        <f t="shared" si="60"/>
        <v>5404.0221990881982</v>
      </c>
    </row>
    <row r="164" spans="2:19">
      <c r="B164" s="3">
        <v>1600</v>
      </c>
      <c r="C164">
        <f t="shared" si="47"/>
        <v>-129530.8487589893</v>
      </c>
      <c r="D164">
        <f t="shared" ref="D164:D227" si="62">-14327.309 + 244.16802 *B164 - 42.9278 * B164 *LN(B164)</f>
        <v>-130396.01117699913</v>
      </c>
      <c r="E164">
        <f t="shared" si="49"/>
        <v>-132316.82250245212</v>
      </c>
      <c r="F164">
        <f t="shared" si="48"/>
        <v>-133693.58875898924</v>
      </c>
      <c r="G164">
        <f t="shared" si="50"/>
        <v>-865.16241800982971</v>
      </c>
      <c r="H164">
        <f t="shared" si="51"/>
        <v>-2785.9737434628187</v>
      </c>
      <c r="I164">
        <f t="shared" si="52"/>
        <v>-4162.7399999999325</v>
      </c>
      <c r="K164">
        <f t="shared" si="53"/>
        <v>-82148.156199815945</v>
      </c>
      <c r="L164">
        <f t="shared" si="54"/>
        <v>-63817.272804681415</v>
      </c>
      <c r="M164">
        <f t="shared" si="55"/>
        <v>18330.88339513453</v>
      </c>
      <c r="N164">
        <f t="shared" si="56"/>
        <v>-62148.156199815945</v>
      </c>
      <c r="O164">
        <f t="shared" si="57"/>
        <v>-109736.6179059315</v>
      </c>
      <c r="P164" s="2">
        <f t="shared" si="58"/>
        <v>214667.50878953648</v>
      </c>
      <c r="Q164">
        <f t="shared" si="59"/>
        <v>358.03031609520048</v>
      </c>
      <c r="R164">
        <f t="shared" si="61"/>
        <v>-115252.62630757908</v>
      </c>
      <c r="S164">
        <f t="shared" si="60"/>
        <v>5516.0084016475739</v>
      </c>
    </row>
    <row r="165" spans="2:19">
      <c r="B165" s="3">
        <v>1610</v>
      </c>
      <c r="C165">
        <f t="shared" ref="C165:C228" si="63">-22521.8 + 292.121093 * $B165 - 48.66 * $B165 * LN($B165)</f>
        <v>-130687.77278062713</v>
      </c>
      <c r="D165">
        <f t="shared" si="62"/>
        <v>-131552.05727327784</v>
      </c>
      <c r="E165">
        <f t="shared" si="49"/>
        <v>-133498.46773968037</v>
      </c>
      <c r="F165">
        <f t="shared" ref="F165:F228" si="64">-10166.3 + 281.797193 * B165 - 48.66 * B165 * LN(B165)</f>
        <v>-134953.75178062706</v>
      </c>
      <c r="G165">
        <f t="shared" si="50"/>
        <v>-864.28449265070958</v>
      </c>
      <c r="H165">
        <f t="shared" si="51"/>
        <v>-2810.6949590532458</v>
      </c>
      <c r="I165">
        <f t="shared" si="52"/>
        <v>-4265.9789999999339</v>
      </c>
      <c r="K165">
        <f t="shared" si="53"/>
        <v>-82892.519374988711</v>
      </c>
      <c r="L165">
        <f t="shared" si="54"/>
        <v>-64708.077096632551</v>
      </c>
      <c r="M165">
        <f t="shared" si="55"/>
        <v>18184.44227835616</v>
      </c>
      <c r="N165">
        <f t="shared" si="56"/>
        <v>-62892.519374988711</v>
      </c>
      <c r="O165">
        <f t="shared" si="57"/>
        <v>-110689.35497874767</v>
      </c>
      <c r="P165" s="2">
        <f t="shared" si="58"/>
        <v>217209.95803549996</v>
      </c>
      <c r="Q165">
        <f t="shared" si="59"/>
        <v>329.76957878820048</v>
      </c>
      <c r="R165">
        <f t="shared" si="61"/>
        <v>-116316.91735544987</v>
      </c>
      <c r="S165">
        <f t="shared" si="60"/>
        <v>5627.5623767022043</v>
      </c>
    </row>
    <row r="166" spans="2:19">
      <c r="B166" s="3">
        <v>1620</v>
      </c>
      <c r="C166">
        <f t="shared" si="63"/>
        <v>-131847.71918194689</v>
      </c>
      <c r="D166">
        <f t="shared" si="62"/>
        <v>-132710.76970968198</v>
      </c>
      <c r="E166">
        <f t="shared" si="49"/>
        <v>-134682.49085555197</v>
      </c>
      <c r="F166">
        <f t="shared" si="64"/>
        <v>-136216.93718194682</v>
      </c>
      <c r="G166">
        <f t="shared" si="50"/>
        <v>-863.05052773508942</v>
      </c>
      <c r="H166">
        <f t="shared" si="51"/>
        <v>-2834.7716736050788</v>
      </c>
      <c r="I166">
        <f t="shared" si="52"/>
        <v>-4369.2179999999353</v>
      </c>
      <c r="K166">
        <f t="shared" si="53"/>
        <v>-83638.891918193636</v>
      </c>
      <c r="L166">
        <f t="shared" si="54"/>
        <v>-65600.87146788172</v>
      </c>
      <c r="M166">
        <f t="shared" si="55"/>
        <v>18038.020450311917</v>
      </c>
      <c r="N166">
        <f t="shared" si="56"/>
        <v>-63638.891918193636</v>
      </c>
      <c r="O166">
        <f t="shared" si="57"/>
        <v>-111644.77676069581</v>
      </c>
      <c r="P166" s="2">
        <f t="shared" si="58"/>
        <v>219765.38828650571</v>
      </c>
      <c r="Q166">
        <f t="shared" si="59"/>
        <v>301.50884148120042</v>
      </c>
      <c r="R166">
        <f t="shared" si="61"/>
        <v>-117383.46356793045</v>
      </c>
      <c r="S166">
        <f t="shared" si="60"/>
        <v>5738.6868072346406</v>
      </c>
    </row>
    <row r="167" spans="2:19">
      <c r="B167" s="3">
        <v>1630</v>
      </c>
      <c r="C167">
        <f t="shared" si="63"/>
        <v>-133010.6693060461</v>
      </c>
      <c r="D167">
        <f t="shared" si="62"/>
        <v>-133872.13202711241</v>
      </c>
      <c r="E167">
        <f t="shared" si="49"/>
        <v>-135868.87717161677</v>
      </c>
      <c r="F167">
        <f t="shared" si="64"/>
        <v>-137483.12630604603</v>
      </c>
      <c r="G167">
        <f t="shared" si="50"/>
        <v>-861.46272106631659</v>
      </c>
      <c r="H167">
        <f t="shared" si="51"/>
        <v>-2858.2078655706719</v>
      </c>
      <c r="I167">
        <f t="shared" si="52"/>
        <v>-4472.4569999999367</v>
      </c>
      <c r="K167">
        <f t="shared" si="53"/>
        <v>-84387.266529682602</v>
      </c>
      <c r="L167">
        <f t="shared" si="54"/>
        <v>-66495.648012179852</v>
      </c>
      <c r="M167">
        <f t="shared" si="55"/>
        <v>17891.618517502749</v>
      </c>
      <c r="N167">
        <f t="shared" si="56"/>
        <v>-64387.266529682602</v>
      </c>
      <c r="O167">
        <f t="shared" si="57"/>
        <v>-112602.86838059161</v>
      </c>
      <c r="P167" s="2">
        <f t="shared" si="58"/>
        <v>222333.78727659048</v>
      </c>
      <c r="Q167">
        <f t="shared" si="59"/>
        <v>273.24810417420042</v>
      </c>
      <c r="R167">
        <f t="shared" si="61"/>
        <v>-118452.2527236785</v>
      </c>
      <c r="S167">
        <f t="shared" si="60"/>
        <v>5849.3843430868874</v>
      </c>
    </row>
    <row r="168" spans="2:19">
      <c r="B168" s="3">
        <v>1640</v>
      </c>
      <c r="C168">
        <f t="shared" si="63"/>
        <v>-134176.60472494579</v>
      </c>
      <c r="D168">
        <f t="shared" si="62"/>
        <v>-135036.12796842546</v>
      </c>
      <c r="E168">
        <f t="shared" si="49"/>
        <v>-137057.61218953156</v>
      </c>
      <c r="F168">
        <f t="shared" si="64"/>
        <v>-138752.30072494573</v>
      </c>
      <c r="G168">
        <f t="shared" si="50"/>
        <v>-859.52324347966351</v>
      </c>
      <c r="H168">
        <f t="shared" si="51"/>
        <v>-2881.0074645857676</v>
      </c>
      <c r="I168">
        <f t="shared" si="52"/>
        <v>-4575.6959999999381</v>
      </c>
      <c r="K168">
        <f t="shared" si="53"/>
        <v>-85137.636050572444</v>
      </c>
      <c r="L168">
        <f t="shared" si="54"/>
        <v>-67392.398948981456</v>
      </c>
      <c r="M168">
        <f t="shared" si="55"/>
        <v>17745.237101590988</v>
      </c>
      <c r="N168">
        <f t="shared" si="56"/>
        <v>-65137.636050572444</v>
      </c>
      <c r="O168">
        <f t="shared" si="57"/>
        <v>-113563.61516682134</v>
      </c>
      <c r="P168" s="2">
        <f t="shared" si="58"/>
        <v>224915.14275379555</v>
      </c>
      <c r="Q168">
        <f t="shared" si="59"/>
        <v>244.98736686720042</v>
      </c>
      <c r="R168">
        <f t="shared" si="61"/>
        <v>-119523.27276839099</v>
      </c>
      <c r="S168">
        <f t="shared" si="60"/>
        <v>5959.6576015696483</v>
      </c>
    </row>
    <row r="169" spans="2:19">
      <c r="B169" s="3">
        <v>1650</v>
      </c>
      <c r="C169">
        <f t="shared" si="63"/>
        <v>-135345.50723540271</v>
      </c>
      <c r="D169">
        <f t="shared" si="62"/>
        <v>-136202.74147473951</v>
      </c>
      <c r="E169">
        <f t="shared" si="49"/>
        <v>-138248.68158776575</v>
      </c>
      <c r="F169">
        <f t="shared" si="64"/>
        <v>-140024.44223540265</v>
      </c>
      <c r="G169">
        <f t="shared" si="50"/>
        <v>-857.23423933680169</v>
      </c>
      <c r="H169">
        <f t="shared" si="51"/>
        <v>-2903.174352363043</v>
      </c>
      <c r="I169">
        <f t="shared" si="52"/>
        <v>-4678.9349999999395</v>
      </c>
      <c r="K169">
        <f t="shared" si="53"/>
        <v>-85889.993460860074</v>
      </c>
      <c r="L169">
        <f t="shared" si="54"/>
        <v>-68291.116621177134</v>
      </c>
      <c r="M169">
        <f t="shared" si="55"/>
        <v>17598.87683968294</v>
      </c>
      <c r="N169">
        <f t="shared" si="56"/>
        <v>-65889.993460860074</v>
      </c>
      <c r="O169">
        <f t="shared" si="57"/>
        <v>-114527.00264388851</v>
      </c>
      <c r="P169" s="2">
        <f t="shared" si="58"/>
        <v>227509.44248064829</v>
      </c>
      <c r="Q169">
        <f t="shared" si="59"/>
        <v>216.72662956020042</v>
      </c>
      <c r="R169">
        <f t="shared" si="61"/>
        <v>-120596.51181194597</v>
      </c>
      <c r="S169">
        <f t="shared" si="60"/>
        <v>6069.5091680574551</v>
      </c>
    </row>
    <row r="170" spans="2:19">
      <c r="B170" s="3">
        <v>1660</v>
      </c>
      <c r="C170">
        <f t="shared" si="63"/>
        <v>-136517.35885482264</v>
      </c>
      <c r="D170">
        <f t="shared" si="62"/>
        <v>-137371.95668182935</v>
      </c>
      <c r="E170">
        <f t="shared" si="49"/>
        <v>-139442.07121838583</v>
      </c>
      <c r="F170">
        <f t="shared" si="64"/>
        <v>-141299.53285482258</v>
      </c>
      <c r="G170">
        <f t="shared" si="50"/>
        <v>-854.59782700671349</v>
      </c>
      <c r="H170">
        <f t="shared" si="51"/>
        <v>-2924.712363563187</v>
      </c>
      <c r="I170">
        <f t="shared" si="52"/>
        <v>-4782.1739999999409</v>
      </c>
      <c r="K170">
        <f t="shared" si="53"/>
        <v>-86644.331877485078</v>
      </c>
      <c r="L170">
        <f t="shared" si="54"/>
        <v>-69191.793492870624</v>
      </c>
      <c r="M170">
        <f t="shared" si="55"/>
        <v>17452.538384614454</v>
      </c>
      <c r="N170">
        <f t="shared" si="56"/>
        <v>-66644.331877485078</v>
      </c>
      <c r="O170">
        <f t="shared" si="57"/>
        <v>-115493.01652904345</v>
      </c>
      <c r="P170" s="2">
        <f t="shared" si="58"/>
        <v>230116.67423461366</v>
      </c>
      <c r="Q170">
        <f t="shared" si="59"/>
        <v>188.46589225320045</v>
      </c>
      <c r="R170">
        <f t="shared" si="61"/>
        <v>-121671.95812561268</v>
      </c>
      <c r="S170">
        <f t="shared" si="60"/>
        <v>6178.9415965692315</v>
      </c>
    </row>
    <row r="171" spans="2:19">
      <c r="B171" s="3">
        <v>1670</v>
      </c>
      <c r="C171">
        <f t="shared" si="63"/>
        <v>-137692.14181727357</v>
      </c>
      <c r="D171">
        <f t="shared" si="62"/>
        <v>-138543.75791660848</v>
      </c>
      <c r="E171">
        <f t="shared" si="49"/>
        <v>-140637.76710391883</v>
      </c>
      <c r="F171">
        <f t="shared" si="64"/>
        <v>-142577.55481727351</v>
      </c>
      <c r="G171">
        <f t="shared" si="50"/>
        <v>-851.61609933490399</v>
      </c>
      <c r="H171">
        <f t="shared" si="51"/>
        <v>-2945.625286645256</v>
      </c>
      <c r="I171">
        <f t="shared" si="52"/>
        <v>-4885.4129999999423</v>
      </c>
      <c r="K171">
        <f t="shared" si="53"/>
        <v>-87400.644552438651</v>
      </c>
      <c r="L171">
        <f t="shared" si="54"/>
        <v>-70094.422147197649</v>
      </c>
      <c r="M171">
        <f t="shared" si="55"/>
        <v>17306.222405241002</v>
      </c>
      <c r="N171">
        <f t="shared" si="56"/>
        <v>-67400.644552438651</v>
      </c>
      <c r="O171">
        <f t="shared" si="57"/>
        <v>-116461.64272899526</v>
      </c>
      <c r="P171" s="2">
        <f t="shared" si="58"/>
        <v>232736.82580852293</v>
      </c>
      <c r="Q171">
        <f t="shared" si="59"/>
        <v>160.20515494620045</v>
      </c>
      <c r="R171">
        <f t="shared" si="61"/>
        <v>-122749.60013932972</v>
      </c>
      <c r="S171">
        <f t="shared" si="60"/>
        <v>6287.9574103344639</v>
      </c>
    </row>
    <row r="172" spans="2:19">
      <c r="B172" s="3">
        <v>1680</v>
      </c>
      <c r="C172">
        <f t="shared" si="63"/>
        <v>-138869.83856959274</v>
      </c>
      <c r="D172">
        <f t="shared" si="62"/>
        <v>-139718.12969369575</v>
      </c>
      <c r="E172">
        <f t="shared" si="49"/>
        <v>-141835.75543428946</v>
      </c>
      <c r="F172">
        <f t="shared" si="64"/>
        <v>-143858.49056959269</v>
      </c>
      <c r="G172">
        <f t="shared" si="50"/>
        <v>-848.29112410300877</v>
      </c>
      <c r="H172">
        <f t="shared" si="51"/>
        <v>-2965.9168646967155</v>
      </c>
      <c r="I172">
        <f t="shared" si="52"/>
        <v>-4988.6519999999437</v>
      </c>
      <c r="K172">
        <f t="shared" si="53"/>
        <v>-88158.924870916744</v>
      </c>
      <c r="L172">
        <f t="shared" si="54"/>
        <v>-70998.995284186487</v>
      </c>
      <c r="M172">
        <f t="shared" si="55"/>
        <v>17159.929586730257</v>
      </c>
      <c r="N172">
        <f t="shared" si="56"/>
        <v>-68158.924870916744</v>
      </c>
      <c r="O172">
        <f t="shared" si="57"/>
        <v>-117432.86733670074</v>
      </c>
      <c r="P172" s="2">
        <f t="shared" si="58"/>
        <v>235369.88501098624</v>
      </c>
      <c r="Q172">
        <f t="shared" si="59"/>
        <v>131.94441763920045</v>
      </c>
      <c r="R172">
        <f t="shared" si="61"/>
        <v>-123829.42643904715</v>
      </c>
      <c r="S172">
        <f t="shared" si="60"/>
        <v>6396.5591023464076</v>
      </c>
    </row>
    <row r="173" spans="2:19">
      <c r="B173" s="3">
        <v>1690</v>
      </c>
      <c r="C173">
        <f t="shared" si="63"/>
        <v>-140050.43176758743</v>
      </c>
      <c r="D173">
        <f t="shared" si="62"/>
        <v>-140895.05671206256</v>
      </c>
      <c r="E173">
        <f t="shared" si="49"/>
        <v>-143036.02256383118</v>
      </c>
      <c r="F173">
        <f t="shared" si="64"/>
        <v>-145142.32276758738</v>
      </c>
      <c r="G173">
        <f t="shared" si="50"/>
        <v>-844.62494447513018</v>
      </c>
      <c r="H173">
        <f t="shared" si="51"/>
        <v>-2985.5907962437486</v>
      </c>
      <c r="I173">
        <f t="shared" si="52"/>
        <v>-5091.8909999999451</v>
      </c>
      <c r="K173">
        <f t="shared" si="53"/>
        <v>-88919.16634951756</v>
      </c>
      <c r="L173">
        <f t="shared" si="54"/>
        <v>-71905.505718658766</v>
      </c>
      <c r="M173">
        <f t="shared" si="55"/>
        <v>17013.660630858794</v>
      </c>
      <c r="N173">
        <f t="shared" si="56"/>
        <v>-68919.16634951756</v>
      </c>
      <c r="O173">
        <f t="shared" si="57"/>
        <v>-118406.67662823079</v>
      </c>
      <c r="P173" s="2">
        <f t="shared" si="58"/>
        <v>238015.83966677159</v>
      </c>
      <c r="Q173">
        <f t="shared" si="59"/>
        <v>103.68368033220047</v>
      </c>
      <c r="R173">
        <f t="shared" si="61"/>
        <v>-124911.42576413254</v>
      </c>
      <c r="S173">
        <f t="shared" si="60"/>
        <v>6504.749135901744</v>
      </c>
    </row>
    <row r="174" spans="2:19">
      <c r="B174" s="3">
        <v>1700</v>
      </c>
      <c r="C174">
        <f t="shared" si="63"/>
        <v>-141233.90427232516</v>
      </c>
      <c r="D174">
        <f t="shared" si="62"/>
        <v>-142074.52385176119</v>
      </c>
      <c r="E174">
        <f t="shared" si="49"/>
        <v>-144238.55500836723</v>
      </c>
      <c r="F174">
        <f t="shared" si="64"/>
        <v>-146429.03427232511</v>
      </c>
      <c r="G174">
        <f t="shared" si="50"/>
        <v>-840.61957943602465</v>
      </c>
      <c r="H174">
        <f t="shared" si="51"/>
        <v>-3004.6507360420655</v>
      </c>
      <c r="I174">
        <f t="shared" si="52"/>
        <v>-5195.1299999999464</v>
      </c>
      <c r="K174">
        <f t="shared" si="53"/>
        <v>-89681.362634480785</v>
      </c>
      <c r="L174">
        <f t="shared" si="54"/>
        <v>-72813.946378168504</v>
      </c>
      <c r="M174">
        <f t="shared" si="55"/>
        <v>16867.416256312281</v>
      </c>
      <c r="N174">
        <f t="shared" si="56"/>
        <v>-69681.362634480785</v>
      </c>
      <c r="O174">
        <f t="shared" si="57"/>
        <v>-119383.05705971038</v>
      </c>
      <c r="P174" s="2">
        <f t="shared" si="58"/>
        <v>240674.67761717783</v>
      </c>
      <c r="Q174">
        <f t="shared" si="59"/>
        <v>75.422943025200468</v>
      </c>
      <c r="R174">
        <f t="shared" si="61"/>
        <v>-125995.58700483784</v>
      </c>
      <c r="S174">
        <f t="shared" si="60"/>
        <v>6612.5299451274623</v>
      </c>
    </row>
    <row r="175" spans="2:19">
      <c r="B175" s="3">
        <v>1710</v>
      </c>
      <c r="C175">
        <f t="shared" si="63"/>
        <v>-142420.23914651154</v>
      </c>
      <c r="D175">
        <f t="shared" si="62"/>
        <v>-143256.5161707286</v>
      </c>
      <c r="E175">
        <f t="shared" ref="E175:E238" si="65">-4698.365 + 202.685635 * B175 - 38.2836 * B175 * LN(B175)</f>
        <v>-145443.3394423612</v>
      </c>
      <c r="F175">
        <f t="shared" si="64"/>
        <v>-147718.60814651148</v>
      </c>
      <c r="G175">
        <f t="shared" si="50"/>
        <v>-836.27702421706636</v>
      </c>
      <c r="H175">
        <f t="shared" si="51"/>
        <v>-3023.1002958496683</v>
      </c>
      <c r="I175">
        <f t="shared" si="52"/>
        <v>-5298.3689999999478</v>
      </c>
      <c r="K175">
        <f t="shared" si="53"/>
        <v>-90445.50749996792</v>
      </c>
      <c r="L175">
        <f t="shared" si="54"/>
        <v>-73724.310300978585</v>
      </c>
      <c r="M175">
        <f t="shared" si="55"/>
        <v>16721.197198989335</v>
      </c>
      <c r="N175">
        <f t="shared" si="56"/>
        <v>-70445.50749996792</v>
      </c>
      <c r="O175">
        <f t="shared" si="57"/>
        <v>-120361.99526433034</v>
      </c>
      <c r="P175" s="2">
        <f t="shared" si="58"/>
        <v>243346.38672037562</v>
      </c>
      <c r="Q175">
        <f t="shared" si="59"/>
        <v>47.162205718200497</v>
      </c>
      <c r="R175">
        <f t="shared" si="61"/>
        <v>-127081.89919982606</v>
      </c>
      <c r="S175">
        <f t="shared" si="60"/>
        <v>6719.9039354957204</v>
      </c>
    </row>
    <row r="176" spans="2:19">
      <c r="B176" s="3">
        <v>1720</v>
      </c>
      <c r="C176">
        <f t="shared" si="63"/>
        <v>-143609.41965095262</v>
      </c>
      <c r="D176">
        <f t="shared" si="62"/>
        <v>-144441.01890166552</v>
      </c>
      <c r="E176">
        <f t="shared" si="65"/>
        <v>-146650.36269613367</v>
      </c>
      <c r="F176">
        <f t="shared" si="64"/>
        <v>-149011.02765095257</v>
      </c>
      <c r="G176">
        <f t="shared" si="50"/>
        <v>-831.59925071289763</v>
      </c>
      <c r="H176">
        <f t="shared" si="51"/>
        <v>-3040.9430451810476</v>
      </c>
      <c r="I176">
        <f t="shared" si="52"/>
        <v>-5401.6079999999492</v>
      </c>
      <c r="K176">
        <f t="shared" si="53"/>
        <v>-91211.594846382635</v>
      </c>
      <c r="L176">
        <f t="shared" si="54"/>
        <v>-74636.590634074222</v>
      </c>
      <c r="M176">
        <f t="shared" si="55"/>
        <v>16575.004212308413</v>
      </c>
      <c r="N176">
        <f t="shared" si="56"/>
        <v>-71211.594846382635</v>
      </c>
      <c r="O176">
        <f t="shared" si="57"/>
        <v>-121343.47804942929</v>
      </c>
      <c r="P176" s="2">
        <f t="shared" si="58"/>
        <v>246030.95485173695</v>
      </c>
      <c r="Q176">
        <f t="shared" si="59"/>
        <v>18.901468411200089</v>
      </c>
      <c r="R176">
        <f t="shared" si="61"/>
        <v>-128170.35153375538</v>
      </c>
      <c r="S176">
        <f t="shared" si="60"/>
        <v>6826.87348432609</v>
      </c>
    </row>
    <row r="177" spans="2:19">
      <c r="B177" s="3">
        <v>1730</v>
      </c>
      <c r="C177">
        <f t="shared" si="63"/>
        <v>-144801.42924109916</v>
      </c>
      <c r="D177">
        <f t="shared" si="62"/>
        <v>-145628.01744898886</v>
      </c>
      <c r="E177">
        <f t="shared" si="65"/>
        <v>-147859.61175314325</v>
      </c>
      <c r="F177">
        <f t="shared" si="64"/>
        <v>-150306.27624109911</v>
      </c>
      <c r="G177">
        <f t="shared" si="50"/>
        <v>-826.58820788969751</v>
      </c>
      <c r="H177">
        <f t="shared" si="51"/>
        <v>-3058.1825120440917</v>
      </c>
      <c r="I177">
        <f t="shared" si="52"/>
        <v>-5504.8469999999506</v>
      </c>
      <c r="K177">
        <f t="shared" si="53"/>
        <v>-91979.618698729333</v>
      </c>
      <c r="L177">
        <f t="shared" si="54"/>
        <v>-75550.780631209855</v>
      </c>
      <c r="M177">
        <f t="shared" si="55"/>
        <v>16428.838067519478</v>
      </c>
      <c r="N177">
        <f t="shared" si="56"/>
        <v>-71979.618698729333</v>
      </c>
      <c r="O177">
        <f t="shared" si="57"/>
        <v>-122327.49239364255</v>
      </c>
      <c r="P177" s="2">
        <f t="shared" si="58"/>
        <v>248728.36990414251</v>
      </c>
      <c r="Q177">
        <f t="shared" si="59"/>
        <v>-9.3592688957999055</v>
      </c>
      <c r="R177">
        <f t="shared" si="61"/>
        <v>-129260.93333491922</v>
      </c>
      <c r="S177">
        <f t="shared" si="60"/>
        <v>6933.440941276669</v>
      </c>
    </row>
    <row r="178" spans="2:19">
      <c r="B178" s="3">
        <v>1740</v>
      </c>
      <c r="C178">
        <f t="shared" si="63"/>
        <v>-145996.2515636725</v>
      </c>
      <c r="D178">
        <f t="shared" si="62"/>
        <v>-146817.49738585326</v>
      </c>
      <c r="E178">
        <f t="shared" si="65"/>
        <v>-149071.07374733174</v>
      </c>
      <c r="F178">
        <f t="shared" si="64"/>
        <v>-151604.33756367245</v>
      </c>
      <c r="G178">
        <f t="shared" si="50"/>
        <v>-821.24582218076102</v>
      </c>
      <c r="H178">
        <f t="shared" si="51"/>
        <v>-3074.822183659242</v>
      </c>
      <c r="I178">
        <f t="shared" si="52"/>
        <v>-5608.085999999952</v>
      </c>
      <c r="K178">
        <f t="shared" si="53"/>
        <v>-92749.57320500983</v>
      </c>
      <c r="L178">
        <f t="shared" si="54"/>
        <v>-76466.873650991693</v>
      </c>
      <c r="M178">
        <f t="shared" si="55"/>
        <v>16282.699554018138</v>
      </c>
      <c r="N178">
        <f t="shared" si="56"/>
        <v>-72749.57320500983</v>
      </c>
      <c r="O178">
        <f t="shared" si="57"/>
        <v>-123314.02544411826</v>
      </c>
      <c r="P178" s="2">
        <f t="shared" si="58"/>
        <v>251438.61978827365</v>
      </c>
      <c r="Q178">
        <f t="shared" si="59"/>
        <v>-37.6200062027999</v>
      </c>
      <c r="R178">
        <f t="shared" si="61"/>
        <v>-130353.63407294134</v>
      </c>
      <c r="S178">
        <f t="shared" si="60"/>
        <v>7039.6086288230726</v>
      </c>
    </row>
    <row r="179" spans="2:19">
      <c r="B179" s="3">
        <v>1750</v>
      </c>
      <c r="C179">
        <f t="shared" si="63"/>
        <v>-147193.8704533648</v>
      </c>
      <c r="D179">
        <f t="shared" si="62"/>
        <v>-148009.44445124129</v>
      </c>
      <c r="E179">
        <f t="shared" si="65"/>
        <v>-150284.73596052895</v>
      </c>
      <c r="F179">
        <f t="shared" si="64"/>
        <v>-152905.19545336475</v>
      </c>
      <c r="G179">
        <f t="shared" si="50"/>
        <v>-815.57399787649047</v>
      </c>
      <c r="H179">
        <f t="shared" si="51"/>
        <v>-3090.8655071641551</v>
      </c>
      <c r="I179">
        <f t="shared" si="52"/>
        <v>-5711.3249999999534</v>
      </c>
      <c r="K179">
        <f t="shared" si="53"/>
        <v>-93521.45263465638</v>
      </c>
      <c r="L179">
        <f t="shared" si="54"/>
        <v>-77384.863154992272</v>
      </c>
      <c r="M179">
        <f t="shared" si="55"/>
        <v>16136.589479664108</v>
      </c>
      <c r="N179">
        <f t="shared" si="56"/>
        <v>-73521.45263465638</v>
      </c>
      <c r="O179">
        <f t="shared" si="57"/>
        <v>-124303.06451379533</v>
      </c>
      <c r="P179" s="2">
        <f t="shared" si="58"/>
        <v>254161.69243288529</v>
      </c>
      <c r="Q179">
        <f t="shared" si="59"/>
        <v>-65.880743509799899</v>
      </c>
      <c r="R179">
        <f t="shared" si="61"/>
        <v>-131448.44335652317</v>
      </c>
      <c r="S179">
        <f t="shared" si="60"/>
        <v>7145.3788427278487</v>
      </c>
    </row>
    <row r="180" spans="2:19">
      <c r="B180" s="3">
        <v>1760</v>
      </c>
      <c r="C180">
        <f t="shared" si="63"/>
        <v>-148394.26992961817</v>
      </c>
      <c r="D180">
        <f t="shared" si="62"/>
        <v>-149203.84454712219</v>
      </c>
      <c r="E180">
        <f t="shared" si="65"/>
        <v>-151500.58581991738</v>
      </c>
      <c r="F180">
        <f t="shared" si="64"/>
        <v>-154208.83392961812</v>
      </c>
      <c r="G180">
        <f t="shared" si="50"/>
        <v>-809.57461750402581</v>
      </c>
      <c r="H180">
        <f t="shared" si="51"/>
        <v>-3106.3158902992145</v>
      </c>
      <c r="I180">
        <f t="shared" si="52"/>
        <v>-5814.5639999999548</v>
      </c>
      <c r="K180">
        <f t="shared" si="53"/>
        <v>-94295.251377000022</v>
      </c>
      <c r="L180">
        <f t="shared" si="54"/>
        <v>-78304.742705896657</v>
      </c>
      <c r="M180">
        <f t="shared" si="55"/>
        <v>15990.508671103365</v>
      </c>
      <c r="N180">
        <f t="shared" si="56"/>
        <v>-74295.251377000022</v>
      </c>
      <c r="O180">
        <f t="shared" si="57"/>
        <v>-125294.59707874544</v>
      </c>
      <c r="P180" s="2">
        <f t="shared" si="58"/>
        <v>256897.57578506839</v>
      </c>
      <c r="Q180">
        <f t="shared" si="59"/>
        <v>-94.141480816799884</v>
      </c>
      <c r="R180">
        <f t="shared" si="61"/>
        <v>-132545.35093124269</v>
      </c>
      <c r="S180">
        <f t="shared" si="60"/>
        <v>7250.7538524972479</v>
      </c>
    </row>
    <row r="181" spans="2:19">
      <c r="B181" s="3">
        <v>1770</v>
      </c>
      <c r="C181">
        <f t="shared" si="63"/>
        <v>-149597.43419347506</v>
      </c>
      <c r="D181">
        <f t="shared" si="62"/>
        <v>-150400.68373567227</v>
      </c>
      <c r="E181">
        <f t="shared" si="65"/>
        <v>-152718.61089555518</v>
      </c>
      <c r="F181">
        <f t="shared" si="64"/>
        <v>-155515.23719347501</v>
      </c>
      <c r="G181">
        <f t="shared" si="50"/>
        <v>-803.24954219721258</v>
      </c>
      <c r="H181">
        <f t="shared" si="51"/>
        <v>-3121.1767020801199</v>
      </c>
      <c r="I181">
        <f t="shared" si="52"/>
        <v>-5917.8029999999562</v>
      </c>
      <c r="K181">
        <f t="shared" si="53"/>
        <v>-95070.96393977353</v>
      </c>
      <c r="L181">
        <f t="shared" si="54"/>
        <v>-79226.505965679637</v>
      </c>
      <c r="M181">
        <f t="shared" si="55"/>
        <v>15844.457974093893</v>
      </c>
      <c r="N181">
        <f t="shared" si="56"/>
        <v>-75070.96393977353</v>
      </c>
      <c r="O181">
        <f t="shared" si="57"/>
        <v>-126288.61077557453</v>
      </c>
      <c r="P181" s="2">
        <f t="shared" si="58"/>
        <v>259646.25781048712</v>
      </c>
      <c r="Q181">
        <f t="shared" si="59"/>
        <v>-122.40221812379988</v>
      </c>
      <c r="R181">
        <f t="shared" si="61"/>
        <v>-133644.34667740369</v>
      </c>
      <c r="S181">
        <f t="shared" si="60"/>
        <v>7355.7359018291609</v>
      </c>
    </row>
    <row r="182" spans="2:19">
      <c r="B182" s="3">
        <v>1780</v>
      </c>
      <c r="C182">
        <f t="shared" si="63"/>
        <v>-150803.34762449953</v>
      </c>
      <c r="D182">
        <f t="shared" si="62"/>
        <v>-151599.94823655981</v>
      </c>
      <c r="E182">
        <f t="shared" si="65"/>
        <v>-153938.79889795388</v>
      </c>
      <c r="F182">
        <f t="shared" si="64"/>
        <v>-156824.38962449948</v>
      </c>
      <c r="G182">
        <f t="shared" si="50"/>
        <v>-796.60061206028331</v>
      </c>
      <c r="H182">
        <f t="shared" si="51"/>
        <v>-3135.4512734543532</v>
      </c>
      <c r="I182">
        <f t="shared" si="52"/>
        <v>-6021.0419999999576</v>
      </c>
      <c r="K182">
        <f t="shared" si="53"/>
        <v>-95848.58494764792</v>
      </c>
      <c r="L182">
        <f t="shared" si="54"/>
        <v>-80150.146693813047</v>
      </c>
      <c r="M182">
        <f t="shared" si="55"/>
        <v>15698.438253834873</v>
      </c>
      <c r="N182">
        <f t="shared" si="56"/>
        <v>-75848.58494764792</v>
      </c>
      <c r="O182">
        <f t="shared" si="57"/>
        <v>-127285.09339888232</v>
      </c>
      <c r="P182" s="2">
        <f t="shared" si="58"/>
        <v>262407.72649361065</v>
      </c>
      <c r="Q182">
        <f t="shared" si="59"/>
        <v>-150.66295543079991</v>
      </c>
      <c r="R182">
        <f t="shared" si="61"/>
        <v>-134745.42060793279</v>
      </c>
      <c r="S182">
        <f t="shared" si="60"/>
        <v>7460.3272090504615</v>
      </c>
    </row>
    <row r="183" spans="2:19">
      <c r="B183" s="3">
        <v>1790</v>
      </c>
      <c r="C183">
        <f t="shared" si="63"/>
        <v>-152011.99477776955</v>
      </c>
      <c r="D183">
        <f t="shared" si="62"/>
        <v>-152801.62442429096</v>
      </c>
      <c r="E183">
        <f t="shared" si="65"/>
        <v>-155161.13767571124</v>
      </c>
      <c r="F183">
        <f t="shared" si="64"/>
        <v>-158136.27577776951</v>
      </c>
      <c r="G183">
        <f t="shared" si="50"/>
        <v>-789.6296465214109</v>
      </c>
      <c r="H183">
        <f t="shared" si="51"/>
        <v>-3149.142897941696</v>
      </c>
      <c r="I183">
        <f t="shared" si="52"/>
        <v>-6124.280999999959</v>
      </c>
      <c r="K183">
        <f t="shared" si="53"/>
        <v>-96628.109140801491</v>
      </c>
      <c r="L183">
        <f t="shared" si="54"/>
        <v>-81075.65874550103</v>
      </c>
      <c r="M183">
        <f t="shared" si="55"/>
        <v>15552.450395300461</v>
      </c>
      <c r="N183">
        <f t="shared" si="56"/>
        <v>-76628.109140801491</v>
      </c>
      <c r="O183">
        <f t="shared" si="57"/>
        <v>-128284.03289878019</v>
      </c>
      <c r="P183" s="2">
        <f t="shared" si="58"/>
        <v>265181.96983792662</v>
      </c>
      <c r="Q183">
        <f t="shared" si="59"/>
        <v>-178.92369273780025</v>
      </c>
      <c r="R183">
        <f t="shared" si="61"/>
        <v>-135848.56286632409</v>
      </c>
      <c r="S183">
        <f t="shared" si="60"/>
        <v>7564.5299675439019</v>
      </c>
    </row>
    <row r="184" spans="2:19">
      <c r="B184" s="3">
        <v>1800</v>
      </c>
      <c r="C184">
        <f t="shared" si="63"/>
        <v>-153223.36038093426</v>
      </c>
      <c r="D184">
        <f t="shared" si="62"/>
        <v>-154005.69882561412</v>
      </c>
      <c r="E184">
        <f t="shared" si="65"/>
        <v>-156385.61521319713</v>
      </c>
      <c r="F184">
        <f t="shared" si="64"/>
        <v>-159450.88038093422</v>
      </c>
      <c r="G184">
        <f t="shared" si="50"/>
        <v>-782.33844467985909</v>
      </c>
      <c r="H184">
        <f t="shared" si="51"/>
        <v>-3162.2548322628718</v>
      </c>
      <c r="I184">
        <f t="shared" si="52"/>
        <v>-6227.5199999999604</v>
      </c>
      <c r="K184">
        <f t="shared" si="53"/>
        <v>-97409.531373520469</v>
      </c>
      <c r="L184">
        <f t="shared" si="54"/>
        <v>-82003.036069944021</v>
      </c>
      <c r="M184">
        <f t="shared" si="55"/>
        <v>15406.495303576448</v>
      </c>
      <c r="N184">
        <f t="shared" si="56"/>
        <v>-77409.531373520469</v>
      </c>
      <c r="O184">
        <f t="shared" si="57"/>
        <v>-129285.41737846301</v>
      </c>
      <c r="P184" s="2">
        <f t="shared" si="58"/>
        <v>267968.9758661376</v>
      </c>
      <c r="Q184">
        <f t="shared" si="59"/>
        <v>-207.18443004480025</v>
      </c>
      <c r="R184">
        <f t="shared" si="61"/>
        <v>-136953.76372462962</v>
      </c>
      <c r="S184">
        <f t="shared" si="60"/>
        <v>7668.3463461666106</v>
      </c>
    </row>
    <row r="185" spans="2:19">
      <c r="B185" s="3">
        <v>1810</v>
      </c>
      <c r="C185">
        <f t="shared" si="63"/>
        <v>-154437.42933133844</v>
      </c>
      <c r="D185">
        <f t="shared" si="62"/>
        <v>-155212.15811698325</v>
      </c>
      <c r="E185">
        <f t="shared" si="65"/>
        <v>-157612.21962829056</v>
      </c>
      <c r="F185">
        <f t="shared" si="64"/>
        <v>-160768.18833133834</v>
      </c>
      <c r="G185">
        <f t="shared" si="50"/>
        <v>-774.72878564480925</v>
      </c>
      <c r="H185">
        <f t="shared" si="51"/>
        <v>-3174.7902969521238</v>
      </c>
      <c r="I185">
        <f t="shared" si="52"/>
        <v>-6330.7589999999036</v>
      </c>
      <c r="K185">
        <f t="shared" si="53"/>
        <v>-98192.846612830719</v>
      </c>
      <c r="L185">
        <f t="shared" si="54"/>
        <v>-82932.272708629476</v>
      </c>
      <c r="M185">
        <f t="shared" si="55"/>
        <v>15260.573904201243</v>
      </c>
      <c r="N185">
        <f t="shared" si="56"/>
        <v>-78192.846612830719</v>
      </c>
      <c r="O185">
        <f t="shared" si="57"/>
        <v>-130289.23509183586</v>
      </c>
      <c r="P185" s="2">
        <f t="shared" si="58"/>
        <v>270768.73262035212</v>
      </c>
      <c r="Q185">
        <f t="shared" si="59"/>
        <v>-235.44516735180025</v>
      </c>
      <c r="R185">
        <f t="shared" si="61"/>
        <v>-138061.01358149425</v>
      </c>
      <c r="S185">
        <f t="shared" si="60"/>
        <v>7771.7784896583908</v>
      </c>
    </row>
    <row r="186" spans="2:19">
      <c r="B186" s="3">
        <v>1820</v>
      </c>
      <c r="C186">
        <f t="shared" si="63"/>
        <v>-155654.18669320975</v>
      </c>
      <c r="D186">
        <f t="shared" si="62"/>
        <v>-156420.98912207544</v>
      </c>
      <c r="E186">
        <f t="shared" si="65"/>
        <v>-158840.93917016656</v>
      </c>
      <c r="F186">
        <f t="shared" si="64"/>
        <v>-162088.18469320971</v>
      </c>
      <c r="G186">
        <f t="shared" si="50"/>
        <v>-766.80242886568885</v>
      </c>
      <c r="H186">
        <f t="shared" si="51"/>
        <v>-3186.7524769568117</v>
      </c>
      <c r="I186">
        <f t="shared" si="52"/>
        <v>-6433.9979999999632</v>
      </c>
      <c r="K186">
        <f t="shared" si="53"/>
        <v>-98978.049937159318</v>
      </c>
      <c r="L186">
        <f t="shared" si="54"/>
        <v>-83863.362793648761</v>
      </c>
      <c r="M186">
        <f t="shared" si="55"/>
        <v>15114.687143510557</v>
      </c>
      <c r="N186">
        <f t="shared" si="56"/>
        <v>-78978.049937159318</v>
      </c>
      <c r="O186">
        <f t="shared" si="57"/>
        <v>-131295.47444119293</v>
      </c>
      <c r="P186" s="2">
        <f t="shared" si="58"/>
        <v>273581.22816225881</v>
      </c>
      <c r="Q186">
        <f t="shared" si="59"/>
        <v>-263.70590465880031</v>
      </c>
      <c r="R186">
        <f t="shared" si="61"/>
        <v>-139170.30296023394</v>
      </c>
      <c r="S186">
        <f t="shared" si="60"/>
        <v>7874.8285190410097</v>
      </c>
    </row>
    <row r="187" spans="2:19">
      <c r="B187" s="3">
        <v>1830</v>
      </c>
      <c r="C187">
        <f t="shared" si="63"/>
        <v>-156873.61769490741</v>
      </c>
      <c r="D187">
        <f t="shared" si="62"/>
        <v>-157632.17880936555</v>
      </c>
      <c r="E187">
        <f t="shared" si="65"/>
        <v>-160071.76221713203</v>
      </c>
      <c r="F187">
        <f t="shared" si="64"/>
        <v>-163410.85469490732</v>
      </c>
      <c r="G187">
        <f t="shared" si="50"/>
        <v>-758.5611144581344</v>
      </c>
      <c r="H187">
        <f t="shared" si="51"/>
        <v>-3198.1445222246111</v>
      </c>
      <c r="I187">
        <f t="shared" si="52"/>
        <v>-6537.2369999999064</v>
      </c>
      <c r="K187">
        <f t="shared" si="53"/>
        <v>-99765.136535025071</v>
      </c>
      <c r="L187">
        <f t="shared" si="54"/>
        <v>-84796.30054603894</v>
      </c>
      <c r="M187">
        <f t="shared" si="55"/>
        <v>14968.835988986131</v>
      </c>
      <c r="N187">
        <f t="shared" si="56"/>
        <v>-79765.136535025071</v>
      </c>
      <c r="O187">
        <f t="shared" si="57"/>
        <v>-132304.12397494665</v>
      </c>
      <c r="P187" s="2">
        <f t="shared" si="58"/>
        <v>276406.4505732815</v>
      </c>
      <c r="Q187">
        <f t="shared" si="59"/>
        <v>-291.96664196580025</v>
      </c>
      <c r="R187">
        <f t="shared" si="61"/>
        <v>-140281.62250695622</v>
      </c>
      <c r="S187">
        <f t="shared" si="60"/>
        <v>7977.498532009573</v>
      </c>
    </row>
    <row r="188" spans="2:19">
      <c r="B188" s="3">
        <v>1840</v>
      </c>
      <c r="C188">
        <f t="shared" si="63"/>
        <v>-158095.70772623195</v>
      </c>
      <c r="D188">
        <f t="shared" si="62"/>
        <v>-158845.7142897509</v>
      </c>
      <c r="E188">
        <f t="shared" si="65"/>
        <v>-161304.67727450898</v>
      </c>
      <c r="F188">
        <f t="shared" si="64"/>
        <v>-164736.18372623192</v>
      </c>
      <c r="G188">
        <f t="shared" si="50"/>
        <v>-750.00656351895304</v>
      </c>
      <c r="H188">
        <f t="shared" si="51"/>
        <v>-3208.969548277033</v>
      </c>
      <c r="I188">
        <f t="shared" si="52"/>
        <v>-6640.475999999966</v>
      </c>
      <c r="K188">
        <f t="shared" si="53"/>
        <v>-100554.10170375771</v>
      </c>
      <c r="L188">
        <f t="shared" si="54"/>
        <v>-85731.080274150023</v>
      </c>
      <c r="M188">
        <f t="shared" si="55"/>
        <v>14823.021429607688</v>
      </c>
      <c r="N188">
        <f t="shared" si="56"/>
        <v>-80554.101703757711</v>
      </c>
      <c r="O188">
        <f t="shared" si="57"/>
        <v>-133315.1723854072</v>
      </c>
      <c r="P188" s="2">
        <f t="shared" si="58"/>
        <v>279244.3879547395</v>
      </c>
      <c r="Q188">
        <f t="shared" si="59"/>
        <v>-320.22737927280019</v>
      </c>
      <c r="R188">
        <f t="shared" si="61"/>
        <v>-141394.96298872161</v>
      </c>
      <c r="S188">
        <f t="shared" si="60"/>
        <v>8079.79060331441</v>
      </c>
    </row>
    <row r="189" spans="2:19">
      <c r="B189" s="3">
        <v>1850</v>
      </c>
      <c r="C189">
        <f t="shared" si="63"/>
        <v>-159320.44233579288</v>
      </c>
      <c r="D189">
        <f t="shared" si="62"/>
        <v>-160061.58281423006</v>
      </c>
      <c r="E189">
        <f t="shared" si="65"/>
        <v>-162539.67297256354</v>
      </c>
      <c r="F189">
        <f t="shared" si="64"/>
        <v>-166064.15733579278</v>
      </c>
      <c r="G189">
        <f t="shared" si="50"/>
        <v>-741.14047843718436</v>
      </c>
      <c r="H189">
        <f t="shared" si="51"/>
        <v>-3219.2306367706624</v>
      </c>
      <c r="I189">
        <f t="shared" si="52"/>
        <v>-6743.7149999999092</v>
      </c>
      <c r="K189">
        <f t="shared" si="53"/>
        <v>-101344.94084824457</v>
      </c>
      <c r="L189">
        <f t="shared" si="54"/>
        <v>-86667.696372034741</v>
      </c>
      <c r="M189">
        <f t="shared" si="55"/>
        <v>14677.244476209831</v>
      </c>
      <c r="N189">
        <f t="shared" si="56"/>
        <v>-81344.940848244572</v>
      </c>
      <c r="O189">
        <f t="shared" si="57"/>
        <v>-134328.60850661012</v>
      </c>
      <c r="P189" s="2">
        <f t="shared" si="58"/>
        <v>282095.02842797851</v>
      </c>
      <c r="Q189">
        <f t="shared" si="59"/>
        <v>-348.48811657980019</v>
      </c>
      <c r="R189">
        <f t="shared" si="61"/>
        <v>-142510.31529174512</v>
      </c>
      <c r="S189">
        <f t="shared" si="60"/>
        <v>8181.7067851350002</v>
      </c>
    </row>
    <row r="190" spans="2:19">
      <c r="B190" s="3">
        <v>1860</v>
      </c>
      <c r="C190">
        <f t="shared" si="63"/>
        <v>-160547.80722843279</v>
      </c>
      <c r="D190">
        <f t="shared" si="62"/>
        <v>-161279.77177163097</v>
      </c>
      <c r="E190">
        <f t="shared" si="65"/>
        <v>-163776.73806447926</v>
      </c>
      <c r="F190">
        <f t="shared" si="64"/>
        <v>-167394.76122843276</v>
      </c>
      <c r="G190">
        <f t="shared" si="50"/>
        <v>-731.96454319817713</v>
      </c>
      <c r="H190">
        <f t="shared" si="51"/>
        <v>-3228.9308360464638</v>
      </c>
      <c r="I190">
        <f t="shared" si="52"/>
        <v>-6846.9539999999688</v>
      </c>
      <c r="K190">
        <f t="shared" si="53"/>
        <v>-102137.64947970414</v>
      </c>
      <c r="L190">
        <f t="shared" si="54"/>
        <v>-87606.143317862297</v>
      </c>
      <c r="M190">
        <f t="shared" si="55"/>
        <v>14531.50616184184</v>
      </c>
      <c r="N190">
        <f t="shared" si="56"/>
        <v>-82137.649479704138</v>
      </c>
      <c r="O190">
        <f t="shared" si="57"/>
        <v>-135344.42131218992</v>
      </c>
      <c r="P190" s="2">
        <f t="shared" si="58"/>
        <v>284958.36013450404</v>
      </c>
      <c r="Q190">
        <f t="shared" si="59"/>
        <v>-376.74885388680025</v>
      </c>
      <c r="R190">
        <f t="shared" si="61"/>
        <v>-143627.67041963595</v>
      </c>
      <c r="S190">
        <f t="shared" si="60"/>
        <v>8283.2491074460268</v>
      </c>
    </row>
    <row r="191" spans="2:19">
      <c r="B191" s="3">
        <v>1870</v>
      </c>
      <c r="C191">
        <f t="shared" si="63"/>
        <v>-161777.78826270852</v>
      </c>
      <c r="D191">
        <f t="shared" si="62"/>
        <v>-162500.26868638693</v>
      </c>
      <c r="E191">
        <f t="shared" si="65"/>
        <v>-165015.86142437527</v>
      </c>
      <c r="F191">
        <f t="shared" si="64"/>
        <v>-168727.98126270849</v>
      </c>
      <c r="G191">
        <f t="shared" si="50"/>
        <v>-722.48042367841117</v>
      </c>
      <c r="H191">
        <f t="shared" si="51"/>
        <v>-3238.0731616667472</v>
      </c>
      <c r="I191">
        <f t="shared" si="52"/>
        <v>-6950.1929999999702</v>
      </c>
      <c r="K191">
        <f t="shared" si="53"/>
        <v>-102932.22321448562</v>
      </c>
      <c r="L191">
        <f t="shared" si="54"/>
        <v>-88546.415672353673</v>
      </c>
      <c r="M191">
        <f t="shared" si="55"/>
        <v>14385.807542131952</v>
      </c>
      <c r="N191">
        <f t="shared" si="56"/>
        <v>-82932.223214485624</v>
      </c>
      <c r="O191">
        <f t="shared" si="57"/>
        <v>-136362.59991330089</v>
      </c>
      <c r="P191" s="2">
        <f t="shared" si="58"/>
        <v>287834.37123609596</v>
      </c>
      <c r="Q191">
        <f t="shared" si="59"/>
        <v>-405.00959119380019</v>
      </c>
      <c r="R191">
        <f t="shared" si="61"/>
        <v>-144747.01949167583</v>
      </c>
      <c r="S191">
        <f t="shared" si="60"/>
        <v>8384.4195783749456</v>
      </c>
    </row>
    <row r="192" spans="2:19">
      <c r="B192" s="3">
        <v>1880</v>
      </c>
      <c r="C192">
        <f t="shared" si="63"/>
        <v>-163010.37144842371</v>
      </c>
      <c r="D192">
        <f t="shared" si="62"/>
        <v>-163723.0612163624</v>
      </c>
      <c r="E192">
        <f t="shared" si="65"/>
        <v>-166257.03204536584</v>
      </c>
      <c r="F192">
        <f t="shared" si="64"/>
        <v>-170063.80344842369</v>
      </c>
      <c r="G192">
        <f t="shared" si="50"/>
        <v>-712.68976793868933</v>
      </c>
      <c r="H192">
        <f t="shared" si="51"/>
        <v>-3246.6605969421216</v>
      </c>
      <c r="I192">
        <f t="shared" si="52"/>
        <v>-7053.4319999999716</v>
      </c>
      <c r="K192">
        <f t="shared" si="53"/>
        <v>-103728.65777289458</v>
      </c>
      <c r="L192">
        <f t="shared" si="54"/>
        <v>-89488.508077239065</v>
      </c>
      <c r="M192">
        <f t="shared" si="55"/>
        <v>14240.14969565552</v>
      </c>
      <c r="N192">
        <f t="shared" si="56"/>
        <v>-83728.657772894585</v>
      </c>
      <c r="O192">
        <f t="shared" si="57"/>
        <v>-137383.13355658067</v>
      </c>
      <c r="P192" s="2">
        <f t="shared" si="58"/>
        <v>290723.04991491663</v>
      </c>
      <c r="Q192">
        <f t="shared" si="59"/>
        <v>-433.27032850080025</v>
      </c>
      <c r="R192">
        <f t="shared" si="61"/>
        <v>-145868.35374113373</v>
      </c>
      <c r="S192">
        <f t="shared" si="60"/>
        <v>8485.2201845530653</v>
      </c>
    </row>
    <row r="193" spans="2:19">
      <c r="B193" s="3">
        <v>1890</v>
      </c>
      <c r="C193">
        <f t="shared" si="63"/>
        <v>-164245.54294421687</v>
      </c>
      <c r="D193">
        <f t="shared" si="62"/>
        <v>-164948.1371507225</v>
      </c>
      <c r="E193">
        <f t="shared" si="65"/>
        <v>-167500.23903766111</v>
      </c>
      <c r="F193">
        <f t="shared" si="64"/>
        <v>-171402.21394421678</v>
      </c>
      <c r="G193">
        <f t="shared" si="50"/>
        <v>-702.5942065056297</v>
      </c>
      <c r="H193">
        <f t="shared" si="51"/>
        <v>-3254.6960934442468</v>
      </c>
      <c r="I193">
        <f t="shared" si="52"/>
        <v>-7156.6709999999148</v>
      </c>
      <c r="K193">
        <f t="shared" si="53"/>
        <v>-104526.9489780424</v>
      </c>
      <c r="L193">
        <f t="shared" si="54"/>
        <v>-90432.415253735162</v>
      </c>
      <c r="M193">
        <f t="shared" si="55"/>
        <v>14094.533724307243</v>
      </c>
      <c r="N193">
        <f t="shared" si="56"/>
        <v>-84526.948978042405</v>
      </c>
      <c r="O193">
        <f t="shared" si="57"/>
        <v>-138406.01162215872</v>
      </c>
      <c r="P193" s="2">
        <f t="shared" si="58"/>
        <v>293624.38437361293</v>
      </c>
      <c r="Q193">
        <f t="shared" si="59"/>
        <v>-461.53106580780019</v>
      </c>
      <c r="R193">
        <f t="shared" si="61"/>
        <v>-146991.66451361589</v>
      </c>
      <c r="S193">
        <f t="shared" si="60"/>
        <v>8585.6528914571682</v>
      </c>
    </row>
    <row r="194" spans="2:19">
      <c r="B194" s="3">
        <v>1900</v>
      </c>
      <c r="C194">
        <f t="shared" si="63"/>
        <v>-165483.28905519715</v>
      </c>
      <c r="D194">
        <f t="shared" si="62"/>
        <v>-166175.48440784926</v>
      </c>
      <c r="E194">
        <f t="shared" si="65"/>
        <v>-168745.4716267091</v>
      </c>
      <c r="F194">
        <f t="shared" si="64"/>
        <v>-172743.19905519718</v>
      </c>
      <c r="G194">
        <f t="shared" si="50"/>
        <v>-692.19535265211016</v>
      </c>
      <c r="H194">
        <f t="shared" si="51"/>
        <v>-3262.1825715119485</v>
      </c>
      <c r="I194">
        <f t="shared" si="52"/>
        <v>-7259.9100000000326</v>
      </c>
      <c r="K194">
        <f t="shared" si="53"/>
        <v>-105327.09275472051</v>
      </c>
      <c r="L194">
        <f t="shared" si="54"/>
        <v>-91378.132001043676</v>
      </c>
      <c r="M194">
        <f t="shared" si="55"/>
        <v>13948.960753676831</v>
      </c>
      <c r="N194">
        <f t="shared" si="56"/>
        <v>-85327.092754720506</v>
      </c>
      <c r="O194">
        <f t="shared" si="57"/>
        <v>-139431.22362170494</v>
      </c>
      <c r="P194" s="2">
        <f t="shared" si="58"/>
        <v>296538.36283540144</v>
      </c>
      <c r="Q194">
        <f t="shared" si="59"/>
        <v>-489.79180311480025</v>
      </c>
      <c r="R194">
        <f t="shared" si="61"/>
        <v>-148116.94326545173</v>
      </c>
      <c r="S194">
        <f t="shared" si="60"/>
        <v>8685.7196437467937</v>
      </c>
    </row>
    <row r="195" spans="2:19">
      <c r="B195" s="3">
        <v>1910</v>
      </c>
      <c r="C195">
        <f t="shared" si="63"/>
        <v>-166723.59623063309</v>
      </c>
      <c r="D195">
        <f t="shared" si="62"/>
        <v>-167405.09103330207</v>
      </c>
      <c r="E195">
        <f t="shared" si="65"/>
        <v>-169992.71915137558</v>
      </c>
      <c r="F195">
        <f t="shared" si="64"/>
        <v>-174086.74523063307</v>
      </c>
      <c r="G195">
        <f t="shared" si="50"/>
        <v>-681.49480266898172</v>
      </c>
      <c r="H195">
        <f t="shared" si="51"/>
        <v>-3269.1229207424913</v>
      </c>
      <c r="I195">
        <f t="shared" si="52"/>
        <v>-7363.1489999999758</v>
      </c>
      <c r="K195">
        <f t="shared" si="53"/>
        <v>-106129.08512829836</v>
      </c>
      <c r="L195">
        <f t="shared" si="54"/>
        <v>-92325.653194868661</v>
      </c>
      <c r="M195">
        <f t="shared" si="55"/>
        <v>13803.431933429703</v>
      </c>
      <c r="N195">
        <f t="shared" si="56"/>
        <v>-86129.085128298364</v>
      </c>
      <c r="O195">
        <f t="shared" si="57"/>
        <v>-140458.75919652151</v>
      </c>
      <c r="P195" s="2">
        <f t="shared" si="58"/>
        <v>299464.97354415117</v>
      </c>
      <c r="Q195">
        <f t="shared" si="59"/>
        <v>-518.05254042180024</v>
      </c>
      <c r="R195">
        <f t="shared" si="61"/>
        <v>-149244.18156211267</v>
      </c>
      <c r="S195">
        <f t="shared" si="60"/>
        <v>8785.4223655911628</v>
      </c>
    </row>
    <row r="196" spans="2:19">
      <c r="B196" s="3">
        <v>1920</v>
      </c>
      <c r="C196">
        <f t="shared" si="63"/>
        <v>-167966.45106168732</v>
      </c>
      <c r="D196">
        <f t="shared" si="62"/>
        <v>-168636.9451978188</v>
      </c>
      <c r="E196">
        <f t="shared" si="65"/>
        <v>-171241.97106216254</v>
      </c>
      <c r="F196">
        <f t="shared" si="64"/>
        <v>-175432.83906168735</v>
      </c>
      <c r="G196">
        <f t="shared" si="50"/>
        <v>-670.49413613148499</v>
      </c>
      <c r="H196">
        <f t="shared" si="51"/>
        <v>-3275.520000475226</v>
      </c>
      <c r="I196">
        <f t="shared" si="52"/>
        <v>-7466.3880000000354</v>
      </c>
      <c r="K196">
        <f t="shared" si="53"/>
        <v>-106932.92222364359</v>
      </c>
      <c r="L196">
        <f t="shared" si="54"/>
        <v>-93274.97378595284</v>
      </c>
      <c r="M196">
        <f t="shared" si="55"/>
        <v>13657.948437690749</v>
      </c>
      <c r="N196">
        <f t="shared" si="56"/>
        <v>-86932.922223643589</v>
      </c>
      <c r="O196">
        <f t="shared" si="57"/>
        <v>-141488.60811567275</v>
      </c>
      <c r="P196" s="2">
        <f t="shared" si="58"/>
        <v>302404.20476445439</v>
      </c>
      <c r="Q196">
        <f t="shared" si="59"/>
        <v>-546.31327772880013</v>
      </c>
      <c r="R196">
        <f t="shared" si="61"/>
        <v>-150373.37107666454</v>
      </c>
      <c r="S196">
        <f t="shared" si="60"/>
        <v>8884.7629609917931</v>
      </c>
    </row>
    <row r="197" spans="2:19">
      <c r="B197" s="3">
        <v>1930</v>
      </c>
      <c r="C197">
        <f t="shared" si="63"/>
        <v>-169211.84027919988</v>
      </c>
      <c r="D197">
        <f t="shared" si="62"/>
        <v>-169871.03519536083</v>
      </c>
      <c r="E197">
        <f t="shared" si="65"/>
        <v>-172493.21691946447</v>
      </c>
      <c r="F197">
        <f t="shared" si="64"/>
        <v>-176781.46727919986</v>
      </c>
      <c r="G197">
        <f t="shared" si="50"/>
        <v>-659.19491616095183</v>
      </c>
      <c r="H197">
        <f t="shared" si="51"/>
        <v>-3281.3766402645851</v>
      </c>
      <c r="I197">
        <f t="shared" si="52"/>
        <v>-7569.6269999999786</v>
      </c>
      <c r="K197">
        <f t="shared" si="53"/>
        <v>-107738.60026406498</v>
      </c>
      <c r="L197">
        <f t="shared" si="54"/>
        <v>-94226.088798632336</v>
      </c>
      <c r="M197">
        <f t="shared" si="55"/>
        <v>13512.511465432646</v>
      </c>
      <c r="N197">
        <f t="shared" si="56"/>
        <v>-87738.600264064982</v>
      </c>
      <c r="O197">
        <f t="shared" si="57"/>
        <v>-142520.76027415492</v>
      </c>
      <c r="P197" s="2">
        <f t="shared" si="58"/>
        <v>305356.04478169046</v>
      </c>
      <c r="Q197">
        <f t="shared" si="59"/>
        <v>-574.57401503580024</v>
      </c>
      <c r="R197">
        <f t="shared" si="61"/>
        <v>-151504.50358825224</v>
      </c>
      <c r="S197">
        <f t="shared" si="60"/>
        <v>8983.7433140973153</v>
      </c>
    </row>
    <row r="198" spans="2:19">
      <c r="B198" s="3">
        <v>1940</v>
      </c>
      <c r="C198">
        <f t="shared" si="63"/>
        <v>-170459.75075151701</v>
      </c>
      <c r="D198">
        <f t="shared" si="62"/>
        <v>-171107.349441197</v>
      </c>
      <c r="E198">
        <f t="shared" si="65"/>
        <v>-173746.4463918595</v>
      </c>
      <c r="F198">
        <f t="shared" si="64"/>
        <v>-178132.61675151705</v>
      </c>
      <c r="G198">
        <f t="shared" ref="G198:G261" si="66">D198-C198</f>
        <v>-647.59868967998773</v>
      </c>
      <c r="H198">
        <f t="shared" ref="H198:H261" si="67">E198-C198</f>
        <v>-3286.6956403424847</v>
      </c>
      <c r="I198">
        <f t="shared" ref="I198:I261" si="68">F198-C198</f>
        <v>-7672.8660000000382</v>
      </c>
      <c r="K198">
        <f t="shared" ref="K198:K261" si="69">-7746.302 + 131.9197*B198-23.56414*B198*LN(B198) - (3.443396*10^-3)*B198^2 + (5.662834*10^-7)*B198^3 - (1.309265*10^-10)*B198^4+ 65812.39/B198</f>
        <v>-108546.11557027706</v>
      </c>
      <c r="L198">
        <f t="shared" ref="L198:L261" si="70">34085.045 + 117.224788 * B198 - 23.56414 *B198 * LN(B198) - 0.003443396 * B198^2 + 0.0000005662834 * B198^3 - 0.0000000001309265 * B198^4 + 65812.39/B198 + (4.24519*10^-22)*B198^7</f>
        <v>-95178.993329408797</v>
      </c>
      <c r="M198">
        <f t="shared" ref="M198:M261" si="71">L198-K198</f>
        <v>13367.122240868266</v>
      </c>
      <c r="N198">
        <f t="shared" ref="N198:N254" si="72">K198+20000</f>
        <v>-88546.115570277063</v>
      </c>
      <c r="O198">
        <f t="shared" ref="O198:O254" si="73">(2 * C198 + 1 * K198 + (20 * B198) - 20000)/3</f>
        <v>-143555.20569110371</v>
      </c>
      <c r="P198" s="2">
        <f t="shared" ref="P198:P254" si="74">O198+B198^1.72</f>
        <v>308320.48190208356</v>
      </c>
      <c r="Q198">
        <f t="shared" ref="Q198:Q254" si="75">(26180-9.2*B198+(0.333-0.667)*(28370+2.2*B198)+(47200-25*B198)*(0.333-0.667)^2)*(0.667)*(0.333)</f>
        <v>-602.83475234280024</v>
      </c>
      <c r="R198">
        <f t="shared" si="61"/>
        <v>-152637.57098061536</v>
      </c>
      <c r="S198">
        <f t="shared" ref="S198:S254" si="76">O198-R198</f>
        <v>9082.3652895116538</v>
      </c>
    </row>
    <row r="199" spans="2:19">
      <c r="B199" s="3">
        <v>1950</v>
      </c>
      <c r="C199">
        <f t="shared" si="63"/>
        <v>-171710.16948236444</v>
      </c>
      <c r="D199">
        <f t="shared" si="62"/>
        <v>-172345.87647002802</v>
      </c>
      <c r="E199">
        <f t="shared" si="65"/>
        <v>-175001.64925443701</v>
      </c>
      <c r="F199">
        <f t="shared" si="64"/>
        <v>-179486.27448236442</v>
      </c>
      <c r="G199">
        <f t="shared" si="66"/>
        <v>-635.70698766357964</v>
      </c>
      <c r="H199">
        <f t="shared" si="67"/>
        <v>-3291.4797720725765</v>
      </c>
      <c r="I199">
        <f t="shared" si="68"/>
        <v>-7776.1049999999814</v>
      </c>
      <c r="K199">
        <f t="shared" si="69"/>
        <v>-109355.46455938595</v>
      </c>
      <c r="L199">
        <f t="shared" si="70"/>
        <v>-96133.682545538773</v>
      </c>
      <c r="M199">
        <f t="shared" si="71"/>
        <v>13221.782013847172</v>
      </c>
      <c r="N199">
        <f t="shared" si="72"/>
        <v>-89355.464559385946</v>
      </c>
      <c r="O199">
        <f t="shared" si="73"/>
        <v>-144591.93450803828</v>
      </c>
      <c r="P199" s="2">
        <f t="shared" si="74"/>
        <v>311297.50445274968</v>
      </c>
      <c r="Q199">
        <f t="shared" si="75"/>
        <v>-631.09548964980013</v>
      </c>
      <c r="R199">
        <f t="shared" ref="R199:R254" si="77">(0.667*E199) + (0.333)*K199+Q199</f>
        <v>-153772.56524063481</v>
      </c>
      <c r="S199">
        <f t="shared" si="76"/>
        <v>9180.6307325965317</v>
      </c>
    </row>
    <row r="200" spans="2:19">
      <c r="B200" s="3">
        <v>1960</v>
      </c>
      <c r="C200">
        <f t="shared" si="63"/>
        <v>-172963.08360876457</v>
      </c>
      <c r="D200">
        <f t="shared" si="62"/>
        <v>-173586.60493414931</v>
      </c>
      <c r="E200">
        <f t="shared" si="65"/>
        <v>-176258.81538715796</v>
      </c>
      <c r="F200">
        <f t="shared" si="64"/>
        <v>-180842.42760876461</v>
      </c>
      <c r="G200">
        <f t="shared" si="66"/>
        <v>-623.52132538473234</v>
      </c>
      <c r="H200">
        <f t="shared" si="67"/>
        <v>-3295.7317783933831</v>
      </c>
      <c r="I200">
        <f t="shared" si="68"/>
        <v>-7879.344000000041</v>
      </c>
      <c r="K200">
        <f t="shared" si="69"/>
        <v>-110166.64374389581</v>
      </c>
      <c r="L200">
        <f t="shared" si="70"/>
        <v>-97090.151683640041</v>
      </c>
      <c r="M200">
        <f t="shared" si="71"/>
        <v>13076.492060255769</v>
      </c>
      <c r="N200">
        <f t="shared" si="72"/>
        <v>-90166.643743895809</v>
      </c>
      <c r="O200">
        <f t="shared" si="73"/>
        <v>-145630.93698714164</v>
      </c>
      <c r="P200" s="2">
        <f t="shared" si="74"/>
        <v>314287.1007817369</v>
      </c>
      <c r="Q200">
        <f t="shared" si="75"/>
        <v>-659.35622695680013</v>
      </c>
      <c r="R200">
        <f t="shared" si="77"/>
        <v>-154909.47845690846</v>
      </c>
      <c r="S200">
        <f t="shared" si="76"/>
        <v>9278.5414697668166</v>
      </c>
    </row>
    <row r="201" spans="2:19">
      <c r="B201" s="3">
        <v>1970</v>
      </c>
      <c r="C201">
        <f t="shared" si="63"/>
        <v>-174218.48039899732</v>
      </c>
      <c r="D201">
        <f t="shared" si="62"/>
        <v>-174829.52360165032</v>
      </c>
      <c r="E201">
        <f t="shared" si="65"/>
        <v>-177517.93477325118</v>
      </c>
      <c r="F201">
        <f t="shared" si="64"/>
        <v>-182201.0633989973</v>
      </c>
      <c r="G201">
        <f t="shared" si="66"/>
        <v>-611.04320265300339</v>
      </c>
      <c r="H201">
        <f t="shared" si="67"/>
        <v>-3299.4543742538663</v>
      </c>
      <c r="I201">
        <f t="shared" si="68"/>
        <v>-7982.5829999999842</v>
      </c>
      <c r="K201">
        <f t="shared" si="69"/>
        <v>-110979.64973073527</v>
      </c>
      <c r="L201">
        <f t="shared" si="70"/>
        <v>-98048.396048312672</v>
      </c>
      <c r="M201">
        <f t="shared" si="71"/>
        <v>12931.253682422597</v>
      </c>
      <c r="N201">
        <f t="shared" si="72"/>
        <v>-90979.649730735269</v>
      </c>
      <c r="O201">
        <f t="shared" si="73"/>
        <v>-146672.20350957665</v>
      </c>
      <c r="P201" s="2">
        <f t="shared" si="74"/>
        <v>317289.25925806316</v>
      </c>
      <c r="Q201">
        <f t="shared" si="75"/>
        <v>-687.61696426380024</v>
      </c>
      <c r="R201">
        <f t="shared" si="77"/>
        <v>-156048.30281835722</v>
      </c>
      <c r="S201">
        <f t="shared" si="76"/>
        <v>9376.0993087805691</v>
      </c>
    </row>
    <row r="202" spans="2:19">
      <c r="B202" s="3">
        <v>1980</v>
      </c>
      <c r="C202">
        <f t="shared" si="63"/>
        <v>-175476.34725059895</v>
      </c>
      <c r="D202">
        <f t="shared" si="62"/>
        <v>-176074.62135465175</v>
      </c>
      <c r="E202">
        <f t="shared" si="65"/>
        <v>-178778.9974976395</v>
      </c>
      <c r="F202">
        <f t="shared" si="64"/>
        <v>-183562.16925059899</v>
      </c>
      <c r="G202">
        <f t="shared" si="66"/>
        <v>-598.27410405280534</v>
      </c>
      <c r="H202">
        <f t="shared" si="67"/>
        <v>-3302.6502470405539</v>
      </c>
      <c r="I202">
        <f t="shared" si="68"/>
        <v>-8085.8220000000438</v>
      </c>
      <c r="K202">
        <f t="shared" si="69"/>
        <v>-111794.4792203035</v>
      </c>
      <c r="L202">
        <f t="shared" si="70"/>
        <v>-99008.411010776705</v>
      </c>
      <c r="M202">
        <f t="shared" si="71"/>
        <v>12786.068209526798</v>
      </c>
      <c r="N202">
        <f t="shared" si="72"/>
        <v>-91794.479220303503</v>
      </c>
      <c r="O202">
        <f t="shared" si="73"/>
        <v>-147715.72457383378</v>
      </c>
      <c r="P202" s="2">
        <f t="shared" si="74"/>
        <v>320303.96827174106</v>
      </c>
      <c r="Q202">
        <f t="shared" si="75"/>
        <v>-715.87770157080013</v>
      </c>
      <c r="R202">
        <f t="shared" si="77"/>
        <v>-157189.03061285743</v>
      </c>
      <c r="S202">
        <f t="shared" si="76"/>
        <v>9473.3060390236496</v>
      </c>
    </row>
    <row r="203" spans="2:19">
      <c r="B203" s="3">
        <v>1990</v>
      </c>
      <c r="C203">
        <f t="shared" si="63"/>
        <v>-176736.67168840638</v>
      </c>
      <c r="D203">
        <f t="shared" si="62"/>
        <v>-177321.88718757738</v>
      </c>
      <c r="E203">
        <f t="shared" si="65"/>
        <v>-180041.99374539917</v>
      </c>
      <c r="F203">
        <f t="shared" si="64"/>
        <v>-184925.73268840637</v>
      </c>
      <c r="G203">
        <f t="shared" si="66"/>
        <v>-585.21549917099765</v>
      </c>
      <c r="H203">
        <f t="shared" si="67"/>
        <v>-3305.3220569927944</v>
      </c>
      <c r="I203">
        <f t="shared" si="68"/>
        <v>-8189.060999999987</v>
      </c>
      <c r="K203">
        <f t="shared" si="69"/>
        <v>-112611.12900553596</v>
      </c>
      <c r="L203">
        <f t="shared" si="70"/>
        <v>-99970.192007524747</v>
      </c>
      <c r="M203">
        <f t="shared" si="71"/>
        <v>12640.93699801121</v>
      </c>
      <c r="N203">
        <f t="shared" si="72"/>
        <v>-92611.129005535957</v>
      </c>
      <c r="O203">
        <f t="shared" si="73"/>
        <v>-148761.49079411625</v>
      </c>
      <c r="P203" s="2">
        <f t="shared" si="74"/>
        <v>323331.21623380075</v>
      </c>
      <c r="Q203">
        <f t="shared" si="75"/>
        <v>-744.13843887780013</v>
      </c>
      <c r="R203">
        <f t="shared" si="77"/>
        <v>-158331.65422590252</v>
      </c>
      <c r="S203">
        <f t="shared" si="76"/>
        <v>9570.1634317862627</v>
      </c>
    </row>
    <row r="204" spans="2:19">
      <c r="B204" s="3">
        <v>2000</v>
      </c>
      <c r="C204">
        <f t="shared" si="63"/>
        <v>-177999.44136263547</v>
      </c>
      <c r="D204">
        <f t="shared" si="62"/>
        <v>-178571.31020546111</v>
      </c>
      <c r="E204">
        <f t="shared" si="65"/>
        <v>-181306.91380025056</v>
      </c>
      <c r="F204">
        <f t="shared" si="64"/>
        <v>-186291.74136263551</v>
      </c>
      <c r="G204">
        <f t="shared" si="66"/>
        <v>-571.86884282564279</v>
      </c>
      <c r="H204">
        <f t="shared" si="67"/>
        <v>-3307.4724376150989</v>
      </c>
      <c r="I204">
        <f t="shared" si="68"/>
        <v>-8292.3000000000466</v>
      </c>
      <c r="K204">
        <f t="shared" si="69"/>
        <v>-113429.59597098788</v>
      </c>
      <c r="L204">
        <f t="shared" si="70"/>
        <v>-100933.73453898792</v>
      </c>
      <c r="M204">
        <f t="shared" si="71"/>
        <v>12495.861431999961</v>
      </c>
      <c r="N204">
        <f t="shared" si="72"/>
        <v>-93429.595970987881</v>
      </c>
      <c r="O204">
        <f t="shared" si="73"/>
        <v>-149809.49289875294</v>
      </c>
      <c r="P204" s="2">
        <f t="shared" si="74"/>
        <v>326370.99157630559</v>
      </c>
      <c r="Q204">
        <f t="shared" si="75"/>
        <v>-772.39917618480024</v>
      </c>
      <c r="R204">
        <f t="shared" si="77"/>
        <v>-159476.1661392909</v>
      </c>
      <c r="S204">
        <f t="shared" si="76"/>
        <v>9666.6732405379589</v>
      </c>
    </row>
    <row r="205" spans="2:19">
      <c r="B205" s="3">
        <v>2010</v>
      </c>
      <c r="C205">
        <f t="shared" si="63"/>
        <v>-179264.64404700231</v>
      </c>
      <c r="D205">
        <f t="shared" si="62"/>
        <v>-179822.87962228846</v>
      </c>
      <c r="E205">
        <f t="shared" si="65"/>
        <v>-182573.74804307771</v>
      </c>
      <c r="F205">
        <f t="shared" si="64"/>
        <v>-187660.1830470023</v>
      </c>
      <c r="G205">
        <f t="shared" si="66"/>
        <v>-558.23557528614765</v>
      </c>
      <c r="H205">
        <f t="shared" si="67"/>
        <v>-3309.1039960753988</v>
      </c>
      <c r="I205">
        <f t="shared" si="68"/>
        <v>-8395.5389999999898</v>
      </c>
      <c r="K205">
        <f t="shared" si="69"/>
        <v>-114249.87709193672</v>
      </c>
      <c r="L205">
        <f t="shared" si="70"/>
        <v>-101899.03416821705</v>
      </c>
      <c r="M205">
        <f t="shared" si="71"/>
        <v>12350.842923719669</v>
      </c>
      <c r="N205">
        <f t="shared" si="72"/>
        <v>-94249.877091936723</v>
      </c>
      <c r="O205">
        <f t="shared" si="73"/>
        <v>-150859.7217286471</v>
      </c>
      <c r="P205" s="2">
        <f t="shared" si="74"/>
        <v>329423.28275235998</v>
      </c>
      <c r="Q205">
        <f t="shared" si="75"/>
        <v>-800.65991349180013</v>
      </c>
      <c r="R205">
        <f t="shared" si="77"/>
        <v>-160622.55892983958</v>
      </c>
      <c r="S205">
        <f t="shared" si="76"/>
        <v>9762.8372011924803</v>
      </c>
    </row>
    <row r="206" spans="2:19">
      <c r="B206" s="3">
        <v>2020</v>
      </c>
      <c r="C206">
        <f t="shared" si="63"/>
        <v>-180532.26763687842</v>
      </c>
      <c r="D206">
        <f t="shared" si="62"/>
        <v>-181076.58475936903</v>
      </c>
      <c r="E206">
        <f t="shared" si="65"/>
        <v>-183842.48695047869</v>
      </c>
      <c r="F206">
        <f t="shared" si="64"/>
        <v>-189031.04563687847</v>
      </c>
      <c r="G206">
        <f t="shared" si="66"/>
        <v>-544.31712249061093</v>
      </c>
      <c r="H206">
        <f t="shared" si="67"/>
        <v>-3310.2193136002752</v>
      </c>
      <c r="I206">
        <f t="shared" si="68"/>
        <v>-8498.7780000000494</v>
      </c>
      <c r="K206">
        <f t="shared" si="69"/>
        <v>-115071.96943350186</v>
      </c>
      <c r="L206">
        <f t="shared" si="70"/>
        <v>-102866.08651957659</v>
      </c>
      <c r="M206">
        <f t="shared" si="71"/>
        <v>12205.882913925263</v>
      </c>
      <c r="N206">
        <f t="shared" si="72"/>
        <v>-95071.969433501858</v>
      </c>
      <c r="O206">
        <f t="shared" si="73"/>
        <v>-151912.16823575288</v>
      </c>
      <c r="P206" s="2">
        <f t="shared" si="74"/>
        <v>332488.0782361154</v>
      </c>
      <c r="Q206">
        <f t="shared" si="75"/>
        <v>-828.92065079880012</v>
      </c>
      <c r="R206">
        <f t="shared" si="77"/>
        <v>-161770.8252681242</v>
      </c>
      <c r="S206">
        <f t="shared" si="76"/>
        <v>9858.657032371324</v>
      </c>
    </row>
    <row r="207" spans="2:19">
      <c r="B207" s="3">
        <v>2030</v>
      </c>
      <c r="C207">
        <f t="shared" si="63"/>
        <v>-181802.30014748522</v>
      </c>
      <c r="D207">
        <f t="shared" si="62"/>
        <v>-182332.41504374373</v>
      </c>
      <c r="E207">
        <f t="shared" si="65"/>
        <v>-185113.12109334377</v>
      </c>
      <c r="F207">
        <f t="shared" si="64"/>
        <v>-190404.31714748521</v>
      </c>
      <c r="G207">
        <f t="shared" si="66"/>
        <v>-530.11489625851391</v>
      </c>
      <c r="H207">
        <f t="shared" si="67"/>
        <v>-3310.8209458585479</v>
      </c>
      <c r="I207">
        <f t="shared" si="68"/>
        <v>-8602.0169999999925</v>
      </c>
      <c r="K207">
        <f t="shared" si="69"/>
        <v>-115895.87014978188</v>
      </c>
      <c r="L207">
        <f t="shared" si="70"/>
        <v>-103834.88727745168</v>
      </c>
      <c r="M207">
        <f t="shared" si="71"/>
        <v>12060.982872330205</v>
      </c>
      <c r="N207">
        <f t="shared" si="72"/>
        <v>-95895.870149781884</v>
      </c>
      <c r="O207">
        <f t="shared" si="73"/>
        <v>-152966.82348158411</v>
      </c>
      <c r="P207" s="2">
        <f t="shared" si="74"/>
        <v>335565.36652276642</v>
      </c>
      <c r="Q207">
        <f t="shared" si="75"/>
        <v>-857.18138810580012</v>
      </c>
      <c r="R207">
        <f t="shared" si="77"/>
        <v>-162920.95791724345</v>
      </c>
      <c r="S207">
        <f t="shared" si="76"/>
        <v>9954.1344356593327</v>
      </c>
    </row>
    <row r="208" spans="2:19">
      <c r="B208" s="3">
        <v>2040</v>
      </c>
      <c r="C208">
        <f t="shared" si="63"/>
        <v>-183074.72971212165</v>
      </c>
      <c r="D208">
        <f t="shared" si="62"/>
        <v>-183590.36000662204</v>
      </c>
      <c r="E208">
        <f t="shared" si="65"/>
        <v>-186385.64113546186</v>
      </c>
      <c r="F208">
        <f t="shared" si="64"/>
        <v>-191779.98571212171</v>
      </c>
      <c r="G208">
        <f t="shared" si="66"/>
        <v>-515.63029450038448</v>
      </c>
      <c r="H208">
        <f t="shared" si="67"/>
        <v>-3310.911423340207</v>
      </c>
      <c r="I208">
        <f t="shared" si="68"/>
        <v>-8705.2560000000522</v>
      </c>
      <c r="K208">
        <f t="shared" si="69"/>
        <v>-116721.57648300863</v>
      </c>
      <c r="L208">
        <f t="shared" si="70"/>
        <v>-104805.43218496769</v>
      </c>
      <c r="M208">
        <f t="shared" si="71"/>
        <v>11916.144298040934</v>
      </c>
      <c r="N208">
        <f t="shared" si="72"/>
        <v>-96721.576483008626</v>
      </c>
      <c r="O208">
        <f t="shared" si="73"/>
        <v>-154023.67863575064</v>
      </c>
      <c r="P208" s="2">
        <f t="shared" si="74"/>
        <v>338655.13612854679</v>
      </c>
      <c r="Q208">
        <f t="shared" si="75"/>
        <v>-885.44212541280024</v>
      </c>
      <c r="R208">
        <f t="shared" si="77"/>
        <v>-164072.94973160775</v>
      </c>
      <c r="S208">
        <f t="shared" si="76"/>
        <v>10049.271095857112</v>
      </c>
    </row>
    <row r="209" spans="2:19">
      <c r="B209" s="3">
        <v>2050</v>
      </c>
      <c r="C209">
        <f t="shared" si="63"/>
        <v>-184349.54458042874</v>
      </c>
      <c r="D209">
        <f t="shared" si="62"/>
        <v>-184850.40928184934</v>
      </c>
      <c r="E209">
        <f t="shared" si="65"/>
        <v>-187660.03783215454</v>
      </c>
      <c r="F209">
        <f t="shared" si="64"/>
        <v>-193158.03958042874</v>
      </c>
      <c r="G209">
        <f t="shared" si="66"/>
        <v>-500.86470142059261</v>
      </c>
      <c r="H209">
        <f t="shared" si="67"/>
        <v>-3310.4932517257985</v>
      </c>
      <c r="I209">
        <f t="shared" si="68"/>
        <v>-8808.4949999999953</v>
      </c>
      <c r="K209">
        <f t="shared" si="69"/>
        <v>-117549.08576271799</v>
      </c>
      <c r="L209">
        <f t="shared" si="70"/>
        <v>-105777.7170427229</v>
      </c>
      <c r="M209">
        <f t="shared" si="71"/>
        <v>11771.368719995095</v>
      </c>
      <c r="N209">
        <f t="shared" si="72"/>
        <v>-97549.085762717994</v>
      </c>
      <c r="O209">
        <f t="shared" si="73"/>
        <v>-155082.72497452516</v>
      </c>
      <c r="P209" s="2">
        <f t="shared" si="74"/>
        <v>341757.37559071562</v>
      </c>
      <c r="Q209">
        <f t="shared" si="75"/>
        <v>-913.70286271980012</v>
      </c>
      <c r="R209">
        <f t="shared" si="77"/>
        <v>-165226.793655752</v>
      </c>
      <c r="S209">
        <f t="shared" si="76"/>
        <v>10144.06868122684</v>
      </c>
    </row>
    <row r="210" spans="2:19">
      <c r="B210" s="3">
        <v>2060</v>
      </c>
      <c r="C210">
        <f t="shared" si="63"/>
        <v>-185626.73311668611</v>
      </c>
      <c r="D210">
        <f t="shared" si="62"/>
        <v>-186112.55260440602</v>
      </c>
      <c r="E210">
        <f t="shared" si="65"/>
        <v>-188936.30202893657</v>
      </c>
      <c r="F210">
        <f t="shared" si="64"/>
        <v>-194538.46711668617</v>
      </c>
      <c r="G210">
        <f t="shared" si="66"/>
        <v>-485.81948771991301</v>
      </c>
      <c r="H210">
        <f t="shared" si="67"/>
        <v>-3309.5689122504555</v>
      </c>
      <c r="I210">
        <f t="shared" si="68"/>
        <v>-8911.7340000000549</v>
      </c>
      <c r="K210">
        <f t="shared" si="69"/>
        <v>-118378.39540493595</v>
      </c>
      <c r="L210">
        <f t="shared" si="70"/>
        <v>-106751.73770753096</v>
      </c>
      <c r="M210">
        <f t="shared" si="71"/>
        <v>11626.657697404982</v>
      </c>
      <c r="N210">
        <f t="shared" si="72"/>
        <v>-98378.395404935945</v>
      </c>
      <c r="O210">
        <f t="shared" si="73"/>
        <v>-156143.95387943604</v>
      </c>
      <c r="P210" s="2">
        <f t="shared" si="74"/>
        <v>344872.07346754102</v>
      </c>
      <c r="Q210">
        <f t="shared" si="75"/>
        <v>-941.96360002680012</v>
      </c>
      <c r="R210">
        <f t="shared" si="77"/>
        <v>-166382.48272317115</v>
      </c>
      <c r="S210">
        <f t="shared" si="76"/>
        <v>10238.528843735112</v>
      </c>
    </row>
    <row r="211" spans="2:19">
      <c r="B211" s="3">
        <v>2070</v>
      </c>
      <c r="C211">
        <f t="shared" si="63"/>
        <v>-186906.28379814315</v>
      </c>
      <c r="D211">
        <f t="shared" si="62"/>
        <v>-187376.77980893344</v>
      </c>
      <c r="E211">
        <f t="shared" si="65"/>
        <v>-190214.42466020194</v>
      </c>
      <c r="F211">
        <f t="shared" si="64"/>
        <v>-195921.25679814315</v>
      </c>
      <c r="G211">
        <f t="shared" si="66"/>
        <v>-470.49601079028798</v>
      </c>
      <c r="H211">
        <f t="shared" si="67"/>
        <v>-3308.1408620587899</v>
      </c>
      <c r="I211">
        <f t="shared" si="68"/>
        <v>-9014.9729999999981</v>
      </c>
      <c r="K211">
        <f t="shared" si="69"/>
        <v>-119209.50291138138</v>
      </c>
      <c r="L211">
        <f t="shared" si="70"/>
        <v>-107727.49009117651</v>
      </c>
      <c r="M211">
        <f t="shared" si="71"/>
        <v>11482.012820204865</v>
      </c>
      <c r="N211">
        <f t="shared" si="72"/>
        <v>-99209.50291138138</v>
      </c>
      <c r="O211">
        <f t="shared" si="73"/>
        <v>-157207.35683588922</v>
      </c>
      <c r="P211" s="2">
        <f t="shared" si="74"/>
        <v>347999.21833827859</v>
      </c>
      <c r="Q211">
        <f t="shared" si="75"/>
        <v>-970.22433733380012</v>
      </c>
      <c r="R211">
        <f t="shared" si="77"/>
        <v>-167540.01005517851</v>
      </c>
      <c r="S211">
        <f t="shared" si="76"/>
        <v>10332.653219289292</v>
      </c>
    </row>
    <row r="212" spans="2:19">
      <c r="B212" s="3">
        <v>2080</v>
      </c>
      <c r="C212">
        <f t="shared" si="63"/>
        <v>-188188.18521338131</v>
      </c>
      <c r="D212">
        <f t="shared" si="62"/>
        <v>-188643.08082829061</v>
      </c>
      <c r="E212">
        <f t="shared" si="65"/>
        <v>-191494.39674793655</v>
      </c>
      <c r="F212">
        <f t="shared" si="64"/>
        <v>-197306.39721338137</v>
      </c>
      <c r="G212">
        <f t="shared" si="66"/>
        <v>-454.89561490929918</v>
      </c>
      <c r="H212">
        <f t="shared" si="67"/>
        <v>-3306.2115345552447</v>
      </c>
      <c r="I212">
        <f t="shared" si="68"/>
        <v>-9118.2120000000577</v>
      </c>
      <c r="K212">
        <f t="shared" si="69"/>
        <v>-120042.40586868371</v>
      </c>
      <c r="L212">
        <f t="shared" si="70"/>
        <v>-108704.97015918106</v>
      </c>
      <c r="M212">
        <f t="shared" si="71"/>
        <v>11337.43570950265</v>
      </c>
      <c r="N212">
        <f t="shared" si="72"/>
        <v>-100042.40586868371</v>
      </c>
      <c r="O212">
        <f t="shared" si="73"/>
        <v>-158272.92543181544</v>
      </c>
      <c r="P212" s="2">
        <f t="shared" si="74"/>
        <v>351138.79880314955</v>
      </c>
      <c r="Q212">
        <f t="shared" si="75"/>
        <v>-998.48507464080024</v>
      </c>
      <c r="R212">
        <f t="shared" si="77"/>
        <v>-168699.36885978616</v>
      </c>
      <c r="S212">
        <f t="shared" si="76"/>
        <v>10426.44342797072</v>
      </c>
    </row>
    <row r="213" spans="2:19">
      <c r="B213" s="3">
        <v>2090</v>
      </c>
      <c r="C213">
        <f t="shared" si="63"/>
        <v>-189472.42606070882</v>
      </c>
      <c r="D213">
        <f t="shared" si="62"/>
        <v>-189911.44569213688</v>
      </c>
      <c r="E213">
        <f t="shared" si="65"/>
        <v>-192776.20940045378</v>
      </c>
      <c r="F213">
        <f t="shared" si="64"/>
        <v>-198693.87706070882</v>
      </c>
      <c r="G213">
        <f t="shared" si="66"/>
        <v>-439.01963142806198</v>
      </c>
      <c r="H213">
        <f t="shared" si="67"/>
        <v>-3303.7833397449576</v>
      </c>
      <c r="I213">
        <f t="shared" si="68"/>
        <v>-9221.4510000000009</v>
      </c>
      <c r="K213">
        <f t="shared" si="69"/>
        <v>-120877.10194761517</v>
      </c>
      <c r="L213">
        <f t="shared" si="70"/>
        <v>-109684.17392957902</v>
      </c>
      <c r="M213">
        <f t="shared" si="71"/>
        <v>11192.928018036153</v>
      </c>
      <c r="N213">
        <f t="shared" si="72"/>
        <v>-100877.10194761517</v>
      </c>
      <c r="O213">
        <f t="shared" si="73"/>
        <v>-159340.65135634426</v>
      </c>
      <c r="P213" s="2">
        <f t="shared" si="74"/>
        <v>354290.80348330713</v>
      </c>
      <c r="Q213">
        <f t="shared" si="75"/>
        <v>-1026.7458119478001</v>
      </c>
      <c r="R213">
        <f t="shared" si="77"/>
        <v>-169860.55243060633</v>
      </c>
      <c r="S213">
        <f t="shared" si="76"/>
        <v>10519.901074262074</v>
      </c>
    </row>
    <row r="214" spans="2:19">
      <c r="B214" s="3">
        <v>2100</v>
      </c>
      <c r="C214">
        <f t="shared" si="63"/>
        <v>-190758.99514658481</v>
      </c>
      <c r="D214">
        <f t="shared" si="62"/>
        <v>-191181.86452554254</v>
      </c>
      <c r="E214">
        <f t="shared" si="65"/>
        <v>-194059.85381115641</v>
      </c>
      <c r="F214">
        <f t="shared" si="64"/>
        <v>-200083.68514658487</v>
      </c>
      <c r="G214">
        <f t="shared" si="66"/>
        <v>-422.8693789577228</v>
      </c>
      <c r="H214">
        <f t="shared" si="67"/>
        <v>-3300.8586645715986</v>
      </c>
      <c r="I214">
        <f t="shared" si="68"/>
        <v>-9324.6900000000605</v>
      </c>
      <c r="K214">
        <f t="shared" si="69"/>
        <v>-121713.58890233807</v>
      </c>
      <c r="L214">
        <f t="shared" si="70"/>
        <v>-110665.09747170434</v>
      </c>
      <c r="M214">
        <f t="shared" si="71"/>
        <v>11048.49143063373</v>
      </c>
      <c r="N214">
        <f t="shared" si="72"/>
        <v>-101713.58890233807</v>
      </c>
      <c r="O214">
        <f t="shared" si="73"/>
        <v>-160410.52639850255</v>
      </c>
      <c r="P214" s="2">
        <f t="shared" si="74"/>
        <v>357455.2210208032</v>
      </c>
      <c r="Q214">
        <f t="shared" si="75"/>
        <v>-1055.0065492548001</v>
      </c>
      <c r="R214">
        <f t="shared" si="77"/>
        <v>-171023.55414577472</v>
      </c>
      <c r="S214">
        <f t="shared" si="76"/>
        <v>10613.027747272165</v>
      </c>
    </row>
    <row r="215" spans="2:19">
      <c r="B215" s="3">
        <v>2110</v>
      </c>
      <c r="C215">
        <f t="shared" si="63"/>
        <v>-192047.88138407527</v>
      </c>
      <c r="D215">
        <f t="shared" si="62"/>
        <v>-192454.32754762634</v>
      </c>
      <c r="E215">
        <f t="shared" si="65"/>
        <v>-195345.32125732047</v>
      </c>
      <c r="F215">
        <f t="shared" si="64"/>
        <v>-201475.81038407527</v>
      </c>
      <c r="G215">
        <f t="shared" si="66"/>
        <v>-406.446163551067</v>
      </c>
      <c r="H215">
        <f t="shared" si="67"/>
        <v>-3297.4398732451955</v>
      </c>
      <c r="I215">
        <f t="shared" si="68"/>
        <v>-9427.9290000000037</v>
      </c>
      <c r="K215">
        <f t="shared" si="69"/>
        <v>-122551.86456966646</v>
      </c>
      <c r="L215">
        <f t="shared" si="70"/>
        <v>-111647.73690498738</v>
      </c>
      <c r="M215">
        <f t="shared" si="71"/>
        <v>10904.127664679079</v>
      </c>
      <c r="N215">
        <f t="shared" si="72"/>
        <v>-102551.86456966646</v>
      </c>
      <c r="O215">
        <f t="shared" si="73"/>
        <v>-161482.54244593901</v>
      </c>
      <c r="P215" s="2">
        <f t="shared" si="74"/>
        <v>360632.04007855232</v>
      </c>
      <c r="Q215">
        <f t="shared" si="75"/>
        <v>-1083.2672865618001</v>
      </c>
      <c r="R215">
        <f t="shared" si="77"/>
        <v>-172188.36746689348</v>
      </c>
      <c r="S215">
        <f t="shared" si="76"/>
        <v>10705.825020954479</v>
      </c>
    </row>
    <row r="216" spans="2:19">
      <c r="B216" s="3">
        <v>2120</v>
      </c>
      <c r="C216">
        <f t="shared" si="63"/>
        <v>-193339.0737913365</v>
      </c>
      <c r="D216">
        <f t="shared" si="62"/>
        <v>-193728.82507021743</v>
      </c>
      <c r="E216">
        <f t="shared" si="65"/>
        <v>-196632.60309890227</v>
      </c>
      <c r="F216">
        <f t="shared" si="64"/>
        <v>-202870.24179133656</v>
      </c>
      <c r="G216">
        <f t="shared" si="66"/>
        <v>-389.75127888092538</v>
      </c>
      <c r="H216">
        <f t="shared" si="67"/>
        <v>-3293.5293075657682</v>
      </c>
      <c r="I216">
        <f t="shared" si="68"/>
        <v>-9531.1680000000633</v>
      </c>
      <c r="K216">
        <f t="shared" si="69"/>
        <v>-123391.926868341</v>
      </c>
      <c r="L216">
        <f t="shared" si="70"/>
        <v>-112632.08839775967</v>
      </c>
      <c r="M216">
        <f t="shared" si="71"/>
        <v>10759.838470581337</v>
      </c>
      <c r="N216">
        <f t="shared" si="72"/>
        <v>-103391.926868341</v>
      </c>
      <c r="O216">
        <f t="shared" si="73"/>
        <v>-162556.69148367134</v>
      </c>
      <c r="P216" s="2">
        <f t="shared" si="74"/>
        <v>363821.24934029114</v>
      </c>
      <c r="Q216">
        <f t="shared" si="75"/>
        <v>-1111.5280238688001</v>
      </c>
      <c r="R216">
        <f t="shared" si="77"/>
        <v>-173354.98593799421</v>
      </c>
      <c r="S216">
        <f t="shared" si="76"/>
        <v>10798.294454322866</v>
      </c>
    </row>
    <row r="217" spans="2:19">
      <c r="B217" s="3">
        <v>2130</v>
      </c>
      <c r="C217">
        <f t="shared" si="63"/>
        <v>-194632.56149012817</v>
      </c>
      <c r="D217">
        <f t="shared" si="62"/>
        <v>-195005.34749654378</v>
      </c>
      <c r="E217">
        <f t="shared" si="65"/>
        <v>-197921.69077736943</v>
      </c>
      <c r="F217">
        <f t="shared" si="64"/>
        <v>-204266.96849012817</v>
      </c>
      <c r="G217">
        <f t="shared" si="66"/>
        <v>-372.78600641561206</v>
      </c>
      <c r="H217">
        <f t="shared" si="67"/>
        <v>-3289.1292872412596</v>
      </c>
      <c r="I217">
        <f t="shared" si="68"/>
        <v>-9634.4070000000065</v>
      </c>
      <c r="K217">
        <f t="shared" si="69"/>
        <v>-124233.77379831832</v>
      </c>
      <c r="L217">
        <f t="shared" si="70"/>
        <v>-113618.14816606973</v>
      </c>
      <c r="M217">
        <f t="shared" si="71"/>
        <v>10615.625632248586</v>
      </c>
      <c r="N217">
        <f t="shared" si="72"/>
        <v>-104233.77379831832</v>
      </c>
      <c r="O217">
        <f t="shared" si="73"/>
        <v>-163632.96559285824</v>
      </c>
      <c r="P217" s="2">
        <f t="shared" si="74"/>
        <v>367022.83751052967</v>
      </c>
      <c r="Q217">
        <f t="shared" si="75"/>
        <v>-1139.7887611758001</v>
      </c>
      <c r="R217">
        <f t="shared" si="77"/>
        <v>-174523.40318452119</v>
      </c>
      <c r="S217">
        <f t="shared" si="76"/>
        <v>10890.437591662951</v>
      </c>
    </row>
    <row r="218" spans="2:19">
      <c r="B218" s="3">
        <v>2140</v>
      </c>
      <c r="C218">
        <f t="shared" si="63"/>
        <v>-195928.33370435471</v>
      </c>
      <c r="D218">
        <f t="shared" si="62"/>
        <v>-196283.88531994546</v>
      </c>
      <c r="E218">
        <f t="shared" si="65"/>
        <v>-199212.57581455208</v>
      </c>
      <c r="F218">
        <f t="shared" si="64"/>
        <v>-205665.97970435466</v>
      </c>
      <c r="G218">
        <f t="shared" si="66"/>
        <v>-355.5516155907535</v>
      </c>
      <c r="H218">
        <f t="shared" si="67"/>
        <v>-3284.2421101973741</v>
      </c>
      <c r="I218">
        <f t="shared" si="68"/>
        <v>-9737.6459999999497</v>
      </c>
      <c r="K218">
        <f t="shared" si="69"/>
        <v>-125077.40344007293</v>
      </c>
      <c r="L218">
        <f t="shared" si="70"/>
        <v>-114605.9124725064</v>
      </c>
      <c r="M218">
        <f t="shared" si="71"/>
        <v>10471.490967566526</v>
      </c>
      <c r="N218">
        <f t="shared" si="72"/>
        <v>-105077.40344007293</v>
      </c>
      <c r="O218">
        <f t="shared" si="73"/>
        <v>-164711.3569495941</v>
      </c>
      <c r="P218" s="2">
        <f t="shared" si="74"/>
        <v>370236.79331450828</v>
      </c>
      <c r="Q218">
        <f t="shared" si="75"/>
        <v>-1168.0494984828006</v>
      </c>
      <c r="R218">
        <f t="shared" si="77"/>
        <v>-175693.61291233337</v>
      </c>
      <c r="S218">
        <f t="shared" si="76"/>
        <v>10982.255962739262</v>
      </c>
    </row>
    <row r="219" spans="2:19">
      <c r="B219" s="3">
        <v>2150</v>
      </c>
      <c r="C219">
        <f t="shared" si="63"/>
        <v>-197226.37975863204</v>
      </c>
      <c r="D219">
        <f t="shared" si="62"/>
        <v>-197564.42912261013</v>
      </c>
      <c r="E219">
        <f t="shared" si="65"/>
        <v>-200505.24981151643</v>
      </c>
      <c r="F219">
        <f t="shared" si="64"/>
        <v>-207067.26475863205</v>
      </c>
      <c r="G219">
        <f t="shared" si="66"/>
        <v>-338.0493639780907</v>
      </c>
      <c r="H219">
        <f t="shared" si="67"/>
        <v>-3278.870052884391</v>
      </c>
      <c r="I219">
        <f t="shared" si="68"/>
        <v>-9840.8850000000093</v>
      </c>
      <c r="K219">
        <f t="shared" si="69"/>
        <v>-125922.81395391219</v>
      </c>
      <c r="L219">
        <f t="shared" si="70"/>
        <v>-115595.37762503055</v>
      </c>
      <c r="M219">
        <f t="shared" si="71"/>
        <v>10327.436328881638</v>
      </c>
      <c r="N219">
        <f t="shared" si="72"/>
        <v>-105922.81395391219</v>
      </c>
      <c r="O219">
        <f t="shared" si="73"/>
        <v>-165791.85782372541</v>
      </c>
      <c r="P219" s="2">
        <f t="shared" si="74"/>
        <v>373463.10549814266</v>
      </c>
      <c r="Q219">
        <f t="shared" si="75"/>
        <v>-1196.3102357898006</v>
      </c>
      <c r="R219">
        <f t="shared" si="77"/>
        <v>-176865.60890672402</v>
      </c>
      <c r="S219">
        <f t="shared" si="76"/>
        <v>11073.751082998613</v>
      </c>
    </row>
    <row r="220" spans="2:19">
      <c r="B220" s="3">
        <v>2160</v>
      </c>
      <c r="C220">
        <f t="shared" si="63"/>
        <v>-198526.68907688383</v>
      </c>
      <c r="D220">
        <f t="shared" si="62"/>
        <v>-198846.96957433433</v>
      </c>
      <c r="E220">
        <f t="shared" si="65"/>
        <v>-201799.70444745902</v>
      </c>
      <c r="F220">
        <f t="shared" si="64"/>
        <v>-208470.81307688379</v>
      </c>
      <c r="G220">
        <f t="shared" si="66"/>
        <v>-320.28049745049793</v>
      </c>
      <c r="H220">
        <f t="shared" si="67"/>
        <v>-3273.0153705751873</v>
      </c>
      <c r="I220">
        <f t="shared" si="68"/>
        <v>-9944.1239999999525</v>
      </c>
      <c r="K220">
        <f t="shared" si="69"/>
        <v>-126770.00357930486</v>
      </c>
      <c r="L220">
        <f t="shared" si="70"/>
        <v>-116586.5399758158</v>
      </c>
      <c r="M220">
        <f t="shared" si="71"/>
        <v>10183.463603489057</v>
      </c>
      <c r="N220">
        <f t="shared" si="72"/>
        <v>-106770.00357930486</v>
      </c>
      <c r="O220">
        <f t="shared" si="73"/>
        <v>-166874.46057769083</v>
      </c>
      <c r="P220" s="2">
        <f t="shared" si="74"/>
        <v>376701.76282796881</v>
      </c>
      <c r="Q220">
        <f t="shared" si="75"/>
        <v>-1224.5709730968003</v>
      </c>
      <c r="R220">
        <f t="shared" si="77"/>
        <v>-178039.38503146049</v>
      </c>
      <c r="S220">
        <f t="shared" si="76"/>
        <v>11164.924453769665</v>
      </c>
    </row>
    <row r="221" spans="2:19">
      <c r="B221" s="3">
        <v>2170</v>
      </c>
      <c r="C221">
        <f t="shared" si="63"/>
        <v>-199829.25118096091</v>
      </c>
      <c r="D221">
        <f t="shared" si="62"/>
        <v>-200131.4974313064</v>
      </c>
      <c r="E221">
        <f t="shared" si="65"/>
        <v>-203095.93147862196</v>
      </c>
      <c r="F221">
        <f t="shared" si="64"/>
        <v>-209876.61418096093</v>
      </c>
      <c r="G221">
        <f t="shared" si="66"/>
        <v>-302.24625034548808</v>
      </c>
      <c r="H221">
        <f t="shared" si="67"/>
        <v>-3266.6802976610488</v>
      </c>
      <c r="I221">
        <f t="shared" si="68"/>
        <v>-10047.363000000012</v>
      </c>
      <c r="K221">
        <f t="shared" si="69"/>
        <v>-127618.9706342204</v>
      </c>
      <c r="L221">
        <f t="shared" si="70"/>
        <v>-117579.39592009629</v>
      </c>
      <c r="M221">
        <f t="shared" si="71"/>
        <v>10039.574714124115</v>
      </c>
      <c r="N221">
        <f t="shared" si="72"/>
        <v>-107618.9706342204</v>
      </c>
      <c r="O221">
        <f t="shared" si="73"/>
        <v>-167959.15766538074</v>
      </c>
      <c r="P221" s="2">
        <f t="shared" si="74"/>
        <v>379952.75409108924</v>
      </c>
      <c r="Q221">
        <f t="shared" si="75"/>
        <v>-1252.8317104038003</v>
      </c>
      <c r="R221">
        <f t="shared" si="77"/>
        <v>-179214.93522784006</v>
      </c>
      <c r="S221">
        <f t="shared" si="76"/>
        <v>11255.77756245932</v>
      </c>
    </row>
    <row r="222" spans="2:19">
      <c r="B222" s="3">
        <v>2180</v>
      </c>
      <c r="C222">
        <f t="shared" si="63"/>
        <v>-201134.05568928807</v>
      </c>
      <c r="D222">
        <f t="shared" si="62"/>
        <v>-201418.00353491132</v>
      </c>
      <c r="E222">
        <f t="shared" si="65"/>
        <v>-204393.92273722752</v>
      </c>
      <c r="F222">
        <f t="shared" si="64"/>
        <v>-211284.65768928803</v>
      </c>
      <c r="G222">
        <f t="shared" si="66"/>
        <v>-283.94784562324639</v>
      </c>
      <c r="H222">
        <f t="shared" si="67"/>
        <v>-3259.8670479394495</v>
      </c>
      <c r="I222">
        <f t="shared" si="68"/>
        <v>-10150.601999999955</v>
      </c>
      <c r="K222">
        <f t="shared" si="69"/>
        <v>-128469.71351448147</v>
      </c>
      <c r="L222">
        <f t="shared" si="70"/>
        <v>-118573.94189502161</v>
      </c>
      <c r="M222">
        <f t="shared" si="71"/>
        <v>9895.7716194598615</v>
      </c>
      <c r="N222">
        <f t="shared" si="72"/>
        <v>-108469.71351448147</v>
      </c>
      <c r="O222">
        <f t="shared" si="73"/>
        <v>-169045.9416310192</v>
      </c>
      <c r="P222" s="2">
        <f t="shared" si="74"/>
        <v>383216.06809510698</v>
      </c>
      <c r="Q222">
        <f t="shared" si="75"/>
        <v>-1281.0924477108003</v>
      </c>
      <c r="R222">
        <f t="shared" si="77"/>
        <v>-180392.25351376389</v>
      </c>
      <c r="S222">
        <f t="shared" si="76"/>
        <v>11346.311882744689</v>
      </c>
    </row>
    <row r="223" spans="2:19">
      <c r="B223" s="3">
        <v>2190</v>
      </c>
      <c r="C223">
        <f t="shared" si="63"/>
        <v>-202441.09231553506</v>
      </c>
      <c r="D223">
        <f t="shared" si="62"/>
        <v>-202706.47881055996</v>
      </c>
      <c r="E223">
        <f t="shared" si="65"/>
        <v>-205693.67013043223</v>
      </c>
      <c r="F223">
        <f t="shared" si="64"/>
        <v>-212694.93331553508</v>
      </c>
      <c r="G223">
        <f t="shared" si="66"/>
        <v>-265.38649502489716</v>
      </c>
      <c r="H223">
        <f t="shared" si="67"/>
        <v>-3252.5778148971731</v>
      </c>
      <c r="I223">
        <f t="shared" si="68"/>
        <v>-10253.841000000015</v>
      </c>
      <c r="K223">
        <f t="shared" si="69"/>
        <v>-129322.23069312856</v>
      </c>
      <c r="L223">
        <f t="shared" si="70"/>
        <v>-119570.17437852046</v>
      </c>
      <c r="M223">
        <f t="shared" si="71"/>
        <v>9752.0563146080967</v>
      </c>
      <c r="N223">
        <f t="shared" si="72"/>
        <v>-109322.23069312856</v>
      </c>
      <c r="O223">
        <f t="shared" si="73"/>
        <v>-170134.80510806621</v>
      </c>
      <c r="P223" s="2">
        <f t="shared" si="74"/>
        <v>386491.69366806909</v>
      </c>
      <c r="Q223">
        <f t="shared" si="75"/>
        <v>-1309.3531850178003</v>
      </c>
      <c r="R223">
        <f t="shared" si="77"/>
        <v>-181571.3339828279</v>
      </c>
      <c r="S223">
        <f t="shared" si="76"/>
        <v>11436.528874761687</v>
      </c>
    </row>
    <row r="224" spans="2:19">
      <c r="B224" s="3">
        <v>2200</v>
      </c>
      <c r="C224">
        <f t="shared" si="63"/>
        <v>-203750.35086731159</v>
      </c>
      <c r="D224">
        <f t="shared" si="62"/>
        <v>-203996.91426653625</v>
      </c>
      <c r="E224">
        <f t="shared" si="65"/>
        <v>-206995.1656393006</v>
      </c>
      <c r="F224">
        <f t="shared" si="64"/>
        <v>-214107.43086731154</v>
      </c>
      <c r="G224">
        <f t="shared" si="66"/>
        <v>-246.5633992246585</v>
      </c>
      <c r="H224">
        <f t="shared" si="67"/>
        <v>-3244.8147719890112</v>
      </c>
      <c r="I224">
        <f t="shared" si="68"/>
        <v>-10357.079999999958</v>
      </c>
      <c r="K224">
        <f t="shared" si="69"/>
        <v>-130176.5207197948</v>
      </c>
      <c r="L224">
        <f t="shared" si="70"/>
        <v>-120568.08988816921</v>
      </c>
      <c r="M224">
        <f t="shared" si="71"/>
        <v>9608.430831625592</v>
      </c>
      <c r="N224">
        <f t="shared" si="72"/>
        <v>-110176.5207197948</v>
      </c>
      <c r="O224">
        <f t="shared" si="73"/>
        <v>-171225.74081813931</v>
      </c>
      <c r="P224" s="2">
        <f t="shared" si="74"/>
        <v>389779.6196583946</v>
      </c>
      <c r="Q224">
        <f t="shared" si="75"/>
        <v>-1337.6139223248006</v>
      </c>
      <c r="R224">
        <f t="shared" si="77"/>
        <v>-182752.17080342997</v>
      </c>
      <c r="S224">
        <f t="shared" si="76"/>
        <v>11526.429985290655</v>
      </c>
    </row>
    <row r="225" spans="2:19">
      <c r="B225" s="3">
        <v>2210</v>
      </c>
      <c r="C225">
        <f t="shared" si="63"/>
        <v>-205061.82124488649</v>
      </c>
      <c r="D225">
        <f t="shared" si="62"/>
        <v>-205289.30099286826</v>
      </c>
      <c r="E225">
        <f t="shared" si="65"/>
        <v>-208298.40131779789</v>
      </c>
      <c r="F225">
        <f t="shared" si="64"/>
        <v>-215522.14024488651</v>
      </c>
      <c r="G225">
        <f t="shared" si="66"/>
        <v>-227.47974798176438</v>
      </c>
      <c r="H225">
        <f t="shared" si="67"/>
        <v>-3236.580072911398</v>
      </c>
      <c r="I225">
        <f t="shared" si="68"/>
        <v>-10460.319000000018</v>
      </c>
      <c r="K225">
        <f t="shared" si="69"/>
        <v>-131032.5822200937</v>
      </c>
      <c r="L225">
        <f t="shared" si="70"/>
        <v>-121567.68498006887</v>
      </c>
      <c r="M225">
        <f t="shared" si="71"/>
        <v>9464.8972400248313</v>
      </c>
      <c r="N225">
        <f t="shared" si="72"/>
        <v>-111032.5822200937</v>
      </c>
      <c r="O225">
        <f t="shared" si="73"/>
        <v>-172318.74156995557</v>
      </c>
      <c r="P225" s="2">
        <f t="shared" si="74"/>
        <v>393079.83493480983</v>
      </c>
      <c r="Q225">
        <f t="shared" si="75"/>
        <v>-1365.8746596318006</v>
      </c>
      <c r="R225">
        <f t="shared" si="77"/>
        <v>-183934.75821789421</v>
      </c>
      <c r="S225">
        <f t="shared" si="76"/>
        <v>11616.016647938639</v>
      </c>
    </row>
    <row r="226" spans="2:19">
      <c r="B226" s="3">
        <v>2220</v>
      </c>
      <c r="C226">
        <f t="shared" si="63"/>
        <v>-206375.49343992991</v>
      </c>
      <c r="D226">
        <f t="shared" si="62"/>
        <v>-206583.63016021799</v>
      </c>
      <c r="E226">
        <f t="shared" si="65"/>
        <v>-209603.36929179932</v>
      </c>
      <c r="F226">
        <f t="shared" si="64"/>
        <v>-216939.05143992987</v>
      </c>
      <c r="G226">
        <f t="shared" si="66"/>
        <v>-208.13672028807923</v>
      </c>
      <c r="H226">
        <f t="shared" si="67"/>
        <v>-3227.8758518694085</v>
      </c>
      <c r="I226">
        <f t="shared" si="68"/>
        <v>-10563.557999999961</v>
      </c>
      <c r="K226">
        <f t="shared" si="69"/>
        <v>-131890.4138950163</v>
      </c>
      <c r="L226">
        <f t="shared" si="70"/>
        <v>-122568.95624772685</v>
      </c>
      <c r="M226">
        <f t="shared" si="71"/>
        <v>9321.4576472894551</v>
      </c>
      <c r="N226">
        <f t="shared" si="72"/>
        <v>-111890.4138950163</v>
      </c>
      <c r="O226">
        <f t="shared" si="73"/>
        <v>-173413.80025829203</v>
      </c>
      <c r="P226" s="2">
        <f t="shared" si="74"/>
        <v>396392.32838627836</v>
      </c>
      <c r="Q226">
        <f t="shared" si="75"/>
        <v>-1394.1353969388003</v>
      </c>
      <c r="R226">
        <f t="shared" si="77"/>
        <v>-185119.09054160936</v>
      </c>
      <c r="S226">
        <f t="shared" si="76"/>
        <v>11705.290283317328</v>
      </c>
    </row>
    <row r="227" spans="2:19">
      <c r="B227" s="3">
        <v>2230</v>
      </c>
      <c r="C227">
        <f t="shared" si="63"/>
        <v>-207691.35753427749</v>
      </c>
      <c r="D227">
        <f t="shared" si="62"/>
        <v>-207879.89301879145</v>
      </c>
      <c r="E227">
        <f t="shared" si="65"/>
        <v>-210910.06175811897</v>
      </c>
      <c r="F227">
        <f t="shared" si="64"/>
        <v>-218358.15453427751</v>
      </c>
      <c r="G227">
        <f t="shared" si="66"/>
        <v>-188.53548451396637</v>
      </c>
      <c r="H227">
        <f t="shared" si="67"/>
        <v>-3218.704223841487</v>
      </c>
      <c r="I227">
        <f t="shared" si="68"/>
        <v>-10666.79700000002</v>
      </c>
      <c r="K227">
        <f t="shared" si="69"/>
        <v>-132750.01452034028</v>
      </c>
      <c r="L227">
        <f t="shared" si="70"/>
        <v>-123571.90032094617</v>
      </c>
      <c r="M227">
        <f t="shared" si="71"/>
        <v>9178.1141993941128</v>
      </c>
      <c r="N227">
        <f t="shared" si="72"/>
        <v>-112750.01452034028</v>
      </c>
      <c r="O227">
        <f t="shared" si="73"/>
        <v>-174510.90986296508</v>
      </c>
      <c r="P227" s="2">
        <f t="shared" si="74"/>
        <v>399717.08892192435</v>
      </c>
      <c r="Q227">
        <f t="shared" si="75"/>
        <v>-1422.3961342458003</v>
      </c>
      <c r="R227">
        <f t="shared" si="77"/>
        <v>-186305.16216218448</v>
      </c>
      <c r="S227">
        <f t="shared" si="76"/>
        <v>11794.252299219399</v>
      </c>
    </row>
    <row r="228" spans="2:19">
      <c r="B228" s="3">
        <v>2240</v>
      </c>
      <c r="C228">
        <f t="shared" si="63"/>
        <v>-209009.40369871864</v>
      </c>
      <c r="D228">
        <f t="shared" ref="D228:D291" si="78">-14327.309 + 244.16802 *B228 - 42.9278 * B228 *LN(B228)</f>
        <v>-209178.08089726977</v>
      </c>
      <c r="E228">
        <f t="shared" si="65"/>
        <v>-212218.47098355548</v>
      </c>
      <c r="F228">
        <f t="shared" si="64"/>
        <v>-219779.4396987186</v>
      </c>
      <c r="G228">
        <f t="shared" si="66"/>
        <v>-168.67719855112955</v>
      </c>
      <c r="H228">
        <f t="shared" si="67"/>
        <v>-3209.0672848368413</v>
      </c>
      <c r="I228">
        <f t="shared" si="68"/>
        <v>-10770.035999999964</v>
      </c>
      <c r="K228">
        <f t="shared" si="69"/>
        <v>-133611.38294604945</v>
      </c>
      <c r="L228">
        <f t="shared" si="70"/>
        <v>-124576.51386471947</v>
      </c>
      <c r="M228">
        <f t="shared" si="71"/>
        <v>9034.8690813299763</v>
      </c>
      <c r="N228">
        <f t="shared" si="72"/>
        <v>-113611.38294604945</v>
      </c>
      <c r="O228">
        <f t="shared" si="73"/>
        <v>-175610.0634478289</v>
      </c>
      <c r="P228" s="2">
        <f t="shared" si="74"/>
        <v>403054.10547096026</v>
      </c>
      <c r="Q228">
        <f t="shared" si="75"/>
        <v>-1450.6568715528006</v>
      </c>
      <c r="R228">
        <f t="shared" si="77"/>
        <v>-187492.9675386188</v>
      </c>
      <c r="S228">
        <f t="shared" si="76"/>
        <v>11882.904090789903</v>
      </c>
    </row>
    <row r="229" spans="2:19">
      <c r="B229" s="3">
        <v>2250</v>
      </c>
      <c r="C229">
        <f t="shared" ref="C229:C292" si="79">-22521.8 + 292.121093 * $B229 - 48.66 * $B229 * LN($B229)</f>
        <v>-210329.622191804</v>
      </c>
      <c r="D229">
        <f t="shared" si="78"/>
        <v>-210478.18520175642</v>
      </c>
      <c r="E229">
        <f t="shared" si="65"/>
        <v>-213528.58930395509</v>
      </c>
      <c r="F229">
        <f t="shared" ref="F229:F292" si="80">-10166.3 + 281.797193 * B229 - 48.66 * B229 * LN(B229)</f>
        <v>-221202.89719180402</v>
      </c>
      <c r="G229">
        <f t="shared" si="66"/>
        <v>-148.56300995242782</v>
      </c>
      <c r="H229">
        <f t="shared" si="67"/>
        <v>-3198.967112151091</v>
      </c>
      <c r="I229">
        <f t="shared" si="68"/>
        <v>-10873.275000000023</v>
      </c>
      <c r="K229">
        <f t="shared" si="69"/>
        <v>-134474.51809576296</v>
      </c>
      <c r="L229">
        <f t="shared" si="70"/>
        <v>-125582.79357812925</v>
      </c>
      <c r="M229">
        <f t="shared" si="71"/>
        <v>8891.7245176337165</v>
      </c>
      <c r="N229">
        <f t="shared" si="72"/>
        <v>-114474.51809576296</v>
      </c>
      <c r="O229">
        <f t="shared" si="73"/>
        <v>-176711.25415979032</v>
      </c>
      <c r="P229" s="2">
        <f t="shared" si="74"/>
        <v>406403.36698261101</v>
      </c>
      <c r="Q229">
        <f t="shared" si="75"/>
        <v>-1478.9176088598003</v>
      </c>
      <c r="R229">
        <f t="shared" si="77"/>
        <v>-188682.50120048693</v>
      </c>
      <c r="S229">
        <f t="shared" si="76"/>
        <v>11971.247040696617</v>
      </c>
    </row>
    <row r="230" spans="2:19">
      <c r="B230" s="3">
        <v>2260</v>
      </c>
      <c r="C230">
        <f t="shared" si="79"/>
        <v>-211652.0033586761</v>
      </c>
      <c r="D230">
        <f t="shared" si="78"/>
        <v>-211780.19741474674</v>
      </c>
      <c r="E230">
        <f t="shared" si="65"/>
        <v>-214840.4091232894</v>
      </c>
      <c r="F230">
        <f t="shared" si="80"/>
        <v>-222628.51735867606</v>
      </c>
      <c r="G230">
        <f t="shared" si="66"/>
        <v>-128.19405607064255</v>
      </c>
      <c r="H230">
        <f t="shared" si="67"/>
        <v>-3188.4057646133006</v>
      </c>
      <c r="I230">
        <f t="shared" si="68"/>
        <v>-10976.513999999966</v>
      </c>
      <c r="K230">
        <f t="shared" si="69"/>
        <v>-135339.418966175</v>
      </c>
      <c r="L230">
        <f t="shared" si="70"/>
        <v>-126590.73619325279</v>
      </c>
      <c r="M230">
        <f t="shared" si="71"/>
        <v>8748.6827729222132</v>
      </c>
      <c r="N230">
        <f t="shared" si="72"/>
        <v>-115339.418966175</v>
      </c>
      <c r="O230">
        <f t="shared" si="73"/>
        <v>-177814.47522784243</v>
      </c>
      <c r="P230" s="2">
        <f t="shared" si="74"/>
        <v>409764.86242602742</v>
      </c>
      <c r="Q230">
        <f t="shared" si="75"/>
        <v>-1507.1783461668003</v>
      </c>
      <c r="R230">
        <f t="shared" si="77"/>
        <v>-189873.7577471371</v>
      </c>
      <c r="S230">
        <f t="shared" si="76"/>
        <v>12059.282519294677</v>
      </c>
    </row>
    <row r="231" spans="2:19">
      <c r="B231" s="3">
        <v>2270</v>
      </c>
      <c r="C231">
        <f t="shared" si="79"/>
        <v>-212976.53762991924</v>
      </c>
      <c r="D231">
        <f t="shared" si="78"/>
        <v>-213084.10909411218</v>
      </c>
      <c r="E231">
        <f t="shared" si="65"/>
        <v>-216153.92291275307</v>
      </c>
      <c r="F231">
        <f t="shared" si="80"/>
        <v>-224056.29062991927</v>
      </c>
      <c r="G231">
        <f t="shared" si="66"/>
        <v>-107.57146419293713</v>
      </c>
      <c r="H231">
        <f t="shared" si="67"/>
        <v>-3177.3852828338277</v>
      </c>
      <c r="I231">
        <f t="shared" si="68"/>
        <v>-11079.753000000026</v>
      </c>
      <c r="K231">
        <f t="shared" si="69"/>
        <v>-136206.08462650463</v>
      </c>
      <c r="L231">
        <f t="shared" si="70"/>
        <v>-127600.3384740732</v>
      </c>
      <c r="M231">
        <f t="shared" si="71"/>
        <v>8605.7461524314276</v>
      </c>
      <c r="N231">
        <f t="shared" si="72"/>
        <v>-116206.08462650463</v>
      </c>
      <c r="O231">
        <f t="shared" si="73"/>
        <v>-178919.71996211438</v>
      </c>
      <c r="P231" s="2">
        <f t="shared" si="74"/>
        <v>413138.58079021878</v>
      </c>
      <c r="Q231">
        <f t="shared" si="75"/>
        <v>-1535.4390834738003</v>
      </c>
      <c r="R231">
        <f t="shared" si="77"/>
        <v>-191066.73184690613</v>
      </c>
      <c r="S231">
        <f t="shared" si="76"/>
        <v>12147.011884791747</v>
      </c>
    </row>
    <row r="232" spans="2:19">
      <c r="B232" s="3">
        <v>2280</v>
      </c>
      <c r="C232">
        <f t="shared" si="79"/>
        <v>-214303.21552043047</v>
      </c>
      <c r="D232">
        <f t="shared" si="78"/>
        <v>-214389.91187210521</v>
      </c>
      <c r="E232">
        <f t="shared" si="65"/>
        <v>-217469.12320987444</v>
      </c>
      <c r="F232">
        <f t="shared" si="80"/>
        <v>-225486.20752043044</v>
      </c>
      <c r="G232">
        <f t="shared" si="66"/>
        <v>-86.696351674734615</v>
      </c>
      <c r="H232">
        <f t="shared" si="67"/>
        <v>-3165.907689443964</v>
      </c>
      <c r="I232">
        <f t="shared" si="68"/>
        <v>-11182.991999999969</v>
      </c>
      <c r="K232">
        <f t="shared" si="69"/>
        <v>-137074.51421795471</v>
      </c>
      <c r="L232">
        <f t="shared" si="70"/>
        <v>-128611.59721539369</v>
      </c>
      <c r="M232">
        <f t="shared" si="71"/>
        <v>8462.9170025610219</v>
      </c>
      <c r="N232">
        <f t="shared" si="72"/>
        <v>-117074.51421795471</v>
      </c>
      <c r="O232">
        <f t="shared" si="73"/>
        <v>-180026.98175293856</v>
      </c>
      <c r="P232" s="2">
        <f t="shared" si="74"/>
        <v>416524.51108395564</v>
      </c>
      <c r="Q232">
        <f t="shared" si="75"/>
        <v>-1563.6998207808003</v>
      </c>
      <c r="R232">
        <f t="shared" si="77"/>
        <v>-192261.41823634595</v>
      </c>
      <c r="S232">
        <f t="shared" si="76"/>
        <v>12234.436483407393</v>
      </c>
    </row>
    <row r="233" spans="2:19">
      <c r="B233" s="3">
        <v>2290</v>
      </c>
      <c r="C233">
        <f t="shared" si="79"/>
        <v>-215632.02762831061</v>
      </c>
      <c r="D233">
        <f t="shared" si="78"/>
        <v>-215697.59745438048</v>
      </c>
      <c r="E233">
        <f t="shared" si="65"/>
        <v>-218786.00261764246</v>
      </c>
      <c r="F233">
        <f t="shared" si="80"/>
        <v>-226918.25862831064</v>
      </c>
      <c r="G233">
        <f t="shared" si="66"/>
        <v>-65.569826069870032</v>
      </c>
      <c r="H233">
        <f t="shared" si="67"/>
        <v>-3153.9749893318512</v>
      </c>
      <c r="I233">
        <f t="shared" si="68"/>
        <v>-11286.231000000029</v>
      </c>
      <c r="K233">
        <f t="shared" si="69"/>
        <v>-137944.7069531806</v>
      </c>
      <c r="L233">
        <f t="shared" si="70"/>
        <v>-129624.50924175796</v>
      </c>
      <c r="M233">
        <f t="shared" si="71"/>
        <v>8320.1977114226465</v>
      </c>
      <c r="N233">
        <f t="shared" si="72"/>
        <v>-117944.7069531806</v>
      </c>
      <c r="O233">
        <f t="shared" si="73"/>
        <v>-181136.25406993393</v>
      </c>
      <c r="P233" s="2">
        <f t="shared" si="74"/>
        <v>419922.64233569265</v>
      </c>
      <c r="Q233">
        <f t="shared" si="75"/>
        <v>-1591.9605580878006</v>
      </c>
      <c r="R233">
        <f t="shared" si="77"/>
        <v>-193457.81171946449</v>
      </c>
      <c r="S233">
        <f t="shared" si="76"/>
        <v>12321.557649530558</v>
      </c>
    </row>
    <row r="234" spans="2:19">
      <c r="B234" s="3">
        <v>2300</v>
      </c>
      <c r="C234">
        <f t="shared" si="79"/>
        <v>-216962.9646337739</v>
      </c>
      <c r="D234">
        <f t="shared" si="78"/>
        <v>-217007.15761903278</v>
      </c>
      <c r="E234">
        <f t="shared" si="65"/>
        <v>-220104.55380364944</v>
      </c>
      <c r="F234">
        <f t="shared" si="80"/>
        <v>-228352.43463377387</v>
      </c>
      <c r="G234">
        <f t="shared" si="66"/>
        <v>-44.192985258880071</v>
      </c>
      <c r="H234">
        <f t="shared" si="67"/>
        <v>-3141.589169875544</v>
      </c>
      <c r="I234">
        <f t="shared" si="68"/>
        <v>-11389.469999999972</v>
      </c>
      <c r="K234">
        <f t="shared" si="69"/>
        <v>-138816.66211576786</v>
      </c>
      <c r="L234">
        <f t="shared" si="70"/>
        <v>-130639.07140637435</v>
      </c>
      <c r="M234">
        <f t="shared" si="71"/>
        <v>8177.5907093935093</v>
      </c>
      <c r="N234">
        <f t="shared" si="72"/>
        <v>-118816.66211576786</v>
      </c>
      <c r="O234">
        <f t="shared" si="73"/>
        <v>-182247.5304611052</v>
      </c>
      <c r="P234" s="2">
        <f t="shared" si="74"/>
        <v>423332.96359348251</v>
      </c>
      <c r="Q234">
        <f t="shared" si="75"/>
        <v>-1620.2212953948003</v>
      </c>
      <c r="R234">
        <f t="shared" si="77"/>
        <v>-194655.90716697968</v>
      </c>
      <c r="S234">
        <f t="shared" si="76"/>
        <v>12408.376705874485</v>
      </c>
    </row>
    <row r="235" spans="2:19">
      <c r="B235" s="3">
        <v>2310</v>
      </c>
      <c r="C235">
        <f t="shared" si="79"/>
        <v>-218296.01729807653</v>
      </c>
      <c r="D235">
        <f t="shared" si="78"/>
        <v>-218318.5842156522</v>
      </c>
      <c r="E235">
        <f t="shared" si="65"/>
        <v>-221424.76949924842</v>
      </c>
      <c r="F235">
        <f t="shared" si="80"/>
        <v>-229788.72629807657</v>
      </c>
      <c r="G235">
        <f t="shared" si="66"/>
        <v>-22.566917575662956</v>
      </c>
      <c r="H235">
        <f t="shared" si="67"/>
        <v>-3128.7522011718829</v>
      </c>
      <c r="I235">
        <f t="shared" si="68"/>
        <v>-11492.709000000032</v>
      </c>
      <c r="K235">
        <f t="shared" si="69"/>
        <v>-139690.37905971921</v>
      </c>
      <c r="L235">
        <f t="shared" si="70"/>
        <v>-131655.28059004369</v>
      </c>
      <c r="M235">
        <f t="shared" si="71"/>
        <v>8035.0984696755186</v>
      </c>
      <c r="N235">
        <f t="shared" si="72"/>
        <v>-119690.37905971921</v>
      </c>
      <c r="O235">
        <f t="shared" si="73"/>
        <v>-183360.80455195741</v>
      </c>
      <c r="P235" s="2">
        <f t="shared" si="74"/>
        <v>426755.4639248841</v>
      </c>
      <c r="Q235">
        <f t="shared" si="75"/>
        <v>-1648.4820327018006</v>
      </c>
      <c r="R235">
        <f t="shared" si="77"/>
        <v>-195855.69951558704</v>
      </c>
      <c r="S235">
        <f t="shared" si="76"/>
        <v>12494.894963629631</v>
      </c>
    </row>
    <row r="236" spans="2:19">
      <c r="B236" s="3">
        <v>2320</v>
      </c>
      <c r="C236">
        <f t="shared" si="79"/>
        <v>-219631.17646246532</v>
      </c>
      <c r="D236">
        <f t="shared" si="78"/>
        <v>-219631.86916439666</v>
      </c>
      <c r="E236">
        <f t="shared" si="65"/>
        <v>-222746.64249872521</v>
      </c>
      <c r="F236">
        <f t="shared" si="80"/>
        <v>-231227.12446246529</v>
      </c>
      <c r="G236">
        <f t="shared" si="66"/>
        <v>-0.69270193134434521</v>
      </c>
      <c r="H236">
        <f t="shared" si="67"/>
        <v>-3115.4660362598952</v>
      </c>
      <c r="I236">
        <f t="shared" si="68"/>
        <v>-11595.947999999975</v>
      </c>
      <c r="K236">
        <f t="shared" si="69"/>
        <v>-140565.85720895053</v>
      </c>
      <c r="L236">
        <f t="shared" si="70"/>
        <v>-132673.13370009215</v>
      </c>
      <c r="M236">
        <f t="shared" si="71"/>
        <v>7892.7235088583839</v>
      </c>
      <c r="N236">
        <f t="shared" si="72"/>
        <v>-120565.85720895053</v>
      </c>
      <c r="O236">
        <f t="shared" si="73"/>
        <v>-184476.07004462706</v>
      </c>
      <c r="P236" s="2">
        <f t="shared" si="74"/>
        <v>430190.13241687883</v>
      </c>
      <c r="Q236">
        <f t="shared" si="75"/>
        <v>-1676.7427700088006</v>
      </c>
      <c r="R236">
        <f t="shared" si="77"/>
        <v>-197057.18376723904</v>
      </c>
      <c r="S236">
        <f t="shared" si="76"/>
        <v>12581.113722611975</v>
      </c>
    </row>
    <row r="237" spans="2:19">
      <c r="B237" s="3">
        <v>2330</v>
      </c>
      <c r="C237">
        <f t="shared" si="79"/>
        <v>-220968.43304714153</v>
      </c>
      <c r="D237">
        <f t="shared" si="78"/>
        <v>-220947.00445507723</v>
      </c>
      <c r="E237">
        <f t="shared" si="65"/>
        <v>-224070.1656584841</v>
      </c>
      <c r="F237">
        <f t="shared" si="80"/>
        <v>-232667.62004714157</v>
      </c>
      <c r="G237">
        <f t="shared" si="66"/>
        <v>21.428592064301483</v>
      </c>
      <c r="H237">
        <f t="shared" si="67"/>
        <v>-3101.7326113425661</v>
      </c>
      <c r="I237">
        <f t="shared" si="68"/>
        <v>-11699.187000000034</v>
      </c>
      <c r="K237">
        <f t="shared" si="69"/>
        <v>-141443.09605679484</v>
      </c>
      <c r="L237">
        <f t="shared" si="70"/>
        <v>-133692.62766930694</v>
      </c>
      <c r="M237">
        <f t="shared" si="71"/>
        <v>7750.4683874878974</v>
      </c>
      <c r="N237">
        <f t="shared" si="72"/>
        <v>-121443.09605679484</v>
      </c>
      <c r="O237">
        <f t="shared" si="73"/>
        <v>-185593.32071702598</v>
      </c>
      <c r="P237" s="2">
        <f t="shared" si="74"/>
        <v>433636.95817577664</v>
      </c>
      <c r="Q237">
        <f t="shared" si="75"/>
        <v>-1705.0035073158003</v>
      </c>
      <c r="R237">
        <f t="shared" si="77"/>
        <v>-198260.35498843738</v>
      </c>
      <c r="S237">
        <f t="shared" si="76"/>
        <v>12667.034271411394</v>
      </c>
    </row>
    <row r="238" spans="2:19">
      <c r="B238" s="3">
        <v>2340</v>
      </c>
      <c r="C238">
        <f t="shared" si="79"/>
        <v>-222307.77805024676</v>
      </c>
      <c r="D238">
        <f t="shared" si="78"/>
        <v>-222263.98214626417</v>
      </c>
      <c r="E238">
        <f t="shared" si="65"/>
        <v>-225395.33189624851</v>
      </c>
      <c r="F238">
        <f t="shared" si="80"/>
        <v>-234110.20405024674</v>
      </c>
      <c r="G238">
        <f t="shared" si="66"/>
        <v>43.795903982594609</v>
      </c>
      <c r="H238">
        <f t="shared" si="67"/>
        <v>-3087.5538460017415</v>
      </c>
      <c r="I238">
        <f t="shared" si="68"/>
        <v>-11802.425999999978</v>
      </c>
      <c r="K238">
        <f t="shared" si="69"/>
        <v>-142322.09516551511</v>
      </c>
      <c r="L238">
        <f t="shared" si="70"/>
        <v>-134713.75945487552</v>
      </c>
      <c r="M238">
        <f t="shared" si="71"/>
        <v>7608.3357106395997</v>
      </c>
      <c r="N238">
        <f t="shared" si="72"/>
        <v>-122322.09516551511</v>
      </c>
      <c r="O238">
        <f t="shared" si="73"/>
        <v>-186712.55042200288</v>
      </c>
      <c r="P238" s="2">
        <f t="shared" si="74"/>
        <v>437095.93032712187</v>
      </c>
      <c r="Q238">
        <f t="shared" si="75"/>
        <v>-1733.2642446228003</v>
      </c>
      <c r="R238">
        <f t="shared" si="77"/>
        <v>-199465.20830953709</v>
      </c>
      <c r="S238">
        <f t="shared" si="76"/>
        <v>12752.657887534209</v>
      </c>
    </row>
    <row r="239" spans="2:19">
      <c r="B239" s="3">
        <v>2350</v>
      </c>
      <c r="C239">
        <f t="shared" si="79"/>
        <v>-223649.20254686079</v>
      </c>
      <c r="D239">
        <f t="shared" si="78"/>
        <v>-223582.79436440242</v>
      </c>
      <c r="E239">
        <f t="shared" ref="E239:E302" si="81">-4698.365 + 202.685635 * B239 - 38.2836 * B239 * LN(B239)</f>
        <v>-226722.13419027516</v>
      </c>
      <c r="F239">
        <f t="shared" si="80"/>
        <v>-235554.86754686083</v>
      </c>
      <c r="G239">
        <f t="shared" si="66"/>
        <v>66.408182458369993</v>
      </c>
      <c r="H239">
        <f t="shared" si="67"/>
        <v>-3072.9316434143693</v>
      </c>
      <c r="I239">
        <f t="shared" si="68"/>
        <v>-11905.665000000037</v>
      </c>
      <c r="K239">
        <f t="shared" si="69"/>
        <v>-143202.85416582582</v>
      </c>
      <c r="L239">
        <f t="shared" si="70"/>
        <v>-135736.52603732908</v>
      </c>
      <c r="M239">
        <f t="shared" si="71"/>
        <v>7466.3281284967379</v>
      </c>
      <c r="N239">
        <f t="shared" si="72"/>
        <v>-123202.85416582582</v>
      </c>
      <c r="O239">
        <f t="shared" si="73"/>
        <v>-187833.75308651579</v>
      </c>
      <c r="P239" s="2">
        <f t="shared" si="74"/>
        <v>440567.03801560868</v>
      </c>
      <c r="Q239">
        <f t="shared" si="75"/>
        <v>-1761.5249819298003</v>
      </c>
      <c r="R239">
        <f t="shared" si="77"/>
        <v>-200671.73892406333</v>
      </c>
      <c r="S239">
        <f t="shared" si="76"/>
        <v>12837.985837547545</v>
      </c>
    </row>
    <row r="240" spans="2:19">
      <c r="B240" s="3">
        <v>2360</v>
      </c>
      <c r="C240">
        <f t="shared" si="79"/>
        <v>-224992.69768802205</v>
      </c>
      <c r="D240">
        <f t="shared" si="78"/>
        <v>-224903.4333029472</v>
      </c>
      <c r="E240">
        <f t="shared" si="81"/>
        <v>-228050.56557857973</v>
      </c>
      <c r="F240">
        <f t="shared" si="80"/>
        <v>-237001.60168802203</v>
      </c>
      <c r="G240">
        <f t="shared" si="66"/>
        <v>89.264385074842721</v>
      </c>
      <c r="H240">
        <f t="shared" si="67"/>
        <v>-3057.8678905576817</v>
      </c>
      <c r="I240">
        <f t="shared" si="68"/>
        <v>-12008.90399999998</v>
      </c>
      <c r="K240">
        <f t="shared" si="69"/>
        <v>-144085.37275642165</v>
      </c>
      <c r="L240">
        <f t="shared" si="70"/>
        <v>-136760.92441948786</v>
      </c>
      <c r="M240">
        <f t="shared" si="71"/>
        <v>7324.4483369337977</v>
      </c>
      <c r="N240">
        <f t="shared" si="72"/>
        <v>-124085.37275642165</v>
      </c>
      <c r="O240">
        <f t="shared" si="73"/>
        <v>-188956.92271082193</v>
      </c>
      <c r="P240" s="2">
        <f t="shared" si="74"/>
        <v>444050.27040497062</v>
      </c>
      <c r="Q240">
        <f t="shared" si="75"/>
        <v>-1789.7857192368003</v>
      </c>
      <c r="R240">
        <f t="shared" si="77"/>
        <v>-201879.94208803787</v>
      </c>
      <c r="S240">
        <f t="shared" si="76"/>
        <v>12923.01937721594</v>
      </c>
    </row>
    <row r="241" spans="2:19">
      <c r="B241" s="3">
        <v>2370</v>
      </c>
      <c r="C241">
        <f t="shared" si="79"/>
        <v>-226338.25469976</v>
      </c>
      <c r="D241">
        <f t="shared" si="78"/>
        <v>-226225.89122151153</v>
      </c>
      <c r="E241">
        <f t="shared" si="81"/>
        <v>-229380.61915817932</v>
      </c>
      <c r="F241">
        <f t="shared" si="80"/>
        <v>-238450.39769976004</v>
      </c>
      <c r="G241">
        <f t="shared" si="66"/>
        <v>112.36347824847326</v>
      </c>
      <c r="H241">
        <f t="shared" si="67"/>
        <v>-3042.3644584193244</v>
      </c>
      <c r="I241">
        <f t="shared" si="68"/>
        <v>-12112.14300000004</v>
      </c>
      <c r="K241">
        <f t="shared" si="69"/>
        <v>-144969.65070351504</v>
      </c>
      <c r="L241">
        <f t="shared" si="70"/>
        <v>-137786.95162541041</v>
      </c>
      <c r="M241">
        <f t="shared" si="71"/>
        <v>7182.6990781046334</v>
      </c>
      <c r="N241">
        <f t="shared" si="72"/>
        <v>-124969.65070351504</v>
      </c>
      <c r="O241">
        <f t="shared" si="73"/>
        <v>-190082.05336767834</v>
      </c>
      <c r="P241" s="2">
        <f t="shared" si="74"/>
        <v>447545.6166779059</v>
      </c>
      <c r="Q241">
        <f t="shared" si="75"/>
        <v>-1818.0464565438006</v>
      </c>
      <c r="R241">
        <f t="shared" si="77"/>
        <v>-203089.81311931991</v>
      </c>
      <c r="S241">
        <f t="shared" si="76"/>
        <v>13007.75975164157</v>
      </c>
    </row>
    <row r="242" spans="2:19">
      <c r="B242" s="3">
        <v>2380</v>
      </c>
      <c r="C242">
        <f t="shared" si="79"/>
        <v>-227685.86488214729</v>
      </c>
      <c r="D242">
        <f t="shared" si="78"/>
        <v>-227550.16044502845</v>
      </c>
      <c r="E242">
        <f t="shared" si="81"/>
        <v>-230712.2880843443</v>
      </c>
      <c r="F242">
        <f t="shared" si="80"/>
        <v>-239901.24688214727</v>
      </c>
      <c r="G242">
        <f t="shared" si="66"/>
        <v>135.70443711883854</v>
      </c>
      <c r="H242">
        <f t="shared" si="67"/>
        <v>-3026.4232021970092</v>
      </c>
      <c r="I242">
        <f t="shared" si="68"/>
        <v>-12215.381999999983</v>
      </c>
      <c r="K242">
        <f t="shared" si="69"/>
        <v>-145855.68784038085</v>
      </c>
      <c r="L242">
        <f t="shared" si="70"/>
        <v>-138814.60469934499</v>
      </c>
      <c r="M242">
        <f t="shared" si="71"/>
        <v>7041.083141035866</v>
      </c>
      <c r="N242">
        <f t="shared" si="72"/>
        <v>-125855.68784038085</v>
      </c>
      <c r="O242">
        <f t="shared" si="73"/>
        <v>-191209.13920155846</v>
      </c>
      <c r="P242" s="2">
        <f t="shared" si="74"/>
        <v>451053.06603596255</v>
      </c>
      <c r="Q242">
        <f t="shared" si="75"/>
        <v>-1846.3071938508003</v>
      </c>
      <c r="R242">
        <f t="shared" si="77"/>
        <v>-204301.3473969553</v>
      </c>
      <c r="S242">
        <f t="shared" si="76"/>
        <v>13092.208195396845</v>
      </c>
    </row>
    <row r="243" spans="2:19">
      <c r="B243" s="3">
        <v>2390</v>
      </c>
      <c r="C243">
        <f t="shared" si="79"/>
        <v>-229035.51960836537</v>
      </c>
      <c r="D243">
        <f t="shared" si="78"/>
        <v>-228876.23336292827</v>
      </c>
      <c r="E243">
        <f t="shared" si="81"/>
        <v>-232045.56556986424</v>
      </c>
      <c r="F243">
        <f t="shared" si="80"/>
        <v>-241354.14060836541</v>
      </c>
      <c r="G243">
        <f t="shared" si="66"/>
        <v>159.28624543710612</v>
      </c>
      <c r="H243">
        <f t="shared" si="67"/>
        <v>-3010.0459614988649</v>
      </c>
      <c r="I243">
        <f t="shared" si="68"/>
        <v>-12318.621000000043</v>
      </c>
      <c r="K243">
        <f t="shared" si="69"/>
        <v>-146743.48406690892</v>
      </c>
      <c r="L243">
        <f t="shared" si="70"/>
        <v>-139843.88070468389</v>
      </c>
      <c r="M243">
        <f t="shared" si="71"/>
        <v>6899.6033622250252</v>
      </c>
      <c r="N243">
        <f t="shared" si="72"/>
        <v>-126743.48406690892</v>
      </c>
      <c r="O243">
        <f t="shared" si="73"/>
        <v>-192338.17442787989</v>
      </c>
      <c r="P243" s="2">
        <f t="shared" si="74"/>
        <v>454572.60769945255</v>
      </c>
      <c r="Q243">
        <f t="shared" si="75"/>
        <v>-1874.5679311578003</v>
      </c>
      <c r="R243">
        <f t="shared" si="77"/>
        <v>-205514.54036053791</v>
      </c>
      <c r="S243">
        <f t="shared" si="76"/>
        <v>13176.365932658024</v>
      </c>
    </row>
    <row r="244" spans="2:19">
      <c r="B244" s="3">
        <v>2400</v>
      </c>
      <c r="C244">
        <f t="shared" si="79"/>
        <v>-230387.21032378776</v>
      </c>
      <c r="D244">
        <f t="shared" si="78"/>
        <v>-230204.10242832836</v>
      </c>
      <c r="E244">
        <f t="shared" si="81"/>
        <v>-233380.44488432561</v>
      </c>
      <c r="F244">
        <f t="shared" si="80"/>
        <v>-242809.07032378775</v>
      </c>
      <c r="G244">
        <f t="shared" si="66"/>
        <v>183.1078954593977</v>
      </c>
      <c r="H244">
        <f t="shared" si="67"/>
        <v>-2993.2345605378505</v>
      </c>
      <c r="I244">
        <f t="shared" si="68"/>
        <v>-12421.859999999986</v>
      </c>
      <c r="K244">
        <f t="shared" si="69"/>
        <v>-147633.03934916444</v>
      </c>
      <c r="L244">
        <f t="shared" si="70"/>
        <v>-140874.77672291995</v>
      </c>
      <c r="M244">
        <f t="shared" si="71"/>
        <v>6758.2626262444828</v>
      </c>
      <c r="N244">
        <f t="shared" si="72"/>
        <v>-127633.03934916444</v>
      </c>
      <c r="O244">
        <f t="shared" si="73"/>
        <v>-193469.15333224667</v>
      </c>
      <c r="P244" s="2">
        <f t="shared" si="74"/>
        <v>458104.23090734414</v>
      </c>
      <c r="Q244">
        <f t="shared" si="75"/>
        <v>-1902.8286684648006</v>
      </c>
      <c r="R244">
        <f t="shared" si="77"/>
        <v>-206729.38750958175</v>
      </c>
      <c r="S244">
        <f t="shared" si="76"/>
        <v>13260.234177335078</v>
      </c>
    </row>
    <row r="245" spans="2:19">
      <c r="B245" s="3">
        <v>2410</v>
      </c>
      <c r="C245">
        <f t="shared" si="79"/>
        <v>-231740.92854507675</v>
      </c>
      <c r="D245">
        <f t="shared" si="78"/>
        <v>-231533.76015723706</v>
      </c>
      <c r="E245">
        <f t="shared" si="81"/>
        <v>-234716.91935340245</v>
      </c>
      <c r="F245">
        <f t="shared" si="80"/>
        <v>-244266.02754507679</v>
      </c>
      <c r="G245">
        <f t="shared" si="66"/>
        <v>207.16838783968706</v>
      </c>
      <c r="H245">
        <f t="shared" si="67"/>
        <v>-2975.9908083257033</v>
      </c>
      <c r="I245">
        <f t="shared" si="68"/>
        <v>-12525.099000000046</v>
      </c>
      <c r="K245">
        <f t="shared" si="69"/>
        <v>-148524.35371895487</v>
      </c>
      <c r="L245">
        <f t="shared" si="70"/>
        <v>-141907.28985260541</v>
      </c>
      <c r="M245">
        <f t="shared" si="71"/>
        <v>6617.063866349461</v>
      </c>
      <c r="N245">
        <f t="shared" si="72"/>
        <v>-128524.35371895487</v>
      </c>
      <c r="O245">
        <f t="shared" si="73"/>
        <v>-194602.07026970279</v>
      </c>
      <c r="P245" s="2">
        <f t="shared" si="74"/>
        <v>461647.92491717229</v>
      </c>
      <c r="Q245">
        <f t="shared" si="75"/>
        <v>-1931.0894057718003</v>
      </c>
      <c r="R245">
        <f t="shared" si="77"/>
        <v>-207945.88440290323</v>
      </c>
      <c r="S245">
        <f t="shared" si="76"/>
        <v>13343.814133200445</v>
      </c>
    </row>
    <row r="246" spans="2:19">
      <c r="B246" s="3">
        <v>2420</v>
      </c>
      <c r="C246">
        <f t="shared" si="79"/>
        <v>-233096.66585929669</v>
      </c>
      <c r="D246">
        <f t="shared" si="78"/>
        <v>-232865.19912777178</v>
      </c>
      <c r="E246">
        <f t="shared" si="81"/>
        <v>-236054.98235815839</v>
      </c>
      <c r="F246">
        <f t="shared" si="80"/>
        <v>-245725.00385929667</v>
      </c>
      <c r="G246">
        <f t="shared" si="66"/>
        <v>231.46673152490985</v>
      </c>
      <c r="H246">
        <f t="shared" si="67"/>
        <v>-2958.3164988617063</v>
      </c>
      <c r="I246">
        <f t="shared" si="68"/>
        <v>-12628.337999999989</v>
      </c>
      <c r="K246">
        <f t="shared" si="69"/>
        <v>-149417.42727340417</v>
      </c>
      <c r="L246">
        <f t="shared" si="70"/>
        <v>-142941.4172083124</v>
      </c>
      <c r="M246">
        <f t="shared" si="71"/>
        <v>6476.0100650917739</v>
      </c>
      <c r="N246">
        <f t="shared" si="72"/>
        <v>-129417.42727340417</v>
      </c>
      <c r="O246">
        <f t="shared" si="73"/>
        <v>-195736.9196639992</v>
      </c>
      <c r="P246" s="2">
        <f t="shared" si="74"/>
        <v>465203.67900492949</v>
      </c>
      <c r="Q246">
        <f t="shared" si="75"/>
        <v>-1959.3501430788001</v>
      </c>
      <c r="R246">
        <f t="shared" si="77"/>
        <v>-209164.02665801405</v>
      </c>
      <c r="S246">
        <f t="shared" si="76"/>
        <v>13427.106994014845</v>
      </c>
    </row>
    <row r="247" spans="2:19">
      <c r="B247" s="3">
        <v>2430</v>
      </c>
      <c r="C247">
        <f t="shared" si="79"/>
        <v>-234454.4139230405</v>
      </c>
      <c r="D247">
        <f t="shared" si="78"/>
        <v>-234198.41197938786</v>
      </c>
      <c r="E247">
        <f t="shared" si="81"/>
        <v>-237394.62733435835</v>
      </c>
      <c r="F247">
        <f t="shared" si="80"/>
        <v>-247185.99092304055</v>
      </c>
      <c r="G247">
        <f t="shared" si="66"/>
        <v>256.00194365263451</v>
      </c>
      <c r="H247">
        <f t="shared" si="67"/>
        <v>-2940.2134113178472</v>
      </c>
      <c r="I247">
        <f t="shared" si="68"/>
        <v>-12731.577000000048</v>
      </c>
      <c r="K247">
        <f t="shared" si="69"/>
        <v>-150312.26017453498</v>
      </c>
      <c r="L247">
        <f t="shared" si="70"/>
        <v>-143977.1559195962</v>
      </c>
      <c r="M247">
        <f t="shared" si="71"/>
        <v>6335.1042549387785</v>
      </c>
      <c r="N247">
        <f t="shared" si="72"/>
        <v>-130312.26017453498</v>
      </c>
      <c r="O247">
        <f t="shared" si="73"/>
        <v>-196873.69600687199</v>
      </c>
      <c r="P247" s="2">
        <f t="shared" si="74"/>
        <v>468771.48246497009</v>
      </c>
      <c r="Q247">
        <f t="shared" si="75"/>
        <v>-1987.6108803858003</v>
      </c>
      <c r="R247">
        <f t="shared" si="77"/>
        <v>-210383.80995052296</v>
      </c>
      <c r="S247">
        <f t="shared" si="76"/>
        <v>13510.113943650969</v>
      </c>
    </row>
    <row r="248" spans="2:19">
      <c r="B248" s="3">
        <v>2440</v>
      </c>
      <c r="C248">
        <f t="shared" si="79"/>
        <v>-235814.16446157231</v>
      </c>
      <c r="D248">
        <f t="shared" si="78"/>
        <v>-235533.39141212183</v>
      </c>
      <c r="E248">
        <f t="shared" si="81"/>
        <v>-238735.84777179518</v>
      </c>
      <c r="F248">
        <f t="shared" si="80"/>
        <v>-248648.9804615723</v>
      </c>
      <c r="G248">
        <f t="shared" si="66"/>
        <v>280.77304945047945</v>
      </c>
      <c r="H248">
        <f t="shared" si="67"/>
        <v>-2921.6833102228702</v>
      </c>
      <c r="I248">
        <f t="shared" si="68"/>
        <v>-12834.815999999992</v>
      </c>
      <c r="K248">
        <f t="shared" si="69"/>
        <v>-151208.85264885623</v>
      </c>
      <c r="L248">
        <f t="shared" si="70"/>
        <v>-145014.50312995879</v>
      </c>
      <c r="M248">
        <f t="shared" si="71"/>
        <v>6194.3495188974484</v>
      </c>
      <c r="N248">
        <f t="shared" si="72"/>
        <v>-131208.85264885623</v>
      </c>
      <c r="O248">
        <f t="shared" si="73"/>
        <v>-198012.39385733361</v>
      </c>
      <c r="P248" s="2">
        <f t="shared" si="74"/>
        <v>472351.32460990478</v>
      </c>
      <c r="Q248">
        <f t="shared" si="75"/>
        <v>-2015.8716176928003</v>
      </c>
      <c r="R248">
        <f t="shared" si="77"/>
        <v>-211605.23001354933</v>
      </c>
      <c r="S248">
        <f t="shared" si="76"/>
        <v>13592.836156215722</v>
      </c>
    </row>
    <row r="249" spans="2:19">
      <c r="B249" s="3">
        <v>2450</v>
      </c>
      <c r="C249">
        <f t="shared" si="79"/>
        <v>-237175.90926798177</v>
      </c>
      <c r="D249">
        <f t="shared" si="78"/>
        <v>-236870.1301858467</v>
      </c>
      <c r="E249">
        <f t="shared" si="81"/>
        <v>-240078.63721362449</v>
      </c>
      <c r="F249">
        <f t="shared" si="80"/>
        <v>-250113.96426798182</v>
      </c>
      <c r="G249">
        <f t="shared" si="66"/>
        <v>305.77908213506453</v>
      </c>
      <c r="H249">
        <f t="shared" si="67"/>
        <v>-2902.7279456427204</v>
      </c>
      <c r="I249">
        <f t="shared" si="68"/>
        <v>-12938.055000000051</v>
      </c>
      <c r="K249">
        <f t="shared" si="69"/>
        <v>-152107.20498695842</v>
      </c>
      <c r="L249">
        <f t="shared" si="70"/>
        <v>-146053.4559958156</v>
      </c>
      <c r="M249">
        <f t="shared" si="71"/>
        <v>6053.7489911428129</v>
      </c>
      <c r="N249">
        <f t="shared" si="72"/>
        <v>-132107.20498695842</v>
      </c>
      <c r="O249">
        <f t="shared" si="73"/>
        <v>-199153.00784097399</v>
      </c>
      <c r="P249" s="2">
        <f t="shared" si="74"/>
        <v>475943.19477050158</v>
      </c>
      <c r="Q249">
        <f t="shared" si="75"/>
        <v>-2044.1323549998006</v>
      </c>
      <c r="R249">
        <f t="shared" si="77"/>
        <v>-212828.2826371445</v>
      </c>
      <c r="S249">
        <f t="shared" si="76"/>
        <v>13675.274796170503</v>
      </c>
    </row>
    <row r="250" spans="2:19">
      <c r="B250" s="3">
        <v>2460</v>
      </c>
      <c r="C250">
        <f t="shared" si="79"/>
        <v>-238539.64020235522</v>
      </c>
      <c r="D250">
        <f t="shared" si="78"/>
        <v>-238208.62111953855</v>
      </c>
      <c r="E250">
        <f t="shared" si="81"/>
        <v>-241422.98925571097</v>
      </c>
      <c r="F250">
        <f t="shared" si="80"/>
        <v>-251580.93420235522</v>
      </c>
      <c r="G250">
        <f t="shared" si="66"/>
        <v>331.01908281666692</v>
      </c>
      <c r="H250">
        <f t="shared" si="67"/>
        <v>-2883.3490533557488</v>
      </c>
      <c r="I250">
        <f t="shared" si="68"/>
        <v>-13041.293999999994</v>
      </c>
      <c r="K250">
        <f t="shared" si="69"/>
        <v>-153007.31754311523</v>
      </c>
      <c r="L250">
        <f t="shared" si="70"/>
        <v>-147094.01168546226</v>
      </c>
      <c r="M250">
        <f t="shared" si="71"/>
        <v>5913.3058576529729</v>
      </c>
      <c r="N250">
        <f t="shared" si="72"/>
        <v>-133007.31754311523</v>
      </c>
      <c r="O250">
        <f t="shared" si="73"/>
        <v>-200295.53264927524</v>
      </c>
      <c r="P250" s="2">
        <f t="shared" si="74"/>
        <v>479547.08229558147</v>
      </c>
      <c r="Q250">
        <f t="shared" si="75"/>
        <v>-2072.3930923068001</v>
      </c>
      <c r="R250">
        <f t="shared" si="77"/>
        <v>-214052.96366772341</v>
      </c>
      <c r="S250">
        <f t="shared" si="76"/>
        <v>13757.431018448173</v>
      </c>
    </row>
    <row r="251" spans="2:19">
      <c r="B251" s="3">
        <v>2470</v>
      </c>
      <c r="C251">
        <f t="shared" si="79"/>
        <v>-239905.3491909568</v>
      </c>
      <c r="D251">
        <f t="shared" si="78"/>
        <v>-239548.85709055676</v>
      </c>
      <c r="E251">
        <f t="shared" si="81"/>
        <v>-242768.89754598588</v>
      </c>
      <c r="F251">
        <f t="shared" si="80"/>
        <v>-253049.88219095685</v>
      </c>
      <c r="G251">
        <f t="shared" si="66"/>
        <v>356.49210040003527</v>
      </c>
      <c r="H251">
        <f t="shared" si="67"/>
        <v>-2863.548355029081</v>
      </c>
      <c r="I251">
        <f t="shared" si="68"/>
        <v>-13144.533000000054</v>
      </c>
      <c r="K251">
        <f t="shared" si="69"/>
        <v>-153909.19073489145</v>
      </c>
      <c r="L251">
        <f t="shared" si="70"/>
        <v>-148136.16737804312</v>
      </c>
      <c r="M251">
        <f t="shared" si="71"/>
        <v>5773.0233568483382</v>
      </c>
      <c r="N251">
        <f t="shared" si="72"/>
        <v>-133909.19073489145</v>
      </c>
      <c r="O251">
        <f t="shared" si="73"/>
        <v>-201439.96303893501</v>
      </c>
      <c r="P251" s="2">
        <f t="shared" si="74"/>
        <v>483162.97655191156</v>
      </c>
      <c r="Q251">
        <f t="shared" si="75"/>
        <v>-2100.6538296138006</v>
      </c>
      <c r="R251">
        <f t="shared" si="77"/>
        <v>-215279.26900750524</v>
      </c>
      <c r="S251">
        <f t="shared" si="76"/>
        <v>13839.305968570232</v>
      </c>
    </row>
    <row r="252" spans="2:19">
      <c r="B252" s="3">
        <v>2480</v>
      </c>
      <c r="C252">
        <f t="shared" si="79"/>
        <v>-241273.02822542621</v>
      </c>
      <c r="D252">
        <f t="shared" si="78"/>
        <v>-240890.83103393414</v>
      </c>
      <c r="E252">
        <f t="shared" si="81"/>
        <v>-244116.3557838148</v>
      </c>
      <c r="F252">
        <f t="shared" si="80"/>
        <v>-254520.80022542621</v>
      </c>
      <c r="G252">
        <f t="shared" si="66"/>
        <v>382.19719149207231</v>
      </c>
      <c r="H252">
        <f t="shared" si="67"/>
        <v>-2843.3275583885843</v>
      </c>
      <c r="I252">
        <f t="shared" si="68"/>
        <v>-13247.771999999997</v>
      </c>
      <c r="K252">
        <f t="shared" si="69"/>
        <v>-154812.82504275753</v>
      </c>
      <c r="L252">
        <f t="shared" si="70"/>
        <v>-149179.92026252119</v>
      </c>
      <c r="M252">
        <f t="shared" si="71"/>
        <v>5632.9047802363348</v>
      </c>
      <c r="N252">
        <f t="shared" si="72"/>
        <v>-134812.82504275753</v>
      </c>
      <c r="O252">
        <f t="shared" si="73"/>
        <v>-202586.29383120334</v>
      </c>
      <c r="P252" s="2">
        <f t="shared" si="74"/>
        <v>486790.86692410603</v>
      </c>
      <c r="Q252">
        <f t="shared" si="75"/>
        <v>-2128.9145669208001</v>
      </c>
      <c r="R252">
        <f t="shared" si="77"/>
        <v>-216507.19461396354</v>
      </c>
      <c r="S252">
        <f t="shared" si="76"/>
        <v>13920.900782760204</v>
      </c>
    </row>
    <row r="253" spans="2:19">
      <c r="B253" s="3">
        <v>2490</v>
      </c>
      <c r="C253">
        <f t="shared" si="79"/>
        <v>-242642.66936198669</v>
      </c>
      <c r="D253">
        <f t="shared" si="78"/>
        <v>-242234.53594167973</v>
      </c>
      <c r="E253">
        <f t="shared" si="81"/>
        <v>-245465.35771937546</v>
      </c>
      <c r="F253">
        <f t="shared" si="80"/>
        <v>-255993.68036198674</v>
      </c>
      <c r="G253">
        <f t="shared" si="66"/>
        <v>408.1334203069564</v>
      </c>
      <c r="H253">
        <f t="shared" si="67"/>
        <v>-2822.6883573887753</v>
      </c>
      <c r="I253">
        <f t="shared" si="68"/>
        <v>-13351.011000000057</v>
      </c>
      <c r="K253">
        <f t="shared" si="69"/>
        <v>-155718.22100971008</v>
      </c>
      <c r="L253">
        <f t="shared" si="70"/>
        <v>-150225.26753664855</v>
      </c>
      <c r="M253">
        <f t="shared" si="71"/>
        <v>5492.9534730615269</v>
      </c>
      <c r="N253">
        <f t="shared" si="72"/>
        <v>-135718.22100971008</v>
      </c>
      <c r="O253">
        <f t="shared" si="73"/>
        <v>-203734.51991122784</v>
      </c>
      <c r="P253" s="2">
        <f t="shared" si="74"/>
        <v>490430.74281451444</v>
      </c>
      <c r="Q253">
        <f t="shared" si="75"/>
        <v>-2157.1753042278001</v>
      </c>
      <c r="R253">
        <f t="shared" si="77"/>
        <v>-217736.73649928469</v>
      </c>
      <c r="S253">
        <f t="shared" si="76"/>
        <v>14002.21658805685</v>
      </c>
    </row>
    <row r="254" spans="2:19">
      <c r="B254" s="3">
        <v>2500</v>
      </c>
      <c r="C254">
        <f t="shared" si="79"/>
        <v>-244014.26472066797</v>
      </c>
      <c r="D254">
        <f t="shared" si="78"/>
        <v>-243579.96486209182</v>
      </c>
      <c r="E254">
        <f t="shared" si="81"/>
        <v>-246815.89715304488</v>
      </c>
      <c r="F254">
        <f t="shared" si="80"/>
        <v>-257468.51472066797</v>
      </c>
      <c r="G254">
        <f t="shared" si="66"/>
        <v>434.29985857615247</v>
      </c>
      <c r="H254">
        <f t="shared" si="67"/>
        <v>-2801.6324323769077</v>
      </c>
      <c r="I254">
        <f t="shared" si="68"/>
        <v>-13454.25</v>
      </c>
      <c r="K254">
        <f t="shared" si="69"/>
        <v>-156625.37924089798</v>
      </c>
      <c r="L254">
        <f t="shared" si="70"/>
        <v>-151272.206405937</v>
      </c>
      <c r="M254">
        <f t="shared" si="71"/>
        <v>5353.1728349609766</v>
      </c>
      <c r="N254">
        <f t="shared" si="72"/>
        <v>-136625.37924089798</v>
      </c>
      <c r="O254">
        <f t="shared" si="73"/>
        <v>-204884.63622741131</v>
      </c>
      <c r="P254" s="2">
        <f t="shared" si="74"/>
        <v>494082.59364312293</v>
      </c>
      <c r="Q254">
        <f t="shared" si="75"/>
        <v>-2185.4360415348001</v>
      </c>
      <c r="R254">
        <f t="shared" si="77"/>
        <v>-218967.89072983476</v>
      </c>
      <c r="S254">
        <f t="shared" si="76"/>
        <v>14083.254502423457</v>
      </c>
    </row>
    <row r="255" spans="2:19">
      <c r="B255" s="3">
        <v>2510</v>
      </c>
      <c r="C255">
        <f t="shared" si="79"/>
        <v>-245387.80648453953</v>
      </c>
      <c r="D255">
        <f t="shared" si="78"/>
        <v>-244927.11089908285</v>
      </c>
      <c r="E255">
        <f t="shared" si="81"/>
        <v>-248167.96793479793</v>
      </c>
      <c r="F255">
        <f t="shared" si="80"/>
        <v>-258945.29548453959</v>
      </c>
      <c r="G255">
        <f t="shared" si="66"/>
        <v>460.69558545667678</v>
      </c>
      <c r="H255">
        <f t="shared" si="67"/>
        <v>-2780.161450258398</v>
      </c>
      <c r="I255">
        <f t="shared" si="68"/>
        <v>-13557.48900000006</v>
      </c>
      <c r="K255">
        <f t="shared" si="69"/>
        <v>-157534.30040325591</v>
      </c>
      <c r="L255">
        <f t="shared" si="70"/>
        <v>-152320.7340826313</v>
      </c>
      <c r="M255">
        <f t="shared" si="71"/>
        <v>5213.5663206246099</v>
      </c>
    </row>
    <row r="256" spans="2:19">
      <c r="B256" s="3">
        <v>2520</v>
      </c>
      <c r="C256">
        <f t="shared" si="79"/>
        <v>-246763.28689895838</v>
      </c>
      <c r="D256">
        <f t="shared" si="78"/>
        <v>-246275.96721151471</v>
      </c>
      <c r="E256">
        <f t="shared" si="81"/>
        <v>-249521.563963614</v>
      </c>
      <c r="F256">
        <f t="shared" si="80"/>
        <v>-260424.01489895838</v>
      </c>
      <c r="G256">
        <f t="shared" si="66"/>
        <v>487.31968744366895</v>
      </c>
      <c r="H256">
        <f t="shared" si="67"/>
        <v>-2758.2770646556164</v>
      </c>
      <c r="I256">
        <f t="shared" si="68"/>
        <v>-13660.728000000003</v>
      </c>
      <c r="K256">
        <f t="shared" si="69"/>
        <v>-158444.98522514192</v>
      </c>
      <c r="L256">
        <f t="shared" si="70"/>
        <v>-153370.84778468026</v>
      </c>
      <c r="M256">
        <f t="shared" si="71"/>
        <v>5074.1374404616654</v>
      </c>
    </row>
    <row r="257" spans="2:13">
      <c r="B257" s="3">
        <v>2530</v>
      </c>
      <c r="C257">
        <f t="shared" si="79"/>
        <v>-248140.69827082567</v>
      </c>
      <c r="D257">
        <f t="shared" si="78"/>
        <v>-247626.52701254433</v>
      </c>
      <c r="E257">
        <f t="shared" si="81"/>
        <v>-250876.67918689328</v>
      </c>
      <c r="F257">
        <f t="shared" si="80"/>
        <v>-261904.66527082573</v>
      </c>
      <c r="G257">
        <f t="shared" si="66"/>
        <v>514.1712582813343</v>
      </c>
      <c r="H257">
        <f t="shared" si="67"/>
        <v>-2735.9809160676086</v>
      </c>
      <c r="I257">
        <f t="shared" si="68"/>
        <v>-13763.967000000062</v>
      </c>
      <c r="K257">
        <f t="shared" si="69"/>
        <v>-159357.43449598202</v>
      </c>
      <c r="L257">
        <f t="shared" si="70"/>
        <v>-154422.54473471048</v>
      </c>
      <c r="M257">
        <f t="shared" si="71"/>
        <v>4934.8897612715373</v>
      </c>
    </row>
    <row r="258" spans="2:13">
      <c r="B258" s="3">
        <v>2540</v>
      </c>
      <c r="C258">
        <f t="shared" si="79"/>
        <v>-249520.03296785918</v>
      </c>
      <c r="D258">
        <f t="shared" si="78"/>
        <v>-248978.78356898017</v>
      </c>
      <c r="E258">
        <f t="shared" si="81"/>
        <v>-252233.30759988341</v>
      </c>
      <c r="F258">
        <f t="shared" si="80"/>
        <v>-263387.23896785919</v>
      </c>
      <c r="G258">
        <f t="shared" si="66"/>
        <v>541.24939887900837</v>
      </c>
      <c r="H258">
        <f t="shared" si="67"/>
        <v>-2713.2746320242295</v>
      </c>
      <c r="I258">
        <f t="shared" si="68"/>
        <v>-13867.206000000006</v>
      </c>
      <c r="K258">
        <f t="shared" si="69"/>
        <v>-160271.6490659196</v>
      </c>
      <c r="L258">
        <f t="shared" si="70"/>
        <v>-155475.82215899913</v>
      </c>
      <c r="M258">
        <f t="shared" si="71"/>
        <v>4795.8269069204689</v>
      </c>
    </row>
    <row r="259" spans="2:13">
      <c r="B259" s="3">
        <v>2550</v>
      </c>
      <c r="C259">
        <f t="shared" si="79"/>
        <v>-250901.28341787308</v>
      </c>
      <c r="D259">
        <f t="shared" si="78"/>
        <v>-250332.73020064831</v>
      </c>
      <c r="E259">
        <f t="shared" si="81"/>
        <v>-253591.44324511359</v>
      </c>
      <c r="F259">
        <f t="shared" si="80"/>
        <v>-264871.72841787315</v>
      </c>
      <c r="G259">
        <f t="shared" si="66"/>
        <v>568.55321722477674</v>
      </c>
      <c r="H259">
        <f t="shared" si="67"/>
        <v>-2690.1598272405099</v>
      </c>
      <c r="I259">
        <f t="shared" si="68"/>
        <v>-13970.445000000065</v>
      </c>
      <c r="K259">
        <f t="shared" si="69"/>
        <v>-161187.62984547057</v>
      </c>
      <c r="L259">
        <f t="shared" si="70"/>
        <v>-156530.67728644668</v>
      </c>
      <c r="M259">
        <f t="shared" si="71"/>
        <v>4656.9525590238918</v>
      </c>
    </row>
    <row r="260" spans="2:13">
      <c r="B260" s="3">
        <v>2560</v>
      </c>
      <c r="C260">
        <f t="shared" si="79"/>
        <v>-252284.44210807246</v>
      </c>
      <c r="D260">
        <f t="shared" si="78"/>
        <v>-251688.36027976836</v>
      </c>
      <c r="E260">
        <f t="shared" si="81"/>
        <v>-254951.08021183906</v>
      </c>
      <c r="F260">
        <f t="shared" si="80"/>
        <v>-266358.12610807247</v>
      </c>
      <c r="G260">
        <f t="shared" si="66"/>
        <v>596.08182830410078</v>
      </c>
      <c r="H260">
        <f t="shared" si="67"/>
        <v>-2666.6381037665997</v>
      </c>
      <c r="I260">
        <f t="shared" si="68"/>
        <v>-14073.684000000008</v>
      </c>
      <c r="K260">
        <f t="shared" si="69"/>
        <v>-162105.37780518463</v>
      </c>
      <c r="L260">
        <f t="shared" si="70"/>
        <v>-157587.10734755074</v>
      </c>
      <c r="M260">
        <f t="shared" si="71"/>
        <v>4518.2704576338874</v>
      </c>
    </row>
    <row r="261" spans="2:13">
      <c r="B261" s="3">
        <v>2570</v>
      </c>
      <c r="C261">
        <f t="shared" si="79"/>
        <v>-253669.50158435572</v>
      </c>
      <c r="D261">
        <f t="shared" si="78"/>
        <v>-253045.66723034065</v>
      </c>
      <c r="E261">
        <f t="shared" si="81"/>
        <v>-256312.21263549261</v>
      </c>
      <c r="F261">
        <f t="shared" si="80"/>
        <v>-267846.42458435555</v>
      </c>
      <c r="G261">
        <f t="shared" si="66"/>
        <v>623.83435401506722</v>
      </c>
      <c r="H261">
        <f t="shared" si="67"/>
        <v>-2642.7110511368955</v>
      </c>
      <c r="I261">
        <f t="shared" si="68"/>
        <v>-14176.922999999835</v>
      </c>
      <c r="K261">
        <f t="shared" si="69"/>
        <v>-163024.89397531009</v>
      </c>
      <c r="L261">
        <f t="shared" si="70"/>
        <v>-158645.10957337846</v>
      </c>
      <c r="M261">
        <f t="shared" si="71"/>
        <v>4379.7844019316253</v>
      </c>
    </row>
    <row r="262" spans="2:13">
      <c r="B262" s="3">
        <v>2580</v>
      </c>
      <c r="C262">
        <f t="shared" si="79"/>
        <v>-255056.45445063058</v>
      </c>
      <c r="D262">
        <f t="shared" si="78"/>
        <v>-254404.64452754008</v>
      </c>
      <c r="E262">
        <f t="shared" si="81"/>
        <v>-257674.83469714638</v>
      </c>
      <c r="F262">
        <f t="shared" si="80"/>
        <v>-269336.61645063048</v>
      </c>
      <c r="G262">
        <f t="shared" ref="G262:G304" si="82">D262-C262</f>
        <v>651.80992309050635</v>
      </c>
      <c r="H262">
        <f t="shared" ref="H262:H304" si="83">E262-C262</f>
        <v>-2618.3802465157933</v>
      </c>
      <c r="I262">
        <f t="shared" ref="I262:I304" si="84">F262-C262</f>
        <v>-14280.161999999895</v>
      </c>
      <c r="K262">
        <f t="shared" ref="K262:K293" si="85">-7746.302 + 131.9197*B262-23.56414*B262*LN(B262) - (3.443396*10^-3)*B262^2 + (5.662834*10^-7)*B262^3 - (1.309265*10^-10)*B262^4+ 65812.39/B262</f>
        <v>-163946.17944546576</v>
      </c>
      <c r="L262">
        <f t="shared" ref="L262:L293" si="86">34085.045 + 117.224788 * B262 - 23.56414 *B262 * LN(B262) - 0.003443396 * B262^2 + 0.0000005662834 * B262^3 - 0.0000000001309265 * B262^4 + 65812.39/B262 + (4.24519*10^-22)*B262^7</f>
        <v>-159704.68119453944</v>
      </c>
      <c r="M262">
        <f t="shared" ref="M262:M304" si="87">L262-K262</f>
        <v>4241.4982509263209</v>
      </c>
    </row>
    <row r="263" spans="2:13">
      <c r="B263" s="3">
        <v>2590</v>
      </c>
      <c r="C263">
        <f t="shared" si="79"/>
        <v>-256445.29336813965</v>
      </c>
      <c r="D263">
        <f t="shared" si="78"/>
        <v>-255765.28569712292</v>
      </c>
      <c r="E263">
        <f t="shared" si="81"/>
        <v>-259038.94062298071</v>
      </c>
      <c r="F263">
        <f t="shared" si="80"/>
        <v>-270828.69436813949</v>
      </c>
      <c r="G263">
        <f t="shared" si="82"/>
        <v>680.00767101673409</v>
      </c>
      <c r="H263">
        <f t="shared" si="83"/>
        <v>-2593.6472548410529</v>
      </c>
      <c r="I263">
        <f t="shared" si="84"/>
        <v>-14383.400999999838</v>
      </c>
      <c r="K263">
        <f t="shared" si="85"/>
        <v>-164869.23536431673</v>
      </c>
      <c r="L263">
        <f t="shared" si="86"/>
        <v>-160765.81944015797</v>
      </c>
      <c r="M263">
        <f t="shared" si="87"/>
        <v>4103.4159241587622</v>
      </c>
    </row>
    <row r="264" spans="2:13">
      <c r="B264" s="3">
        <v>2600</v>
      </c>
      <c r="C264">
        <f t="shared" si="79"/>
        <v>-257836.01105479524</v>
      </c>
      <c r="D264">
        <f t="shared" si="78"/>
        <v>-257127.58431483922</v>
      </c>
      <c r="E264">
        <f t="shared" si="81"/>
        <v>-260404.52468376164</v>
      </c>
      <c r="F264">
        <f t="shared" si="80"/>
        <v>-272322.65105479513</v>
      </c>
      <c r="G264">
        <f t="shared" si="82"/>
        <v>708.42673995601945</v>
      </c>
      <c r="H264">
        <f t="shared" si="83"/>
        <v>-2568.5136289664079</v>
      </c>
      <c r="I264">
        <f t="shared" si="84"/>
        <v>-14486.639999999898</v>
      </c>
      <c r="K264">
        <f t="shared" si="85"/>
        <v>-165794.06293925529</v>
      </c>
      <c r="L264">
        <f t="shared" si="86"/>
        <v>-161828.52153684478</v>
      </c>
      <c r="M264">
        <f t="shared" si="87"/>
        <v>3965.5414024105121</v>
      </c>
    </row>
    <row r="265" spans="2:13">
      <c r="B265" s="3">
        <v>2610</v>
      </c>
      <c r="C265">
        <f t="shared" si="79"/>
        <v>-259228.60028452671</v>
      </c>
      <c r="D265">
        <f t="shared" si="78"/>
        <v>-258491.53400585684</v>
      </c>
      <c r="E265">
        <f t="shared" si="81"/>
        <v>-261771.58119432663</v>
      </c>
      <c r="F265">
        <f t="shared" si="80"/>
        <v>-273818.47928452655</v>
      </c>
      <c r="G265">
        <f t="shared" si="82"/>
        <v>737.06627866986673</v>
      </c>
      <c r="H265">
        <f t="shared" si="83"/>
        <v>-2542.9809097999241</v>
      </c>
      <c r="I265">
        <f t="shared" si="84"/>
        <v>-14589.878999999841</v>
      </c>
      <c r="K265">
        <f t="shared" si="85"/>
        <v>-166720.66343608755</v>
      </c>
      <c r="L265">
        <f t="shared" si="86"/>
        <v>-162892.78470766821</v>
      </c>
      <c r="M265">
        <f t="shared" si="87"/>
        <v>3827.8787284193386</v>
      </c>
    </row>
    <row r="266" spans="2:13">
      <c r="B266" s="3">
        <v>2620</v>
      </c>
      <c r="C266">
        <f t="shared" si="79"/>
        <v>-260623.05388663581</v>
      </c>
      <c r="D266">
        <f t="shared" si="78"/>
        <v>-259857.12844419363</v>
      </c>
      <c r="E266">
        <f t="shared" si="81"/>
        <v>-263140.10451307823</v>
      </c>
      <c r="F266">
        <f t="shared" si="80"/>
        <v>-275316.17188663571</v>
      </c>
      <c r="G266">
        <f t="shared" si="82"/>
        <v>765.92544244218152</v>
      </c>
      <c r="H266">
        <f t="shared" si="83"/>
        <v>-2517.0506264424184</v>
      </c>
      <c r="I266">
        <f t="shared" si="84"/>
        <v>-14693.1179999999</v>
      </c>
      <c r="K266">
        <f t="shared" si="85"/>
        <v>-167649.03817872351</v>
      </c>
      <c r="L266">
        <f t="shared" si="86"/>
        <v>-163958.60617112447</v>
      </c>
      <c r="M266">
        <f t="shared" si="87"/>
        <v>3690.4320075990399</v>
      </c>
    </row>
    <row r="267" spans="2:13">
      <c r="B267" s="3">
        <v>2630</v>
      </c>
      <c r="C267">
        <f t="shared" si="79"/>
        <v>-262019.36474516266</v>
      </c>
      <c r="D267">
        <f t="shared" si="78"/>
        <v>-261224.36135215755</v>
      </c>
      <c r="E267">
        <f t="shared" si="81"/>
        <v>-264510.0890414844</v>
      </c>
      <c r="F267">
        <f t="shared" si="80"/>
        <v>-276815.7217451625</v>
      </c>
      <c r="G267">
        <f t="shared" si="82"/>
        <v>795.00339300511405</v>
      </c>
      <c r="H267">
        <f t="shared" si="83"/>
        <v>-2490.7242963217432</v>
      </c>
      <c r="I267">
        <f t="shared" si="84"/>
        <v>-14796.356999999844</v>
      </c>
      <c r="K267">
        <f t="shared" si="85"/>
        <v>-168579.18854887297</v>
      </c>
      <c r="L267">
        <f t="shared" si="86"/>
        <v>-165025.98314010754</v>
      </c>
      <c r="M267">
        <f t="shared" si="87"/>
        <v>3553.2054087654396</v>
      </c>
    </row>
    <row r="268" spans="2:13">
      <c r="B268" s="3">
        <v>2640</v>
      </c>
      <c r="C268">
        <f t="shared" si="79"/>
        <v>-263417.52579826163</v>
      </c>
      <c r="D268">
        <f t="shared" si="78"/>
        <v>-262593.2264997958</v>
      </c>
      <c r="E268">
        <f t="shared" si="81"/>
        <v>-265881.52922358818</v>
      </c>
      <c r="F268">
        <f t="shared" si="80"/>
        <v>-278317.12179826153</v>
      </c>
      <c r="G268">
        <f t="shared" si="82"/>
        <v>824.299298465834</v>
      </c>
      <c r="H268">
        <f t="shared" si="83"/>
        <v>-2464.0034253265476</v>
      </c>
      <c r="I268">
        <f t="shared" si="84"/>
        <v>-14899.595999999903</v>
      </c>
      <c r="K268">
        <f t="shared" si="85"/>
        <v>-169511.11598574536</v>
      </c>
      <c r="L268">
        <f t="shared" si="86"/>
        <v>-166094.91282087704</v>
      </c>
      <c r="M268">
        <f t="shared" si="87"/>
        <v>3416.2031648683187</v>
      </c>
    </row>
    <row r="269" spans="2:13">
      <c r="B269" s="3">
        <v>2650</v>
      </c>
      <c r="C269">
        <f t="shared" si="79"/>
        <v>-264817.53003758658</v>
      </c>
      <c r="D269">
        <f t="shared" si="78"/>
        <v>-263963.71770435304</v>
      </c>
      <c r="E269">
        <f t="shared" si="81"/>
        <v>-267254.41954552347</v>
      </c>
      <c r="F269">
        <f t="shared" si="80"/>
        <v>-279820.36503758642</v>
      </c>
      <c r="G269">
        <f t="shared" si="82"/>
        <v>853.81233323353808</v>
      </c>
      <c r="H269">
        <f t="shared" si="83"/>
        <v>-2436.8895079368958</v>
      </c>
      <c r="I269">
        <f t="shared" si="84"/>
        <v>-15002.834999999846</v>
      </c>
      <c r="K269">
        <f t="shared" si="85"/>
        <v>-170444.82198575485</v>
      </c>
      <c r="L269">
        <f t="shared" si="86"/>
        <v>-167165.39241202635</v>
      </c>
      <c r="M269">
        <f t="shared" si="87"/>
        <v>3279.4295737284992</v>
      </c>
    </row>
    <row r="270" spans="2:13">
      <c r="B270" s="3">
        <v>2660</v>
      </c>
      <c r="C270">
        <f t="shared" si="79"/>
        <v>-266219.37050768465</v>
      </c>
      <c r="D270">
        <f t="shared" si="78"/>
        <v>-265335.82882973575</v>
      </c>
      <c r="E270">
        <f t="shared" si="81"/>
        <v>-268628.75453503837</v>
      </c>
      <c r="F270">
        <f t="shared" si="80"/>
        <v>-281325.44450768456</v>
      </c>
      <c r="G270">
        <f t="shared" si="82"/>
        <v>883.54167794890236</v>
      </c>
      <c r="H270">
        <f t="shared" si="83"/>
        <v>-2409.3840273537207</v>
      </c>
      <c r="I270">
        <f t="shared" si="84"/>
        <v>-15106.073999999906</v>
      </c>
      <c r="K270">
        <f t="shared" si="85"/>
        <v>-171380.3081022288</v>
      </c>
      <c r="L270">
        <f t="shared" si="86"/>
        <v>-168237.41910344866</v>
      </c>
      <c r="M270">
        <f t="shared" si="87"/>
        <v>3142.8889987801376</v>
      </c>
    </row>
    <row r="271" spans="2:13">
      <c r="B271" s="3">
        <v>2670</v>
      </c>
      <c r="C271">
        <f t="shared" si="79"/>
        <v>-267623.04030540003</v>
      </c>
      <c r="D271">
        <f t="shared" si="78"/>
        <v>-266709.55378598778</v>
      </c>
      <c r="E271">
        <f t="shared" si="81"/>
        <v>-270004.52876102598</v>
      </c>
      <c r="F271">
        <f t="shared" si="80"/>
        <v>-282832.35330539988</v>
      </c>
      <c r="G271">
        <f t="shared" si="82"/>
        <v>913.48651941225398</v>
      </c>
      <c r="H271">
        <f t="shared" si="83"/>
        <v>-2381.4884556259494</v>
      </c>
      <c r="I271">
        <f t="shared" si="84"/>
        <v>-15209.312999999849</v>
      </c>
      <c r="K271">
        <f t="shared" si="85"/>
        <v>-172317.5759451215</v>
      </c>
      <c r="L271">
        <f t="shared" si="86"/>
        <v>-169310.99007530176</v>
      </c>
      <c r="M271">
        <f t="shared" si="87"/>
        <v>3006.5858698197408</v>
      </c>
    </row>
    <row r="272" spans="2:13">
      <c r="B272" s="3">
        <v>2680</v>
      </c>
      <c r="C272">
        <f t="shared" si="79"/>
        <v>-269028.53257928614</v>
      </c>
      <c r="D272">
        <f t="shared" si="78"/>
        <v>-268084.88652876997</v>
      </c>
      <c r="E272">
        <f t="shared" si="81"/>
        <v>-271381.73683306249</v>
      </c>
      <c r="F272">
        <f t="shared" si="80"/>
        <v>-284341.08457928605</v>
      </c>
      <c r="G272">
        <f t="shared" si="82"/>
        <v>943.64605051616672</v>
      </c>
      <c r="H272">
        <f t="shared" si="83"/>
        <v>-2353.2042537763482</v>
      </c>
      <c r="I272">
        <f t="shared" si="84"/>
        <v>-15312.551999999909</v>
      </c>
      <c r="K272">
        <f t="shared" si="85"/>
        <v>-173256.6271807318</v>
      </c>
      <c r="L272">
        <f t="shared" si="86"/>
        <v>-170386.10249697184</v>
      </c>
      <c r="M272">
        <f t="shared" si="87"/>
        <v>2870.5246837599552</v>
      </c>
    </row>
    <row r="273" spans="2:13">
      <c r="B273" s="3">
        <v>2690</v>
      </c>
      <c r="C273">
        <f t="shared" si="79"/>
        <v>-270435.84052902751</v>
      </c>
      <c r="D273">
        <f t="shared" si="78"/>
        <v>-269461.82105885132</v>
      </c>
      <c r="E273">
        <f t="shared" si="81"/>
        <v>-272760.37340095127</v>
      </c>
      <c r="F273">
        <f t="shared" si="80"/>
        <v>-285851.63152902736</v>
      </c>
      <c r="G273">
        <f t="shared" si="82"/>
        <v>974.01947017619386</v>
      </c>
      <c r="H273">
        <f t="shared" si="83"/>
        <v>-2324.5328719237586</v>
      </c>
      <c r="I273">
        <f t="shared" si="84"/>
        <v>-15415.790999999852</v>
      </c>
      <c r="K273">
        <f t="shared" si="85"/>
        <v>-174197.46353142528</v>
      </c>
      <c r="L273">
        <f t="shared" si="86"/>
        <v>-171462.75352603581</v>
      </c>
      <c r="M273">
        <f t="shared" si="87"/>
        <v>2734.7100053894683</v>
      </c>
    </row>
    <row r="274" spans="2:13">
      <c r="B274" s="3">
        <v>2700</v>
      </c>
      <c r="C274">
        <f t="shared" si="79"/>
        <v>-271844.95740486821</v>
      </c>
      <c r="D274">
        <f t="shared" si="78"/>
        <v>-270840.35142160463</v>
      </c>
      <c r="E274">
        <f t="shared" si="81"/>
        <v>-274140.43315427389</v>
      </c>
      <c r="F274">
        <f t="shared" si="80"/>
        <v>-287363.98740486812</v>
      </c>
      <c r="G274">
        <f t="shared" si="82"/>
        <v>1004.6059832635801</v>
      </c>
      <c r="H274">
        <f t="shared" si="83"/>
        <v>-2295.475749405683</v>
      </c>
      <c r="I274">
        <f t="shared" si="84"/>
        <v>-15519.029999999912</v>
      </c>
      <c r="K274">
        <f t="shared" si="85"/>
        <v>-175140.0867753597</v>
      </c>
      <c r="L274">
        <f t="shared" si="86"/>
        <v>-172540.94030722126</v>
      </c>
      <c r="M274">
        <f t="shared" si="87"/>
        <v>2599.1464681384386</v>
      </c>
    </row>
    <row r="275" spans="2:13">
      <c r="B275" s="3">
        <v>2710</v>
      </c>
      <c r="C275">
        <f t="shared" si="79"/>
        <v>-273255.87650705152</v>
      </c>
      <c r="D275">
        <f t="shared" si="78"/>
        <v>-272220.47170651122</v>
      </c>
      <c r="E275">
        <f t="shared" si="81"/>
        <v>-275521.9108219496</v>
      </c>
      <c r="F275">
        <f t="shared" si="80"/>
        <v>-288878.14550705138</v>
      </c>
      <c r="G275">
        <f t="shared" si="82"/>
        <v>1035.4048005403019</v>
      </c>
      <c r="H275">
        <f t="shared" si="83"/>
        <v>-2266.0343148980755</v>
      </c>
      <c r="I275">
        <f t="shared" si="84"/>
        <v>-15622.268999999855</v>
      </c>
      <c r="K275">
        <f t="shared" si="85"/>
        <v>-176084.49874621569</v>
      </c>
      <c r="L275">
        <f t="shared" si="86"/>
        <v>-173620.65997136579</v>
      </c>
      <c r="M275">
        <f t="shared" si="87"/>
        <v>2463.8387748498935</v>
      </c>
    </row>
    <row r="276" spans="2:13">
      <c r="B276" s="3">
        <v>2720</v>
      </c>
      <c r="C276">
        <f t="shared" si="79"/>
        <v>-274668.59118526545</v>
      </c>
      <c r="D276">
        <f t="shared" si="78"/>
        <v>-273602.17604667332</v>
      </c>
      <c r="E276">
        <f t="shared" si="81"/>
        <v>-276904.80117179791</v>
      </c>
      <c r="F276">
        <f t="shared" si="80"/>
        <v>-290394.09918526537</v>
      </c>
      <c r="G276">
        <f t="shared" si="82"/>
        <v>1066.4151385921286</v>
      </c>
      <c r="H276">
        <f t="shared" si="83"/>
        <v>-2236.2099865324562</v>
      </c>
      <c r="I276">
        <f t="shared" si="84"/>
        <v>-15725.507999999914</v>
      </c>
      <c r="K276">
        <f t="shared" si="85"/>
        <v>-177030.70133292992</v>
      </c>
      <c r="L276">
        <f t="shared" si="86"/>
        <v>-174701.90963437362</v>
      </c>
      <c r="M276">
        <f t="shared" si="87"/>
        <v>2328.7916985563061</v>
      </c>
    </row>
    <row r="277" spans="2:13">
      <c r="B277" s="3">
        <v>2730</v>
      </c>
      <c r="C277">
        <f t="shared" si="79"/>
        <v>-276083.09483809792</v>
      </c>
      <c r="D277">
        <f t="shared" si="78"/>
        <v>-274985.45861833205</v>
      </c>
      <c r="E277">
        <f t="shared" si="81"/>
        <v>-278289.09901011118</v>
      </c>
      <c r="F277">
        <f t="shared" si="80"/>
        <v>-291911.84183809778</v>
      </c>
      <c r="G277">
        <f t="shared" si="82"/>
        <v>1097.6362197658746</v>
      </c>
      <c r="H277">
        <f t="shared" si="83"/>
        <v>-2206.0041720132576</v>
      </c>
      <c r="I277">
        <f t="shared" si="84"/>
        <v>-15828.746999999858</v>
      </c>
      <c r="K277">
        <f t="shared" si="85"/>
        <v>-177978.69647943432</v>
      </c>
      <c r="L277">
        <f t="shared" si="86"/>
        <v>-175784.68639617122</v>
      </c>
      <c r="M277">
        <f t="shared" si="87"/>
        <v>2194.0100832630997</v>
      </c>
    </row>
    <row r="278" spans="2:13">
      <c r="B278" s="3">
        <v>2740</v>
      </c>
      <c r="C278">
        <f t="shared" si="79"/>
        <v>-277499.38091249857</v>
      </c>
      <c r="D278">
        <f t="shared" si="78"/>
        <v>-276370.31364039343</v>
      </c>
      <c r="E278">
        <f t="shared" si="81"/>
        <v>-279674.7991812306</v>
      </c>
      <c r="F278">
        <f t="shared" si="80"/>
        <v>-293431.36691249849</v>
      </c>
      <c r="G278">
        <f t="shared" si="82"/>
        <v>1129.0672721051378</v>
      </c>
      <c r="H278">
        <f t="shared" si="83"/>
        <v>-2175.4182687320281</v>
      </c>
      <c r="I278">
        <f t="shared" si="84"/>
        <v>-15931.985999999917</v>
      </c>
      <c r="K278">
        <f t="shared" si="85"/>
        <v>-178928.48618439634</v>
      </c>
      <c r="L278">
        <f t="shared" si="86"/>
        <v>-176868.98733965983</v>
      </c>
      <c r="M278">
        <f t="shared" si="87"/>
        <v>2059.4988447365176</v>
      </c>
    </row>
    <row r="279" spans="2:13">
      <c r="B279" s="3">
        <v>2750</v>
      </c>
      <c r="C279">
        <f t="shared" si="79"/>
        <v>-278917.44290325057</v>
      </c>
      <c r="D279">
        <f t="shared" si="78"/>
        <v>-277756.7353739622</v>
      </c>
      <c r="E279">
        <f t="shared" si="81"/>
        <v>-281061.89656713069</v>
      </c>
      <c r="F279">
        <f t="shared" si="80"/>
        <v>-294952.66790325043</v>
      </c>
      <c r="G279">
        <f t="shared" si="82"/>
        <v>1160.7075292883674</v>
      </c>
      <c r="H279">
        <f t="shared" si="83"/>
        <v>-2144.4536638801219</v>
      </c>
      <c r="I279">
        <f t="shared" si="84"/>
        <v>-16035.22499999986</v>
      </c>
      <c r="K279">
        <f t="shared" si="85"/>
        <v>-179880.07250096588</v>
      </c>
      <c r="L279">
        <f t="shared" si="86"/>
        <v>-177954.80952966769</v>
      </c>
      <c r="M279">
        <f t="shared" si="87"/>
        <v>1925.262971298187</v>
      </c>
    </row>
    <row r="280" spans="2:13">
      <c r="B280" s="3">
        <v>2760</v>
      </c>
      <c r="C280">
        <f t="shared" si="79"/>
        <v>-280337.27435244748</v>
      </c>
      <c r="D280">
        <f t="shared" si="78"/>
        <v>-279144.71812188032</v>
      </c>
      <c r="E280">
        <f t="shared" si="81"/>
        <v>-282450.38608700794</v>
      </c>
      <c r="F280">
        <f t="shared" si="80"/>
        <v>-296475.7383524474</v>
      </c>
      <c r="G280">
        <f t="shared" si="82"/>
        <v>1192.5562305671629</v>
      </c>
      <c r="H280">
        <f t="shared" si="83"/>
        <v>-2113.111734560458</v>
      </c>
      <c r="I280">
        <f t="shared" si="84"/>
        <v>-16138.46399999992</v>
      </c>
      <c r="K280">
        <f t="shared" si="85"/>
        <v>-180833.45753652294</v>
      </c>
      <c r="L280">
        <f t="shared" si="86"/>
        <v>-179042.15001189732</v>
      </c>
      <c r="M280">
        <f t="shared" si="87"/>
        <v>1791.3075246256194</v>
      </c>
    </row>
    <row r="281" spans="2:13">
      <c r="B281" s="3">
        <v>2770</v>
      </c>
      <c r="C281">
        <f t="shared" si="79"/>
        <v>-281758.8688489804</v>
      </c>
      <c r="D281">
        <f t="shared" si="78"/>
        <v>-280534.25622827397</v>
      </c>
      <c r="E281">
        <f t="shared" si="81"/>
        <v>-283840.26269687666</v>
      </c>
      <c r="F281">
        <f t="shared" si="80"/>
        <v>-298000.57184898027</v>
      </c>
      <c r="G281">
        <f t="shared" si="82"/>
        <v>1224.6126207064372</v>
      </c>
      <c r="H281">
        <f t="shared" si="83"/>
        <v>-2081.3938478962518</v>
      </c>
      <c r="I281">
        <f t="shared" si="84"/>
        <v>-16241.702999999863</v>
      </c>
      <c r="K281">
        <f t="shared" si="85"/>
        <v>-181788.64345243212</v>
      </c>
      <c r="L281">
        <f t="shared" si="86"/>
        <v>-180131.00581187391</v>
      </c>
      <c r="M281">
        <f t="shared" si="87"/>
        <v>1657.6376405582123</v>
      </c>
    </row>
    <row r="282" spans="2:13">
      <c r="B282" s="3">
        <v>2780</v>
      </c>
      <c r="C282">
        <f t="shared" si="79"/>
        <v>-283182.22002802906</v>
      </c>
      <c r="D282">
        <f t="shared" si="78"/>
        <v>-281925.34407810611</v>
      </c>
      <c r="E282">
        <f t="shared" si="81"/>
        <v>-285231.52138916973</v>
      </c>
      <c r="F282">
        <f t="shared" si="80"/>
        <v>-299527.16202802898</v>
      </c>
      <c r="G282">
        <f t="shared" si="82"/>
        <v>1256.8759499229491</v>
      </c>
      <c r="H282">
        <f t="shared" si="83"/>
        <v>-2049.3013611406786</v>
      </c>
      <c r="I282">
        <f t="shared" si="84"/>
        <v>-16344.941999999923</v>
      </c>
      <c r="K282">
        <f t="shared" si="85"/>
        <v>-182745.63246379761</v>
      </c>
      <c r="L282">
        <f t="shared" si="86"/>
        <v>-181221.37393388877</v>
      </c>
      <c r="M282">
        <f t="shared" si="87"/>
        <v>1524.2585299088387</v>
      </c>
    </row>
    <row r="283" spans="2:13">
      <c r="B283" s="3">
        <v>2790</v>
      </c>
      <c r="C283">
        <f t="shared" si="79"/>
        <v>-284607.32157056511</v>
      </c>
      <c r="D283">
        <f t="shared" si="78"/>
        <v>-283317.97609673569</v>
      </c>
      <c r="E283">
        <f t="shared" si="81"/>
        <v>-286624.15719234652</v>
      </c>
      <c r="F283">
        <f t="shared" si="80"/>
        <v>-301055.50257056498</v>
      </c>
      <c r="G283">
        <f t="shared" si="82"/>
        <v>1289.345473829424</v>
      </c>
      <c r="H283">
        <f t="shared" si="83"/>
        <v>-2016.8356217814144</v>
      </c>
      <c r="I283">
        <f t="shared" si="84"/>
        <v>-16448.180999999866</v>
      </c>
      <c r="K283">
        <f t="shared" si="85"/>
        <v>-183704.42683922371</v>
      </c>
      <c r="L283">
        <f t="shared" si="86"/>
        <v>-182313.25135994147</v>
      </c>
      <c r="M283">
        <f t="shared" si="87"/>
        <v>1391.1754792822467</v>
      </c>
    </row>
    <row r="284" spans="2:13">
      <c r="B284" s="3">
        <v>2800</v>
      </c>
      <c r="C284">
        <f t="shared" si="79"/>
        <v>-286034.16720285674</v>
      </c>
      <c r="D284">
        <f t="shared" si="78"/>
        <v>-284712.14674948435</v>
      </c>
      <c r="E284">
        <f t="shared" si="81"/>
        <v>-288018.16517050401</v>
      </c>
      <c r="F284">
        <f t="shared" si="80"/>
        <v>-302585.58720285667</v>
      </c>
      <c r="G284">
        <f t="shared" si="82"/>
        <v>1322.0204533723881</v>
      </c>
      <c r="H284">
        <f t="shared" si="83"/>
        <v>-1983.9979676472722</v>
      </c>
      <c r="I284">
        <f t="shared" si="84"/>
        <v>-16551.419999999925</v>
      </c>
      <c r="K284">
        <f t="shared" si="85"/>
        <v>-184665.02890057809</v>
      </c>
      <c r="L284">
        <f t="shared" si="86"/>
        <v>-183406.63504867951</v>
      </c>
      <c r="M284">
        <f t="shared" si="87"/>
        <v>1258.3938518985815</v>
      </c>
    </row>
    <row r="285" spans="2:13">
      <c r="B285" s="3">
        <v>2810</v>
      </c>
      <c r="C285">
        <f t="shared" si="79"/>
        <v>-287462.75069598551</v>
      </c>
      <c r="D285">
        <f t="shared" si="78"/>
        <v>-286107.85054120631</v>
      </c>
      <c r="E285">
        <f t="shared" si="81"/>
        <v>-289413.54042299674</v>
      </c>
      <c r="F285">
        <f t="shared" si="80"/>
        <v>-304117.40969598538</v>
      </c>
      <c r="G285">
        <f t="shared" si="82"/>
        <v>1354.9001547791995</v>
      </c>
      <c r="H285">
        <f t="shared" si="83"/>
        <v>-1950.7897270112298</v>
      </c>
      <c r="I285">
        <f t="shared" si="84"/>
        <v>-16654.658999999869</v>
      </c>
      <c r="K285">
        <f t="shared" si="85"/>
        <v>-185627.4410227584</v>
      </c>
      <c r="L285">
        <f t="shared" si="86"/>
        <v>-184501.52193433521</v>
      </c>
      <c r="M285">
        <f t="shared" si="87"/>
        <v>1125.9190884231939</v>
      </c>
    </row>
    <row r="286" spans="2:13">
      <c r="B286" s="3">
        <v>2820</v>
      </c>
      <c r="C286">
        <f t="shared" si="79"/>
        <v>-288893.06586536742</v>
      </c>
      <c r="D286">
        <f t="shared" si="78"/>
        <v>-287505.08201586828</v>
      </c>
      <c r="E286">
        <f t="shared" si="81"/>
        <v>-290810.27808405913</v>
      </c>
      <c r="F286">
        <f t="shared" si="80"/>
        <v>-305650.96386536735</v>
      </c>
      <c r="G286">
        <f t="shared" si="82"/>
        <v>1387.9838494991418</v>
      </c>
      <c r="H286">
        <f t="shared" si="83"/>
        <v>-1917.2122186917113</v>
      </c>
      <c r="I286">
        <f t="shared" si="84"/>
        <v>-16757.897999999928</v>
      </c>
      <c r="K286">
        <f t="shared" si="85"/>
        <v>-186591.66563346202</v>
      </c>
      <c r="L286">
        <f t="shared" si="86"/>
        <v>-185597.90892565961</v>
      </c>
      <c r="M286">
        <f t="shared" si="87"/>
        <v>993.75670780241489</v>
      </c>
    </row>
    <row r="287" spans="2:13">
      <c r="B287" s="3">
        <v>2830</v>
      </c>
      <c r="C287">
        <f t="shared" si="79"/>
        <v>-290325.10657028097</v>
      </c>
      <c r="D287">
        <f t="shared" si="78"/>
        <v>-288903.83575613203</v>
      </c>
      <c r="E287">
        <f t="shared" si="81"/>
        <v>-292208.37332243507</v>
      </c>
      <c r="F287">
        <f t="shared" si="80"/>
        <v>-307186.24357028084</v>
      </c>
      <c r="G287">
        <f t="shared" si="82"/>
        <v>1421.270814148942</v>
      </c>
      <c r="H287">
        <f t="shared" si="83"/>
        <v>-1883.2667521541007</v>
      </c>
      <c r="I287">
        <f t="shared" si="84"/>
        <v>-16861.136999999871</v>
      </c>
      <c r="K287">
        <f t="shared" si="85"/>
        <v>-187557.70521295964</v>
      </c>
      <c r="L287">
        <f t="shared" si="86"/>
        <v>-186695.79290485437</v>
      </c>
      <c r="M287">
        <f t="shared" si="87"/>
        <v>861.91230810526758</v>
      </c>
    </row>
    <row r="288" spans="2:13">
      <c r="B288" s="3">
        <v>2840</v>
      </c>
      <c r="C288">
        <f t="shared" si="79"/>
        <v>-291758.86671340151</v>
      </c>
      <c r="D288">
        <f t="shared" si="78"/>
        <v>-290304.10638294462</v>
      </c>
      <c r="E288">
        <f t="shared" si="81"/>
        <v>-293607.82134101121</v>
      </c>
      <c r="F288">
        <f t="shared" si="80"/>
        <v>-308723.24271340144</v>
      </c>
      <c r="G288">
        <f t="shared" si="82"/>
        <v>1454.7603304568911</v>
      </c>
      <c r="H288">
        <f t="shared" si="83"/>
        <v>-1848.9546276096953</v>
      </c>
      <c r="I288">
        <f t="shared" si="84"/>
        <v>-16964.375999999931</v>
      </c>
      <c r="K288">
        <f t="shared" si="85"/>
        <v>-188525.56229387119</v>
      </c>
      <c r="L288">
        <f t="shared" si="86"/>
        <v>-187795.17072650025</v>
      </c>
      <c r="M288">
        <f t="shared" si="87"/>
        <v>730.39156737094163</v>
      </c>
    </row>
    <row r="289" spans="2:13">
      <c r="B289" s="3">
        <v>2850</v>
      </c>
      <c r="C289">
        <f t="shared" si="79"/>
        <v>-293194.34024034394</v>
      </c>
      <c r="D289">
        <f t="shared" si="78"/>
        <v>-291705.88855513395</v>
      </c>
      <c r="E289">
        <f t="shared" si="81"/>
        <v>-295008.6173764572</v>
      </c>
      <c r="F289">
        <f t="shared" si="80"/>
        <v>-310261.95524034381</v>
      </c>
      <c r="G289">
        <f t="shared" si="82"/>
        <v>1488.4516852099914</v>
      </c>
      <c r="H289">
        <f t="shared" si="83"/>
        <v>-1814.2771361132618</v>
      </c>
      <c r="I289">
        <f t="shared" si="84"/>
        <v>-17067.614999999874</v>
      </c>
      <c r="K289">
        <f t="shared" si="85"/>
        <v>-189495.23946094621</v>
      </c>
      <c r="L289">
        <f t="shared" si="86"/>
        <v>-188896.0392164831</v>
      </c>
      <c r="M289">
        <f t="shared" si="87"/>
        <v>599.20024446310708</v>
      </c>
    </row>
    <row r="290" spans="2:13">
      <c r="B290" s="3">
        <v>2860</v>
      </c>
      <c r="C290">
        <f t="shared" si="79"/>
        <v>-294631.52113921102</v>
      </c>
      <c r="D290">
        <f t="shared" si="78"/>
        <v>-293109.17696901073</v>
      </c>
      <c r="E290">
        <f t="shared" si="81"/>
        <v>-296410.75669887033</v>
      </c>
      <c r="F290">
        <f t="shared" si="80"/>
        <v>-311802.37513921096</v>
      </c>
      <c r="G290">
        <f t="shared" si="82"/>
        <v>1522.3441702002892</v>
      </c>
      <c r="H290">
        <f t="shared" si="83"/>
        <v>-1779.2355596593115</v>
      </c>
      <c r="I290">
        <f t="shared" si="84"/>
        <v>-17170.853999999934</v>
      </c>
      <c r="K290">
        <f t="shared" si="85"/>
        <v>-190466.73935084548</v>
      </c>
      <c r="L290">
        <f t="shared" si="86"/>
        <v>-189998.39517091622</v>
      </c>
      <c r="M290">
        <f t="shared" si="87"/>
        <v>468.34417992926319</v>
      </c>
    </row>
    <row r="291" spans="2:13">
      <c r="B291" s="3">
        <v>2870</v>
      </c>
      <c r="C291">
        <f t="shared" si="79"/>
        <v>-296070.40344014636</v>
      </c>
      <c r="D291">
        <f t="shared" si="78"/>
        <v>-294513.96635797375</v>
      </c>
      <c r="E291">
        <f t="shared" si="81"/>
        <v>-297814.23461142345</v>
      </c>
      <c r="F291">
        <f t="shared" si="80"/>
        <v>-313344.49644014623</v>
      </c>
      <c r="G291">
        <f t="shared" si="82"/>
        <v>1556.4370821726043</v>
      </c>
      <c r="H291">
        <f t="shared" si="83"/>
        <v>-1743.8311712770956</v>
      </c>
      <c r="I291">
        <f t="shared" si="84"/>
        <v>-17274.092999999877</v>
      </c>
      <c r="K291">
        <f t="shared" si="85"/>
        <v>-191440.06465192756</v>
      </c>
      <c r="L291">
        <f t="shared" si="86"/>
        <v>-191102.23535506098</v>
      </c>
      <c r="M291">
        <f t="shared" si="87"/>
        <v>337.82929686657735</v>
      </c>
    </row>
    <row r="292" spans="2:13">
      <c r="B292" s="3">
        <v>2880</v>
      </c>
      <c r="C292">
        <f t="shared" si="79"/>
        <v>-297510.9812148955</v>
      </c>
      <c r="D292">
        <f t="shared" ref="D292:D304" si="88">-14327.309 + 244.16802 *B292 - 42.9278 * B292 *LN(B292)</f>
        <v>-295920.25149212382</v>
      </c>
      <c r="E292">
        <f t="shared" si="81"/>
        <v>-299219.04645002063</v>
      </c>
      <c r="F292">
        <f t="shared" si="80"/>
        <v>-314888.31321489543</v>
      </c>
      <c r="G292">
        <f t="shared" si="82"/>
        <v>1590.7297227716772</v>
      </c>
      <c r="H292">
        <f t="shared" si="83"/>
        <v>-1708.0652351251338</v>
      </c>
      <c r="I292">
        <f t="shared" si="84"/>
        <v>-17377.331999999937</v>
      </c>
      <c r="K292">
        <f t="shared" si="85"/>
        <v>-192415.21810403687</v>
      </c>
      <c r="L292">
        <f t="shared" si="86"/>
        <v>-192207.55650224257</v>
      </c>
      <c r="M292">
        <f t="shared" si="87"/>
        <v>207.66160179430153</v>
      </c>
    </row>
    <row r="293" spans="2:13">
      <c r="B293" s="3">
        <v>2890</v>
      </c>
      <c r="C293">
        <f t="shared" ref="C293:C304" si="89">-22521.8 + 292.121093 * $B293 - 48.66 * $B293 * LN($B293)</f>
        <v>-298953.24857637333</v>
      </c>
      <c r="D293">
        <f t="shared" si="88"/>
        <v>-297328.02717787982</v>
      </c>
      <c r="E293">
        <f t="shared" si="81"/>
        <v>-300625.18758295546</v>
      </c>
      <c r="F293">
        <f t="shared" ref="F293:F304" si="90">-10166.3 + 281.797193 * B293 - 48.66 * B293 * LN(B293)</f>
        <v>-316433.81957637321</v>
      </c>
      <c r="G293">
        <f t="shared" si="82"/>
        <v>1625.2213984935079</v>
      </c>
      <c r="H293">
        <f t="shared" si="83"/>
        <v>-1671.9390065821353</v>
      </c>
      <c r="I293">
        <f t="shared" si="84"/>
        <v>-17480.57099999988</v>
      </c>
      <c r="K293">
        <f t="shared" si="85"/>
        <v>-193392.20249829561</v>
      </c>
      <c r="L293">
        <f t="shared" si="86"/>
        <v>-193314.35531276389</v>
      </c>
      <c r="M293">
        <f t="shared" si="87"/>
        <v>77.847185531718424</v>
      </c>
    </row>
    <row r="294" spans="2:13">
      <c r="B294" s="3">
        <v>2900</v>
      </c>
      <c r="C294">
        <f t="shared" si="89"/>
        <v>-300397.19967823499</v>
      </c>
      <c r="D294">
        <f t="shared" si="88"/>
        <v>-298737.28825760353</v>
      </c>
      <c r="E294">
        <f t="shared" si="81"/>
        <v>-302032.65341057524</v>
      </c>
      <c r="F294">
        <f t="shared" si="90"/>
        <v>-317981.00967823493</v>
      </c>
      <c r="G294">
        <f t="shared" si="82"/>
        <v>1659.9114206314553</v>
      </c>
      <c r="H294">
        <f t="shared" si="83"/>
        <v>-1635.4537323402474</v>
      </c>
      <c r="I294">
        <f t="shared" si="84"/>
        <v>-17583.809999999939</v>
      </c>
      <c r="K294">
        <f>-30556.41 + 283.559746 * B294 - 42.63829 * B294 * LN(B294) - 4.849315E+33*B294^-9</f>
        <v>-194371.13959231362</v>
      </c>
      <c r="L294">
        <f>3538.963 + 271.6697 *B294 - 42.63829 * B294 * LN(B294)</f>
        <v>-194422.62921237771</v>
      </c>
      <c r="M294">
        <f t="shared" si="87"/>
        <v>-51.489620064094197</v>
      </c>
    </row>
    <row r="295" spans="2:13">
      <c r="B295" s="3">
        <v>2910</v>
      </c>
      <c r="C295">
        <f t="shared" si="89"/>
        <v>-301842.82871445629</v>
      </c>
      <c r="D295">
        <f t="shared" si="88"/>
        <v>-300148.02960922604</v>
      </c>
      <c r="E295">
        <f t="shared" si="81"/>
        <v>-303441.43936494912</v>
      </c>
      <c r="F295">
        <f t="shared" si="90"/>
        <v>-319529.87771445618</v>
      </c>
      <c r="G295">
        <f t="shared" si="82"/>
        <v>1694.7991052302532</v>
      </c>
      <c r="H295">
        <f t="shared" si="83"/>
        <v>-1598.6106504928321</v>
      </c>
      <c r="I295">
        <f t="shared" si="84"/>
        <v>-17687.048999999883</v>
      </c>
      <c r="K295">
        <f t="shared" ref="K295:K304" si="91">-30556.41 + 283.559746 * B295 - 42.63829 * B295 * LN(B295) - 4.849315E+33*B295^-9</f>
        <v>-195351.78521342453</v>
      </c>
      <c r="L295">
        <f t="shared" ref="L295:L304" si="92">3538.963 + 271.6697 *B295 - 42.63829 * B295 * LN(B295)</f>
        <v>-195532.37259181333</v>
      </c>
      <c r="M295">
        <f t="shared" si="87"/>
        <v>-180.5873783887946</v>
      </c>
    </row>
    <row r="296" spans="2:13">
      <c r="B296" s="3">
        <v>2920</v>
      </c>
      <c r="C296">
        <f t="shared" si="89"/>
        <v>-303290.12991891743</v>
      </c>
      <c r="D296">
        <f t="shared" si="88"/>
        <v>-301560.24614588299</v>
      </c>
      <c r="E296">
        <f t="shared" si="81"/>
        <v>-304851.54090954131</v>
      </c>
      <c r="F296">
        <f t="shared" si="90"/>
        <v>-321080.41791891737</v>
      </c>
      <c r="G296">
        <f t="shared" si="82"/>
        <v>1729.8837730344385</v>
      </c>
      <c r="H296">
        <f t="shared" si="83"/>
        <v>-1561.4109906238737</v>
      </c>
      <c r="I296">
        <f t="shared" si="84"/>
        <v>-17790.287999999942</v>
      </c>
      <c r="K296">
        <f t="shared" si="91"/>
        <v>-196334.24054474721</v>
      </c>
      <c r="L296">
        <f t="shared" si="92"/>
        <v>-196643.5812074662</v>
      </c>
      <c r="M296">
        <f t="shared" si="87"/>
        <v>-309.34066271898337</v>
      </c>
    </row>
    <row r="297" spans="2:13">
      <c r="B297" s="3">
        <v>2930</v>
      </c>
      <c r="C297">
        <f t="shared" si="89"/>
        <v>-304739.09756499203</v>
      </c>
      <c r="D297">
        <f t="shared" si="88"/>
        <v>-302973.93281555048</v>
      </c>
      <c r="E297">
        <f t="shared" si="81"/>
        <v>-306262.95353888802</v>
      </c>
      <c r="F297">
        <f t="shared" si="90"/>
        <v>-322632.62456499191</v>
      </c>
      <c r="G297">
        <f t="shared" si="82"/>
        <v>1765.164749441552</v>
      </c>
      <c r="H297">
        <f t="shared" si="83"/>
        <v>-1523.8559738959884</v>
      </c>
      <c r="I297">
        <f t="shared" si="84"/>
        <v>-17893.526999999885</v>
      </c>
      <c r="K297">
        <f t="shared" si="91"/>
        <v>-197318.48781121254</v>
      </c>
      <c r="L297">
        <f t="shared" si="92"/>
        <v>-197756.25004138437</v>
      </c>
      <c r="M297">
        <f t="shared" si="87"/>
        <v>-437.76223017182201</v>
      </c>
    </row>
    <row r="298" spans="2:13">
      <c r="B298" s="3">
        <v>2940</v>
      </c>
      <c r="C298">
        <f t="shared" si="89"/>
        <v>-306189.72596514411</v>
      </c>
      <c r="D298">
        <f t="shared" si="88"/>
        <v>-304389.08460069017</v>
      </c>
      <c r="E298">
        <f t="shared" si="81"/>
        <v>-307675.67277827999</v>
      </c>
      <c r="F298">
        <f t="shared" si="90"/>
        <v>-324186.49196514406</v>
      </c>
      <c r="G298">
        <f t="shared" si="82"/>
        <v>1800.6413644539425</v>
      </c>
      <c r="H298">
        <f t="shared" si="83"/>
        <v>-1485.9468131358735</v>
      </c>
      <c r="I298">
        <f t="shared" si="84"/>
        <v>-17996.765999999945</v>
      </c>
      <c r="K298">
        <f t="shared" si="91"/>
        <v>-198304.5097856622</v>
      </c>
      <c r="L298">
        <f t="shared" si="92"/>
        <v>-198870.37410986843</v>
      </c>
      <c r="M298">
        <f t="shared" si="87"/>
        <v>-565.86432420622441</v>
      </c>
    </row>
    <row r="299" spans="2:13">
      <c r="B299" s="3">
        <v>2950</v>
      </c>
      <c r="C299">
        <f t="shared" si="89"/>
        <v>-307642.00947052857</v>
      </c>
      <c r="D299">
        <f t="shared" si="88"/>
        <v>-305805.69651789719</v>
      </c>
      <c r="E299">
        <f t="shared" si="81"/>
        <v>-309089.69418344798</v>
      </c>
      <c r="F299">
        <f t="shared" si="90"/>
        <v>-325742.01447052846</v>
      </c>
      <c r="G299">
        <f t="shared" si="82"/>
        <v>1836.312952631386</v>
      </c>
      <c r="H299">
        <f t="shared" si="83"/>
        <v>-1447.6847129194066</v>
      </c>
      <c r="I299">
        <f t="shared" si="84"/>
        <v>-18100.004999999888</v>
      </c>
      <c r="K299">
        <f t="shared" si="91"/>
        <v>-199292.28976616779</v>
      </c>
      <c r="L299">
        <f t="shared" si="92"/>
        <v>-199985.94846312155</v>
      </c>
      <c r="M299">
        <f t="shared" si="87"/>
        <v>-693.65869695376023</v>
      </c>
    </row>
    <row r="300" spans="2:13">
      <c r="B300" s="3">
        <v>2960</v>
      </c>
      <c r="C300">
        <f t="shared" si="89"/>
        <v>-309095.94247059699</v>
      </c>
      <c r="D300">
        <f t="shared" si="88"/>
        <v>-307223.763617552</v>
      </c>
      <c r="E300">
        <f t="shared" si="81"/>
        <v>-310505.01334025408</v>
      </c>
      <c r="F300">
        <f t="shared" si="90"/>
        <v>-327299.18647059693</v>
      </c>
      <c r="G300">
        <f t="shared" si="82"/>
        <v>1872.1788530449849</v>
      </c>
      <c r="H300">
        <f t="shared" si="83"/>
        <v>-1409.0708696570946</v>
      </c>
      <c r="I300">
        <f t="shared" si="84"/>
        <v>-18203.243999999948</v>
      </c>
      <c r="K300">
        <f t="shared" si="91"/>
        <v>-200281.81155439914</v>
      </c>
      <c r="L300">
        <f t="shared" si="92"/>
        <v>-201102.96818490571</v>
      </c>
      <c r="M300">
        <f t="shared" si="87"/>
        <v>-821.1566305065644</v>
      </c>
    </row>
    <row r="301" spans="2:13">
      <c r="B301" s="3">
        <v>2970</v>
      </c>
      <c r="C301">
        <f t="shared" si="89"/>
        <v>-310551.51939271204</v>
      </c>
      <c r="D301">
        <f t="shared" si="88"/>
        <v>-308643.28098347923</v>
      </c>
      <c r="E301">
        <f t="shared" si="81"/>
        <v>-311921.62586438528</v>
      </c>
      <c r="F301">
        <f t="shared" si="90"/>
        <v>-328858.00239271193</v>
      </c>
      <c r="G301">
        <f t="shared" si="82"/>
        <v>1908.2384092328139</v>
      </c>
      <c r="H301">
        <f t="shared" si="83"/>
        <v>-1370.1064716732362</v>
      </c>
      <c r="I301">
        <f t="shared" si="84"/>
        <v>-18306.482999999891</v>
      </c>
      <c r="K301">
        <f t="shared" si="91"/>
        <v>-201273.05943498385</v>
      </c>
      <c r="L301">
        <f t="shared" si="92"/>
        <v>-202221.42839220015</v>
      </c>
      <c r="M301">
        <f t="shared" si="87"/>
        <v>-948.36895721629844</v>
      </c>
    </row>
    <row r="302" spans="2:13">
      <c r="B302" s="3">
        <v>2980</v>
      </c>
      <c r="C302">
        <f t="shared" si="89"/>
        <v>-312008.73470176081</v>
      </c>
      <c r="D302">
        <f t="shared" si="88"/>
        <v>-310064.24373260874</v>
      </c>
      <c r="E302">
        <f t="shared" si="81"/>
        <v>-313339.527401053</v>
      </c>
      <c r="F302">
        <f t="shared" si="90"/>
        <v>-330418.45670176076</v>
      </c>
      <c r="G302">
        <f t="shared" si="82"/>
        <v>1944.4909691520734</v>
      </c>
      <c r="H302">
        <f t="shared" si="83"/>
        <v>-1330.7926992921857</v>
      </c>
      <c r="I302">
        <f t="shared" si="84"/>
        <v>-18409.721999999951</v>
      </c>
      <c r="K302">
        <f t="shared" si="91"/>
        <v>-202266.01815581502</v>
      </c>
      <c r="L302">
        <f t="shared" si="92"/>
        <v>-203341.32423486724</v>
      </c>
      <c r="M302">
        <f t="shared" si="87"/>
        <v>-1075.306079052214</v>
      </c>
    </row>
    <row r="303" spans="2:13">
      <c r="B303" s="3">
        <v>2990</v>
      </c>
      <c r="C303">
        <f t="shared" si="89"/>
        <v>-313467.58289978059</v>
      </c>
      <c r="D303">
        <f t="shared" si="88"/>
        <v>-311486.64701464318</v>
      </c>
      <c r="E303">
        <f>-4698.365 + 202.685635 * B303 - 38.2836 * B303 * LN(B303)</f>
        <v>-314758.71362469555</v>
      </c>
      <c r="F303">
        <f t="shared" si="90"/>
        <v>-331980.54389978049</v>
      </c>
      <c r="G303">
        <f t="shared" si="82"/>
        <v>1980.9358851374127</v>
      </c>
      <c r="H303">
        <f t="shared" si="83"/>
        <v>-1291.130724914954</v>
      </c>
      <c r="I303">
        <f t="shared" si="84"/>
        <v>-18512.960999999894</v>
      </c>
      <c r="K303">
        <f t="shared" si="91"/>
        <v>-203260.67290925694</v>
      </c>
      <c r="L303">
        <f t="shared" si="92"/>
        <v>-204462.65089532023</v>
      </c>
      <c r="M303">
        <f t="shared" si="87"/>
        <v>-1201.9779860632843</v>
      </c>
    </row>
    <row r="304" spans="2:13">
      <c r="B304" s="3">
        <v>3000</v>
      </c>
      <c r="C304">
        <f t="shared" si="89"/>
        <v>-314928.05852558301</v>
      </c>
      <c r="D304">
        <f t="shared" si="88"/>
        <v>-312910.48601172864</v>
      </c>
      <c r="E304">
        <f>-4698.365 + 202.685635 * B304 - 38.2836 * B304 * LN(B304)</f>
        <v>-316179.18023868487</v>
      </c>
      <c r="F304">
        <f t="shared" si="90"/>
        <v>-333544.25852558285</v>
      </c>
      <c r="G304">
        <f t="shared" si="82"/>
        <v>2017.5725138543639</v>
      </c>
      <c r="H304">
        <f t="shared" si="83"/>
        <v>-1251.1217131018639</v>
      </c>
      <c r="I304">
        <f t="shared" si="84"/>
        <v>-18616.199999999837</v>
      </c>
      <c r="K304">
        <f t="shared" si="91"/>
        <v>-204257.00931420462</v>
      </c>
      <c r="L304">
        <f t="shared" si="92"/>
        <v>-205585.40358819743</v>
      </c>
      <c r="M304">
        <f t="shared" si="87"/>
        <v>-1328.3942739928025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UZr</vt:lpstr>
      <vt:lpstr>UMo</vt:lpstr>
      <vt:lpstr>UMo Full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2016-02-23T23:27:02Z</dcterms:created>
  <dcterms:modified xsi:type="dcterms:W3CDTF">2017-05-09T17:10:26Z</dcterms:modified>
</cp:coreProperties>
</file>