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3020" yWindow="5400" windowWidth="42280" windowHeight="20380" tabRatio="500"/>
  </bookViews>
  <sheets>
    <sheet name="mozr" sheetId="1" r:id="rId1"/>
    <sheet name="umo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AD5" i="2"/>
  <c r="M5" i="2"/>
  <c r="C5" i="2"/>
  <c r="H5" i="2"/>
  <c r="K5" i="2"/>
  <c r="C79" i="2"/>
  <c r="H79" i="2"/>
  <c r="K79" i="2"/>
  <c r="M79" i="2"/>
  <c r="E44" i="2"/>
  <c r="H44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5" i="2"/>
  <c r="AI11" i="1"/>
  <c r="AI1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4" i="1"/>
  <c r="O93" i="1"/>
  <c r="AD11" i="1"/>
  <c r="O28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4" i="1"/>
  <c r="AD5" i="1"/>
  <c r="AD6" i="1"/>
  <c r="AD7" i="1"/>
  <c r="AD8" i="1"/>
  <c r="AD9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4" i="1"/>
  <c r="O123" i="1"/>
  <c r="AI5" i="1"/>
  <c r="AI6" i="1"/>
  <c r="AI7" i="1"/>
  <c r="AI8" i="1"/>
  <c r="AI9" i="1"/>
  <c r="AI10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4" i="1"/>
  <c r="C44" i="2"/>
  <c r="K44" i="2"/>
  <c r="M44" i="2"/>
  <c r="V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C54" i="2"/>
  <c r="H54" i="2"/>
  <c r="K54" i="2"/>
  <c r="M54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C29" i="2"/>
  <c r="H29" i="2"/>
  <c r="K29" i="2"/>
  <c r="M29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5" i="2"/>
  <c r="C6" i="2"/>
  <c r="H6" i="2"/>
  <c r="K6" i="2"/>
  <c r="C7" i="2"/>
  <c r="H7" i="2"/>
  <c r="K7" i="2"/>
  <c r="C8" i="2"/>
  <c r="H8" i="2"/>
  <c r="K8" i="2"/>
  <c r="C9" i="2"/>
  <c r="H9" i="2"/>
  <c r="K9" i="2"/>
  <c r="C10" i="2"/>
  <c r="H10" i="2"/>
  <c r="K10" i="2"/>
  <c r="C11" i="2"/>
  <c r="H11" i="2"/>
  <c r="K11" i="2"/>
  <c r="C12" i="2"/>
  <c r="H12" i="2"/>
  <c r="K12" i="2"/>
  <c r="C13" i="2"/>
  <c r="H13" i="2"/>
  <c r="K13" i="2"/>
  <c r="C14" i="2"/>
  <c r="H14" i="2"/>
  <c r="K14" i="2"/>
  <c r="C15" i="2"/>
  <c r="H15" i="2"/>
  <c r="K15" i="2"/>
  <c r="C16" i="2"/>
  <c r="H16" i="2"/>
  <c r="K16" i="2"/>
  <c r="C17" i="2"/>
  <c r="H17" i="2"/>
  <c r="K17" i="2"/>
  <c r="C18" i="2"/>
  <c r="H18" i="2"/>
  <c r="K18" i="2"/>
  <c r="C19" i="2"/>
  <c r="H19" i="2"/>
  <c r="K19" i="2"/>
  <c r="C20" i="2"/>
  <c r="H20" i="2"/>
  <c r="K20" i="2"/>
  <c r="C21" i="2"/>
  <c r="H21" i="2"/>
  <c r="K21" i="2"/>
  <c r="C22" i="2"/>
  <c r="H22" i="2"/>
  <c r="K22" i="2"/>
  <c r="C23" i="2"/>
  <c r="H23" i="2"/>
  <c r="K23" i="2"/>
  <c r="C24" i="2"/>
  <c r="H24" i="2"/>
  <c r="K24" i="2"/>
  <c r="C25" i="2"/>
  <c r="H25" i="2"/>
  <c r="K25" i="2"/>
  <c r="C26" i="2"/>
  <c r="H26" i="2"/>
  <c r="K26" i="2"/>
  <c r="C27" i="2"/>
  <c r="H27" i="2"/>
  <c r="K27" i="2"/>
  <c r="C28" i="2"/>
  <c r="H28" i="2"/>
  <c r="K28" i="2"/>
  <c r="C30" i="2"/>
  <c r="H30" i="2"/>
  <c r="K30" i="2"/>
  <c r="C31" i="2"/>
  <c r="H31" i="2"/>
  <c r="K31" i="2"/>
  <c r="C32" i="2"/>
  <c r="H32" i="2"/>
  <c r="K32" i="2"/>
  <c r="C33" i="2"/>
  <c r="H33" i="2"/>
  <c r="K33" i="2"/>
  <c r="C34" i="2"/>
  <c r="H34" i="2"/>
  <c r="K34" i="2"/>
  <c r="C35" i="2"/>
  <c r="H35" i="2"/>
  <c r="K35" i="2"/>
  <c r="C36" i="2"/>
  <c r="H36" i="2"/>
  <c r="K36" i="2"/>
  <c r="C37" i="2"/>
  <c r="H37" i="2"/>
  <c r="K37" i="2"/>
  <c r="C38" i="2"/>
  <c r="H38" i="2"/>
  <c r="K38" i="2"/>
  <c r="C39" i="2"/>
  <c r="H39" i="2"/>
  <c r="K39" i="2"/>
  <c r="C40" i="2"/>
  <c r="H40" i="2"/>
  <c r="K40" i="2"/>
  <c r="C41" i="2"/>
  <c r="H41" i="2"/>
  <c r="K41" i="2"/>
  <c r="C42" i="2"/>
  <c r="H42" i="2"/>
  <c r="K42" i="2"/>
  <c r="C43" i="2"/>
  <c r="H43" i="2"/>
  <c r="K43" i="2"/>
  <c r="C45" i="2"/>
  <c r="H45" i="2"/>
  <c r="K45" i="2"/>
  <c r="C46" i="2"/>
  <c r="H46" i="2"/>
  <c r="K46" i="2"/>
  <c r="C47" i="2"/>
  <c r="H47" i="2"/>
  <c r="K47" i="2"/>
  <c r="C48" i="2"/>
  <c r="H48" i="2"/>
  <c r="K48" i="2"/>
  <c r="C49" i="2"/>
  <c r="H49" i="2"/>
  <c r="K49" i="2"/>
  <c r="C50" i="2"/>
  <c r="H50" i="2"/>
  <c r="K50" i="2"/>
  <c r="C51" i="2"/>
  <c r="H51" i="2"/>
  <c r="K51" i="2"/>
  <c r="C52" i="2"/>
  <c r="H52" i="2"/>
  <c r="K52" i="2"/>
  <c r="C53" i="2"/>
  <c r="H53" i="2"/>
  <c r="K53" i="2"/>
  <c r="C55" i="2"/>
  <c r="H55" i="2"/>
  <c r="K55" i="2"/>
  <c r="C56" i="2"/>
  <c r="H56" i="2"/>
  <c r="K56" i="2"/>
  <c r="C57" i="2"/>
  <c r="H57" i="2"/>
  <c r="K57" i="2"/>
  <c r="C58" i="2"/>
  <c r="H58" i="2"/>
  <c r="K58" i="2"/>
  <c r="C59" i="2"/>
  <c r="H59" i="2"/>
  <c r="K59" i="2"/>
  <c r="C60" i="2"/>
  <c r="H60" i="2"/>
  <c r="K60" i="2"/>
  <c r="C61" i="2"/>
  <c r="H61" i="2"/>
  <c r="K61" i="2"/>
  <c r="C62" i="2"/>
  <c r="H62" i="2"/>
  <c r="K62" i="2"/>
  <c r="C63" i="2"/>
  <c r="H63" i="2"/>
  <c r="K63" i="2"/>
  <c r="C64" i="2"/>
  <c r="H64" i="2"/>
  <c r="K64" i="2"/>
  <c r="C65" i="2"/>
  <c r="H65" i="2"/>
  <c r="K65" i="2"/>
  <c r="C66" i="2"/>
  <c r="H66" i="2"/>
  <c r="K66" i="2"/>
  <c r="C67" i="2"/>
  <c r="H67" i="2"/>
  <c r="K67" i="2"/>
  <c r="C68" i="2"/>
  <c r="H68" i="2"/>
  <c r="K68" i="2"/>
  <c r="C69" i="2"/>
  <c r="H69" i="2"/>
  <c r="K69" i="2"/>
  <c r="C70" i="2"/>
  <c r="H70" i="2"/>
  <c r="K70" i="2"/>
  <c r="C71" i="2"/>
  <c r="H71" i="2"/>
  <c r="K71" i="2"/>
  <c r="C72" i="2"/>
  <c r="H72" i="2"/>
  <c r="K72" i="2"/>
  <c r="C73" i="2"/>
  <c r="H73" i="2"/>
  <c r="K73" i="2"/>
  <c r="C74" i="2"/>
  <c r="H74" i="2"/>
  <c r="K74" i="2"/>
  <c r="C75" i="2"/>
  <c r="H75" i="2"/>
  <c r="K75" i="2"/>
  <c r="C76" i="2"/>
  <c r="H76" i="2"/>
  <c r="K76" i="2"/>
  <c r="C77" i="2"/>
  <c r="H77" i="2"/>
  <c r="K77" i="2"/>
  <c r="C78" i="2"/>
  <c r="H78" i="2"/>
  <c r="K78" i="2"/>
  <c r="C80" i="2"/>
  <c r="H80" i="2"/>
  <c r="K80" i="2"/>
  <c r="C81" i="2"/>
  <c r="H81" i="2"/>
  <c r="K81" i="2"/>
  <c r="C82" i="2"/>
  <c r="H82" i="2"/>
  <c r="K82" i="2"/>
  <c r="C83" i="2"/>
  <c r="H83" i="2"/>
  <c r="K83" i="2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4" i="1"/>
  <c r="C28" i="1"/>
  <c r="G28" i="1"/>
  <c r="C93" i="1"/>
  <c r="G93" i="1"/>
  <c r="C123" i="1"/>
  <c r="G123" i="1"/>
  <c r="C5" i="1"/>
  <c r="G5" i="1"/>
  <c r="C6" i="1"/>
  <c r="G6" i="1"/>
  <c r="C7" i="1"/>
  <c r="G7" i="1"/>
  <c r="C8" i="1"/>
  <c r="G8" i="1"/>
  <c r="C9" i="1"/>
  <c r="G9" i="1"/>
  <c r="C10" i="1"/>
  <c r="G10" i="1"/>
  <c r="C11" i="1"/>
  <c r="G11" i="1"/>
  <c r="C12" i="1"/>
  <c r="G12" i="1"/>
  <c r="C13" i="1"/>
  <c r="G13" i="1"/>
  <c r="C14" i="1"/>
  <c r="G14" i="1"/>
  <c r="C15" i="1"/>
  <c r="G15" i="1"/>
  <c r="C16" i="1"/>
  <c r="G16" i="1"/>
  <c r="C17" i="1"/>
  <c r="G17" i="1"/>
  <c r="C18" i="1"/>
  <c r="G18" i="1"/>
  <c r="C19" i="1"/>
  <c r="G19" i="1"/>
  <c r="C20" i="1"/>
  <c r="G20" i="1"/>
  <c r="C21" i="1"/>
  <c r="G21" i="1"/>
  <c r="C22" i="1"/>
  <c r="G22" i="1"/>
  <c r="C23" i="1"/>
  <c r="G23" i="1"/>
  <c r="C24" i="1"/>
  <c r="G24" i="1"/>
  <c r="C25" i="1"/>
  <c r="G25" i="1"/>
  <c r="C26" i="1"/>
  <c r="G26" i="1"/>
  <c r="C27" i="1"/>
  <c r="G27" i="1"/>
  <c r="C29" i="1"/>
  <c r="G29" i="1"/>
  <c r="C30" i="1"/>
  <c r="G30" i="1"/>
  <c r="C31" i="1"/>
  <c r="G31" i="1"/>
  <c r="C32" i="1"/>
  <c r="G32" i="1"/>
  <c r="C33" i="1"/>
  <c r="G33" i="1"/>
  <c r="C34" i="1"/>
  <c r="G34" i="1"/>
  <c r="C35" i="1"/>
  <c r="G35" i="1"/>
  <c r="C36" i="1"/>
  <c r="G36" i="1"/>
  <c r="C37" i="1"/>
  <c r="G37" i="1"/>
  <c r="C38" i="1"/>
  <c r="G38" i="1"/>
  <c r="C39" i="1"/>
  <c r="G39" i="1"/>
  <c r="C40" i="1"/>
  <c r="G40" i="1"/>
  <c r="C41" i="1"/>
  <c r="G41" i="1"/>
  <c r="C42" i="1"/>
  <c r="G42" i="1"/>
  <c r="C43" i="1"/>
  <c r="G43" i="1"/>
  <c r="C44" i="1"/>
  <c r="G44" i="1"/>
  <c r="C45" i="1"/>
  <c r="G45" i="1"/>
  <c r="C46" i="1"/>
  <c r="G46" i="1"/>
  <c r="C47" i="1"/>
  <c r="G47" i="1"/>
  <c r="C48" i="1"/>
  <c r="G48" i="1"/>
  <c r="C49" i="1"/>
  <c r="G49" i="1"/>
  <c r="C50" i="1"/>
  <c r="G50" i="1"/>
  <c r="C51" i="1"/>
  <c r="G51" i="1"/>
  <c r="C52" i="1"/>
  <c r="G52" i="1"/>
  <c r="C53" i="1"/>
  <c r="G53" i="1"/>
  <c r="C54" i="1"/>
  <c r="G54" i="1"/>
  <c r="C55" i="1"/>
  <c r="G55" i="1"/>
  <c r="C56" i="1"/>
  <c r="G56" i="1"/>
  <c r="C57" i="1"/>
  <c r="G57" i="1"/>
  <c r="C58" i="1"/>
  <c r="G58" i="1"/>
  <c r="C59" i="1"/>
  <c r="G59" i="1"/>
  <c r="C60" i="1"/>
  <c r="G60" i="1"/>
  <c r="C61" i="1"/>
  <c r="G61" i="1"/>
  <c r="C62" i="1"/>
  <c r="G62" i="1"/>
  <c r="C63" i="1"/>
  <c r="G63" i="1"/>
  <c r="C64" i="1"/>
  <c r="G64" i="1"/>
  <c r="C65" i="1"/>
  <c r="G65" i="1"/>
  <c r="C66" i="1"/>
  <c r="G66" i="1"/>
  <c r="C67" i="1"/>
  <c r="G67" i="1"/>
  <c r="C68" i="1"/>
  <c r="G68" i="1"/>
  <c r="C69" i="1"/>
  <c r="G69" i="1"/>
  <c r="C70" i="1"/>
  <c r="G70" i="1"/>
  <c r="C71" i="1"/>
  <c r="G71" i="1"/>
  <c r="C72" i="1"/>
  <c r="G72" i="1"/>
  <c r="C73" i="1"/>
  <c r="G73" i="1"/>
  <c r="C74" i="1"/>
  <c r="G74" i="1"/>
  <c r="C75" i="1"/>
  <c r="G75" i="1"/>
  <c r="C76" i="1"/>
  <c r="G76" i="1"/>
  <c r="C77" i="1"/>
  <c r="G77" i="1"/>
  <c r="C78" i="1"/>
  <c r="G78" i="1"/>
  <c r="C79" i="1"/>
  <c r="G79" i="1"/>
  <c r="C80" i="1"/>
  <c r="G80" i="1"/>
  <c r="C81" i="1"/>
  <c r="G81" i="1"/>
  <c r="C82" i="1"/>
  <c r="G82" i="1"/>
  <c r="C83" i="1"/>
  <c r="G83" i="1"/>
  <c r="C84" i="1"/>
  <c r="G84" i="1"/>
  <c r="C85" i="1"/>
  <c r="G85" i="1"/>
  <c r="C86" i="1"/>
  <c r="G86" i="1"/>
  <c r="C87" i="1"/>
  <c r="G87" i="1"/>
  <c r="C88" i="1"/>
  <c r="G88" i="1"/>
  <c r="C89" i="1"/>
  <c r="G89" i="1"/>
  <c r="C90" i="1"/>
  <c r="G90" i="1"/>
  <c r="C91" i="1"/>
  <c r="G91" i="1"/>
  <c r="C92" i="1"/>
  <c r="G92" i="1"/>
  <c r="C94" i="1"/>
  <c r="G94" i="1"/>
  <c r="C95" i="1"/>
  <c r="G95" i="1"/>
  <c r="C96" i="1"/>
  <c r="G96" i="1"/>
  <c r="C97" i="1"/>
  <c r="G97" i="1"/>
  <c r="C98" i="1"/>
  <c r="G98" i="1"/>
  <c r="C99" i="1"/>
  <c r="G99" i="1"/>
  <c r="C100" i="1"/>
  <c r="G100" i="1"/>
  <c r="C101" i="1"/>
  <c r="G101" i="1"/>
  <c r="C102" i="1"/>
  <c r="G102" i="1"/>
  <c r="C103" i="1"/>
  <c r="G103" i="1"/>
  <c r="C104" i="1"/>
  <c r="G104" i="1"/>
  <c r="C105" i="1"/>
  <c r="G105" i="1"/>
  <c r="C106" i="1"/>
  <c r="G106" i="1"/>
  <c r="C107" i="1"/>
  <c r="G107" i="1"/>
  <c r="C108" i="1"/>
  <c r="G108" i="1"/>
  <c r="C109" i="1"/>
  <c r="G109" i="1"/>
  <c r="C110" i="1"/>
  <c r="G110" i="1"/>
  <c r="C111" i="1"/>
  <c r="G111" i="1"/>
  <c r="C112" i="1"/>
  <c r="G112" i="1"/>
  <c r="C113" i="1"/>
  <c r="G113" i="1"/>
  <c r="C114" i="1"/>
  <c r="G114" i="1"/>
  <c r="C115" i="1"/>
  <c r="G115" i="1"/>
  <c r="C116" i="1"/>
  <c r="G116" i="1"/>
  <c r="C117" i="1"/>
  <c r="G117" i="1"/>
  <c r="C118" i="1"/>
  <c r="G118" i="1"/>
  <c r="C119" i="1"/>
  <c r="G119" i="1"/>
  <c r="C120" i="1"/>
  <c r="G120" i="1"/>
  <c r="C121" i="1"/>
  <c r="G121" i="1"/>
  <c r="C122" i="1"/>
  <c r="G122" i="1"/>
  <c r="C124" i="1"/>
  <c r="G124" i="1"/>
  <c r="C125" i="1"/>
  <c r="G125" i="1"/>
  <c r="C126" i="1"/>
  <c r="G126" i="1"/>
  <c r="C127" i="1"/>
  <c r="G127" i="1"/>
  <c r="C128" i="1"/>
  <c r="G128" i="1"/>
  <c r="C4" i="1"/>
  <c r="G4" i="1"/>
  <c r="O4" i="1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5" i="2"/>
  <c r="E54" i="2"/>
  <c r="X29" i="2"/>
  <c r="Z1" i="2"/>
  <c r="U5" i="2"/>
  <c r="V1" i="2"/>
  <c r="Q5" i="2"/>
  <c r="E29" i="2"/>
  <c r="P29" i="2"/>
  <c r="R1" i="2"/>
  <c r="L5" i="2"/>
  <c r="E79" i="2"/>
  <c r="AB29" i="2"/>
  <c r="AD1" i="2"/>
  <c r="M83" i="2"/>
  <c r="M82" i="2"/>
  <c r="M81" i="2"/>
  <c r="M80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3" i="2"/>
  <c r="M52" i="2"/>
  <c r="M51" i="2"/>
  <c r="M50" i="2"/>
  <c r="M49" i="2"/>
  <c r="M48" i="2"/>
  <c r="M47" i="2"/>
  <c r="M46" i="2"/>
  <c r="M45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D123" i="1"/>
  <c r="AF4" i="1"/>
  <c r="AH25" i="1"/>
  <c r="AI2" i="1"/>
  <c r="AJ2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4" i="1"/>
  <c r="H123" i="1"/>
  <c r="E12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4" i="1"/>
  <c r="O125" i="1"/>
  <c r="O126" i="1"/>
  <c r="O127" i="1"/>
  <c r="O128" i="1"/>
  <c r="H28" i="1"/>
  <c r="E2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4" i="1"/>
  <c r="D28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4" i="1"/>
  <c r="D113" i="1"/>
  <c r="H113" i="1"/>
  <c r="E113" i="1"/>
  <c r="N4" i="1"/>
  <c r="D93" i="1"/>
  <c r="X4" i="1"/>
  <c r="Z4" i="1"/>
  <c r="AA4" i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P13" i="2"/>
  <c r="X13" i="2"/>
  <c r="AB13" i="2"/>
  <c r="AB6" i="2"/>
  <c r="AB7" i="2"/>
  <c r="AB8" i="2"/>
  <c r="AB9" i="2"/>
  <c r="AB10" i="2"/>
  <c r="AB11" i="2"/>
  <c r="AB12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5" i="2"/>
  <c r="X5" i="2"/>
  <c r="X6" i="2"/>
  <c r="X7" i="2"/>
  <c r="X8" i="2"/>
  <c r="X9" i="2"/>
  <c r="X10" i="2"/>
  <c r="X11" i="2"/>
  <c r="X12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P6" i="2"/>
  <c r="P7" i="2"/>
  <c r="P8" i="2"/>
  <c r="P9" i="2"/>
  <c r="P10" i="2"/>
  <c r="P11" i="2"/>
  <c r="P12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5" i="2"/>
  <c r="E84" i="2"/>
  <c r="E83" i="2"/>
  <c r="E82" i="2"/>
  <c r="E81" i="2"/>
  <c r="E80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3" i="2"/>
  <c r="E52" i="2"/>
  <c r="E51" i="2"/>
  <c r="E50" i="2"/>
  <c r="E49" i="2"/>
  <c r="E48" i="2"/>
  <c r="E47" i="2"/>
  <c r="E46" i="2"/>
  <c r="E45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5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E111" i="1"/>
  <c r="E112" i="1"/>
  <c r="E114" i="1"/>
  <c r="E115" i="1"/>
  <c r="E116" i="1"/>
  <c r="E117" i="1"/>
  <c r="E118" i="1"/>
  <c r="E119" i="1"/>
  <c r="E120" i="1"/>
  <c r="E121" i="1"/>
  <c r="E122" i="1"/>
  <c r="E124" i="1"/>
  <c r="E125" i="1"/>
  <c r="E126" i="1"/>
  <c r="E127" i="1"/>
  <c r="E128" i="1"/>
  <c r="E110" i="1"/>
  <c r="D111" i="1"/>
  <c r="D112" i="1"/>
  <c r="D114" i="1"/>
  <c r="D115" i="1"/>
  <c r="D116" i="1"/>
  <c r="D117" i="1"/>
  <c r="D118" i="1"/>
  <c r="D119" i="1"/>
  <c r="D120" i="1"/>
  <c r="D121" i="1"/>
  <c r="D122" i="1"/>
  <c r="D124" i="1"/>
  <c r="D125" i="1"/>
  <c r="D126" i="1"/>
  <c r="D127" i="1"/>
  <c r="D128" i="1"/>
  <c r="D110" i="1"/>
  <c r="H110" i="1"/>
  <c r="H111" i="1"/>
  <c r="H112" i="1"/>
  <c r="H114" i="1"/>
  <c r="H115" i="1"/>
  <c r="H116" i="1"/>
  <c r="H117" i="1"/>
  <c r="H118" i="1"/>
  <c r="H119" i="1"/>
  <c r="H120" i="1"/>
  <c r="H121" i="1"/>
  <c r="H122" i="1"/>
  <c r="H124" i="1"/>
  <c r="H125" i="1"/>
  <c r="H126" i="1"/>
  <c r="H127" i="1"/>
  <c r="H128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X11" i="1"/>
  <c r="H93" i="1"/>
  <c r="E93" i="1"/>
  <c r="Y11" i="1"/>
  <c r="AA11" i="1"/>
  <c r="AB11" i="1"/>
  <c r="Y5" i="1"/>
  <c r="AB5" i="1"/>
  <c r="Y6" i="1"/>
  <c r="AB6" i="1"/>
  <c r="Y7" i="1"/>
  <c r="AB7" i="1"/>
  <c r="Y8" i="1"/>
  <c r="AB8" i="1"/>
  <c r="Y9" i="1"/>
  <c r="AB9" i="1"/>
  <c r="Y10" i="1"/>
  <c r="AB10" i="1"/>
  <c r="Y12" i="1"/>
  <c r="AB12" i="1"/>
  <c r="Y13" i="1"/>
  <c r="AB13" i="1"/>
  <c r="Y14" i="1"/>
  <c r="AB14" i="1"/>
  <c r="Y15" i="1"/>
  <c r="AB15" i="1"/>
  <c r="Y16" i="1"/>
  <c r="AB16" i="1"/>
  <c r="Y17" i="1"/>
  <c r="AB17" i="1"/>
  <c r="Y18" i="1"/>
  <c r="AB18" i="1"/>
  <c r="Y19" i="1"/>
  <c r="AB19" i="1"/>
  <c r="Y20" i="1"/>
  <c r="AB20" i="1"/>
  <c r="Y21" i="1"/>
  <c r="AB21" i="1"/>
  <c r="Y22" i="1"/>
  <c r="AB22" i="1"/>
  <c r="Y23" i="1"/>
  <c r="AB23" i="1"/>
  <c r="Y24" i="1"/>
  <c r="AB24" i="1"/>
  <c r="Y25" i="1"/>
  <c r="AB25" i="1"/>
  <c r="Y4" i="1"/>
  <c r="AB4" i="1"/>
  <c r="X5" i="1"/>
  <c r="AA5" i="1"/>
  <c r="X6" i="1"/>
  <c r="AA6" i="1"/>
  <c r="X7" i="1"/>
  <c r="AA7" i="1"/>
  <c r="X8" i="1"/>
  <c r="AA8" i="1"/>
  <c r="X9" i="1"/>
  <c r="AA9" i="1"/>
  <c r="X10" i="1"/>
  <c r="AA10" i="1"/>
  <c r="X12" i="1"/>
  <c r="AA12" i="1"/>
  <c r="X13" i="1"/>
  <c r="AA13" i="1"/>
  <c r="X14" i="1"/>
  <c r="AA14" i="1"/>
  <c r="X15" i="1"/>
  <c r="AA15" i="1"/>
  <c r="X16" i="1"/>
  <c r="AA16" i="1"/>
  <c r="X17" i="1"/>
  <c r="AA17" i="1"/>
  <c r="X18" i="1"/>
  <c r="AA18" i="1"/>
  <c r="X19" i="1"/>
  <c r="AA19" i="1"/>
  <c r="X20" i="1"/>
  <c r="AA20" i="1"/>
  <c r="X21" i="1"/>
  <c r="AA21" i="1"/>
  <c r="X22" i="1"/>
  <c r="AA22" i="1"/>
  <c r="X23" i="1"/>
  <c r="AA23" i="1"/>
  <c r="X24" i="1"/>
  <c r="AA24" i="1"/>
  <c r="X25" i="1"/>
  <c r="AA2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4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4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</calcChain>
</file>

<file path=xl/sharedStrings.xml><?xml version="1.0" encoding="utf-8"?>
<sst xmlns="http://schemas.openxmlformats.org/spreadsheetml/2006/main" count="62" uniqueCount="33">
  <si>
    <t>alpha U</t>
  </si>
  <si>
    <t>liq Zr</t>
  </si>
  <si>
    <t>bcc Zr</t>
  </si>
  <si>
    <t>hcp Zr</t>
  </si>
  <si>
    <t>hcp-&gt;bcc</t>
  </si>
  <si>
    <t>bcc-&gt;liq</t>
  </si>
  <si>
    <t>G0Mobcc</t>
  </si>
  <si>
    <t>GOMoliq</t>
  </si>
  <si>
    <t>G Mo2Zr</t>
  </si>
  <si>
    <t>G MoZrBcc</t>
  </si>
  <si>
    <t>cMo</t>
  </si>
  <si>
    <t>G MoZrLiq</t>
  </si>
  <si>
    <t>500K</t>
  </si>
  <si>
    <t>1000K</t>
  </si>
  <si>
    <t>1800K</t>
  </si>
  <si>
    <t>RT</t>
  </si>
  <si>
    <t>G MoZr BCC</t>
  </si>
  <si>
    <t>G MoZr LIQ</t>
  </si>
  <si>
    <t>2nd Zr</t>
  </si>
  <si>
    <t>beta U</t>
  </si>
  <si>
    <t>bcc U</t>
  </si>
  <si>
    <t>liq U</t>
  </si>
  <si>
    <t>G U2Mo</t>
  </si>
  <si>
    <t>800K</t>
  </si>
  <si>
    <t>G UMoBcc</t>
  </si>
  <si>
    <t>cU</t>
  </si>
  <si>
    <t>G UMoOrt</t>
  </si>
  <si>
    <t>1500K</t>
  </si>
  <si>
    <t>Mo2Zr</t>
  </si>
  <si>
    <t>G MoZr Hcp</t>
  </si>
  <si>
    <t>alpha to beta</t>
  </si>
  <si>
    <t>beta to gamma</t>
  </si>
  <si>
    <t>gamma to 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</si>
</sst>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mozr!$R$4:$R$25</c:f>
              <c:numCache>
                <c:formatCode>General</c:formatCode>
                <c:ptCount val="22"/>
                <c:pt idx="0">
                  <c:v>0.999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0.667</c:v>
                </c:pt>
                <c:pt idx="8">
                  <c:v>0.65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0.45</c:v>
                </c:pt>
                <c:pt idx="13">
                  <c:v>0.399999999999999</c:v>
                </c:pt>
                <c:pt idx="14">
                  <c:v>0.349999999999999</c:v>
                </c:pt>
                <c:pt idx="15">
                  <c:v>0.299999999999999</c:v>
                </c:pt>
                <c:pt idx="16">
                  <c:v>0.249999999999999</c:v>
                </c:pt>
                <c:pt idx="17">
                  <c:v>0.199999999999999</c:v>
                </c:pt>
                <c:pt idx="18">
                  <c:v>0.149999999999999</c:v>
                </c:pt>
                <c:pt idx="19">
                  <c:v>0.099999999999999</c:v>
                </c:pt>
                <c:pt idx="20">
                  <c:v>0.049999999999999</c:v>
                </c:pt>
                <c:pt idx="21">
                  <c:v>0.001</c:v>
                </c:pt>
              </c:numCache>
            </c:numRef>
          </c:xVal>
          <c:yVal>
            <c:numRef>
              <c:f>mozr!$S$4:$S$25</c:f>
              <c:numCache>
                <c:formatCode>General</c:formatCode>
                <c:ptCount val="22"/>
                <c:pt idx="0">
                  <c:v>-15698.00242893951</c:v>
                </c:pt>
                <c:pt idx="1">
                  <c:v>-16056.3237608393</c:v>
                </c:pt>
                <c:pt idx="2">
                  <c:v>-16148.10274598918</c:v>
                </c:pt>
                <c:pt idx="3">
                  <c:v>-16136.23024800057</c:v>
                </c:pt>
                <c:pt idx="4">
                  <c:v>-16066.24458356093</c:v>
                </c:pt>
                <c:pt idx="5">
                  <c:v>-15963.57690252466</c:v>
                </c:pt>
                <c:pt idx="6">
                  <c:v>-15846.11251052469</c:v>
                </c:pt>
                <c:pt idx="7">
                  <c:v>-15767.45035850986</c:v>
                </c:pt>
                <c:pt idx="8">
                  <c:v>-15727.99392557482</c:v>
                </c:pt>
                <c:pt idx="9">
                  <c:v>-15621.17184154144</c:v>
                </c:pt>
                <c:pt idx="10">
                  <c:v>-15536.14157339498</c:v>
                </c:pt>
                <c:pt idx="11">
                  <c:v>-15482.31619943484</c:v>
                </c:pt>
                <c:pt idx="12">
                  <c:v>-15468.20644914777</c:v>
                </c:pt>
                <c:pt idx="13">
                  <c:v>-15501.47459304701</c:v>
                </c:pt>
                <c:pt idx="14">
                  <c:v>-15588.88055283318</c:v>
                </c:pt>
                <c:pt idx="15">
                  <c:v>-15736.10201353584</c:v>
                </c:pt>
                <c:pt idx="16">
                  <c:v>-15947.36128128861</c:v>
                </c:pt>
                <c:pt idx="17">
                  <c:v>-16224.68883807766</c:v>
                </c:pt>
                <c:pt idx="18">
                  <c:v>-16566.37237827009</c:v>
                </c:pt>
                <c:pt idx="19">
                  <c:v>-16963.15375201149</c:v>
                </c:pt>
                <c:pt idx="20">
                  <c:v>-17385.6676426144</c:v>
                </c:pt>
                <c:pt idx="21">
                  <c:v>-17672.46812338833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mozr!$R$4:$R$25</c:f>
              <c:numCache>
                <c:formatCode>General</c:formatCode>
                <c:ptCount val="22"/>
                <c:pt idx="0">
                  <c:v>0.999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0.667</c:v>
                </c:pt>
                <c:pt idx="8">
                  <c:v>0.65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0.45</c:v>
                </c:pt>
                <c:pt idx="13">
                  <c:v>0.399999999999999</c:v>
                </c:pt>
                <c:pt idx="14">
                  <c:v>0.349999999999999</c:v>
                </c:pt>
                <c:pt idx="15">
                  <c:v>0.299999999999999</c:v>
                </c:pt>
                <c:pt idx="16">
                  <c:v>0.249999999999999</c:v>
                </c:pt>
                <c:pt idx="17">
                  <c:v>0.199999999999999</c:v>
                </c:pt>
                <c:pt idx="18">
                  <c:v>0.149999999999999</c:v>
                </c:pt>
                <c:pt idx="19">
                  <c:v>0.099999999999999</c:v>
                </c:pt>
                <c:pt idx="20">
                  <c:v>0.049999999999999</c:v>
                </c:pt>
                <c:pt idx="21">
                  <c:v>0.001</c:v>
                </c:pt>
              </c:numCache>
            </c:numRef>
          </c:xVal>
          <c:yVal>
            <c:numRef>
              <c:f>mozr!$T$4:$T$25</c:f>
              <c:numCache>
                <c:formatCode>General</c:formatCode>
                <c:ptCount val="22"/>
                <c:pt idx="0">
                  <c:v>18711.76239229832</c:v>
                </c:pt>
                <c:pt idx="1">
                  <c:v>14819.86796249817</c:v>
                </c:pt>
                <c:pt idx="2">
                  <c:v>11326.9357591311</c:v>
                </c:pt>
                <c:pt idx="3">
                  <c:v>8151.740038902517</c:v>
                </c:pt>
                <c:pt idx="4">
                  <c:v>5256.278110124966</c:v>
                </c:pt>
                <c:pt idx="5">
                  <c:v>2622.654447944028</c:v>
                </c:pt>
                <c:pt idx="6">
                  <c:v>240.5193717268025</c:v>
                </c:pt>
                <c:pt idx="7">
                  <c:v>-1197.23414252421</c:v>
                </c:pt>
                <c:pt idx="8">
                  <c:v>-1896.734011540518</c:v>
                </c:pt>
                <c:pt idx="9">
                  <c:v>-3793.520770724336</c:v>
                </c:pt>
                <c:pt idx="10">
                  <c:v>-5452.80059579508</c:v>
                </c:pt>
                <c:pt idx="11">
                  <c:v>-6876.450940052136</c:v>
                </c:pt>
                <c:pt idx="12">
                  <c:v>-8065.446907982263</c:v>
                </c:pt>
                <c:pt idx="13">
                  <c:v>-9019.915145098716</c:v>
                </c:pt>
                <c:pt idx="14">
                  <c:v>-9739.079948102076</c:v>
                </c:pt>
                <c:pt idx="15">
                  <c:v>-10221.08337702193</c:v>
                </c:pt>
                <c:pt idx="16">
                  <c:v>-10462.61211299188</c:v>
                </c:pt>
                <c:pt idx="17">
                  <c:v>-10458.16101299812</c:v>
                </c:pt>
                <c:pt idx="18">
                  <c:v>-10198.48214640774</c:v>
                </c:pt>
                <c:pt idx="19">
                  <c:v>-9666.78173836634</c:v>
                </c:pt>
                <c:pt idx="20">
                  <c:v>-8826.15884718644</c:v>
                </c:pt>
                <c:pt idx="21">
                  <c:v>-7543.140677860754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mozr!$R$4:$R$25</c:f>
              <c:numCache>
                <c:formatCode>General</c:formatCode>
                <c:ptCount val="22"/>
                <c:pt idx="0">
                  <c:v>0.999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0.667</c:v>
                </c:pt>
                <c:pt idx="8">
                  <c:v>0.65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0.45</c:v>
                </c:pt>
                <c:pt idx="13">
                  <c:v>0.399999999999999</c:v>
                </c:pt>
                <c:pt idx="14">
                  <c:v>0.349999999999999</c:v>
                </c:pt>
                <c:pt idx="15">
                  <c:v>0.299999999999999</c:v>
                </c:pt>
                <c:pt idx="16">
                  <c:v>0.249999999999999</c:v>
                </c:pt>
                <c:pt idx="17">
                  <c:v>0.199999999999999</c:v>
                </c:pt>
                <c:pt idx="18">
                  <c:v>0.149999999999999</c:v>
                </c:pt>
                <c:pt idx="19">
                  <c:v>0.099999999999999</c:v>
                </c:pt>
                <c:pt idx="20">
                  <c:v>0.049999999999999</c:v>
                </c:pt>
                <c:pt idx="21">
                  <c:v>0.001</c:v>
                </c:pt>
              </c:numCache>
            </c:numRef>
          </c:xVal>
          <c:yVal>
            <c:numRef>
              <c:f>mozr!$V$4:$V$25</c:f>
              <c:numCache>
                <c:formatCode>General</c:formatCode>
                <c:ptCount val="22"/>
                <c:pt idx="0">
                  <c:v>87541.42037391373</c:v>
                </c:pt>
                <c:pt idx="1">
                  <c:v>58000.56365091371</c:v>
                </c:pt>
                <c:pt idx="2">
                  <c:v>32743.58615091375</c:v>
                </c:pt>
                <c:pt idx="3">
                  <c:v>12422.72365091374</c:v>
                </c:pt>
                <c:pt idx="4">
                  <c:v>-2962.023849086239</c:v>
                </c:pt>
                <c:pt idx="5">
                  <c:v>-13410.65634908625</c:v>
                </c:pt>
                <c:pt idx="6">
                  <c:v>-18923.17384908625</c:v>
                </c:pt>
                <c:pt idx="7">
                  <c:v>-19857.43160208624</c:v>
                </c:pt>
                <c:pt idx="8">
                  <c:v>-19499.57634908624</c:v>
                </c:pt>
                <c:pt idx="9">
                  <c:v>-15139.86384908624</c:v>
                </c:pt>
                <c:pt idx="10">
                  <c:v>-5844.036349086245</c:v>
                </c:pt>
                <c:pt idx="11">
                  <c:v>8387.906150913768</c:v>
                </c:pt>
                <c:pt idx="12">
                  <c:v>27555.96365091377</c:v>
                </c:pt>
                <c:pt idx="13">
                  <c:v>51660.1361509143</c:v>
                </c:pt>
                <c:pt idx="14">
                  <c:v>80700.42365091442</c:v>
                </c:pt>
                <c:pt idx="15">
                  <c:v>114676.8261509145</c:v>
                </c:pt>
                <c:pt idx="16">
                  <c:v>153589.3436509146</c:v>
                </c:pt>
                <c:pt idx="17">
                  <c:v>197437.9761509147</c:v>
                </c:pt>
                <c:pt idx="18">
                  <c:v>246222.7236509148</c:v>
                </c:pt>
                <c:pt idx="19">
                  <c:v>299943.5861509149</c:v>
                </c:pt>
                <c:pt idx="20">
                  <c:v>358600.563650915</c:v>
                </c:pt>
                <c:pt idx="21">
                  <c:v>420873.4203739137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mozr!$R$4:$R$25</c:f>
              <c:numCache>
                <c:formatCode>General</c:formatCode>
                <c:ptCount val="22"/>
                <c:pt idx="0">
                  <c:v>0.999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0.667</c:v>
                </c:pt>
                <c:pt idx="8">
                  <c:v>0.65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0.45</c:v>
                </c:pt>
                <c:pt idx="13">
                  <c:v>0.399999999999999</c:v>
                </c:pt>
                <c:pt idx="14">
                  <c:v>0.349999999999999</c:v>
                </c:pt>
                <c:pt idx="15">
                  <c:v>0.299999999999999</c:v>
                </c:pt>
                <c:pt idx="16">
                  <c:v>0.249999999999999</c:v>
                </c:pt>
                <c:pt idx="17">
                  <c:v>0.199999999999999</c:v>
                </c:pt>
                <c:pt idx="18">
                  <c:v>0.149999999999999</c:v>
                </c:pt>
                <c:pt idx="19">
                  <c:v>0.099999999999999</c:v>
                </c:pt>
                <c:pt idx="20">
                  <c:v>0.049999999999999</c:v>
                </c:pt>
                <c:pt idx="21">
                  <c:v>0.001</c:v>
                </c:pt>
              </c:numCache>
            </c:numRef>
          </c:xVal>
          <c:yVal>
            <c:numRef>
              <c:f>mozr!$U$4:$U$25</c:f>
              <c:numCache>
                <c:formatCode>General</c:formatCode>
                <c:ptCount val="22"/>
                <c:pt idx="0">
                  <c:v>14417.51473127221</c:v>
                </c:pt>
                <c:pt idx="1">
                  <c:v>11881.12278564701</c:v>
                </c:pt>
                <c:pt idx="2">
                  <c:v>9575.369346983454</c:v>
                </c:pt>
                <c:pt idx="3">
                  <c:v>7389.932891458387</c:v>
                </c:pt>
                <c:pt idx="4">
                  <c:v>5287.361602384351</c:v>
                </c:pt>
                <c:pt idx="5">
                  <c:v>3250.310829906929</c:v>
                </c:pt>
                <c:pt idx="6">
                  <c:v>1268.981768393219</c:v>
                </c:pt>
                <c:pt idx="7">
                  <c:v>-11.21330147697381</c:v>
                </c:pt>
                <c:pt idx="8">
                  <c:v>-662.6816001705883</c:v>
                </c:pt>
                <c:pt idx="9">
                  <c:v>-2548.543469650891</c:v>
                </c:pt>
                <c:pt idx="10">
                  <c:v>-4391.012655018116</c:v>
                </c:pt>
                <c:pt idx="11">
                  <c:v>-6191.41573457166</c:v>
                </c:pt>
                <c:pt idx="12">
                  <c:v>-7950.176937798271</c:v>
                </c:pt>
                <c:pt idx="13">
                  <c:v>-9666.872035211225</c:v>
                </c:pt>
                <c:pt idx="14">
                  <c:v>-11340.17444851108</c:v>
                </c:pt>
                <c:pt idx="15">
                  <c:v>-12967.67536272742</c:v>
                </c:pt>
                <c:pt idx="16">
                  <c:v>-14545.51058399386</c:v>
                </c:pt>
                <c:pt idx="17">
                  <c:v>-16067.62409429659</c:v>
                </c:pt>
                <c:pt idx="18">
                  <c:v>-17524.2170880027</c:v>
                </c:pt>
                <c:pt idx="19">
                  <c:v>-18897.94491525778</c:v>
                </c:pt>
                <c:pt idx="20">
                  <c:v>-20151.35575937437</c:v>
                </c:pt>
                <c:pt idx="21">
                  <c:v>-21102.9448108737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941832"/>
        <c:axId val="1493690584"/>
      </c:scatterChart>
      <c:valAx>
        <c:axId val="1997941832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1493690584"/>
        <c:crosses val="autoZero"/>
        <c:crossBetween val="midCat"/>
      </c:valAx>
      <c:valAx>
        <c:axId val="1493690584"/>
        <c:scaling>
          <c:orientation val="minMax"/>
          <c:max val="1000.0"/>
        </c:scaling>
        <c:delete val="0"/>
        <c:axPos val="l"/>
        <c:numFmt formatCode="General" sourceLinked="1"/>
        <c:majorTickMark val="out"/>
        <c:minorTickMark val="none"/>
        <c:tickLblPos val="nextTo"/>
        <c:crossAx val="1997941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mozr!$B$4:$B$128</c:f>
              <c:numCache>
                <c:formatCode>General</c:formatCode>
                <c:ptCount val="12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  <c:pt idx="20">
                  <c:v>420.0</c:v>
                </c:pt>
                <c:pt idx="21">
                  <c:v>440.0</c:v>
                </c:pt>
                <c:pt idx="22">
                  <c:v>460.0</c:v>
                </c:pt>
                <c:pt idx="23">
                  <c:v>480.0</c:v>
                </c:pt>
                <c:pt idx="24">
                  <c:v>500.0</c:v>
                </c:pt>
                <c:pt idx="25">
                  <c:v>520.0</c:v>
                </c:pt>
                <c:pt idx="26">
                  <c:v>540.0</c:v>
                </c:pt>
                <c:pt idx="27">
                  <c:v>560.0</c:v>
                </c:pt>
                <c:pt idx="28">
                  <c:v>580.0</c:v>
                </c:pt>
                <c:pt idx="29">
                  <c:v>600.0</c:v>
                </c:pt>
                <c:pt idx="30">
                  <c:v>620.0</c:v>
                </c:pt>
                <c:pt idx="31">
                  <c:v>640.0</c:v>
                </c:pt>
                <c:pt idx="32">
                  <c:v>660.0</c:v>
                </c:pt>
                <c:pt idx="33">
                  <c:v>680.0</c:v>
                </c:pt>
                <c:pt idx="34">
                  <c:v>700.0</c:v>
                </c:pt>
                <c:pt idx="35">
                  <c:v>720.0</c:v>
                </c:pt>
                <c:pt idx="36">
                  <c:v>740.0</c:v>
                </c:pt>
                <c:pt idx="37">
                  <c:v>760.0</c:v>
                </c:pt>
                <c:pt idx="38">
                  <c:v>780.0</c:v>
                </c:pt>
                <c:pt idx="39">
                  <c:v>800.0</c:v>
                </c:pt>
                <c:pt idx="40">
                  <c:v>820.0</c:v>
                </c:pt>
                <c:pt idx="41">
                  <c:v>840.0</c:v>
                </c:pt>
                <c:pt idx="42">
                  <c:v>860.0</c:v>
                </c:pt>
                <c:pt idx="43">
                  <c:v>880.0</c:v>
                </c:pt>
                <c:pt idx="44">
                  <c:v>900.0</c:v>
                </c:pt>
                <c:pt idx="45">
                  <c:v>920.0</c:v>
                </c:pt>
                <c:pt idx="46">
                  <c:v>940.0</c:v>
                </c:pt>
                <c:pt idx="47">
                  <c:v>960.0</c:v>
                </c:pt>
                <c:pt idx="48">
                  <c:v>980.0</c:v>
                </c:pt>
                <c:pt idx="49">
                  <c:v>1000.0</c:v>
                </c:pt>
                <c:pt idx="50">
                  <c:v>1020.0</c:v>
                </c:pt>
                <c:pt idx="51">
                  <c:v>1040.0</c:v>
                </c:pt>
                <c:pt idx="52">
                  <c:v>1060.0</c:v>
                </c:pt>
                <c:pt idx="53">
                  <c:v>1080.0</c:v>
                </c:pt>
                <c:pt idx="54">
                  <c:v>1100.0</c:v>
                </c:pt>
                <c:pt idx="55">
                  <c:v>1120.0</c:v>
                </c:pt>
                <c:pt idx="56">
                  <c:v>1140.0</c:v>
                </c:pt>
                <c:pt idx="57">
                  <c:v>1160.0</c:v>
                </c:pt>
                <c:pt idx="58">
                  <c:v>1180.0</c:v>
                </c:pt>
                <c:pt idx="59">
                  <c:v>1200.0</c:v>
                </c:pt>
                <c:pt idx="60">
                  <c:v>1220.0</c:v>
                </c:pt>
                <c:pt idx="61">
                  <c:v>1240.0</c:v>
                </c:pt>
                <c:pt idx="62">
                  <c:v>1260.0</c:v>
                </c:pt>
                <c:pt idx="63">
                  <c:v>1280.0</c:v>
                </c:pt>
                <c:pt idx="64">
                  <c:v>1300.0</c:v>
                </c:pt>
                <c:pt idx="65">
                  <c:v>1320.0</c:v>
                </c:pt>
                <c:pt idx="66">
                  <c:v>1340.0</c:v>
                </c:pt>
                <c:pt idx="67">
                  <c:v>1360.0</c:v>
                </c:pt>
                <c:pt idx="68">
                  <c:v>1380.0</c:v>
                </c:pt>
                <c:pt idx="69">
                  <c:v>1400.0</c:v>
                </c:pt>
                <c:pt idx="70">
                  <c:v>1420.0</c:v>
                </c:pt>
                <c:pt idx="71">
                  <c:v>1440.0</c:v>
                </c:pt>
                <c:pt idx="72">
                  <c:v>1460.0</c:v>
                </c:pt>
                <c:pt idx="73">
                  <c:v>1480.0</c:v>
                </c:pt>
                <c:pt idx="74">
                  <c:v>1500.0</c:v>
                </c:pt>
                <c:pt idx="75">
                  <c:v>1520.0</c:v>
                </c:pt>
                <c:pt idx="76">
                  <c:v>1540.0</c:v>
                </c:pt>
                <c:pt idx="77">
                  <c:v>1560.0</c:v>
                </c:pt>
                <c:pt idx="78">
                  <c:v>1580.0</c:v>
                </c:pt>
                <c:pt idx="79">
                  <c:v>1600.0</c:v>
                </c:pt>
                <c:pt idx="80">
                  <c:v>1620.0</c:v>
                </c:pt>
                <c:pt idx="81">
                  <c:v>1640.0</c:v>
                </c:pt>
                <c:pt idx="82">
                  <c:v>1660.0</c:v>
                </c:pt>
                <c:pt idx="83">
                  <c:v>1680.0</c:v>
                </c:pt>
                <c:pt idx="84">
                  <c:v>1700.0</c:v>
                </c:pt>
                <c:pt idx="85">
                  <c:v>1720.0</c:v>
                </c:pt>
                <c:pt idx="86">
                  <c:v>1740.0</c:v>
                </c:pt>
                <c:pt idx="87">
                  <c:v>1760.0</c:v>
                </c:pt>
                <c:pt idx="88">
                  <c:v>1780.0</c:v>
                </c:pt>
                <c:pt idx="89">
                  <c:v>1800.0</c:v>
                </c:pt>
                <c:pt idx="90">
                  <c:v>1820.0</c:v>
                </c:pt>
                <c:pt idx="91">
                  <c:v>1840.0</c:v>
                </c:pt>
                <c:pt idx="92">
                  <c:v>1860.0</c:v>
                </c:pt>
                <c:pt idx="93">
                  <c:v>1880.0</c:v>
                </c:pt>
                <c:pt idx="94">
                  <c:v>1900.0</c:v>
                </c:pt>
                <c:pt idx="95">
                  <c:v>1920.0</c:v>
                </c:pt>
                <c:pt idx="96">
                  <c:v>1940.0</c:v>
                </c:pt>
                <c:pt idx="97">
                  <c:v>1960.0</c:v>
                </c:pt>
                <c:pt idx="98">
                  <c:v>1980.0</c:v>
                </c:pt>
                <c:pt idx="99">
                  <c:v>2000.0</c:v>
                </c:pt>
                <c:pt idx="100">
                  <c:v>2020.0</c:v>
                </c:pt>
                <c:pt idx="101">
                  <c:v>2040.0</c:v>
                </c:pt>
                <c:pt idx="102">
                  <c:v>2060.0</c:v>
                </c:pt>
                <c:pt idx="103">
                  <c:v>2080.0</c:v>
                </c:pt>
                <c:pt idx="104">
                  <c:v>2100.0</c:v>
                </c:pt>
                <c:pt idx="105">
                  <c:v>2120.0</c:v>
                </c:pt>
                <c:pt idx="106">
                  <c:v>2140.0</c:v>
                </c:pt>
                <c:pt idx="107">
                  <c:v>2160.0</c:v>
                </c:pt>
                <c:pt idx="108">
                  <c:v>2180.0</c:v>
                </c:pt>
                <c:pt idx="109">
                  <c:v>2200.0</c:v>
                </c:pt>
                <c:pt idx="110">
                  <c:v>2220.0</c:v>
                </c:pt>
                <c:pt idx="111">
                  <c:v>2240.0</c:v>
                </c:pt>
                <c:pt idx="112">
                  <c:v>2260.0</c:v>
                </c:pt>
                <c:pt idx="113">
                  <c:v>2280.0</c:v>
                </c:pt>
                <c:pt idx="114">
                  <c:v>2300.0</c:v>
                </c:pt>
                <c:pt idx="115">
                  <c:v>2320.0</c:v>
                </c:pt>
                <c:pt idx="116">
                  <c:v>2340.0</c:v>
                </c:pt>
                <c:pt idx="117">
                  <c:v>2360.0</c:v>
                </c:pt>
                <c:pt idx="118">
                  <c:v>2380.0</c:v>
                </c:pt>
                <c:pt idx="119">
                  <c:v>2400.0</c:v>
                </c:pt>
                <c:pt idx="120">
                  <c:v>2420.0</c:v>
                </c:pt>
                <c:pt idx="121">
                  <c:v>2440.0</c:v>
                </c:pt>
                <c:pt idx="122">
                  <c:v>2460.0</c:v>
                </c:pt>
                <c:pt idx="123">
                  <c:v>2480.0</c:v>
                </c:pt>
                <c:pt idx="124">
                  <c:v>2500.0</c:v>
                </c:pt>
              </c:numCache>
            </c:numRef>
          </c:xVal>
          <c:yVal>
            <c:numRef>
              <c:f>mozr!$C$4:$C$128</c:f>
              <c:numCache>
                <c:formatCode>General</c:formatCode>
                <c:ptCount val="125"/>
                <c:pt idx="0">
                  <c:v>-5015.460535943137</c:v>
                </c:pt>
                <c:pt idx="1">
                  <c:v>-5499.561050776404</c:v>
                </c:pt>
                <c:pt idx="2">
                  <c:v>-5657.166233609877</c:v>
                </c:pt>
                <c:pt idx="3">
                  <c:v>-5836.763906333071</c:v>
                </c:pt>
                <c:pt idx="4">
                  <c:v>-6083.678890980706</c:v>
                </c:pt>
                <c:pt idx="5">
                  <c:v>-6402.255753890148</c:v>
                </c:pt>
                <c:pt idx="6">
                  <c:v>-6788.598493981349</c:v>
                </c:pt>
                <c:pt idx="7">
                  <c:v>-7237.305987226667</c:v>
                </c:pt>
                <c:pt idx="8">
                  <c:v>-7743.1399128377</c:v>
                </c:pt>
                <c:pt idx="9">
                  <c:v>-8301.423000412067</c:v>
                </c:pt>
                <c:pt idx="10">
                  <c:v>-8908.080454971337</c:v>
                </c:pt>
                <c:pt idx="11">
                  <c:v>-9559.58217612109</c:v>
                </c:pt>
                <c:pt idx="12">
                  <c:v>-10252.86469323661</c:v>
                </c:pt>
                <c:pt idx="13">
                  <c:v>-10985.2570479079</c:v>
                </c:pt>
                <c:pt idx="14">
                  <c:v>-11754.41700984445</c:v>
                </c:pt>
                <c:pt idx="15">
                  <c:v>-12558.27813557438</c:v>
                </c:pt>
                <c:pt idx="16">
                  <c:v>-13395.00640066232</c:v>
                </c:pt>
                <c:pt idx="17">
                  <c:v>-14262.96477968658</c:v>
                </c:pt>
                <c:pt idx="18">
                  <c:v>-15160.68426174417</c:v>
                </c:pt>
                <c:pt idx="19">
                  <c:v>-16086.84002872544</c:v>
                </c:pt>
                <c:pt idx="20">
                  <c:v>-17040.23176812161</c:v>
                </c:pt>
                <c:pt idx="21">
                  <c:v>-18019.76730409774</c:v>
                </c:pt>
                <c:pt idx="22">
                  <c:v>-19024.44890300964</c:v>
                </c:pt>
                <c:pt idx="23">
                  <c:v>-20053.36174592374</c:v>
                </c:pt>
                <c:pt idx="24">
                  <c:v>-21105.66416722865</c:v>
                </c:pt>
                <c:pt idx="25">
                  <c:v>-22180.5793412757</c:v>
                </c:pt>
                <c:pt idx="26">
                  <c:v>-23277.3881634262</c:v>
                </c:pt>
                <c:pt idx="27">
                  <c:v>-24395.4231221348</c:v>
                </c:pt>
                <c:pt idx="28">
                  <c:v>-25534.06299804571</c:v>
                </c:pt>
                <c:pt idx="29">
                  <c:v>-26692.72825704089</c:v>
                </c:pt>
                <c:pt idx="30">
                  <c:v>-27870.87702867165</c:v>
                </c:pt>
                <c:pt idx="31">
                  <c:v>-29068.00158089087</c:v>
                </c:pt>
                <c:pt idx="32">
                  <c:v>-30283.62521759007</c:v>
                </c:pt>
                <c:pt idx="33">
                  <c:v>-31517.29953798629</c:v>
                </c:pt>
                <c:pt idx="34">
                  <c:v>-32768.60200704763</c:v>
                </c:pt>
                <c:pt idx="35">
                  <c:v>-34037.13379439554</c:v>
                </c:pt>
                <c:pt idx="36">
                  <c:v>-35322.51784586608</c:v>
                </c:pt>
                <c:pt idx="37">
                  <c:v>-36624.3971574535</c:v>
                </c:pt>
                <c:pt idx="38">
                  <c:v>-37942.43322593282</c:v>
                </c:pt>
                <c:pt idx="39">
                  <c:v>-39276.30465425352</c:v>
                </c:pt>
                <c:pt idx="40">
                  <c:v>-40625.7058929558</c:v>
                </c:pt>
                <c:pt idx="41">
                  <c:v>-41990.34610150742</c:v>
                </c:pt>
                <c:pt idx="42">
                  <c:v>-43369.94811568015</c:v>
                </c:pt>
                <c:pt idx="43">
                  <c:v>-44764.24750896022</c:v>
                </c:pt>
                <c:pt idx="44">
                  <c:v>-46172.99173757374</c:v>
                </c:pt>
                <c:pt idx="45">
                  <c:v>-47595.93936005755</c:v>
                </c:pt>
                <c:pt idx="46">
                  <c:v>-49032.85932345625</c:v>
                </c:pt>
                <c:pt idx="47">
                  <c:v>-50483.53030921066</c:v>
                </c:pt>
                <c:pt idx="48">
                  <c:v>-51947.74013264768</c:v>
                </c:pt>
                <c:pt idx="49">
                  <c:v>-53425.2851907106</c:v>
                </c:pt>
                <c:pt idx="50">
                  <c:v>-54915.96995319608</c:v>
                </c:pt>
                <c:pt idx="51">
                  <c:v>-56419.6064933102</c:v>
                </c:pt>
                <c:pt idx="52">
                  <c:v>-57936.01405382773</c:v>
                </c:pt>
                <c:pt idx="53">
                  <c:v>-59465.01864555263</c:v>
                </c:pt>
                <c:pt idx="54">
                  <c:v>-61006.45267513558</c:v>
                </c:pt>
                <c:pt idx="55">
                  <c:v>-62560.15459962185</c:v>
                </c:pt>
                <c:pt idx="56">
                  <c:v>-64125.96860537722</c:v>
                </c:pt>
                <c:pt idx="57">
                  <c:v>-65703.74430928454</c:v>
                </c:pt>
                <c:pt idx="58">
                  <c:v>-67293.33648031729</c:v>
                </c:pt>
                <c:pt idx="59">
                  <c:v>-68894.60477978573</c:v>
                </c:pt>
                <c:pt idx="60">
                  <c:v>-70507.41351871988</c:v>
                </c:pt>
                <c:pt idx="61">
                  <c:v>-72131.6314310019</c:v>
                </c:pt>
                <c:pt idx="62">
                  <c:v>-73767.13146099273</c:v>
                </c:pt>
                <c:pt idx="63">
                  <c:v>-75413.79056451594</c:v>
                </c:pt>
                <c:pt idx="64">
                  <c:v>-77071.48952216681</c:v>
                </c:pt>
                <c:pt idx="65">
                  <c:v>-78740.11276400901</c:v>
                </c:pt>
                <c:pt idx="66">
                  <c:v>-80419.54820480494</c:v>
                </c:pt>
                <c:pt idx="67">
                  <c:v>-82109.68708900174</c:v>
                </c:pt>
                <c:pt idx="68">
                  <c:v>-83810.42384476229</c:v>
                </c:pt>
                <c:pt idx="69">
                  <c:v>-85521.6559463927</c:v>
                </c:pt>
                <c:pt idx="70">
                  <c:v>-87243.2837845715</c:v>
                </c:pt>
                <c:pt idx="71">
                  <c:v>-88975.2105438358</c:v>
                </c:pt>
                <c:pt idx="72">
                  <c:v>-90717.34208682616</c:v>
                </c:pt>
                <c:pt idx="73">
                  <c:v>-92469.58684482919</c:v>
                </c:pt>
                <c:pt idx="74">
                  <c:v>-94231.85571419764</c:v>
                </c:pt>
                <c:pt idx="75">
                  <c:v>-96004.06195825828</c:v>
                </c:pt>
                <c:pt idx="76">
                  <c:v>-97786.1211143493</c:v>
                </c:pt>
                <c:pt idx="77">
                  <c:v>-99577.95090565771</c:v>
                </c:pt>
                <c:pt idx="78">
                  <c:v>-101379.4711575495</c:v>
                </c:pt>
                <c:pt idx="79">
                  <c:v>-103190.6037181123</c:v>
                </c:pt>
                <c:pt idx="80">
                  <c:v>-105011.2723826476</c:v>
                </c:pt>
                <c:pt idx="81">
                  <c:v>-106841.4028218704</c:v>
                </c:pt>
                <c:pt idx="82">
                  <c:v>-108680.9225135937</c:v>
                </c:pt>
                <c:pt idx="83">
                  <c:v>-110529.7606776861</c:v>
                </c:pt>
                <c:pt idx="84">
                  <c:v>-112387.8482141111</c:v>
                </c:pt>
                <c:pt idx="85">
                  <c:v>-114255.1176438685</c:v>
                </c:pt>
                <c:pt idx="86">
                  <c:v>-116131.5030526673</c:v>
                </c:pt>
                <c:pt idx="87">
                  <c:v>-118016.9400371771</c:v>
                </c:pt>
                <c:pt idx="88">
                  <c:v>-119911.365653711</c:v>
                </c:pt>
                <c:pt idx="89">
                  <c:v>-121814.7183692034</c:v>
                </c:pt>
                <c:pt idx="90">
                  <c:v>-123726.9380143577</c:v>
                </c:pt>
                <c:pt idx="91">
                  <c:v>-125647.9657388437</c:v>
                </c:pt>
                <c:pt idx="92">
                  <c:v>-127577.7439684352</c:v>
                </c:pt>
                <c:pt idx="93">
                  <c:v>-129516.2163639828</c:v>
                </c:pt>
                <c:pt idx="94">
                  <c:v>-131463.3277821248</c:v>
                </c:pt>
                <c:pt idx="95">
                  <c:v>-133419.0242376477</c:v>
                </c:pt>
                <c:pt idx="96">
                  <c:v>-135383.2528674063</c:v>
                </c:pt>
                <c:pt idx="97">
                  <c:v>-137355.9618957281</c:v>
                </c:pt>
                <c:pt idx="98">
                  <c:v>-139337.1006012226</c:v>
                </c:pt>
                <c:pt idx="99">
                  <c:v>-141326.6192849278</c:v>
                </c:pt>
                <c:pt idx="100">
                  <c:v>-143324.4692397257</c:v>
                </c:pt>
                <c:pt idx="101">
                  <c:v>-145330.6027209654</c:v>
                </c:pt>
                <c:pt idx="102">
                  <c:v>-147344.9729182329</c:v>
                </c:pt>
                <c:pt idx="103">
                  <c:v>-149367.533928215</c:v>
                </c:pt>
                <c:pt idx="104">
                  <c:v>-151398.2407286022</c:v>
                </c:pt>
                <c:pt idx="105">
                  <c:v>-153437.0491529834</c:v>
                </c:pt>
                <c:pt idx="106">
                  <c:v>-155483.8522245872</c:v>
                </c:pt>
                <c:pt idx="107">
                  <c:v>-157538.7060508571</c:v>
                </c:pt>
                <c:pt idx="108">
                  <c:v>-159601.4657689291</c:v>
                </c:pt>
                <c:pt idx="109">
                  <c:v>-161672.0500036545</c:v>
                </c:pt>
                <c:pt idx="110">
                  <c:v>-163750.3797007714</c:v>
                </c:pt>
                <c:pt idx="111">
                  <c:v>-165836.3779776059</c:v>
                </c:pt>
                <c:pt idx="112">
                  <c:v>-167929.9699886736</c:v>
                </c:pt>
                <c:pt idx="113">
                  <c:v>-170031.0828043941</c:v>
                </c:pt>
                <c:pt idx="114">
                  <c:v>-172139.6453013633</c:v>
                </c:pt>
                <c:pt idx="115">
                  <c:v>-174255.588062835</c:v>
                </c:pt>
                <c:pt idx="116">
                  <c:v>-176378.843288235</c:v>
                </c:pt>
                <c:pt idx="117">
                  <c:v>-178509.3447106837</c:v>
                </c:pt>
                <c:pt idx="118">
                  <c:v>-180647.0275216285</c:v>
                </c:pt>
                <c:pt idx="119">
                  <c:v>-182791.8283018054</c:v>
                </c:pt>
                <c:pt idx="120">
                  <c:v>-184943.6849578418</c:v>
                </c:pt>
                <c:pt idx="121">
                  <c:v>-187102.5366638981</c:v>
                </c:pt>
                <c:pt idx="122">
                  <c:v>-189268.3238078185</c:v>
                </c:pt>
                <c:pt idx="123">
                  <c:v>-191440.9879413261</c:v>
                </c:pt>
                <c:pt idx="124">
                  <c:v>-193620.4717338509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mozr!$B$4:$B$128</c:f>
              <c:numCache>
                <c:formatCode>General</c:formatCode>
                <c:ptCount val="12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  <c:pt idx="20">
                  <c:v>420.0</c:v>
                </c:pt>
                <c:pt idx="21">
                  <c:v>440.0</c:v>
                </c:pt>
                <c:pt idx="22">
                  <c:v>460.0</c:v>
                </c:pt>
                <c:pt idx="23">
                  <c:v>480.0</c:v>
                </c:pt>
                <c:pt idx="24">
                  <c:v>500.0</c:v>
                </c:pt>
                <c:pt idx="25">
                  <c:v>520.0</c:v>
                </c:pt>
                <c:pt idx="26">
                  <c:v>540.0</c:v>
                </c:pt>
                <c:pt idx="27">
                  <c:v>560.0</c:v>
                </c:pt>
                <c:pt idx="28">
                  <c:v>580.0</c:v>
                </c:pt>
                <c:pt idx="29">
                  <c:v>600.0</c:v>
                </c:pt>
                <c:pt idx="30">
                  <c:v>620.0</c:v>
                </c:pt>
                <c:pt idx="31">
                  <c:v>640.0</c:v>
                </c:pt>
                <c:pt idx="32">
                  <c:v>660.0</c:v>
                </c:pt>
                <c:pt idx="33">
                  <c:v>680.0</c:v>
                </c:pt>
                <c:pt idx="34">
                  <c:v>700.0</c:v>
                </c:pt>
                <c:pt idx="35">
                  <c:v>720.0</c:v>
                </c:pt>
                <c:pt idx="36">
                  <c:v>740.0</c:v>
                </c:pt>
                <c:pt idx="37">
                  <c:v>760.0</c:v>
                </c:pt>
                <c:pt idx="38">
                  <c:v>780.0</c:v>
                </c:pt>
                <c:pt idx="39">
                  <c:v>800.0</c:v>
                </c:pt>
                <c:pt idx="40">
                  <c:v>820.0</c:v>
                </c:pt>
                <c:pt idx="41">
                  <c:v>840.0</c:v>
                </c:pt>
                <c:pt idx="42">
                  <c:v>860.0</c:v>
                </c:pt>
                <c:pt idx="43">
                  <c:v>880.0</c:v>
                </c:pt>
                <c:pt idx="44">
                  <c:v>900.0</c:v>
                </c:pt>
                <c:pt idx="45">
                  <c:v>920.0</c:v>
                </c:pt>
                <c:pt idx="46">
                  <c:v>940.0</c:v>
                </c:pt>
                <c:pt idx="47">
                  <c:v>960.0</c:v>
                </c:pt>
                <c:pt idx="48">
                  <c:v>980.0</c:v>
                </c:pt>
                <c:pt idx="49">
                  <c:v>1000.0</c:v>
                </c:pt>
                <c:pt idx="50">
                  <c:v>1020.0</c:v>
                </c:pt>
                <c:pt idx="51">
                  <c:v>1040.0</c:v>
                </c:pt>
                <c:pt idx="52">
                  <c:v>1060.0</c:v>
                </c:pt>
                <c:pt idx="53">
                  <c:v>1080.0</c:v>
                </c:pt>
                <c:pt idx="54">
                  <c:v>1100.0</c:v>
                </c:pt>
                <c:pt idx="55">
                  <c:v>1120.0</c:v>
                </c:pt>
                <c:pt idx="56">
                  <c:v>1140.0</c:v>
                </c:pt>
                <c:pt idx="57">
                  <c:v>1160.0</c:v>
                </c:pt>
                <c:pt idx="58">
                  <c:v>1180.0</c:v>
                </c:pt>
                <c:pt idx="59">
                  <c:v>1200.0</c:v>
                </c:pt>
                <c:pt idx="60">
                  <c:v>1220.0</c:v>
                </c:pt>
                <c:pt idx="61">
                  <c:v>1240.0</c:v>
                </c:pt>
                <c:pt idx="62">
                  <c:v>1260.0</c:v>
                </c:pt>
                <c:pt idx="63">
                  <c:v>1280.0</c:v>
                </c:pt>
                <c:pt idx="64">
                  <c:v>1300.0</c:v>
                </c:pt>
                <c:pt idx="65">
                  <c:v>1320.0</c:v>
                </c:pt>
                <c:pt idx="66">
                  <c:v>1340.0</c:v>
                </c:pt>
                <c:pt idx="67">
                  <c:v>1360.0</c:v>
                </c:pt>
                <c:pt idx="68">
                  <c:v>1380.0</c:v>
                </c:pt>
                <c:pt idx="69">
                  <c:v>1400.0</c:v>
                </c:pt>
                <c:pt idx="70">
                  <c:v>1420.0</c:v>
                </c:pt>
                <c:pt idx="71">
                  <c:v>1440.0</c:v>
                </c:pt>
                <c:pt idx="72">
                  <c:v>1460.0</c:v>
                </c:pt>
                <c:pt idx="73">
                  <c:v>1480.0</c:v>
                </c:pt>
                <c:pt idx="74">
                  <c:v>1500.0</c:v>
                </c:pt>
                <c:pt idx="75">
                  <c:v>1520.0</c:v>
                </c:pt>
                <c:pt idx="76">
                  <c:v>1540.0</c:v>
                </c:pt>
                <c:pt idx="77">
                  <c:v>1560.0</c:v>
                </c:pt>
                <c:pt idx="78">
                  <c:v>1580.0</c:v>
                </c:pt>
                <c:pt idx="79">
                  <c:v>1600.0</c:v>
                </c:pt>
                <c:pt idx="80">
                  <c:v>1620.0</c:v>
                </c:pt>
                <c:pt idx="81">
                  <c:v>1640.0</c:v>
                </c:pt>
                <c:pt idx="82">
                  <c:v>1660.0</c:v>
                </c:pt>
                <c:pt idx="83">
                  <c:v>1680.0</c:v>
                </c:pt>
                <c:pt idx="84">
                  <c:v>1700.0</c:v>
                </c:pt>
                <c:pt idx="85">
                  <c:v>1720.0</c:v>
                </c:pt>
                <c:pt idx="86">
                  <c:v>1740.0</c:v>
                </c:pt>
                <c:pt idx="87">
                  <c:v>1760.0</c:v>
                </c:pt>
                <c:pt idx="88">
                  <c:v>1780.0</c:v>
                </c:pt>
                <c:pt idx="89">
                  <c:v>1800.0</c:v>
                </c:pt>
                <c:pt idx="90">
                  <c:v>1820.0</c:v>
                </c:pt>
                <c:pt idx="91">
                  <c:v>1840.0</c:v>
                </c:pt>
                <c:pt idx="92">
                  <c:v>1860.0</c:v>
                </c:pt>
                <c:pt idx="93">
                  <c:v>1880.0</c:v>
                </c:pt>
                <c:pt idx="94">
                  <c:v>1900.0</c:v>
                </c:pt>
                <c:pt idx="95">
                  <c:v>1920.0</c:v>
                </c:pt>
                <c:pt idx="96">
                  <c:v>1940.0</c:v>
                </c:pt>
                <c:pt idx="97">
                  <c:v>1960.0</c:v>
                </c:pt>
                <c:pt idx="98">
                  <c:v>1980.0</c:v>
                </c:pt>
                <c:pt idx="99">
                  <c:v>2000.0</c:v>
                </c:pt>
                <c:pt idx="100">
                  <c:v>2020.0</c:v>
                </c:pt>
                <c:pt idx="101">
                  <c:v>2040.0</c:v>
                </c:pt>
                <c:pt idx="102">
                  <c:v>2060.0</c:v>
                </c:pt>
                <c:pt idx="103">
                  <c:v>2080.0</c:v>
                </c:pt>
                <c:pt idx="104">
                  <c:v>2100.0</c:v>
                </c:pt>
                <c:pt idx="105">
                  <c:v>2120.0</c:v>
                </c:pt>
                <c:pt idx="106">
                  <c:v>2140.0</c:v>
                </c:pt>
                <c:pt idx="107">
                  <c:v>2160.0</c:v>
                </c:pt>
                <c:pt idx="108">
                  <c:v>2180.0</c:v>
                </c:pt>
                <c:pt idx="109">
                  <c:v>2200.0</c:v>
                </c:pt>
                <c:pt idx="110">
                  <c:v>2220.0</c:v>
                </c:pt>
                <c:pt idx="111">
                  <c:v>2240.0</c:v>
                </c:pt>
                <c:pt idx="112">
                  <c:v>2260.0</c:v>
                </c:pt>
                <c:pt idx="113">
                  <c:v>2280.0</c:v>
                </c:pt>
                <c:pt idx="114">
                  <c:v>2300.0</c:v>
                </c:pt>
                <c:pt idx="115">
                  <c:v>2320.0</c:v>
                </c:pt>
                <c:pt idx="116">
                  <c:v>2340.0</c:v>
                </c:pt>
                <c:pt idx="117">
                  <c:v>2360.0</c:v>
                </c:pt>
                <c:pt idx="118">
                  <c:v>2380.0</c:v>
                </c:pt>
                <c:pt idx="119">
                  <c:v>2400.0</c:v>
                </c:pt>
                <c:pt idx="120">
                  <c:v>2420.0</c:v>
                </c:pt>
                <c:pt idx="121">
                  <c:v>2440.0</c:v>
                </c:pt>
                <c:pt idx="122">
                  <c:v>2460.0</c:v>
                </c:pt>
                <c:pt idx="123">
                  <c:v>2480.0</c:v>
                </c:pt>
                <c:pt idx="124">
                  <c:v>2500.0</c:v>
                </c:pt>
              </c:numCache>
            </c:numRef>
          </c:xVal>
          <c:yVal>
            <c:numRef>
              <c:f>mozr!$D$4:$D$128</c:f>
              <c:numCache>
                <c:formatCode>General</c:formatCode>
                <c:ptCount val="125"/>
                <c:pt idx="0">
                  <c:v>1700.630533661347</c:v>
                </c:pt>
                <c:pt idx="1">
                  <c:v>1324.06400255773</c:v>
                </c:pt>
                <c:pt idx="2">
                  <c:v>1099.793308007003</c:v>
                </c:pt>
                <c:pt idx="3">
                  <c:v>806.3583606000091</c:v>
                </c:pt>
                <c:pt idx="4">
                  <c:v>425.2968607678415</c:v>
                </c:pt>
                <c:pt idx="5">
                  <c:v>-38.13887454479779</c:v>
                </c:pt>
                <c:pt idx="6">
                  <c:v>-575.5967054329335</c:v>
                </c:pt>
                <c:pt idx="7">
                  <c:v>-1179.242167244322</c:v>
                </c:pt>
                <c:pt idx="8">
                  <c:v>-1842.352546025402</c:v>
                </c:pt>
                <c:pt idx="9">
                  <c:v>-2559.269495627677</c:v>
                </c:pt>
                <c:pt idx="10">
                  <c:v>-3325.229551552466</c:v>
                </c:pt>
                <c:pt idx="11">
                  <c:v>-4136.196198238763</c:v>
                </c:pt>
                <c:pt idx="12">
                  <c:v>-4988.719682550295</c:v>
                </c:pt>
                <c:pt idx="13">
                  <c:v>-5879.825632571436</c:v>
                </c:pt>
                <c:pt idx="14">
                  <c:v>-6806.927759787716</c:v>
                </c:pt>
                <c:pt idx="15">
                  <c:v>-7767.759439352771</c:v>
                </c:pt>
                <c:pt idx="16">
                  <c:v>-8760.319781698274</c:v>
                </c:pt>
                <c:pt idx="17">
                  <c:v>-9782.830782720566</c:v>
                </c:pt>
                <c:pt idx="18">
                  <c:v>-10833.70297156664</c:v>
                </c:pt>
                <c:pt idx="19">
                  <c:v>-11911.50762015049</c:v>
                </c:pt>
                <c:pt idx="20">
                  <c:v>-13014.95406128626</c:v>
                </c:pt>
                <c:pt idx="21">
                  <c:v>-14142.87101910653</c:v>
                </c:pt>
                <c:pt idx="22">
                  <c:v>-15294.19111862327</c:v>
                </c:pt>
                <c:pt idx="23">
                  <c:v>-16467.93793609731</c:v>
                </c:pt>
                <c:pt idx="24">
                  <c:v>-17663.21509695502</c:v>
                </c:pt>
                <c:pt idx="25">
                  <c:v>-18879.19703683199</c:v>
                </c:pt>
                <c:pt idx="26">
                  <c:v>-20115.12112364219</c:v>
                </c:pt>
                <c:pt idx="27">
                  <c:v>-21370.28090134456</c:v>
                </c:pt>
                <c:pt idx="28">
                  <c:v>-22644.02026434456</c:v>
                </c:pt>
                <c:pt idx="29">
                  <c:v>-23935.72840887434</c:v>
                </c:pt>
                <c:pt idx="30">
                  <c:v>-25244.83543691598</c:v>
                </c:pt>
                <c:pt idx="31">
                  <c:v>-26570.80851122454</c:v>
                </c:pt>
                <c:pt idx="32">
                  <c:v>-27913.14847823267</c:v>
                </c:pt>
                <c:pt idx="33">
                  <c:v>-29271.38689016281</c:v>
                </c:pt>
                <c:pt idx="34">
                  <c:v>-30645.0833693535</c:v>
                </c:pt>
                <c:pt idx="35">
                  <c:v>-32033.82326724842</c:v>
                </c:pt>
                <c:pt idx="36">
                  <c:v>-33437.21557817225</c:v>
                </c:pt>
                <c:pt idx="37">
                  <c:v>-34854.89107429329</c:v>
                </c:pt>
                <c:pt idx="38">
                  <c:v>-36286.50063332932</c:v>
                </c:pt>
                <c:pt idx="39">
                  <c:v>-37731.71373481762</c:v>
                </c:pt>
                <c:pt idx="40">
                  <c:v>-39190.21710430426</c:v>
                </c:pt>
                <c:pt idx="41">
                  <c:v>-40661.71348776093</c:v>
                </c:pt>
                <c:pt idx="42">
                  <c:v>-42145.92054100855</c:v>
                </c:pt>
                <c:pt idx="43">
                  <c:v>-43642.56982100544</c:v>
                </c:pt>
                <c:pt idx="44">
                  <c:v>-45151.40586761582</c:v>
                </c:pt>
                <c:pt idx="45">
                  <c:v>-46672.18536596242</c:v>
                </c:pt>
                <c:pt idx="46">
                  <c:v>-48204.67638073508</c:v>
                </c:pt>
                <c:pt idx="47">
                  <c:v>-49748.65765490957</c:v>
                </c:pt>
                <c:pt idx="48">
                  <c:v>-51303.91796625937</c:v>
                </c:pt>
                <c:pt idx="49">
                  <c:v>-52870.25553583888</c:v>
                </c:pt>
                <c:pt idx="50">
                  <c:v>-54447.47748330732</c:v>
                </c:pt>
                <c:pt idx="51">
                  <c:v>-56035.39932455526</c:v>
                </c:pt>
                <c:pt idx="52">
                  <c:v>-57633.84450761261</c:v>
                </c:pt>
                <c:pt idx="53">
                  <c:v>-59242.64398326814</c:v>
                </c:pt>
                <c:pt idx="54">
                  <c:v>-60861.63580721812</c:v>
                </c:pt>
                <c:pt idx="55">
                  <c:v>-62490.6647709096</c:v>
                </c:pt>
                <c:pt idx="56">
                  <c:v>-64129.58205853964</c:v>
                </c:pt>
                <c:pt idx="57">
                  <c:v>-65778.24492793853</c:v>
                </c:pt>
                <c:pt idx="58">
                  <c:v>-67436.51641329717</c:v>
                </c:pt>
                <c:pt idx="59">
                  <c:v>-69104.26504790287</c:v>
                </c:pt>
                <c:pt idx="60">
                  <c:v>-70781.36460523084</c:v>
                </c:pt>
                <c:pt idx="61">
                  <c:v>-72467.69385689961</c:v>
                </c:pt>
                <c:pt idx="62">
                  <c:v>-74163.13634614014</c:v>
                </c:pt>
                <c:pt idx="63">
                  <c:v>-75867.58017555751</c:v>
                </c:pt>
                <c:pt idx="64">
                  <c:v>-77580.91780807693</c:v>
                </c:pt>
                <c:pt idx="65">
                  <c:v>-79303.04588006689</c:v>
                </c:pt>
                <c:pt idx="66">
                  <c:v>-81033.86502572313</c:v>
                </c:pt>
                <c:pt idx="67">
                  <c:v>-82773.2797118798</c:v>
                </c:pt>
                <c:pt idx="68">
                  <c:v>-84521.19808248443</c:v>
                </c:pt>
                <c:pt idx="69">
                  <c:v>-86277.53181204265</c:v>
                </c:pt>
                <c:pt idx="70">
                  <c:v>-88042.1959673948</c:v>
                </c:pt>
                <c:pt idx="71">
                  <c:v>-89815.10887724099</c:v>
                </c:pt>
                <c:pt idx="72">
                  <c:v>-91596.19200888124</c:v>
                </c:pt>
                <c:pt idx="73">
                  <c:v>-93385.36985167727</c:v>
                </c:pt>
                <c:pt idx="74">
                  <c:v>-95182.56980678523</c:v>
                </c:pt>
                <c:pt idx="75">
                  <c:v>-96987.72208274425</c:v>
                </c:pt>
                <c:pt idx="76">
                  <c:v>-98800.75959653576</c:v>
                </c:pt>
                <c:pt idx="77">
                  <c:v>-100621.6178797625</c:v>
                </c:pt>
                <c:pt idx="78">
                  <c:v>-102450.2349896181</c:v>
                </c:pt>
                <c:pt idx="79">
                  <c:v>-104286.551424347</c:v>
                </c:pt>
                <c:pt idx="80">
                  <c:v>-106130.5100429162</c:v>
                </c:pt>
                <c:pt idx="81">
                  <c:v>-107982.0559886374</c:v>
                </c:pt>
                <c:pt idx="82">
                  <c:v>-109841.1366165019</c:v>
                </c:pt>
                <c:pt idx="83">
                  <c:v>-111707.7014240054</c:v>
                </c:pt>
                <c:pt idx="84">
                  <c:v>-113581.7019852546</c:v>
                </c:pt>
                <c:pt idx="85">
                  <c:v>-115463.0918881646</c:v>
                </c:pt>
                <c:pt idx="86">
                  <c:v>-117351.8266745673</c:v>
                </c:pt>
                <c:pt idx="87">
                  <c:v>-119247.8637830649</c:v>
                </c:pt>
                <c:pt idx="88">
                  <c:v>-121151.1624944726</c:v>
                </c:pt>
                <c:pt idx="89">
                  <c:v>-123061.6838797051</c:v>
                </c:pt>
                <c:pt idx="90">
                  <c:v>-124979.3907499739</c:v>
                </c:pt>
                <c:pt idx="91">
                  <c:v>-126904.2476091648</c:v>
                </c:pt>
                <c:pt idx="92">
                  <c:v>-128836.2206082825</c:v>
                </c:pt>
                <c:pt idx="93">
                  <c:v>-130775.2775018469</c:v>
                </c:pt>
                <c:pt idx="94">
                  <c:v>-132721.3876061411</c:v>
                </c:pt>
                <c:pt idx="95">
                  <c:v>-134674.5217592123</c:v>
                </c:pt>
                <c:pt idx="96">
                  <c:v>-136634.6522825345</c:v>
                </c:pt>
                <c:pt idx="97">
                  <c:v>-138601.7529442481</c:v>
                </c:pt>
                <c:pt idx="98">
                  <c:v>-140575.798923897</c:v>
                </c:pt>
                <c:pt idx="99">
                  <c:v>-142556.7667785854</c:v>
                </c:pt>
                <c:pt idx="100">
                  <c:v>-144544.6344104861</c:v>
                </c:pt>
                <c:pt idx="101">
                  <c:v>-146539.3810356326</c:v>
                </c:pt>
                <c:pt idx="102">
                  <c:v>-148540.9871539312</c:v>
                </c:pt>
                <c:pt idx="103">
                  <c:v>-150549.4345203361</c:v>
                </c:pt>
                <c:pt idx="104">
                  <c:v>-152564.7061171297</c:v>
                </c:pt>
                <c:pt idx="105">
                  <c:v>-154586.7861272577</c:v>
                </c:pt>
                <c:pt idx="106">
                  <c:v>-156886.827077274</c:v>
                </c:pt>
                <c:pt idx="107">
                  <c:v>-158900.7395305055</c:v>
                </c:pt>
                <c:pt idx="108">
                  <c:v>-160923.419461651</c:v>
                </c:pt>
                <c:pt idx="109">
                  <c:v>-162954.702413796</c:v>
                </c:pt>
                <c:pt idx="110">
                  <c:v>-164994.4349143245</c:v>
                </c:pt>
                <c:pt idx="111">
                  <c:v>-167042.4733554326</c:v>
                </c:pt>
                <c:pt idx="112">
                  <c:v>-169098.6830055452</c:v>
                </c:pt>
                <c:pt idx="113">
                  <c:v>-171162.9371351102</c:v>
                </c:pt>
                <c:pt idx="114">
                  <c:v>-173235.1162424645</c:v>
                </c:pt>
                <c:pt idx="115">
                  <c:v>-175315.1073673657</c:v>
                </c:pt>
                <c:pt idx="116">
                  <c:v>-177402.8034814182</c:v>
                </c:pt>
                <c:pt idx="117">
                  <c:v>-179498.1029460338</c:v>
                </c:pt>
                <c:pt idx="118">
                  <c:v>-181600.9090297729</c:v>
                </c:pt>
                <c:pt idx="119">
                  <c:v>-183711.1294779662</c:v>
                </c:pt>
                <c:pt idx="120">
                  <c:v>-185828.6761284238</c:v>
                </c:pt>
                <c:pt idx="121">
                  <c:v>-187953.4645678102</c:v>
                </c:pt>
                <c:pt idx="122">
                  <c:v>-190085.4138239573</c:v>
                </c:pt>
                <c:pt idx="123">
                  <c:v>-192224.4460899665</c:v>
                </c:pt>
                <c:pt idx="124">
                  <c:v>-194370.4864764645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mozr!$B$4:$B$128</c:f>
              <c:numCache>
                <c:formatCode>General</c:formatCode>
                <c:ptCount val="12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  <c:pt idx="20">
                  <c:v>420.0</c:v>
                </c:pt>
                <c:pt idx="21">
                  <c:v>440.0</c:v>
                </c:pt>
                <c:pt idx="22">
                  <c:v>460.0</c:v>
                </c:pt>
                <c:pt idx="23">
                  <c:v>480.0</c:v>
                </c:pt>
                <c:pt idx="24">
                  <c:v>500.0</c:v>
                </c:pt>
                <c:pt idx="25">
                  <c:v>520.0</c:v>
                </c:pt>
                <c:pt idx="26">
                  <c:v>540.0</c:v>
                </c:pt>
                <c:pt idx="27">
                  <c:v>560.0</c:v>
                </c:pt>
                <c:pt idx="28">
                  <c:v>580.0</c:v>
                </c:pt>
                <c:pt idx="29">
                  <c:v>600.0</c:v>
                </c:pt>
                <c:pt idx="30">
                  <c:v>620.0</c:v>
                </c:pt>
                <c:pt idx="31">
                  <c:v>640.0</c:v>
                </c:pt>
                <c:pt idx="32">
                  <c:v>660.0</c:v>
                </c:pt>
                <c:pt idx="33">
                  <c:v>680.0</c:v>
                </c:pt>
                <c:pt idx="34">
                  <c:v>700.0</c:v>
                </c:pt>
                <c:pt idx="35">
                  <c:v>720.0</c:v>
                </c:pt>
                <c:pt idx="36">
                  <c:v>740.0</c:v>
                </c:pt>
                <c:pt idx="37">
                  <c:v>760.0</c:v>
                </c:pt>
                <c:pt idx="38">
                  <c:v>780.0</c:v>
                </c:pt>
                <c:pt idx="39">
                  <c:v>800.0</c:v>
                </c:pt>
                <c:pt idx="40">
                  <c:v>820.0</c:v>
                </c:pt>
                <c:pt idx="41">
                  <c:v>840.0</c:v>
                </c:pt>
                <c:pt idx="42">
                  <c:v>860.0</c:v>
                </c:pt>
                <c:pt idx="43">
                  <c:v>880.0</c:v>
                </c:pt>
                <c:pt idx="44">
                  <c:v>900.0</c:v>
                </c:pt>
                <c:pt idx="45">
                  <c:v>920.0</c:v>
                </c:pt>
                <c:pt idx="46">
                  <c:v>940.0</c:v>
                </c:pt>
                <c:pt idx="47">
                  <c:v>960.0</c:v>
                </c:pt>
                <c:pt idx="48">
                  <c:v>980.0</c:v>
                </c:pt>
                <c:pt idx="49">
                  <c:v>1000.0</c:v>
                </c:pt>
                <c:pt idx="50">
                  <c:v>1020.0</c:v>
                </c:pt>
                <c:pt idx="51">
                  <c:v>1040.0</c:v>
                </c:pt>
                <c:pt idx="52">
                  <c:v>1060.0</c:v>
                </c:pt>
                <c:pt idx="53">
                  <c:v>1080.0</c:v>
                </c:pt>
                <c:pt idx="54">
                  <c:v>1100.0</c:v>
                </c:pt>
                <c:pt idx="55">
                  <c:v>1120.0</c:v>
                </c:pt>
                <c:pt idx="56">
                  <c:v>1140.0</c:v>
                </c:pt>
                <c:pt idx="57">
                  <c:v>1160.0</c:v>
                </c:pt>
                <c:pt idx="58">
                  <c:v>1180.0</c:v>
                </c:pt>
                <c:pt idx="59">
                  <c:v>1200.0</c:v>
                </c:pt>
                <c:pt idx="60">
                  <c:v>1220.0</c:v>
                </c:pt>
                <c:pt idx="61">
                  <c:v>1240.0</c:v>
                </c:pt>
                <c:pt idx="62">
                  <c:v>1260.0</c:v>
                </c:pt>
                <c:pt idx="63">
                  <c:v>1280.0</c:v>
                </c:pt>
                <c:pt idx="64">
                  <c:v>1300.0</c:v>
                </c:pt>
                <c:pt idx="65">
                  <c:v>1320.0</c:v>
                </c:pt>
                <c:pt idx="66">
                  <c:v>1340.0</c:v>
                </c:pt>
                <c:pt idx="67">
                  <c:v>1360.0</c:v>
                </c:pt>
                <c:pt idx="68">
                  <c:v>1380.0</c:v>
                </c:pt>
                <c:pt idx="69">
                  <c:v>1400.0</c:v>
                </c:pt>
                <c:pt idx="70">
                  <c:v>1420.0</c:v>
                </c:pt>
                <c:pt idx="71">
                  <c:v>1440.0</c:v>
                </c:pt>
                <c:pt idx="72">
                  <c:v>1460.0</c:v>
                </c:pt>
                <c:pt idx="73">
                  <c:v>1480.0</c:v>
                </c:pt>
                <c:pt idx="74">
                  <c:v>1500.0</c:v>
                </c:pt>
                <c:pt idx="75">
                  <c:v>1520.0</c:v>
                </c:pt>
                <c:pt idx="76">
                  <c:v>1540.0</c:v>
                </c:pt>
                <c:pt idx="77">
                  <c:v>1560.0</c:v>
                </c:pt>
                <c:pt idx="78">
                  <c:v>1580.0</c:v>
                </c:pt>
                <c:pt idx="79">
                  <c:v>1600.0</c:v>
                </c:pt>
                <c:pt idx="80">
                  <c:v>1620.0</c:v>
                </c:pt>
                <c:pt idx="81">
                  <c:v>1640.0</c:v>
                </c:pt>
                <c:pt idx="82">
                  <c:v>1660.0</c:v>
                </c:pt>
                <c:pt idx="83">
                  <c:v>1680.0</c:v>
                </c:pt>
                <c:pt idx="84">
                  <c:v>1700.0</c:v>
                </c:pt>
                <c:pt idx="85">
                  <c:v>1720.0</c:v>
                </c:pt>
                <c:pt idx="86">
                  <c:v>1740.0</c:v>
                </c:pt>
                <c:pt idx="87">
                  <c:v>1760.0</c:v>
                </c:pt>
                <c:pt idx="88">
                  <c:v>1780.0</c:v>
                </c:pt>
                <c:pt idx="89">
                  <c:v>1800.0</c:v>
                </c:pt>
                <c:pt idx="90">
                  <c:v>1820.0</c:v>
                </c:pt>
                <c:pt idx="91">
                  <c:v>1840.0</c:v>
                </c:pt>
                <c:pt idx="92">
                  <c:v>1860.0</c:v>
                </c:pt>
                <c:pt idx="93">
                  <c:v>1880.0</c:v>
                </c:pt>
                <c:pt idx="94">
                  <c:v>1900.0</c:v>
                </c:pt>
                <c:pt idx="95">
                  <c:v>1920.0</c:v>
                </c:pt>
                <c:pt idx="96">
                  <c:v>1940.0</c:v>
                </c:pt>
                <c:pt idx="97">
                  <c:v>1960.0</c:v>
                </c:pt>
                <c:pt idx="98">
                  <c:v>1980.0</c:v>
                </c:pt>
                <c:pt idx="99">
                  <c:v>2000.0</c:v>
                </c:pt>
                <c:pt idx="100">
                  <c:v>2020.0</c:v>
                </c:pt>
                <c:pt idx="101">
                  <c:v>2040.0</c:v>
                </c:pt>
                <c:pt idx="102">
                  <c:v>2060.0</c:v>
                </c:pt>
                <c:pt idx="103">
                  <c:v>2080.0</c:v>
                </c:pt>
                <c:pt idx="104">
                  <c:v>2100.0</c:v>
                </c:pt>
                <c:pt idx="105">
                  <c:v>2120.0</c:v>
                </c:pt>
                <c:pt idx="106">
                  <c:v>2140.0</c:v>
                </c:pt>
                <c:pt idx="107">
                  <c:v>2160.0</c:v>
                </c:pt>
                <c:pt idx="108">
                  <c:v>2180.0</c:v>
                </c:pt>
                <c:pt idx="109">
                  <c:v>2200.0</c:v>
                </c:pt>
                <c:pt idx="110">
                  <c:v>2220.0</c:v>
                </c:pt>
                <c:pt idx="111">
                  <c:v>2240.0</c:v>
                </c:pt>
                <c:pt idx="112">
                  <c:v>2260.0</c:v>
                </c:pt>
                <c:pt idx="113">
                  <c:v>2280.0</c:v>
                </c:pt>
                <c:pt idx="114">
                  <c:v>2300.0</c:v>
                </c:pt>
                <c:pt idx="115">
                  <c:v>2320.0</c:v>
                </c:pt>
                <c:pt idx="116">
                  <c:v>2340.0</c:v>
                </c:pt>
                <c:pt idx="117">
                  <c:v>2360.0</c:v>
                </c:pt>
                <c:pt idx="118">
                  <c:v>2380.0</c:v>
                </c:pt>
                <c:pt idx="119">
                  <c:v>2400.0</c:v>
                </c:pt>
                <c:pt idx="120">
                  <c:v>2420.0</c:v>
                </c:pt>
                <c:pt idx="121">
                  <c:v>2440.0</c:v>
                </c:pt>
                <c:pt idx="122">
                  <c:v>2460.0</c:v>
                </c:pt>
                <c:pt idx="123">
                  <c:v>2480.0</c:v>
                </c:pt>
                <c:pt idx="124">
                  <c:v>2500.0</c:v>
                </c:pt>
              </c:numCache>
            </c:numRef>
          </c:xVal>
          <c:yVal>
            <c:numRef>
              <c:f>mozr!$E$4:$E$128</c:f>
              <c:numCache>
                <c:formatCode>General</c:formatCode>
                <c:ptCount val="125"/>
                <c:pt idx="0">
                  <c:v>12950.61322505686</c:v>
                </c:pt>
                <c:pt idx="1">
                  <c:v>12284.89647022362</c:v>
                </c:pt>
                <c:pt idx="2">
                  <c:v>11945.67504739058</c:v>
                </c:pt>
                <c:pt idx="3">
                  <c:v>11584.46113467034</c:v>
                </c:pt>
                <c:pt idx="4">
                  <c:v>11155.92991003557</c:v>
                </c:pt>
                <c:pt idx="5">
                  <c:v>10655.73680716817</c:v>
                </c:pt>
                <c:pt idx="6">
                  <c:v>10087.77782719021</c:v>
                </c:pt>
                <c:pt idx="7">
                  <c:v>9457.454094210212</c:v>
                </c:pt>
                <c:pt idx="8">
                  <c:v>8770.003929158685</c:v>
                </c:pt>
                <c:pt idx="9">
                  <c:v>8030.104602671135</c:v>
                </c:pt>
                <c:pt idx="10">
                  <c:v>7241.830910088229</c:v>
                </c:pt>
                <c:pt idx="11">
                  <c:v>6408.712952343389</c:v>
                </c:pt>
                <c:pt idx="12">
                  <c:v>5533.814200835162</c:v>
                </c:pt>
                <c:pt idx="13">
                  <c:v>4619.805615051835</c:v>
                </c:pt>
                <c:pt idx="14">
                  <c:v>3669.029426748965</c:v>
                </c:pt>
                <c:pt idx="15">
                  <c:v>2683.552081346088</c:v>
                </c:pt>
                <c:pt idx="16">
                  <c:v>1665.20760581942</c:v>
                </c:pt>
                <c:pt idx="17">
                  <c:v>615.6330288510927</c:v>
                </c:pt>
                <c:pt idx="18">
                  <c:v>-463.7026345328171</c:v>
                </c:pt>
                <c:pt idx="19">
                  <c:v>-1571.47456107585</c:v>
                </c:pt>
                <c:pt idx="20">
                  <c:v>-2706.482431918854</c:v>
                </c:pt>
                <c:pt idx="21">
                  <c:v>-3867.634063473118</c:v>
                </c:pt>
                <c:pt idx="22">
                  <c:v>-5053.931712716409</c:v>
                </c:pt>
                <c:pt idx="23">
                  <c:v>-6264.460549470021</c:v>
                </c:pt>
                <c:pt idx="24">
                  <c:v>-7498.378894744284</c:v>
                </c:pt>
                <c:pt idx="25">
                  <c:v>-8754.909907089012</c:v>
                </c:pt>
                <c:pt idx="26">
                  <c:v>-10033.33446332542</c:v>
                </c:pt>
                <c:pt idx="27">
                  <c:v>-11332.98503028794</c:v>
                </c:pt>
                <c:pt idx="28">
                  <c:v>-12653.24036355149</c:v>
                </c:pt>
                <c:pt idx="29">
                  <c:v>-13993.52090008249</c:v>
                </c:pt>
                <c:pt idx="30">
                  <c:v>-15353.28473624388</c:v>
                </c:pt>
                <c:pt idx="31">
                  <c:v>-16732.02410207017</c:v>
                </c:pt>
                <c:pt idx="32">
                  <c:v>-18129.26225831603</c:v>
                </c:pt>
                <c:pt idx="33">
                  <c:v>-19544.55075532199</c:v>
                </c:pt>
                <c:pt idx="34">
                  <c:v>-20977.4670028853</c:v>
                </c:pt>
                <c:pt idx="35">
                  <c:v>-22427.61210857288</c:v>
                </c:pt>
                <c:pt idx="36">
                  <c:v>-23894.60894865744</c:v>
                </c:pt>
                <c:pt idx="37">
                  <c:v>-25378.10044139933</c:v>
                </c:pt>
                <c:pt idx="38">
                  <c:v>-26877.74799696952</c:v>
                </c:pt>
                <c:pt idx="39">
                  <c:v>-28393.23012210472</c:v>
                </c:pt>
                <c:pt idx="40">
                  <c:v>-29924.24116074546</c:v>
                </c:pt>
                <c:pt idx="41">
                  <c:v>-31470.49015455352</c:v>
                </c:pt>
                <c:pt idx="42">
                  <c:v>-33031.6998094271</c:v>
                </c:pt>
                <c:pt idx="43">
                  <c:v>-34607.60555600692</c:v>
                </c:pt>
                <c:pt idx="44">
                  <c:v>-36197.95469375327</c:v>
                </c:pt>
                <c:pt idx="45">
                  <c:v>-37802.5056095232</c:v>
                </c:pt>
                <c:pt idx="46">
                  <c:v>-39421.0270627278</c:v>
                </c:pt>
                <c:pt idx="47">
                  <c:v>-41053.2975301336</c:v>
                </c:pt>
                <c:pt idx="48">
                  <c:v>-42699.10460421714</c:v>
                </c:pt>
                <c:pt idx="49">
                  <c:v>-44358.24443971059</c:v>
                </c:pt>
                <c:pt idx="50">
                  <c:v>-46030.52124360367</c:v>
                </c:pt>
                <c:pt idx="51">
                  <c:v>-47715.74680441314</c:v>
                </c:pt>
                <c:pt idx="52">
                  <c:v>-49413.74005700312</c:v>
                </c:pt>
                <c:pt idx="53">
                  <c:v>-51124.3266796529</c:v>
                </c:pt>
                <c:pt idx="54">
                  <c:v>-52847.33872042756</c:v>
                </c:pt>
                <c:pt idx="55">
                  <c:v>-54582.6142502228</c:v>
                </c:pt>
                <c:pt idx="56">
                  <c:v>-56329.99704013146</c:v>
                </c:pt>
                <c:pt idx="57">
                  <c:v>-58089.33626102278</c:v>
                </c:pt>
                <c:pt idx="58">
                  <c:v>-59860.48620343998</c:v>
                </c:pt>
                <c:pt idx="59">
                  <c:v>-61643.30601611055</c:v>
                </c:pt>
                <c:pt idx="60">
                  <c:v>-63437.65946153228</c:v>
                </c:pt>
                <c:pt idx="61">
                  <c:v>-65243.41468724713</c:v>
                </c:pt>
                <c:pt idx="62">
                  <c:v>-67060.44401154599</c:v>
                </c:pt>
                <c:pt idx="63">
                  <c:v>-68888.62372246675</c:v>
                </c:pt>
                <c:pt idx="64">
                  <c:v>-70727.83388905265</c:v>
                </c:pt>
                <c:pt idx="65">
                  <c:v>-72577.95818393178</c:v>
                </c:pt>
                <c:pt idx="66">
                  <c:v>-74438.88371636334</c:v>
                </c:pt>
                <c:pt idx="67">
                  <c:v>-76310.50087497111</c:v>
                </c:pt>
                <c:pt idx="68">
                  <c:v>-78192.70317945274</c:v>
                </c:pt>
                <c:pt idx="69">
                  <c:v>-80085.3871406151</c:v>
                </c:pt>
                <c:pt idx="70">
                  <c:v>-81988.4521281401</c:v>
                </c:pt>
                <c:pt idx="71">
                  <c:v>-83901.80024553474</c:v>
                </c:pt>
                <c:pt idx="72">
                  <c:v>-85825.33621176667</c:v>
                </c:pt>
                <c:pt idx="73">
                  <c:v>-87758.96724912272</c:v>
                </c:pt>
                <c:pt idx="74">
                  <c:v>-89702.60297686953</c:v>
                </c:pt>
                <c:pt idx="75">
                  <c:v>-91656.1553103251</c:v>
                </c:pt>
                <c:pt idx="76">
                  <c:v>-93619.5383649824</c:v>
                </c:pt>
                <c:pt idx="77">
                  <c:v>-95592.66836535387</c:v>
                </c:pt>
                <c:pt idx="78">
                  <c:v>-97575.46355822953</c:v>
                </c:pt>
                <c:pt idx="79">
                  <c:v>-99567.84413006591</c:v>
                </c:pt>
                <c:pt idx="80">
                  <c:v>-101569.7321282434</c:v>
                </c:pt>
                <c:pt idx="81">
                  <c:v>-103581.0513859476</c:v>
                </c:pt>
                <c:pt idx="82">
                  <c:v>-105601.7274504516</c:v>
                </c:pt>
                <c:pt idx="83">
                  <c:v>-107631.6875145866</c:v>
                </c:pt>
                <c:pt idx="84">
                  <c:v>-109670.860351208</c:v>
                </c:pt>
                <c:pt idx="85">
                  <c:v>-111719.1762504761</c:v>
                </c:pt>
                <c:pt idx="86">
                  <c:v>-113776.5669597804</c:v>
                </c:pt>
                <c:pt idx="87">
                  <c:v>-115842.9656261535</c:v>
                </c:pt>
                <c:pt idx="88">
                  <c:v>-117918.3067410255</c:v>
                </c:pt>
                <c:pt idx="89">
                  <c:v>-120002.5260871826</c:v>
                </c:pt>
                <c:pt idx="90">
                  <c:v>-122095.5606878024</c:v>
                </c:pt>
                <c:pt idx="91">
                  <c:v>-124197.3487574468</c:v>
                </c:pt>
                <c:pt idx="92">
                  <c:v>-126307.8296548988</c:v>
                </c:pt>
                <c:pt idx="93">
                  <c:v>-128426.9438377406</c:v>
                </c:pt>
                <c:pt idx="94">
                  <c:v>-130554.6328185726</c:v>
                </c:pt>
                <c:pt idx="95">
                  <c:v>-132690.8391227837</c:v>
                </c:pt>
                <c:pt idx="96">
                  <c:v>-134835.5062477839</c:v>
                </c:pt>
                <c:pt idx="97">
                  <c:v>-136988.5786236195</c:v>
                </c:pt>
                <c:pt idx="98">
                  <c:v>-139150.001574895</c:v>
                </c:pt>
                <c:pt idx="99">
                  <c:v>-141319.7212839278</c:v>
                </c:pt>
                <c:pt idx="100">
                  <c:v>-143497.6847550706</c:v>
                </c:pt>
                <c:pt idx="101">
                  <c:v>-145683.8397801369</c:v>
                </c:pt>
                <c:pt idx="102">
                  <c:v>-147878.1349048683</c:v>
                </c:pt>
                <c:pt idx="103">
                  <c:v>-150080.5193963899</c:v>
                </c:pt>
                <c:pt idx="104">
                  <c:v>-152290.9432115974</c:v>
                </c:pt>
                <c:pt idx="105">
                  <c:v>-154509.3569664281</c:v>
                </c:pt>
                <c:pt idx="106">
                  <c:v>-156735.692610515</c:v>
                </c:pt>
                <c:pt idx="107">
                  <c:v>-158969.923695778</c:v>
                </c:pt>
                <c:pt idx="108">
                  <c:v>-161211.9593370073</c:v>
                </c:pt>
                <c:pt idx="109">
                  <c:v>-163461.727930753</c:v>
                </c:pt>
                <c:pt idx="110">
                  <c:v>-165719.1591755013</c:v>
                </c:pt>
                <c:pt idx="111">
                  <c:v>-167984.1840364845</c:v>
                </c:pt>
                <c:pt idx="112">
                  <c:v>-170256.7347117473</c:v>
                </c:pt>
                <c:pt idx="113">
                  <c:v>-172536.7445994171</c:v>
                </c:pt>
                <c:pt idx="114">
                  <c:v>-174824.1482661205</c:v>
                </c:pt>
                <c:pt idx="115">
                  <c:v>-177118.8814164988</c:v>
                </c:pt>
                <c:pt idx="116">
                  <c:v>-179420.8808637758</c:v>
                </c:pt>
                <c:pt idx="117">
                  <c:v>-181730.0845013311</c:v>
                </c:pt>
                <c:pt idx="118">
                  <c:v>-184046.431275237</c:v>
                </c:pt>
                <c:pt idx="119">
                  <c:v>-186369.8611577182</c:v>
                </c:pt>
                <c:pt idx="120">
                  <c:v>-188700.315121498</c:v>
                </c:pt>
                <c:pt idx="121">
                  <c:v>-191037.7351149905</c:v>
                </c:pt>
                <c:pt idx="122">
                  <c:v>-193382.0640383073</c:v>
                </c:pt>
                <c:pt idx="123">
                  <c:v>-195733.2457200447</c:v>
                </c:pt>
                <c:pt idx="124">
                  <c:v>-198091.2248948188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mozr!$B$4:$B$128</c:f>
              <c:numCache>
                <c:formatCode>General</c:formatCode>
                <c:ptCount val="12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  <c:pt idx="20">
                  <c:v>420.0</c:v>
                </c:pt>
                <c:pt idx="21">
                  <c:v>440.0</c:v>
                </c:pt>
                <c:pt idx="22">
                  <c:v>460.0</c:v>
                </c:pt>
                <c:pt idx="23">
                  <c:v>480.0</c:v>
                </c:pt>
                <c:pt idx="24">
                  <c:v>500.0</c:v>
                </c:pt>
                <c:pt idx="25">
                  <c:v>520.0</c:v>
                </c:pt>
                <c:pt idx="26">
                  <c:v>540.0</c:v>
                </c:pt>
                <c:pt idx="27">
                  <c:v>560.0</c:v>
                </c:pt>
                <c:pt idx="28">
                  <c:v>580.0</c:v>
                </c:pt>
                <c:pt idx="29">
                  <c:v>600.0</c:v>
                </c:pt>
                <c:pt idx="30">
                  <c:v>620.0</c:v>
                </c:pt>
                <c:pt idx="31">
                  <c:v>640.0</c:v>
                </c:pt>
                <c:pt idx="32">
                  <c:v>660.0</c:v>
                </c:pt>
                <c:pt idx="33">
                  <c:v>680.0</c:v>
                </c:pt>
                <c:pt idx="34">
                  <c:v>700.0</c:v>
                </c:pt>
                <c:pt idx="35">
                  <c:v>720.0</c:v>
                </c:pt>
                <c:pt idx="36">
                  <c:v>740.0</c:v>
                </c:pt>
                <c:pt idx="37">
                  <c:v>760.0</c:v>
                </c:pt>
                <c:pt idx="38">
                  <c:v>780.0</c:v>
                </c:pt>
                <c:pt idx="39">
                  <c:v>800.0</c:v>
                </c:pt>
                <c:pt idx="40">
                  <c:v>820.0</c:v>
                </c:pt>
                <c:pt idx="41">
                  <c:v>840.0</c:v>
                </c:pt>
                <c:pt idx="42">
                  <c:v>860.0</c:v>
                </c:pt>
                <c:pt idx="43">
                  <c:v>880.0</c:v>
                </c:pt>
                <c:pt idx="44">
                  <c:v>900.0</c:v>
                </c:pt>
                <c:pt idx="45">
                  <c:v>920.0</c:v>
                </c:pt>
                <c:pt idx="46">
                  <c:v>940.0</c:v>
                </c:pt>
                <c:pt idx="47">
                  <c:v>960.0</c:v>
                </c:pt>
                <c:pt idx="48">
                  <c:v>980.0</c:v>
                </c:pt>
                <c:pt idx="49">
                  <c:v>1000.0</c:v>
                </c:pt>
                <c:pt idx="50">
                  <c:v>1020.0</c:v>
                </c:pt>
                <c:pt idx="51">
                  <c:v>1040.0</c:v>
                </c:pt>
                <c:pt idx="52">
                  <c:v>1060.0</c:v>
                </c:pt>
                <c:pt idx="53">
                  <c:v>1080.0</c:v>
                </c:pt>
                <c:pt idx="54">
                  <c:v>1100.0</c:v>
                </c:pt>
                <c:pt idx="55">
                  <c:v>1120.0</c:v>
                </c:pt>
                <c:pt idx="56">
                  <c:v>1140.0</c:v>
                </c:pt>
                <c:pt idx="57">
                  <c:v>1160.0</c:v>
                </c:pt>
                <c:pt idx="58">
                  <c:v>1180.0</c:v>
                </c:pt>
                <c:pt idx="59">
                  <c:v>1200.0</c:v>
                </c:pt>
                <c:pt idx="60">
                  <c:v>1220.0</c:v>
                </c:pt>
                <c:pt idx="61">
                  <c:v>1240.0</c:v>
                </c:pt>
                <c:pt idx="62">
                  <c:v>1260.0</c:v>
                </c:pt>
                <c:pt idx="63">
                  <c:v>1280.0</c:v>
                </c:pt>
                <c:pt idx="64">
                  <c:v>1300.0</c:v>
                </c:pt>
                <c:pt idx="65">
                  <c:v>1320.0</c:v>
                </c:pt>
                <c:pt idx="66">
                  <c:v>1340.0</c:v>
                </c:pt>
                <c:pt idx="67">
                  <c:v>1360.0</c:v>
                </c:pt>
                <c:pt idx="68">
                  <c:v>1380.0</c:v>
                </c:pt>
                <c:pt idx="69">
                  <c:v>1400.0</c:v>
                </c:pt>
                <c:pt idx="70">
                  <c:v>1420.0</c:v>
                </c:pt>
                <c:pt idx="71">
                  <c:v>1440.0</c:v>
                </c:pt>
                <c:pt idx="72">
                  <c:v>1460.0</c:v>
                </c:pt>
                <c:pt idx="73">
                  <c:v>1480.0</c:v>
                </c:pt>
                <c:pt idx="74">
                  <c:v>1500.0</c:v>
                </c:pt>
                <c:pt idx="75">
                  <c:v>1520.0</c:v>
                </c:pt>
                <c:pt idx="76">
                  <c:v>1540.0</c:v>
                </c:pt>
                <c:pt idx="77">
                  <c:v>1560.0</c:v>
                </c:pt>
                <c:pt idx="78">
                  <c:v>1580.0</c:v>
                </c:pt>
                <c:pt idx="79">
                  <c:v>1600.0</c:v>
                </c:pt>
                <c:pt idx="80">
                  <c:v>1620.0</c:v>
                </c:pt>
                <c:pt idx="81">
                  <c:v>1640.0</c:v>
                </c:pt>
                <c:pt idx="82">
                  <c:v>1660.0</c:v>
                </c:pt>
                <c:pt idx="83">
                  <c:v>1680.0</c:v>
                </c:pt>
                <c:pt idx="84">
                  <c:v>1700.0</c:v>
                </c:pt>
                <c:pt idx="85">
                  <c:v>1720.0</c:v>
                </c:pt>
                <c:pt idx="86">
                  <c:v>1740.0</c:v>
                </c:pt>
                <c:pt idx="87">
                  <c:v>1760.0</c:v>
                </c:pt>
                <c:pt idx="88">
                  <c:v>1780.0</c:v>
                </c:pt>
                <c:pt idx="89">
                  <c:v>1800.0</c:v>
                </c:pt>
                <c:pt idx="90">
                  <c:v>1820.0</c:v>
                </c:pt>
                <c:pt idx="91">
                  <c:v>1840.0</c:v>
                </c:pt>
                <c:pt idx="92">
                  <c:v>1860.0</c:v>
                </c:pt>
                <c:pt idx="93">
                  <c:v>1880.0</c:v>
                </c:pt>
                <c:pt idx="94">
                  <c:v>1900.0</c:v>
                </c:pt>
                <c:pt idx="95">
                  <c:v>1920.0</c:v>
                </c:pt>
                <c:pt idx="96">
                  <c:v>1940.0</c:v>
                </c:pt>
                <c:pt idx="97">
                  <c:v>1960.0</c:v>
                </c:pt>
                <c:pt idx="98">
                  <c:v>1980.0</c:v>
                </c:pt>
                <c:pt idx="99">
                  <c:v>2000.0</c:v>
                </c:pt>
                <c:pt idx="100">
                  <c:v>2020.0</c:v>
                </c:pt>
                <c:pt idx="101">
                  <c:v>2040.0</c:v>
                </c:pt>
                <c:pt idx="102">
                  <c:v>2060.0</c:v>
                </c:pt>
                <c:pt idx="103">
                  <c:v>2080.0</c:v>
                </c:pt>
                <c:pt idx="104">
                  <c:v>2100.0</c:v>
                </c:pt>
                <c:pt idx="105">
                  <c:v>2120.0</c:v>
                </c:pt>
                <c:pt idx="106">
                  <c:v>2140.0</c:v>
                </c:pt>
                <c:pt idx="107">
                  <c:v>2160.0</c:v>
                </c:pt>
                <c:pt idx="108">
                  <c:v>2180.0</c:v>
                </c:pt>
                <c:pt idx="109">
                  <c:v>2200.0</c:v>
                </c:pt>
                <c:pt idx="110">
                  <c:v>2220.0</c:v>
                </c:pt>
                <c:pt idx="111">
                  <c:v>2240.0</c:v>
                </c:pt>
                <c:pt idx="112">
                  <c:v>2260.0</c:v>
                </c:pt>
                <c:pt idx="113">
                  <c:v>2280.0</c:v>
                </c:pt>
                <c:pt idx="114">
                  <c:v>2300.0</c:v>
                </c:pt>
                <c:pt idx="115">
                  <c:v>2320.0</c:v>
                </c:pt>
                <c:pt idx="116">
                  <c:v>2340.0</c:v>
                </c:pt>
                <c:pt idx="117">
                  <c:v>2360.0</c:v>
                </c:pt>
                <c:pt idx="118">
                  <c:v>2380.0</c:v>
                </c:pt>
                <c:pt idx="119">
                  <c:v>2400.0</c:v>
                </c:pt>
                <c:pt idx="120">
                  <c:v>2420.0</c:v>
                </c:pt>
                <c:pt idx="121">
                  <c:v>2440.0</c:v>
                </c:pt>
                <c:pt idx="122">
                  <c:v>2460.0</c:v>
                </c:pt>
                <c:pt idx="123">
                  <c:v>2480.0</c:v>
                </c:pt>
                <c:pt idx="124">
                  <c:v>2500.0</c:v>
                </c:pt>
              </c:numCache>
            </c:numRef>
          </c:xVal>
          <c:yVal>
            <c:numRef>
              <c:f>mozr!$J$4:$J$128</c:f>
              <c:numCache>
                <c:formatCode>General</c:formatCode>
                <c:ptCount val="125"/>
                <c:pt idx="0">
                  <c:v>-8263.085807322331</c:v>
                </c:pt>
                <c:pt idx="1">
                  <c:v>-9063.912785344677</c:v>
                </c:pt>
                <c:pt idx="2">
                  <c:v>-9190.858709118485</c:v>
                </c:pt>
                <c:pt idx="3">
                  <c:v>-9250.867577646606</c:v>
                </c:pt>
                <c:pt idx="4">
                  <c:v>-9341.343875590195</c:v>
                </c:pt>
                <c:pt idx="5">
                  <c:v>-9484.158592204527</c:v>
                </c:pt>
                <c:pt idx="6">
                  <c:v>-9683.01284423199</c:v>
                </c:pt>
                <c:pt idx="7">
                  <c:v>-9936.353206625741</c:v>
                </c:pt>
                <c:pt idx="8">
                  <c:v>-10241.10911949619</c:v>
                </c:pt>
                <c:pt idx="9">
                  <c:v>-10593.92336223992</c:v>
                </c:pt>
                <c:pt idx="10">
                  <c:v>-10991.57406558291</c:v>
                </c:pt>
                <c:pt idx="11">
                  <c:v>-11431.1085186374</c:v>
                </c:pt>
                <c:pt idx="12">
                  <c:v>-11909.86904106387</c:v>
                </c:pt>
                <c:pt idx="13">
                  <c:v>-12425.47874469325</c:v>
                </c:pt>
                <c:pt idx="14">
                  <c:v>-12975.81399542829</c:v>
                </c:pt>
                <c:pt idx="15">
                  <c:v>-13558.97434132417</c:v>
                </c:pt>
                <c:pt idx="16">
                  <c:v>-14173.25409289704</c:v>
                </c:pt>
                <c:pt idx="17">
                  <c:v>-14817.11697581786</c:v>
                </c:pt>
                <c:pt idx="18">
                  <c:v>-15489.17411660172</c:v>
                </c:pt>
                <c:pt idx="19">
                  <c:v>-16188.16515826556</c:v>
                </c:pt>
                <c:pt idx="20">
                  <c:v>-16912.94214389507</c:v>
                </c:pt>
                <c:pt idx="21">
                  <c:v>-17662.45577845507</c:v>
                </c:pt>
                <c:pt idx="22">
                  <c:v>-18435.74370507855</c:v>
                </c:pt>
                <c:pt idx="23">
                  <c:v>-19231.9204763879</c:v>
                </c:pt>
                <c:pt idx="24">
                  <c:v>-20050.16894869431</c:v>
                </c:pt>
                <c:pt idx="25">
                  <c:v>-20889.73287082022</c:v>
                </c:pt>
                <c:pt idx="26">
                  <c:v>-21749.91047761213</c:v>
                </c:pt>
                <c:pt idx="27">
                  <c:v>-22630.04893063154</c:v>
                </c:pt>
                <c:pt idx="28">
                  <c:v>-23529.53947548562</c:v>
                </c:pt>
                <c:pt idx="29">
                  <c:v>-24447.81320750184</c:v>
                </c:pt>
                <c:pt idx="30">
                  <c:v>-25384.33735571609</c:v>
                </c:pt>
                <c:pt idx="31">
                  <c:v>-26338.61201011934</c:v>
                </c:pt>
                <c:pt idx="32">
                  <c:v>-27310.16722939529</c:v>
                </c:pt>
                <c:pt idx="33">
                  <c:v>-28298.56047647477</c:v>
                </c:pt>
                <c:pt idx="34">
                  <c:v>-29303.37433754704</c:v>
                </c:pt>
                <c:pt idx="35">
                  <c:v>-30324.21448703379</c:v>
                </c:pt>
                <c:pt idx="36">
                  <c:v>-31360.70786672033</c:v>
                </c:pt>
                <c:pt idx="37">
                  <c:v>-32412.50105196838</c:v>
                </c:pt>
                <c:pt idx="38">
                  <c:v>-33479.25878187785</c:v>
                </c:pt>
                <c:pt idx="39">
                  <c:v>-34560.66263356923</c:v>
                </c:pt>
                <c:pt idx="40">
                  <c:v>-35656.40982352974</c:v>
                </c:pt>
                <c:pt idx="41">
                  <c:v>-36766.21212130595</c:v>
                </c:pt>
                <c:pt idx="42">
                  <c:v>-37889.79486280206</c:v>
                </c:pt>
                <c:pt idx="43">
                  <c:v>-39026.89605212142</c:v>
                </c:pt>
                <c:pt idx="44">
                  <c:v>-40177.26554231726</c:v>
                </c:pt>
                <c:pt idx="45">
                  <c:v>-41340.66428663841</c:v>
                </c:pt>
                <c:pt idx="46">
                  <c:v>-42516.86365290214</c:v>
                </c:pt>
                <c:pt idx="47">
                  <c:v>-43705.64479452326</c:v>
                </c:pt>
                <c:pt idx="48">
                  <c:v>-44906.79807250336</c:v>
                </c:pt>
                <c:pt idx="49">
                  <c:v>-46120.12252335293</c:v>
                </c:pt>
                <c:pt idx="50">
                  <c:v>-47345.42536849918</c:v>
                </c:pt>
                <c:pt idx="51">
                  <c:v>-48582.52156123543</c:v>
                </c:pt>
                <c:pt idx="52">
                  <c:v>-49831.23336770763</c:v>
                </c:pt>
                <c:pt idx="53">
                  <c:v>-51091.38997881637</c:v>
                </c:pt>
                <c:pt idx="54">
                  <c:v>-52362.82715024831</c:v>
                </c:pt>
                <c:pt idx="55">
                  <c:v>-53645.38686814583</c:v>
                </c:pt>
                <c:pt idx="56">
                  <c:v>-54938.91703818166</c:v>
                </c:pt>
                <c:pt idx="57">
                  <c:v>-56243.27119603488</c:v>
                </c:pt>
                <c:pt idx="58">
                  <c:v>-57558.30823746512</c:v>
                </c:pt>
                <c:pt idx="59">
                  <c:v>-58883.89216636087</c:v>
                </c:pt>
                <c:pt idx="60">
                  <c:v>-60219.89185929545</c:v>
                </c:pt>
                <c:pt idx="61">
                  <c:v>-61566.18084526605</c:v>
                </c:pt>
                <c:pt idx="62">
                  <c:v>-62922.63709941491</c:v>
                </c:pt>
                <c:pt idx="63">
                  <c:v>-64289.1428496445</c:v>
                </c:pt>
                <c:pt idx="64">
                  <c:v>-65665.5843951379</c:v>
                </c:pt>
                <c:pt idx="65">
                  <c:v>-67051.8519358847</c:v>
                </c:pt>
                <c:pt idx="66">
                  <c:v>-68447.8394123939</c:v>
                </c:pt>
                <c:pt idx="67">
                  <c:v>-69853.44435484526</c:v>
                </c:pt>
                <c:pt idx="68">
                  <c:v>-71268.567740997</c:v>
                </c:pt>
                <c:pt idx="69">
                  <c:v>-72693.1138622251</c:v>
                </c:pt>
                <c:pt idx="70">
                  <c:v>-74126.99019712256</c:v>
                </c:pt>
                <c:pt idx="71">
                  <c:v>-75570.10729213346</c:v>
                </c:pt>
                <c:pt idx="72">
                  <c:v>-77022.37864874095</c:v>
                </c:pt>
                <c:pt idx="73">
                  <c:v>-78483.7206167663</c:v>
                </c:pt>
                <c:pt idx="74">
                  <c:v>-79954.0522933715</c:v>
                </c:pt>
                <c:pt idx="75">
                  <c:v>-81433.29542739034</c:v>
                </c:pt>
                <c:pt idx="76">
                  <c:v>-82921.3743286422</c:v>
                </c:pt>
                <c:pt idx="77">
                  <c:v>-84418.21578190871</c:v>
                </c:pt>
                <c:pt idx="78">
                  <c:v>-85923.74896527751</c:v>
                </c:pt>
                <c:pt idx="79">
                  <c:v>-87437.90537258141</c:v>
                </c:pt>
                <c:pt idx="80">
                  <c:v>-88960.6187396783</c:v>
                </c:pt>
                <c:pt idx="81">
                  <c:v>-90491.82497433843</c:v>
                </c:pt>
                <c:pt idx="82">
                  <c:v>-92031.46208952132</c:v>
                </c:pt>
                <c:pt idx="83">
                  <c:v>-93579.47013983986</c:v>
                </c:pt>
                <c:pt idx="84">
                  <c:v>-95135.79116102423</c:v>
                </c:pt>
                <c:pt idx="85">
                  <c:v>-96700.36911221127</c:v>
                </c:pt>
                <c:pt idx="86">
                  <c:v>-98273.14982089566</c:v>
                </c:pt>
                <c:pt idx="87">
                  <c:v>-99854.08093039239</c:v>
                </c:pt>
                <c:pt idx="88">
                  <c:v>-101443.1118496689</c:v>
                </c:pt>
                <c:pt idx="89">
                  <c:v>-103040.1937054148</c:v>
                </c:pt>
                <c:pt idx="90">
                  <c:v>-104645.2792962254</c:v>
                </c:pt>
                <c:pt idx="91">
                  <c:v>-106258.3230487864</c:v>
                </c:pt>
                <c:pt idx="92">
                  <c:v>-107879.2809759479</c:v>
                </c:pt>
                <c:pt idx="93">
                  <c:v>-109508.1106365907</c:v>
                </c:pt>
                <c:pt idx="94">
                  <c:v>-111144.7710971886</c:v>
                </c:pt>
                <c:pt idx="95">
                  <c:v>-112789.2228949783</c:v>
                </c:pt>
                <c:pt idx="96">
                  <c:v>-114441.4280026535</c:v>
                </c:pt>
                <c:pt idx="97">
                  <c:v>-116101.3497945066</c:v>
                </c:pt>
                <c:pt idx="98">
                  <c:v>-117768.9530139432</c:v>
                </c:pt>
                <c:pt idx="99">
                  <c:v>-119444.2037423012</c:v>
                </c:pt>
                <c:pt idx="100">
                  <c:v>-121127.0693689098</c:v>
                </c:pt>
                <c:pt idx="101">
                  <c:v>-122817.5185623275</c:v>
                </c:pt>
                <c:pt idx="102">
                  <c:v>-124515.5212427016</c:v>
                </c:pt>
                <c:pt idx="103">
                  <c:v>-126221.0485551941</c:v>
                </c:pt>
                <c:pt idx="104">
                  <c:v>-127934.0728444261</c:v>
                </c:pt>
                <c:pt idx="105">
                  <c:v>-129654.5676298885</c:v>
                </c:pt>
                <c:pt idx="106">
                  <c:v>-131382.4863682444</c:v>
                </c:pt>
                <c:pt idx="107">
                  <c:v>-133117.8377364889</c:v>
                </c:pt>
                <c:pt idx="108">
                  <c:v>-134860.564265964</c:v>
                </c:pt>
                <c:pt idx="109">
                  <c:v>-136610.6304810813</c:v>
                </c:pt>
                <c:pt idx="110">
                  <c:v>-138368.0024969346</c:v>
                </c:pt>
                <c:pt idx="111">
                  <c:v>-140132.6479565682</c:v>
                </c:pt>
                <c:pt idx="112">
                  <c:v>-141904.5359736745</c:v>
                </c:pt>
                <c:pt idx="113">
                  <c:v>-143683.6370801012</c:v>
                </c:pt>
                <c:pt idx="114">
                  <c:v>-145469.923177633</c:v>
                </c:pt>
                <c:pt idx="115">
                  <c:v>-147263.3674935787</c:v>
                </c:pt>
                <c:pt idx="116">
                  <c:v>-149063.9445397551</c:v>
                </c:pt>
                <c:pt idx="117">
                  <c:v>-150871.630074509</c:v>
                </c:pt>
                <c:pt idx="118">
                  <c:v>-152686.4010674634</c:v>
                </c:pt>
                <c:pt idx="119">
                  <c:v>-154508.2356667114</c:v>
                </c:pt>
                <c:pt idx="120">
                  <c:v>-156337.1131682167</c:v>
                </c:pt>
                <c:pt idx="121">
                  <c:v>-158173.0139872035</c:v>
                </c:pt>
                <c:pt idx="122">
                  <c:v>-160015.9196313497</c:v>
                </c:pt>
                <c:pt idx="123">
                  <c:v>-161865.8126756137</c:v>
                </c:pt>
                <c:pt idx="124">
                  <c:v>-163722.676738549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98392"/>
        <c:axId val="1998513496"/>
      </c:scatterChart>
      <c:valAx>
        <c:axId val="1998198392"/>
        <c:scaling>
          <c:orientation val="minMax"/>
          <c:max val="2500.0"/>
        </c:scaling>
        <c:delete val="0"/>
        <c:axPos val="b"/>
        <c:numFmt formatCode="General" sourceLinked="1"/>
        <c:majorTickMark val="out"/>
        <c:minorTickMark val="none"/>
        <c:tickLblPos val="nextTo"/>
        <c:crossAx val="1998513496"/>
        <c:crosses val="autoZero"/>
        <c:crossBetween val="midCat"/>
      </c:valAx>
      <c:valAx>
        <c:axId val="1998513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98198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mozr!$R$4:$R$25</c:f>
              <c:numCache>
                <c:formatCode>General</c:formatCode>
                <c:ptCount val="22"/>
                <c:pt idx="0">
                  <c:v>0.999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0.667</c:v>
                </c:pt>
                <c:pt idx="8">
                  <c:v>0.65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0.45</c:v>
                </c:pt>
                <c:pt idx="13">
                  <c:v>0.399999999999999</c:v>
                </c:pt>
                <c:pt idx="14">
                  <c:v>0.349999999999999</c:v>
                </c:pt>
                <c:pt idx="15">
                  <c:v>0.299999999999999</c:v>
                </c:pt>
                <c:pt idx="16">
                  <c:v>0.249999999999999</c:v>
                </c:pt>
                <c:pt idx="17">
                  <c:v>0.199999999999999</c:v>
                </c:pt>
                <c:pt idx="18">
                  <c:v>0.149999999999999</c:v>
                </c:pt>
                <c:pt idx="19">
                  <c:v>0.099999999999999</c:v>
                </c:pt>
                <c:pt idx="20">
                  <c:v>0.049999999999999</c:v>
                </c:pt>
                <c:pt idx="21">
                  <c:v>0.001</c:v>
                </c:pt>
              </c:numCache>
            </c:numRef>
          </c:xVal>
          <c:yVal>
            <c:numRef>
              <c:f>mozr!$AA$4:$AA$25</c:f>
              <c:numCache>
                <c:formatCode>General</c:formatCode>
                <c:ptCount val="22"/>
                <c:pt idx="0">
                  <c:v>-97527.75010358209</c:v>
                </c:pt>
                <c:pt idx="1">
                  <c:v>-100404.0105895585</c:v>
                </c:pt>
                <c:pt idx="2">
                  <c:v>-102389.2199350522</c:v>
                </c:pt>
                <c:pt idx="3">
                  <c:v>-104019.6269412475</c:v>
                </c:pt>
                <c:pt idx="4">
                  <c:v>-105440.8980482189</c:v>
                </c:pt>
                <c:pt idx="5">
                  <c:v>-106726.3138954426</c:v>
                </c:pt>
                <c:pt idx="6">
                  <c:v>-107921.9900831969</c:v>
                </c:pt>
                <c:pt idx="7">
                  <c:v>-108678.1941676593</c:v>
                </c:pt>
                <c:pt idx="8">
                  <c:v>-109060.5681763316</c:v>
                </c:pt>
                <c:pt idx="9">
                  <c:v>-110166.7991727656</c:v>
                </c:pt>
                <c:pt idx="10">
                  <c:v>-111260.1947063926</c:v>
                </c:pt>
                <c:pt idx="11">
                  <c:v>-112356.3703590903</c:v>
                </c:pt>
                <c:pt idx="12">
                  <c:v>-113467.6932570111</c:v>
                </c:pt>
                <c:pt idx="13">
                  <c:v>-114603.4760740026</c:v>
                </c:pt>
                <c:pt idx="14">
                  <c:v>-115769.783028187</c:v>
                </c:pt>
                <c:pt idx="15">
                  <c:v>-116968.7822856708</c:v>
                </c:pt>
                <c:pt idx="16">
                  <c:v>-118197.402648535</c:v>
                </c:pt>
                <c:pt idx="17">
                  <c:v>-119444.6823519298</c:v>
                </c:pt>
                <c:pt idx="18">
                  <c:v>-120686.1855955767</c:v>
                </c:pt>
                <c:pt idx="19">
                  <c:v>-121870.31154</c:v>
                </c:pt>
                <c:pt idx="20">
                  <c:v>-122873.0735451247</c:v>
                </c:pt>
                <c:pt idx="21">
                  <c:v>-123114.188435448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mozr!$R$4:$R$25</c:f>
              <c:numCache>
                <c:formatCode>General</c:formatCode>
                <c:ptCount val="22"/>
                <c:pt idx="0">
                  <c:v>0.999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0.667</c:v>
                </c:pt>
                <c:pt idx="8">
                  <c:v>0.65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0.45</c:v>
                </c:pt>
                <c:pt idx="13">
                  <c:v>0.399999999999999</c:v>
                </c:pt>
                <c:pt idx="14">
                  <c:v>0.349999999999999</c:v>
                </c:pt>
                <c:pt idx="15">
                  <c:v>0.299999999999999</c:v>
                </c:pt>
                <c:pt idx="16">
                  <c:v>0.249999999999999</c:v>
                </c:pt>
                <c:pt idx="17">
                  <c:v>0.199999999999999</c:v>
                </c:pt>
                <c:pt idx="18">
                  <c:v>0.149999999999999</c:v>
                </c:pt>
                <c:pt idx="19">
                  <c:v>0.099999999999999</c:v>
                </c:pt>
                <c:pt idx="20">
                  <c:v>0.049999999999999</c:v>
                </c:pt>
                <c:pt idx="21">
                  <c:v>0.001</c:v>
                </c:pt>
              </c:numCache>
            </c:numRef>
          </c:xVal>
          <c:yVal>
            <c:numRef>
              <c:f>mozr!$AB$4:$AB$25</c:f>
              <c:numCache>
                <c:formatCode>General</c:formatCode>
                <c:ptCount val="22"/>
                <c:pt idx="0">
                  <c:v>-82159.92385405209</c:v>
                </c:pt>
                <c:pt idx="1">
                  <c:v>-86911.48633653471</c:v>
                </c:pt>
                <c:pt idx="2">
                  <c:v>-90761.32278258117</c:v>
                </c:pt>
                <c:pt idx="3">
                  <c:v>-94192.48948932909</c:v>
                </c:pt>
                <c:pt idx="4">
                  <c:v>-97336.12944685327</c:v>
                </c:pt>
                <c:pt idx="5">
                  <c:v>-100250.9998446296</c:v>
                </c:pt>
                <c:pt idx="6">
                  <c:v>-102968.6928329366</c:v>
                </c:pt>
                <c:pt idx="7">
                  <c:v>-104663.5193342736</c:v>
                </c:pt>
                <c:pt idx="8">
                  <c:v>-105507.326526624</c:v>
                </c:pt>
                <c:pt idx="9">
                  <c:v>-107877.1284736108</c:v>
                </c:pt>
                <c:pt idx="10">
                  <c:v>-110083.0868577904</c:v>
                </c:pt>
                <c:pt idx="11">
                  <c:v>-112126.2938110408</c:v>
                </c:pt>
                <c:pt idx="12">
                  <c:v>-114004.5930095143</c:v>
                </c:pt>
                <c:pt idx="13">
                  <c:v>-115712.7736770585</c:v>
                </c:pt>
                <c:pt idx="14">
                  <c:v>-117242.3765817956</c:v>
                </c:pt>
                <c:pt idx="15">
                  <c:v>-118581.0464398321</c:v>
                </c:pt>
                <c:pt idx="16">
                  <c:v>-119711.188603249</c:v>
                </c:pt>
                <c:pt idx="17">
                  <c:v>-120607.3178571964</c:v>
                </c:pt>
                <c:pt idx="18">
                  <c:v>-121230.4749513961</c:v>
                </c:pt>
                <c:pt idx="19">
                  <c:v>-121514.5355963721</c:v>
                </c:pt>
                <c:pt idx="20">
                  <c:v>-121320.9897020494</c:v>
                </c:pt>
                <c:pt idx="21">
                  <c:v>-120088.311566879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mozr!$R$4:$R$25</c:f>
              <c:numCache>
                <c:formatCode>General</c:formatCode>
                <c:ptCount val="22"/>
                <c:pt idx="0">
                  <c:v>0.999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0.667</c:v>
                </c:pt>
                <c:pt idx="8">
                  <c:v>0.65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0.45</c:v>
                </c:pt>
                <c:pt idx="13">
                  <c:v>0.399999999999999</c:v>
                </c:pt>
                <c:pt idx="14">
                  <c:v>0.349999999999999</c:v>
                </c:pt>
                <c:pt idx="15">
                  <c:v>0.299999999999999</c:v>
                </c:pt>
                <c:pt idx="16">
                  <c:v>0.249999999999999</c:v>
                </c:pt>
                <c:pt idx="17">
                  <c:v>0.199999999999999</c:v>
                </c:pt>
                <c:pt idx="18">
                  <c:v>0.149999999999999</c:v>
                </c:pt>
                <c:pt idx="19">
                  <c:v>0.099999999999999</c:v>
                </c:pt>
                <c:pt idx="20">
                  <c:v>0.049999999999999</c:v>
                </c:pt>
                <c:pt idx="21">
                  <c:v>0.001</c:v>
                </c:pt>
              </c:numCache>
            </c:numRef>
          </c:xVal>
          <c:yVal>
            <c:numRef>
              <c:f>mozr!$AD$4:$AD$25</c:f>
              <c:numCache>
                <c:formatCode>General</c:formatCode>
                <c:ptCount val="22"/>
                <c:pt idx="0">
                  <c:v>-2326.059123825753</c:v>
                </c:pt>
                <c:pt idx="1">
                  <c:v>-31866.91584682577</c:v>
                </c:pt>
                <c:pt idx="2">
                  <c:v>-57123.89334682573</c:v>
                </c:pt>
                <c:pt idx="3">
                  <c:v>-77444.75584682574</c:v>
                </c:pt>
                <c:pt idx="4">
                  <c:v>-92829.50334682571</c:v>
                </c:pt>
                <c:pt idx="5">
                  <c:v>-103278.1358468257</c:v>
                </c:pt>
                <c:pt idx="6">
                  <c:v>-108790.6533468257</c:v>
                </c:pt>
                <c:pt idx="7">
                  <c:v>-109724.9110998257</c:v>
                </c:pt>
                <c:pt idx="8">
                  <c:v>-109367.0558468257</c:v>
                </c:pt>
                <c:pt idx="9">
                  <c:v>-105007.3433468257</c:v>
                </c:pt>
                <c:pt idx="10">
                  <c:v>-95711.51584682573</c:v>
                </c:pt>
                <c:pt idx="11">
                  <c:v>-81479.5733468257</c:v>
                </c:pt>
                <c:pt idx="12">
                  <c:v>-62311.51584682571</c:v>
                </c:pt>
                <c:pt idx="13">
                  <c:v>-38207.34334682517</c:v>
                </c:pt>
                <c:pt idx="14">
                  <c:v>-9167.055846825058</c:v>
                </c:pt>
                <c:pt idx="15">
                  <c:v>24809.34665317506</c:v>
                </c:pt>
                <c:pt idx="16">
                  <c:v>63721.86415317514</c:v>
                </c:pt>
                <c:pt idx="17">
                  <c:v>107570.4966531752</c:v>
                </c:pt>
                <c:pt idx="18">
                  <c:v>156355.2441531753</c:v>
                </c:pt>
                <c:pt idx="19">
                  <c:v>210076.1066531754</c:v>
                </c:pt>
                <c:pt idx="20">
                  <c:v>268733.0841531754</c:v>
                </c:pt>
                <c:pt idx="21">
                  <c:v>331005.9408761743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mozr!$R$4:$R$25</c:f>
              <c:numCache>
                <c:formatCode>General</c:formatCode>
                <c:ptCount val="22"/>
                <c:pt idx="0">
                  <c:v>0.999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0.667</c:v>
                </c:pt>
                <c:pt idx="8">
                  <c:v>0.65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0.45</c:v>
                </c:pt>
                <c:pt idx="13">
                  <c:v>0.399999999999999</c:v>
                </c:pt>
                <c:pt idx="14">
                  <c:v>0.349999999999999</c:v>
                </c:pt>
                <c:pt idx="15">
                  <c:v>0.299999999999999</c:v>
                </c:pt>
                <c:pt idx="16">
                  <c:v>0.249999999999999</c:v>
                </c:pt>
                <c:pt idx="17">
                  <c:v>0.199999999999999</c:v>
                </c:pt>
                <c:pt idx="18">
                  <c:v>0.149999999999999</c:v>
                </c:pt>
                <c:pt idx="19">
                  <c:v>0.099999999999999</c:v>
                </c:pt>
                <c:pt idx="20">
                  <c:v>0.049999999999999</c:v>
                </c:pt>
                <c:pt idx="21">
                  <c:v>0.001</c:v>
                </c:pt>
              </c:numCache>
            </c:numRef>
          </c:xVal>
          <c:yVal>
            <c:numRef>
              <c:f>mozr!$AC$4:$AC$25</c:f>
              <c:numCache>
                <c:formatCode>General</c:formatCode>
                <c:ptCount val="22"/>
                <c:pt idx="0">
                  <c:v>-67006.8527918184</c:v>
                </c:pt>
                <c:pt idx="1">
                  <c:v>-72553.57616403338</c:v>
                </c:pt>
                <c:pt idx="2">
                  <c:v>-77196.85218400207</c:v>
                </c:pt>
                <c:pt idx="3">
                  <c:v>-81406.98706467218</c:v>
                </c:pt>
                <c:pt idx="4">
                  <c:v>-85318.8073461186</c:v>
                </c:pt>
                <c:pt idx="5">
                  <c:v>-88994.7537678172</c:v>
                </c:pt>
                <c:pt idx="6">
                  <c:v>-92470.1020300464</c:v>
                </c:pt>
                <c:pt idx="7">
                  <c:v>-94664.89628449382</c:v>
                </c:pt>
                <c:pt idx="8">
                  <c:v>-95766.65379765597</c:v>
                </c:pt>
                <c:pt idx="9">
                  <c:v>-98898.32016856495</c:v>
                </c:pt>
                <c:pt idx="10">
                  <c:v>-101873.7728766668</c:v>
                </c:pt>
                <c:pt idx="11">
                  <c:v>-104697.7876038395</c:v>
                </c:pt>
                <c:pt idx="12">
                  <c:v>-107371.8915762352</c:v>
                </c:pt>
                <c:pt idx="13">
                  <c:v>-109894.5575677016</c:v>
                </c:pt>
                <c:pt idx="14">
                  <c:v>-112261.0098963609</c:v>
                </c:pt>
                <c:pt idx="15">
                  <c:v>-114462.5768283196</c:v>
                </c:pt>
                <c:pt idx="16">
                  <c:v>-116485.3472656587</c:v>
                </c:pt>
                <c:pt idx="17">
                  <c:v>-118307.5195435284</c:v>
                </c:pt>
                <c:pt idx="18">
                  <c:v>-119893.8179616502</c:v>
                </c:pt>
                <c:pt idx="19">
                  <c:v>-121181.8017805484</c:v>
                </c:pt>
                <c:pt idx="20">
                  <c:v>-122036.644460148</c:v>
                </c:pt>
                <c:pt idx="21">
                  <c:v>-121878.0774135099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083752"/>
        <c:axId val="1771786728"/>
      </c:scatterChart>
      <c:valAx>
        <c:axId val="1771083752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1771786728"/>
        <c:crosses val="autoZero"/>
        <c:crossBetween val="midCat"/>
      </c:valAx>
      <c:valAx>
        <c:axId val="1771786728"/>
        <c:scaling>
          <c:orientation val="minMax"/>
          <c:max val="-95000.0"/>
        </c:scaling>
        <c:delete val="0"/>
        <c:axPos val="l"/>
        <c:numFmt formatCode="General" sourceLinked="1"/>
        <c:majorTickMark val="out"/>
        <c:minorTickMark val="none"/>
        <c:tickLblPos val="nextTo"/>
        <c:crossAx val="1771083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mozr!$R$4:$R$25</c:f>
              <c:numCache>
                <c:formatCode>General</c:formatCode>
                <c:ptCount val="22"/>
                <c:pt idx="0">
                  <c:v>0.999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0.667</c:v>
                </c:pt>
                <c:pt idx="8">
                  <c:v>0.65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0.45</c:v>
                </c:pt>
                <c:pt idx="13">
                  <c:v>0.399999999999999</c:v>
                </c:pt>
                <c:pt idx="14">
                  <c:v>0.349999999999999</c:v>
                </c:pt>
                <c:pt idx="15">
                  <c:v>0.299999999999999</c:v>
                </c:pt>
                <c:pt idx="16">
                  <c:v>0.249999999999999</c:v>
                </c:pt>
                <c:pt idx="17">
                  <c:v>0.199999999999999</c:v>
                </c:pt>
                <c:pt idx="18">
                  <c:v>0.149999999999999</c:v>
                </c:pt>
                <c:pt idx="19">
                  <c:v>0.099999999999999</c:v>
                </c:pt>
                <c:pt idx="20">
                  <c:v>0.049999999999999</c:v>
                </c:pt>
                <c:pt idx="21">
                  <c:v>0.001</c:v>
                </c:pt>
              </c:numCache>
            </c:numRef>
          </c:xVal>
          <c:yVal>
            <c:numRef>
              <c:f>mozr!$AF$4:$AF$25</c:f>
              <c:numCache>
                <c:formatCode>General</c:formatCode>
                <c:ptCount val="22"/>
                <c:pt idx="0">
                  <c:v>-147794.2569469105</c:v>
                </c:pt>
                <c:pt idx="1">
                  <c:v>-151808.3672265762</c:v>
                </c:pt>
                <c:pt idx="2">
                  <c:v>-154642.696109929</c:v>
                </c:pt>
                <c:pt idx="3">
                  <c:v>-157006.3068742171</c:v>
                </c:pt>
                <c:pt idx="4">
                  <c:v>-159091.0789395402</c:v>
                </c:pt>
                <c:pt idx="5">
                  <c:v>-160992.3773251995</c:v>
                </c:pt>
                <c:pt idx="6">
                  <c:v>-162769.346998233</c:v>
                </c:pt>
                <c:pt idx="7">
                  <c:v>-163894.5248385979</c:v>
                </c:pt>
                <c:pt idx="8">
                  <c:v>-164463.167545107</c:v>
                </c:pt>
                <c:pt idx="9">
                  <c:v>-166104.4977963802</c:v>
                </c:pt>
                <c:pt idx="10">
                  <c:v>-167717.0107639106</c:v>
                </c:pt>
                <c:pt idx="11">
                  <c:v>-169319.1847235353</c:v>
                </c:pt>
                <c:pt idx="12">
                  <c:v>-170925.1666767908</c:v>
                </c:pt>
                <c:pt idx="13">
                  <c:v>-172545.0310221406</c:v>
                </c:pt>
                <c:pt idx="14">
                  <c:v>-174184.5208837476</c:v>
                </c:pt>
                <c:pt idx="15">
                  <c:v>-175844.1846497537</c:v>
                </c:pt>
                <c:pt idx="16">
                  <c:v>-177517.5848896004</c:v>
                </c:pt>
                <c:pt idx="17">
                  <c:v>-179187.7634168212</c:v>
                </c:pt>
                <c:pt idx="18">
                  <c:v>-180819.7966643783</c:v>
                </c:pt>
                <c:pt idx="19">
                  <c:v>-182342.5410129704</c:v>
                </c:pt>
                <c:pt idx="20">
                  <c:v>-183588.3384424978</c:v>
                </c:pt>
                <c:pt idx="21">
                  <c:v>-183784.0917059594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mozr!$R$4:$R$25</c:f>
              <c:numCache>
                <c:formatCode>General</c:formatCode>
                <c:ptCount val="22"/>
                <c:pt idx="0">
                  <c:v>0.999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0.667</c:v>
                </c:pt>
                <c:pt idx="8">
                  <c:v>0.65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0.45</c:v>
                </c:pt>
                <c:pt idx="13">
                  <c:v>0.399999999999999</c:v>
                </c:pt>
                <c:pt idx="14">
                  <c:v>0.349999999999999</c:v>
                </c:pt>
                <c:pt idx="15">
                  <c:v>0.299999999999999</c:v>
                </c:pt>
                <c:pt idx="16">
                  <c:v>0.249999999999999</c:v>
                </c:pt>
                <c:pt idx="17">
                  <c:v>0.199999999999999</c:v>
                </c:pt>
                <c:pt idx="18">
                  <c:v>0.149999999999999</c:v>
                </c:pt>
                <c:pt idx="19">
                  <c:v>0.099999999999999</c:v>
                </c:pt>
                <c:pt idx="20">
                  <c:v>0.049999999999999</c:v>
                </c:pt>
                <c:pt idx="21">
                  <c:v>0.001</c:v>
                </c:pt>
              </c:numCache>
            </c:numRef>
          </c:xVal>
          <c:yVal>
            <c:numRef>
              <c:f>mozr!$AG$4:$AG$25</c:f>
              <c:numCache>
                <c:formatCode>General</c:formatCode>
                <c:ptCount val="22"/>
                <c:pt idx="0">
                  <c:v>-141060.8920835072</c:v>
                </c:pt>
                <c:pt idx="1">
                  <c:v>-146312.1067156315</c:v>
                </c:pt>
                <c:pt idx="2">
                  <c:v>-150431.6501142842</c:v>
                </c:pt>
                <c:pt idx="3">
                  <c:v>-154085.939193872</c:v>
                </c:pt>
                <c:pt idx="4">
                  <c:v>-157449.104774495</c:v>
                </c:pt>
                <c:pt idx="5">
                  <c:v>-160598.7632754542</c:v>
                </c:pt>
                <c:pt idx="6">
                  <c:v>-163576.3110637875</c:v>
                </c:pt>
                <c:pt idx="7">
                  <c:v>-165459.0747016526</c:v>
                </c:pt>
                <c:pt idx="8">
                  <c:v>-166405.1791259614</c:v>
                </c:pt>
                <c:pt idx="9">
                  <c:v>-169098.2776925343</c:v>
                </c:pt>
                <c:pt idx="10">
                  <c:v>-171661.5311753646</c:v>
                </c:pt>
                <c:pt idx="11">
                  <c:v>-174095.6692502892</c:v>
                </c:pt>
                <c:pt idx="12">
                  <c:v>-176397.0903188444</c:v>
                </c:pt>
                <c:pt idx="13">
                  <c:v>-178558.1201794941</c:v>
                </c:pt>
                <c:pt idx="14">
                  <c:v>-180566.7533564008</c:v>
                </c:pt>
                <c:pt idx="15">
                  <c:v>-182405.7896377069</c:v>
                </c:pt>
                <c:pt idx="16">
                  <c:v>-184051.0429928533</c:v>
                </c:pt>
                <c:pt idx="17">
                  <c:v>-185467.806635374</c:v>
                </c:pt>
                <c:pt idx="18">
                  <c:v>-186603.4083982309</c:v>
                </c:pt>
                <c:pt idx="19">
                  <c:v>-187368.9560621228</c:v>
                </c:pt>
                <c:pt idx="20">
                  <c:v>-187579.04300695</c:v>
                </c:pt>
                <c:pt idx="21">
                  <c:v>-186472.4810128703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mozr!$R$4:$R$25</c:f>
              <c:numCache>
                <c:formatCode>General</c:formatCode>
                <c:ptCount val="22"/>
                <c:pt idx="0">
                  <c:v>0.999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0.667</c:v>
                </c:pt>
                <c:pt idx="8">
                  <c:v>0.65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0.45</c:v>
                </c:pt>
                <c:pt idx="13">
                  <c:v>0.399999999999999</c:v>
                </c:pt>
                <c:pt idx="14">
                  <c:v>0.349999999999999</c:v>
                </c:pt>
                <c:pt idx="15">
                  <c:v>0.299999999999999</c:v>
                </c:pt>
                <c:pt idx="16">
                  <c:v>0.249999999999999</c:v>
                </c:pt>
                <c:pt idx="17">
                  <c:v>0.199999999999999</c:v>
                </c:pt>
                <c:pt idx="18">
                  <c:v>0.149999999999999</c:v>
                </c:pt>
                <c:pt idx="19">
                  <c:v>0.099999999999999</c:v>
                </c:pt>
                <c:pt idx="20">
                  <c:v>0.049999999999999</c:v>
                </c:pt>
                <c:pt idx="21">
                  <c:v>0.001</c:v>
                </c:pt>
              </c:numCache>
            </c:numRef>
          </c:xVal>
          <c:yVal>
            <c:numRef>
              <c:f>mozr!$AI$4:$AI$25</c:f>
              <c:numCache>
                <c:formatCode>General</c:formatCode>
                <c:ptCount val="22"/>
                <c:pt idx="0">
                  <c:v>-56968.31096559269</c:v>
                </c:pt>
                <c:pt idx="1">
                  <c:v>-86509.1676885927</c:v>
                </c:pt>
                <c:pt idx="2">
                  <c:v>-111766.1451885927</c:v>
                </c:pt>
                <c:pt idx="3">
                  <c:v>-132087.0076885927</c:v>
                </c:pt>
                <c:pt idx="4">
                  <c:v>-147471.7551885927</c:v>
                </c:pt>
                <c:pt idx="5">
                  <c:v>-157920.3876885927</c:v>
                </c:pt>
                <c:pt idx="6">
                  <c:v>-163432.9051885926</c:v>
                </c:pt>
                <c:pt idx="7">
                  <c:v>-164367.1629415926</c:v>
                </c:pt>
                <c:pt idx="8">
                  <c:v>-164009.3076885927</c:v>
                </c:pt>
                <c:pt idx="9">
                  <c:v>-159649.5951885926</c:v>
                </c:pt>
                <c:pt idx="10">
                  <c:v>-150353.7676885927</c:v>
                </c:pt>
                <c:pt idx="11">
                  <c:v>-136121.8251885927</c:v>
                </c:pt>
                <c:pt idx="12">
                  <c:v>-116953.7676885926</c:v>
                </c:pt>
                <c:pt idx="13">
                  <c:v>-92849.5951885921</c:v>
                </c:pt>
                <c:pt idx="14">
                  <c:v>-63809.30768859199</c:v>
                </c:pt>
                <c:pt idx="15">
                  <c:v>-29832.90518859188</c:v>
                </c:pt>
                <c:pt idx="16">
                  <c:v>9079.612311408207</c:v>
                </c:pt>
                <c:pt idx="17">
                  <c:v>52928.2448114083</c:v>
                </c:pt>
                <c:pt idx="18">
                  <c:v>101712.9923114084</c:v>
                </c:pt>
                <c:pt idx="19">
                  <c:v>155433.8548114085</c:v>
                </c:pt>
                <c:pt idx="20">
                  <c:v>214090.8323114086</c:v>
                </c:pt>
                <c:pt idx="21">
                  <c:v>276363.6890344074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mozr!$R$4:$R$25</c:f>
              <c:numCache>
                <c:formatCode>General</c:formatCode>
                <c:ptCount val="22"/>
                <c:pt idx="0">
                  <c:v>0.999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0.667</c:v>
                </c:pt>
                <c:pt idx="8">
                  <c:v>0.65</c:v>
                </c:pt>
                <c:pt idx="9">
                  <c:v>0.6</c:v>
                </c:pt>
                <c:pt idx="10">
                  <c:v>0.55</c:v>
                </c:pt>
                <c:pt idx="11">
                  <c:v>0.5</c:v>
                </c:pt>
                <c:pt idx="12">
                  <c:v>0.45</c:v>
                </c:pt>
                <c:pt idx="13">
                  <c:v>0.399999999999999</c:v>
                </c:pt>
                <c:pt idx="14">
                  <c:v>0.349999999999999</c:v>
                </c:pt>
                <c:pt idx="15">
                  <c:v>0.299999999999999</c:v>
                </c:pt>
                <c:pt idx="16">
                  <c:v>0.249999999999999</c:v>
                </c:pt>
                <c:pt idx="17">
                  <c:v>0.199999999999999</c:v>
                </c:pt>
                <c:pt idx="18">
                  <c:v>0.149999999999999</c:v>
                </c:pt>
                <c:pt idx="19">
                  <c:v>0.099999999999999</c:v>
                </c:pt>
                <c:pt idx="20">
                  <c:v>0.049999999999999</c:v>
                </c:pt>
                <c:pt idx="21">
                  <c:v>0.001</c:v>
                </c:pt>
              </c:numCache>
            </c:numRef>
          </c:xVal>
          <c:yVal>
            <c:numRef>
              <c:f>mozr!$AH$4:$AH$25</c:f>
              <c:numCache>
                <c:formatCode>General</c:formatCode>
                <c:ptCount val="22"/>
                <c:pt idx="0">
                  <c:v>-117088.7531131867</c:v>
                </c:pt>
                <c:pt idx="1">
                  <c:v>-124122.6927177682</c:v>
                </c:pt>
                <c:pt idx="2">
                  <c:v>-129944.6543923129</c:v>
                </c:pt>
                <c:pt idx="3">
                  <c:v>-135189.0945477929</c:v>
                </c:pt>
                <c:pt idx="4">
                  <c:v>-140035.781904308</c:v>
                </c:pt>
                <c:pt idx="5">
                  <c:v>-144567.9707811593</c:v>
                </c:pt>
                <c:pt idx="6">
                  <c:v>-148832.6954453848</c:v>
                </c:pt>
                <c:pt idx="7">
                  <c:v>-151515.4995922751</c:v>
                </c:pt>
                <c:pt idx="8">
                  <c:v>-152859.0247834508</c:v>
                </c:pt>
                <c:pt idx="9">
                  <c:v>-156665.5069259159</c:v>
                </c:pt>
                <c:pt idx="10">
                  <c:v>-160263.7041846383</c:v>
                </c:pt>
                <c:pt idx="11">
                  <c:v>-163659.9841354549</c:v>
                </c:pt>
                <c:pt idx="12">
                  <c:v>-166856.3830799024</c:v>
                </c:pt>
                <c:pt idx="13">
                  <c:v>-169850.8647164441</c:v>
                </c:pt>
                <c:pt idx="14">
                  <c:v>-172637.0614692431</c:v>
                </c:pt>
                <c:pt idx="15">
                  <c:v>-175203.4110264412</c:v>
                </c:pt>
                <c:pt idx="16">
                  <c:v>-177531.3652574798</c:v>
                </c:pt>
                <c:pt idx="17">
                  <c:v>-179591.8552758926</c:v>
                </c:pt>
                <c:pt idx="18">
                  <c:v>-181337.8468146416</c:v>
                </c:pt>
                <c:pt idx="19">
                  <c:v>-182686.0855544257</c:v>
                </c:pt>
                <c:pt idx="20">
                  <c:v>-183456.802775145</c:v>
                </c:pt>
                <c:pt idx="21">
                  <c:v>-182883.6884879224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67192"/>
        <c:axId val="1493770328"/>
      </c:scatterChart>
      <c:valAx>
        <c:axId val="1493767192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1493770328"/>
        <c:crosses val="autoZero"/>
        <c:crossBetween val="midCat"/>
      </c:valAx>
      <c:valAx>
        <c:axId val="1493770328"/>
        <c:scaling>
          <c:orientation val="minMax"/>
          <c:max val="-130000.0"/>
        </c:scaling>
        <c:delete val="0"/>
        <c:axPos val="l"/>
        <c:numFmt formatCode="General" sourceLinked="1"/>
        <c:majorTickMark val="out"/>
        <c:minorTickMark val="none"/>
        <c:tickLblPos val="nextTo"/>
        <c:crossAx val="1493767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umo!$O$5:$O$29</c:f>
              <c:numCache>
                <c:formatCode>General</c:formatCode>
                <c:ptCount val="25"/>
                <c:pt idx="0">
                  <c:v>0.9999</c:v>
                </c:pt>
                <c:pt idx="1">
                  <c:v>0.999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0.685</c:v>
                </c:pt>
                <c:pt idx="9">
                  <c:v>0.667</c:v>
                </c:pt>
                <c:pt idx="10">
                  <c:v>0.65</c:v>
                </c:pt>
                <c:pt idx="11">
                  <c:v>0.6</c:v>
                </c:pt>
                <c:pt idx="12">
                  <c:v>0.55</c:v>
                </c:pt>
                <c:pt idx="13">
                  <c:v>0.5</c:v>
                </c:pt>
                <c:pt idx="14">
                  <c:v>0.45</c:v>
                </c:pt>
                <c:pt idx="15">
                  <c:v>0.399999999999999</c:v>
                </c:pt>
                <c:pt idx="16">
                  <c:v>0.349999999999999</c:v>
                </c:pt>
                <c:pt idx="17">
                  <c:v>0.299999999999999</c:v>
                </c:pt>
                <c:pt idx="18">
                  <c:v>0.249999999999999</c:v>
                </c:pt>
                <c:pt idx="19">
                  <c:v>0.199999999999999</c:v>
                </c:pt>
                <c:pt idx="20">
                  <c:v>0.149999999999999</c:v>
                </c:pt>
                <c:pt idx="21">
                  <c:v>0.099999999999999</c:v>
                </c:pt>
                <c:pt idx="22">
                  <c:v>0.049999999999999</c:v>
                </c:pt>
                <c:pt idx="23">
                  <c:v>0.001</c:v>
                </c:pt>
                <c:pt idx="24">
                  <c:v>0.0001</c:v>
                </c:pt>
              </c:numCache>
            </c:numRef>
          </c:xVal>
          <c:yVal>
            <c:numRef>
              <c:f>umo!$P$5:$P$29</c:f>
              <c:numCache>
                <c:formatCode>General</c:formatCode>
                <c:ptCount val="25"/>
                <c:pt idx="0">
                  <c:v>-22041.51456343417</c:v>
                </c:pt>
                <c:pt idx="1">
                  <c:v>-22040.38867264437</c:v>
                </c:pt>
                <c:pt idx="2">
                  <c:v>-21447.24197536762</c:v>
                </c:pt>
                <c:pt idx="3">
                  <c:v>-20936.29501461981</c:v>
                </c:pt>
                <c:pt idx="4">
                  <c:v>-20553.7660707335</c:v>
                </c:pt>
                <c:pt idx="5">
                  <c:v>-20225.16196039616</c:v>
                </c:pt>
                <c:pt idx="6">
                  <c:v>-19876.7023334622</c:v>
                </c:pt>
                <c:pt idx="7">
                  <c:v>-19447.88099556453</c:v>
                </c:pt>
                <c:pt idx="8">
                  <c:v>-19296.59264180854</c:v>
                </c:pt>
                <c:pt idx="9">
                  <c:v>-19098.98378195802</c:v>
                </c:pt>
                <c:pt idx="10">
                  <c:v>-18895.26896471697</c:v>
                </c:pt>
                <c:pt idx="11">
                  <c:v>-18194.0654347859</c:v>
                </c:pt>
                <c:pt idx="12">
                  <c:v>-17338.83422074175</c:v>
                </c:pt>
                <c:pt idx="13">
                  <c:v>-16343.87690088391</c:v>
                </c:pt>
                <c:pt idx="14">
                  <c:v>-15243.41270469914</c:v>
                </c:pt>
                <c:pt idx="15">
                  <c:v>-14091.63240270067</c:v>
                </c:pt>
                <c:pt idx="16">
                  <c:v>-12962.64441658914</c:v>
                </c:pt>
                <c:pt idx="17">
                  <c:v>-11950.29493139411</c:v>
                </c:pt>
                <c:pt idx="18">
                  <c:v>-11167.79475324919</c:v>
                </c:pt>
                <c:pt idx="19">
                  <c:v>-10746.98286414055</c:v>
                </c:pt>
                <c:pt idx="20">
                  <c:v>-10836.7754584353</c:v>
                </c:pt>
                <c:pt idx="21">
                  <c:v>-11599.36288627902</c:v>
                </c:pt>
                <c:pt idx="22">
                  <c:v>-13197.64833098425</c:v>
                </c:pt>
                <c:pt idx="23">
                  <c:v>-15627.79334465921</c:v>
                </c:pt>
                <c:pt idx="24">
                  <c:v>-15670.33048412236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umo!$O$5:$O$29</c:f>
              <c:numCache>
                <c:formatCode>General</c:formatCode>
                <c:ptCount val="25"/>
                <c:pt idx="0">
                  <c:v>0.9999</c:v>
                </c:pt>
                <c:pt idx="1">
                  <c:v>0.999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0.685</c:v>
                </c:pt>
                <c:pt idx="9">
                  <c:v>0.667</c:v>
                </c:pt>
                <c:pt idx="10">
                  <c:v>0.65</c:v>
                </c:pt>
                <c:pt idx="11">
                  <c:v>0.6</c:v>
                </c:pt>
                <c:pt idx="12">
                  <c:v>0.55</c:v>
                </c:pt>
                <c:pt idx="13">
                  <c:v>0.5</c:v>
                </c:pt>
                <c:pt idx="14">
                  <c:v>0.45</c:v>
                </c:pt>
                <c:pt idx="15">
                  <c:v>0.399999999999999</c:v>
                </c:pt>
                <c:pt idx="16">
                  <c:v>0.349999999999999</c:v>
                </c:pt>
                <c:pt idx="17">
                  <c:v>0.299999999999999</c:v>
                </c:pt>
                <c:pt idx="18">
                  <c:v>0.249999999999999</c:v>
                </c:pt>
                <c:pt idx="19">
                  <c:v>0.199999999999999</c:v>
                </c:pt>
                <c:pt idx="20">
                  <c:v>0.149999999999999</c:v>
                </c:pt>
                <c:pt idx="21">
                  <c:v>0.099999999999999</c:v>
                </c:pt>
                <c:pt idx="22">
                  <c:v>0.049999999999999</c:v>
                </c:pt>
                <c:pt idx="23">
                  <c:v>0.001</c:v>
                </c:pt>
                <c:pt idx="24">
                  <c:v>0.0001</c:v>
                </c:pt>
              </c:numCache>
            </c:numRef>
          </c:xVal>
          <c:yVal>
            <c:numRef>
              <c:f>umo!$Q$5:$Q$29</c:f>
              <c:numCache>
                <c:formatCode>General</c:formatCode>
                <c:ptCount val="25"/>
                <c:pt idx="0">
                  <c:v>-26734.07966759436</c:v>
                </c:pt>
                <c:pt idx="1">
                  <c:v>-26703.53544565771</c:v>
                </c:pt>
                <c:pt idx="2">
                  <c:v>-24528.28485260752</c:v>
                </c:pt>
                <c:pt idx="3">
                  <c:v>-22442.54616147867</c:v>
                </c:pt>
                <c:pt idx="4">
                  <c:v>-20525.2254872113</c:v>
                </c:pt>
                <c:pt idx="5">
                  <c:v>-18701.82964649293</c:v>
                </c:pt>
                <c:pt idx="6">
                  <c:v>-16898.57828917792</c:v>
                </c:pt>
                <c:pt idx="7">
                  <c:v>-15054.9652208992</c:v>
                </c:pt>
                <c:pt idx="8">
                  <c:v>-14487.0393480289</c:v>
                </c:pt>
                <c:pt idx="9">
                  <c:v>-13794.2174652412</c:v>
                </c:pt>
                <c:pt idx="10">
                  <c:v>-13127.56145967059</c:v>
                </c:pt>
                <c:pt idx="11">
                  <c:v>-11091.56619935847</c:v>
                </c:pt>
                <c:pt idx="12">
                  <c:v>-8941.543254933272</c:v>
                </c:pt>
                <c:pt idx="13">
                  <c:v>-6691.794204694388</c:v>
                </c:pt>
                <c:pt idx="14">
                  <c:v>-4376.538278128573</c:v>
                </c:pt>
                <c:pt idx="15">
                  <c:v>-2049.966245749025</c:v>
                </c:pt>
                <c:pt idx="16">
                  <c:v>213.8134707435456</c:v>
                </c:pt>
                <c:pt idx="17">
                  <c:v>2320.954686319626</c:v>
                </c:pt>
                <c:pt idx="18">
                  <c:v>4158.246594845597</c:v>
                </c:pt>
                <c:pt idx="19">
                  <c:v>5593.85021433528</c:v>
                </c:pt>
                <c:pt idx="20">
                  <c:v>6478.849350421578</c:v>
                </c:pt>
                <c:pt idx="21">
                  <c:v>6651.053652958903</c:v>
                </c:pt>
                <c:pt idx="22">
                  <c:v>5947.559938634716</c:v>
                </c:pt>
                <c:pt idx="23">
                  <c:v>4355.502820733167</c:v>
                </c:pt>
                <c:pt idx="24">
                  <c:v>4327.999852416881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umo!$O$5:$O$29</c:f>
              <c:numCache>
                <c:formatCode>General</c:formatCode>
                <c:ptCount val="25"/>
                <c:pt idx="0">
                  <c:v>0.9999</c:v>
                </c:pt>
                <c:pt idx="1">
                  <c:v>0.999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0.685</c:v>
                </c:pt>
                <c:pt idx="9">
                  <c:v>0.667</c:v>
                </c:pt>
                <c:pt idx="10">
                  <c:v>0.65</c:v>
                </c:pt>
                <c:pt idx="11">
                  <c:v>0.6</c:v>
                </c:pt>
                <c:pt idx="12">
                  <c:v>0.55</c:v>
                </c:pt>
                <c:pt idx="13">
                  <c:v>0.5</c:v>
                </c:pt>
                <c:pt idx="14">
                  <c:v>0.45</c:v>
                </c:pt>
                <c:pt idx="15">
                  <c:v>0.399999999999999</c:v>
                </c:pt>
                <c:pt idx="16">
                  <c:v>0.349999999999999</c:v>
                </c:pt>
                <c:pt idx="17">
                  <c:v>0.299999999999999</c:v>
                </c:pt>
                <c:pt idx="18">
                  <c:v>0.249999999999999</c:v>
                </c:pt>
                <c:pt idx="19">
                  <c:v>0.199999999999999</c:v>
                </c:pt>
                <c:pt idx="20">
                  <c:v>0.149999999999999</c:v>
                </c:pt>
                <c:pt idx="21">
                  <c:v>0.099999999999999</c:v>
                </c:pt>
                <c:pt idx="22">
                  <c:v>0.049999999999999</c:v>
                </c:pt>
                <c:pt idx="23">
                  <c:v>0.001</c:v>
                </c:pt>
                <c:pt idx="24">
                  <c:v>0.0001</c:v>
                </c:pt>
              </c:numCache>
            </c:numRef>
          </c:xVal>
          <c:yVal>
            <c:numRef>
              <c:f>umo!$R$5:$R$29</c:f>
              <c:numCache>
                <c:formatCode>General</c:formatCode>
                <c:ptCount val="25"/>
                <c:pt idx="0">
                  <c:v>78628.28058148295</c:v>
                </c:pt>
                <c:pt idx="1">
                  <c:v>78029.87058148291</c:v>
                </c:pt>
                <c:pt idx="2">
                  <c:v>47894.8705814829</c:v>
                </c:pt>
                <c:pt idx="3">
                  <c:v>22094.87058148294</c:v>
                </c:pt>
                <c:pt idx="4">
                  <c:v>1294.87058148293</c:v>
                </c:pt>
                <c:pt idx="5">
                  <c:v>-14505.12941851704</c:v>
                </c:pt>
                <c:pt idx="6">
                  <c:v>-25305.12941851706</c:v>
                </c:pt>
                <c:pt idx="7">
                  <c:v>-31105.12941851705</c:v>
                </c:pt>
                <c:pt idx="8">
                  <c:v>-31870.12941851705</c:v>
                </c:pt>
                <c:pt idx="9">
                  <c:v>-32194.12941851705</c:v>
                </c:pt>
                <c:pt idx="10">
                  <c:v>-31905.12941851705</c:v>
                </c:pt>
                <c:pt idx="11">
                  <c:v>-27705.12941851704</c:v>
                </c:pt>
                <c:pt idx="12">
                  <c:v>-18505.12941851705</c:v>
                </c:pt>
                <c:pt idx="13">
                  <c:v>-4305.129418517037</c:v>
                </c:pt>
                <c:pt idx="14">
                  <c:v>14894.87058148297</c:v>
                </c:pt>
                <c:pt idx="15">
                  <c:v>39094.8705814835</c:v>
                </c:pt>
                <c:pt idx="16">
                  <c:v>68294.87058148361</c:v>
                </c:pt>
                <c:pt idx="17">
                  <c:v>102494.8705814837</c:v>
                </c:pt>
                <c:pt idx="18">
                  <c:v>141694.8705814838</c:v>
                </c:pt>
                <c:pt idx="19">
                  <c:v>185894.870581484</c:v>
                </c:pt>
                <c:pt idx="20">
                  <c:v>235094.870581484</c:v>
                </c:pt>
                <c:pt idx="21">
                  <c:v>289294.8705814841</c:v>
                </c:pt>
                <c:pt idx="22">
                  <c:v>348494.8705814841</c:v>
                </c:pt>
                <c:pt idx="23">
                  <c:v>411361.870581483</c:v>
                </c:pt>
                <c:pt idx="24">
                  <c:v>412561.480581483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77160"/>
        <c:axId val="1771261624"/>
      </c:scatterChart>
      <c:valAx>
        <c:axId val="1493777160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1771261624"/>
        <c:crosses val="autoZero"/>
        <c:crossBetween val="midCat"/>
      </c:valAx>
      <c:valAx>
        <c:axId val="1771261624"/>
        <c:scaling>
          <c:orientation val="minMax"/>
          <c:max val="10000.0"/>
        </c:scaling>
        <c:delete val="0"/>
        <c:axPos val="l"/>
        <c:numFmt formatCode="General" sourceLinked="1"/>
        <c:majorTickMark val="out"/>
        <c:minorTickMark val="none"/>
        <c:tickLblPos val="nextTo"/>
        <c:crossAx val="149377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mozr!$B$4:$B$128</c:f>
              <c:numCache>
                <c:formatCode>General</c:formatCode>
                <c:ptCount val="12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  <c:pt idx="20">
                  <c:v>420.0</c:v>
                </c:pt>
                <c:pt idx="21">
                  <c:v>440.0</c:v>
                </c:pt>
                <c:pt idx="22">
                  <c:v>460.0</c:v>
                </c:pt>
                <c:pt idx="23">
                  <c:v>480.0</c:v>
                </c:pt>
                <c:pt idx="24">
                  <c:v>500.0</c:v>
                </c:pt>
                <c:pt idx="25">
                  <c:v>520.0</c:v>
                </c:pt>
                <c:pt idx="26">
                  <c:v>540.0</c:v>
                </c:pt>
                <c:pt idx="27">
                  <c:v>560.0</c:v>
                </c:pt>
                <c:pt idx="28">
                  <c:v>580.0</c:v>
                </c:pt>
                <c:pt idx="29">
                  <c:v>600.0</c:v>
                </c:pt>
                <c:pt idx="30">
                  <c:v>620.0</c:v>
                </c:pt>
                <c:pt idx="31">
                  <c:v>640.0</c:v>
                </c:pt>
                <c:pt idx="32">
                  <c:v>660.0</c:v>
                </c:pt>
                <c:pt idx="33">
                  <c:v>680.0</c:v>
                </c:pt>
                <c:pt idx="34">
                  <c:v>700.0</c:v>
                </c:pt>
                <c:pt idx="35">
                  <c:v>720.0</c:v>
                </c:pt>
                <c:pt idx="36">
                  <c:v>740.0</c:v>
                </c:pt>
                <c:pt idx="37">
                  <c:v>760.0</c:v>
                </c:pt>
                <c:pt idx="38">
                  <c:v>780.0</c:v>
                </c:pt>
                <c:pt idx="39">
                  <c:v>800.0</c:v>
                </c:pt>
                <c:pt idx="40">
                  <c:v>820.0</c:v>
                </c:pt>
                <c:pt idx="41">
                  <c:v>840.0</c:v>
                </c:pt>
                <c:pt idx="42">
                  <c:v>860.0</c:v>
                </c:pt>
                <c:pt idx="43">
                  <c:v>880.0</c:v>
                </c:pt>
                <c:pt idx="44">
                  <c:v>900.0</c:v>
                </c:pt>
                <c:pt idx="45">
                  <c:v>920.0</c:v>
                </c:pt>
                <c:pt idx="46">
                  <c:v>940.0</c:v>
                </c:pt>
                <c:pt idx="47">
                  <c:v>960.0</c:v>
                </c:pt>
                <c:pt idx="48">
                  <c:v>980.0</c:v>
                </c:pt>
                <c:pt idx="49">
                  <c:v>1000.0</c:v>
                </c:pt>
                <c:pt idx="50">
                  <c:v>1020.0</c:v>
                </c:pt>
                <c:pt idx="51">
                  <c:v>1040.0</c:v>
                </c:pt>
                <c:pt idx="52">
                  <c:v>1060.0</c:v>
                </c:pt>
                <c:pt idx="53">
                  <c:v>1080.0</c:v>
                </c:pt>
                <c:pt idx="54">
                  <c:v>1100.0</c:v>
                </c:pt>
                <c:pt idx="55">
                  <c:v>1120.0</c:v>
                </c:pt>
                <c:pt idx="56">
                  <c:v>1140.0</c:v>
                </c:pt>
                <c:pt idx="57">
                  <c:v>1160.0</c:v>
                </c:pt>
                <c:pt idx="58">
                  <c:v>1180.0</c:v>
                </c:pt>
                <c:pt idx="59">
                  <c:v>1200.0</c:v>
                </c:pt>
                <c:pt idx="60">
                  <c:v>1220.0</c:v>
                </c:pt>
                <c:pt idx="61">
                  <c:v>1240.0</c:v>
                </c:pt>
                <c:pt idx="62">
                  <c:v>1260.0</c:v>
                </c:pt>
                <c:pt idx="63">
                  <c:v>1280.0</c:v>
                </c:pt>
                <c:pt idx="64">
                  <c:v>1300.0</c:v>
                </c:pt>
                <c:pt idx="65">
                  <c:v>1320.0</c:v>
                </c:pt>
                <c:pt idx="66">
                  <c:v>1340.0</c:v>
                </c:pt>
                <c:pt idx="67">
                  <c:v>1360.0</c:v>
                </c:pt>
                <c:pt idx="68">
                  <c:v>1380.0</c:v>
                </c:pt>
                <c:pt idx="69">
                  <c:v>1400.0</c:v>
                </c:pt>
                <c:pt idx="70">
                  <c:v>1420.0</c:v>
                </c:pt>
                <c:pt idx="71">
                  <c:v>1440.0</c:v>
                </c:pt>
                <c:pt idx="72">
                  <c:v>1460.0</c:v>
                </c:pt>
                <c:pt idx="73">
                  <c:v>1480.0</c:v>
                </c:pt>
                <c:pt idx="74">
                  <c:v>1500.0</c:v>
                </c:pt>
                <c:pt idx="75">
                  <c:v>1520.0</c:v>
                </c:pt>
                <c:pt idx="76">
                  <c:v>1540.0</c:v>
                </c:pt>
                <c:pt idx="77">
                  <c:v>1560.0</c:v>
                </c:pt>
                <c:pt idx="78">
                  <c:v>1580.0</c:v>
                </c:pt>
                <c:pt idx="79">
                  <c:v>1600.0</c:v>
                </c:pt>
                <c:pt idx="80">
                  <c:v>1620.0</c:v>
                </c:pt>
                <c:pt idx="81">
                  <c:v>1640.0</c:v>
                </c:pt>
                <c:pt idx="82">
                  <c:v>1660.0</c:v>
                </c:pt>
                <c:pt idx="83">
                  <c:v>1680.0</c:v>
                </c:pt>
                <c:pt idx="84">
                  <c:v>1700.0</c:v>
                </c:pt>
                <c:pt idx="85">
                  <c:v>1720.0</c:v>
                </c:pt>
                <c:pt idx="86">
                  <c:v>1740.0</c:v>
                </c:pt>
                <c:pt idx="87">
                  <c:v>1760.0</c:v>
                </c:pt>
                <c:pt idx="88">
                  <c:v>1780.0</c:v>
                </c:pt>
                <c:pt idx="89">
                  <c:v>1800.0</c:v>
                </c:pt>
                <c:pt idx="90">
                  <c:v>1820.0</c:v>
                </c:pt>
                <c:pt idx="91">
                  <c:v>1840.0</c:v>
                </c:pt>
                <c:pt idx="92">
                  <c:v>1860.0</c:v>
                </c:pt>
                <c:pt idx="93">
                  <c:v>1880.0</c:v>
                </c:pt>
                <c:pt idx="94">
                  <c:v>1900.0</c:v>
                </c:pt>
                <c:pt idx="95">
                  <c:v>1920.0</c:v>
                </c:pt>
                <c:pt idx="96">
                  <c:v>1940.0</c:v>
                </c:pt>
                <c:pt idx="97">
                  <c:v>1960.0</c:v>
                </c:pt>
                <c:pt idx="98">
                  <c:v>1980.0</c:v>
                </c:pt>
                <c:pt idx="99">
                  <c:v>2000.0</c:v>
                </c:pt>
                <c:pt idx="100">
                  <c:v>2020.0</c:v>
                </c:pt>
                <c:pt idx="101">
                  <c:v>2040.0</c:v>
                </c:pt>
                <c:pt idx="102">
                  <c:v>2060.0</c:v>
                </c:pt>
                <c:pt idx="103">
                  <c:v>2080.0</c:v>
                </c:pt>
                <c:pt idx="104">
                  <c:v>2100.0</c:v>
                </c:pt>
                <c:pt idx="105">
                  <c:v>2120.0</c:v>
                </c:pt>
                <c:pt idx="106">
                  <c:v>2140.0</c:v>
                </c:pt>
                <c:pt idx="107">
                  <c:v>2160.0</c:v>
                </c:pt>
                <c:pt idx="108">
                  <c:v>2180.0</c:v>
                </c:pt>
                <c:pt idx="109">
                  <c:v>2200.0</c:v>
                </c:pt>
                <c:pt idx="110">
                  <c:v>2220.0</c:v>
                </c:pt>
                <c:pt idx="111">
                  <c:v>2240.0</c:v>
                </c:pt>
                <c:pt idx="112">
                  <c:v>2260.0</c:v>
                </c:pt>
                <c:pt idx="113">
                  <c:v>2280.0</c:v>
                </c:pt>
                <c:pt idx="114">
                  <c:v>2300.0</c:v>
                </c:pt>
                <c:pt idx="115">
                  <c:v>2320.0</c:v>
                </c:pt>
                <c:pt idx="116">
                  <c:v>2340.0</c:v>
                </c:pt>
                <c:pt idx="117">
                  <c:v>2360.0</c:v>
                </c:pt>
                <c:pt idx="118">
                  <c:v>2380.0</c:v>
                </c:pt>
                <c:pt idx="119">
                  <c:v>2400.0</c:v>
                </c:pt>
                <c:pt idx="120">
                  <c:v>2420.0</c:v>
                </c:pt>
                <c:pt idx="121">
                  <c:v>2440.0</c:v>
                </c:pt>
                <c:pt idx="122">
                  <c:v>2460.0</c:v>
                </c:pt>
                <c:pt idx="123">
                  <c:v>2480.0</c:v>
                </c:pt>
                <c:pt idx="124">
                  <c:v>2500.0</c:v>
                </c:pt>
              </c:numCache>
            </c:numRef>
          </c:xVal>
          <c:yVal>
            <c:numRef>
              <c:f>mozr!$C$4:$C$128</c:f>
              <c:numCache>
                <c:formatCode>General</c:formatCode>
                <c:ptCount val="125"/>
                <c:pt idx="0">
                  <c:v>-5015.460535943137</c:v>
                </c:pt>
                <c:pt idx="1">
                  <c:v>-5499.561050776404</c:v>
                </c:pt>
                <c:pt idx="2">
                  <c:v>-5657.166233609877</c:v>
                </c:pt>
                <c:pt idx="3">
                  <c:v>-5836.763906333071</c:v>
                </c:pt>
                <c:pt idx="4">
                  <c:v>-6083.678890980706</c:v>
                </c:pt>
                <c:pt idx="5">
                  <c:v>-6402.255753890148</c:v>
                </c:pt>
                <c:pt idx="6">
                  <c:v>-6788.598493981349</c:v>
                </c:pt>
                <c:pt idx="7">
                  <c:v>-7237.305987226667</c:v>
                </c:pt>
                <c:pt idx="8">
                  <c:v>-7743.1399128377</c:v>
                </c:pt>
                <c:pt idx="9">
                  <c:v>-8301.423000412067</c:v>
                </c:pt>
                <c:pt idx="10">
                  <c:v>-8908.080454971337</c:v>
                </c:pt>
                <c:pt idx="11">
                  <c:v>-9559.58217612109</c:v>
                </c:pt>
                <c:pt idx="12">
                  <c:v>-10252.86469323661</c:v>
                </c:pt>
                <c:pt idx="13">
                  <c:v>-10985.2570479079</c:v>
                </c:pt>
                <c:pt idx="14">
                  <c:v>-11754.41700984445</c:v>
                </c:pt>
                <c:pt idx="15">
                  <c:v>-12558.27813557438</c:v>
                </c:pt>
                <c:pt idx="16">
                  <c:v>-13395.00640066232</c:v>
                </c:pt>
                <c:pt idx="17">
                  <c:v>-14262.96477968658</c:v>
                </c:pt>
                <c:pt idx="18">
                  <c:v>-15160.68426174417</c:v>
                </c:pt>
                <c:pt idx="19">
                  <c:v>-16086.84002872544</c:v>
                </c:pt>
                <c:pt idx="20">
                  <c:v>-17040.23176812161</c:v>
                </c:pt>
                <c:pt idx="21">
                  <c:v>-18019.76730409774</c:v>
                </c:pt>
                <c:pt idx="22">
                  <c:v>-19024.44890300964</c:v>
                </c:pt>
                <c:pt idx="23">
                  <c:v>-20053.36174592374</c:v>
                </c:pt>
                <c:pt idx="24">
                  <c:v>-21105.66416722865</c:v>
                </c:pt>
                <c:pt idx="25">
                  <c:v>-22180.5793412757</c:v>
                </c:pt>
                <c:pt idx="26">
                  <c:v>-23277.3881634262</c:v>
                </c:pt>
                <c:pt idx="27">
                  <c:v>-24395.4231221348</c:v>
                </c:pt>
                <c:pt idx="28">
                  <c:v>-25534.06299804571</c:v>
                </c:pt>
                <c:pt idx="29">
                  <c:v>-26692.72825704089</c:v>
                </c:pt>
                <c:pt idx="30">
                  <c:v>-27870.87702867165</c:v>
                </c:pt>
                <c:pt idx="31">
                  <c:v>-29068.00158089087</c:v>
                </c:pt>
                <c:pt idx="32">
                  <c:v>-30283.62521759007</c:v>
                </c:pt>
                <c:pt idx="33">
                  <c:v>-31517.29953798629</c:v>
                </c:pt>
                <c:pt idx="34">
                  <c:v>-32768.60200704763</c:v>
                </c:pt>
                <c:pt idx="35">
                  <c:v>-34037.13379439554</c:v>
                </c:pt>
                <c:pt idx="36">
                  <c:v>-35322.51784586608</c:v>
                </c:pt>
                <c:pt idx="37">
                  <c:v>-36624.3971574535</c:v>
                </c:pt>
                <c:pt idx="38">
                  <c:v>-37942.43322593282</c:v>
                </c:pt>
                <c:pt idx="39">
                  <c:v>-39276.30465425352</c:v>
                </c:pt>
                <c:pt idx="40">
                  <c:v>-40625.7058929558</c:v>
                </c:pt>
                <c:pt idx="41">
                  <c:v>-41990.34610150742</c:v>
                </c:pt>
                <c:pt idx="42">
                  <c:v>-43369.94811568015</c:v>
                </c:pt>
                <c:pt idx="43">
                  <c:v>-44764.24750896022</c:v>
                </c:pt>
                <c:pt idx="44">
                  <c:v>-46172.99173757374</c:v>
                </c:pt>
                <c:pt idx="45">
                  <c:v>-47595.93936005755</c:v>
                </c:pt>
                <c:pt idx="46">
                  <c:v>-49032.85932345625</c:v>
                </c:pt>
                <c:pt idx="47">
                  <c:v>-50483.53030921066</c:v>
                </c:pt>
                <c:pt idx="48">
                  <c:v>-51947.74013264768</c:v>
                </c:pt>
                <c:pt idx="49">
                  <c:v>-53425.2851907106</c:v>
                </c:pt>
                <c:pt idx="50">
                  <c:v>-54915.96995319608</c:v>
                </c:pt>
                <c:pt idx="51">
                  <c:v>-56419.6064933102</c:v>
                </c:pt>
                <c:pt idx="52">
                  <c:v>-57936.01405382773</c:v>
                </c:pt>
                <c:pt idx="53">
                  <c:v>-59465.01864555263</c:v>
                </c:pt>
                <c:pt idx="54">
                  <c:v>-61006.45267513558</c:v>
                </c:pt>
                <c:pt idx="55">
                  <c:v>-62560.15459962185</c:v>
                </c:pt>
                <c:pt idx="56">
                  <c:v>-64125.96860537722</c:v>
                </c:pt>
                <c:pt idx="57">
                  <c:v>-65703.74430928454</c:v>
                </c:pt>
                <c:pt idx="58">
                  <c:v>-67293.33648031729</c:v>
                </c:pt>
                <c:pt idx="59">
                  <c:v>-68894.60477978573</c:v>
                </c:pt>
                <c:pt idx="60">
                  <c:v>-70507.41351871988</c:v>
                </c:pt>
                <c:pt idx="61">
                  <c:v>-72131.6314310019</c:v>
                </c:pt>
                <c:pt idx="62">
                  <c:v>-73767.13146099273</c:v>
                </c:pt>
                <c:pt idx="63">
                  <c:v>-75413.79056451594</c:v>
                </c:pt>
                <c:pt idx="64">
                  <c:v>-77071.48952216681</c:v>
                </c:pt>
                <c:pt idx="65">
                  <c:v>-78740.11276400901</c:v>
                </c:pt>
                <c:pt idx="66">
                  <c:v>-80419.54820480494</c:v>
                </c:pt>
                <c:pt idx="67">
                  <c:v>-82109.68708900174</c:v>
                </c:pt>
                <c:pt idx="68">
                  <c:v>-83810.42384476229</c:v>
                </c:pt>
                <c:pt idx="69">
                  <c:v>-85521.6559463927</c:v>
                </c:pt>
                <c:pt idx="70">
                  <c:v>-87243.2837845715</c:v>
                </c:pt>
                <c:pt idx="71">
                  <c:v>-88975.2105438358</c:v>
                </c:pt>
                <c:pt idx="72">
                  <c:v>-90717.34208682616</c:v>
                </c:pt>
                <c:pt idx="73">
                  <c:v>-92469.58684482919</c:v>
                </c:pt>
                <c:pt idx="74">
                  <c:v>-94231.85571419764</c:v>
                </c:pt>
                <c:pt idx="75">
                  <c:v>-96004.06195825828</c:v>
                </c:pt>
                <c:pt idx="76">
                  <c:v>-97786.1211143493</c:v>
                </c:pt>
                <c:pt idx="77">
                  <c:v>-99577.95090565771</c:v>
                </c:pt>
                <c:pt idx="78">
                  <c:v>-101379.4711575495</c:v>
                </c:pt>
                <c:pt idx="79">
                  <c:v>-103190.6037181123</c:v>
                </c:pt>
                <c:pt idx="80">
                  <c:v>-105011.2723826476</c:v>
                </c:pt>
                <c:pt idx="81">
                  <c:v>-106841.4028218704</c:v>
                </c:pt>
                <c:pt idx="82">
                  <c:v>-108680.9225135937</c:v>
                </c:pt>
                <c:pt idx="83">
                  <c:v>-110529.7606776861</c:v>
                </c:pt>
                <c:pt idx="84">
                  <c:v>-112387.8482141111</c:v>
                </c:pt>
                <c:pt idx="85">
                  <c:v>-114255.1176438685</c:v>
                </c:pt>
                <c:pt idx="86">
                  <c:v>-116131.5030526673</c:v>
                </c:pt>
                <c:pt idx="87">
                  <c:v>-118016.9400371771</c:v>
                </c:pt>
                <c:pt idx="88">
                  <c:v>-119911.365653711</c:v>
                </c:pt>
                <c:pt idx="89">
                  <c:v>-121814.7183692034</c:v>
                </c:pt>
                <c:pt idx="90">
                  <c:v>-123726.9380143577</c:v>
                </c:pt>
                <c:pt idx="91">
                  <c:v>-125647.9657388437</c:v>
                </c:pt>
                <c:pt idx="92">
                  <c:v>-127577.7439684352</c:v>
                </c:pt>
                <c:pt idx="93">
                  <c:v>-129516.2163639828</c:v>
                </c:pt>
                <c:pt idx="94">
                  <c:v>-131463.3277821248</c:v>
                </c:pt>
                <c:pt idx="95">
                  <c:v>-133419.0242376477</c:v>
                </c:pt>
                <c:pt idx="96">
                  <c:v>-135383.2528674063</c:v>
                </c:pt>
                <c:pt idx="97">
                  <c:v>-137355.9618957281</c:v>
                </c:pt>
                <c:pt idx="98">
                  <c:v>-139337.1006012226</c:v>
                </c:pt>
                <c:pt idx="99">
                  <c:v>-141326.6192849278</c:v>
                </c:pt>
                <c:pt idx="100">
                  <c:v>-143324.4692397257</c:v>
                </c:pt>
                <c:pt idx="101">
                  <c:v>-145330.6027209654</c:v>
                </c:pt>
                <c:pt idx="102">
                  <c:v>-147344.9729182329</c:v>
                </c:pt>
                <c:pt idx="103">
                  <c:v>-149367.533928215</c:v>
                </c:pt>
                <c:pt idx="104">
                  <c:v>-151398.2407286022</c:v>
                </c:pt>
                <c:pt idx="105">
                  <c:v>-153437.0491529834</c:v>
                </c:pt>
                <c:pt idx="106">
                  <c:v>-155483.8522245872</c:v>
                </c:pt>
                <c:pt idx="107">
                  <c:v>-157538.7060508571</c:v>
                </c:pt>
                <c:pt idx="108">
                  <c:v>-159601.4657689291</c:v>
                </c:pt>
                <c:pt idx="109">
                  <c:v>-161672.0500036545</c:v>
                </c:pt>
                <c:pt idx="110">
                  <c:v>-163750.3797007714</c:v>
                </c:pt>
                <c:pt idx="111">
                  <c:v>-165836.3779776059</c:v>
                </c:pt>
                <c:pt idx="112">
                  <c:v>-167929.9699886736</c:v>
                </c:pt>
                <c:pt idx="113">
                  <c:v>-170031.0828043941</c:v>
                </c:pt>
                <c:pt idx="114">
                  <c:v>-172139.6453013633</c:v>
                </c:pt>
                <c:pt idx="115">
                  <c:v>-174255.588062835</c:v>
                </c:pt>
                <c:pt idx="116">
                  <c:v>-176378.843288235</c:v>
                </c:pt>
                <c:pt idx="117">
                  <c:v>-178509.3447106837</c:v>
                </c:pt>
                <c:pt idx="118">
                  <c:v>-180647.0275216285</c:v>
                </c:pt>
                <c:pt idx="119">
                  <c:v>-182791.8283018054</c:v>
                </c:pt>
                <c:pt idx="120">
                  <c:v>-184943.6849578418</c:v>
                </c:pt>
                <c:pt idx="121">
                  <c:v>-187102.5366638981</c:v>
                </c:pt>
                <c:pt idx="122">
                  <c:v>-189268.3238078185</c:v>
                </c:pt>
                <c:pt idx="123">
                  <c:v>-191440.9879413261</c:v>
                </c:pt>
                <c:pt idx="124">
                  <c:v>-193620.4717338509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mozr!$B$4:$B$128</c:f>
              <c:numCache>
                <c:formatCode>General</c:formatCode>
                <c:ptCount val="12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  <c:pt idx="20">
                  <c:v>420.0</c:v>
                </c:pt>
                <c:pt idx="21">
                  <c:v>440.0</c:v>
                </c:pt>
                <c:pt idx="22">
                  <c:v>460.0</c:v>
                </c:pt>
                <c:pt idx="23">
                  <c:v>480.0</c:v>
                </c:pt>
                <c:pt idx="24">
                  <c:v>500.0</c:v>
                </c:pt>
                <c:pt idx="25">
                  <c:v>520.0</c:v>
                </c:pt>
                <c:pt idx="26">
                  <c:v>540.0</c:v>
                </c:pt>
                <c:pt idx="27">
                  <c:v>560.0</c:v>
                </c:pt>
                <c:pt idx="28">
                  <c:v>580.0</c:v>
                </c:pt>
                <c:pt idx="29">
                  <c:v>600.0</c:v>
                </c:pt>
                <c:pt idx="30">
                  <c:v>620.0</c:v>
                </c:pt>
                <c:pt idx="31">
                  <c:v>640.0</c:v>
                </c:pt>
                <c:pt idx="32">
                  <c:v>660.0</c:v>
                </c:pt>
                <c:pt idx="33">
                  <c:v>680.0</c:v>
                </c:pt>
                <c:pt idx="34">
                  <c:v>700.0</c:v>
                </c:pt>
                <c:pt idx="35">
                  <c:v>720.0</c:v>
                </c:pt>
                <c:pt idx="36">
                  <c:v>740.0</c:v>
                </c:pt>
                <c:pt idx="37">
                  <c:v>760.0</c:v>
                </c:pt>
                <c:pt idx="38">
                  <c:v>780.0</c:v>
                </c:pt>
                <c:pt idx="39">
                  <c:v>800.0</c:v>
                </c:pt>
                <c:pt idx="40">
                  <c:v>820.0</c:v>
                </c:pt>
                <c:pt idx="41">
                  <c:v>840.0</c:v>
                </c:pt>
                <c:pt idx="42">
                  <c:v>860.0</c:v>
                </c:pt>
                <c:pt idx="43">
                  <c:v>880.0</c:v>
                </c:pt>
                <c:pt idx="44">
                  <c:v>900.0</c:v>
                </c:pt>
                <c:pt idx="45">
                  <c:v>920.0</c:v>
                </c:pt>
                <c:pt idx="46">
                  <c:v>940.0</c:v>
                </c:pt>
                <c:pt idx="47">
                  <c:v>960.0</c:v>
                </c:pt>
                <c:pt idx="48">
                  <c:v>980.0</c:v>
                </c:pt>
                <c:pt idx="49">
                  <c:v>1000.0</c:v>
                </c:pt>
                <c:pt idx="50">
                  <c:v>1020.0</c:v>
                </c:pt>
                <c:pt idx="51">
                  <c:v>1040.0</c:v>
                </c:pt>
                <c:pt idx="52">
                  <c:v>1060.0</c:v>
                </c:pt>
                <c:pt idx="53">
                  <c:v>1080.0</c:v>
                </c:pt>
                <c:pt idx="54">
                  <c:v>1100.0</c:v>
                </c:pt>
                <c:pt idx="55">
                  <c:v>1120.0</c:v>
                </c:pt>
                <c:pt idx="56">
                  <c:v>1140.0</c:v>
                </c:pt>
                <c:pt idx="57">
                  <c:v>1160.0</c:v>
                </c:pt>
                <c:pt idx="58">
                  <c:v>1180.0</c:v>
                </c:pt>
                <c:pt idx="59">
                  <c:v>1200.0</c:v>
                </c:pt>
                <c:pt idx="60">
                  <c:v>1220.0</c:v>
                </c:pt>
                <c:pt idx="61">
                  <c:v>1240.0</c:v>
                </c:pt>
                <c:pt idx="62">
                  <c:v>1260.0</c:v>
                </c:pt>
                <c:pt idx="63">
                  <c:v>1280.0</c:v>
                </c:pt>
                <c:pt idx="64">
                  <c:v>1300.0</c:v>
                </c:pt>
                <c:pt idx="65">
                  <c:v>1320.0</c:v>
                </c:pt>
                <c:pt idx="66">
                  <c:v>1340.0</c:v>
                </c:pt>
                <c:pt idx="67">
                  <c:v>1360.0</c:v>
                </c:pt>
                <c:pt idx="68">
                  <c:v>1380.0</c:v>
                </c:pt>
                <c:pt idx="69">
                  <c:v>1400.0</c:v>
                </c:pt>
                <c:pt idx="70">
                  <c:v>1420.0</c:v>
                </c:pt>
                <c:pt idx="71">
                  <c:v>1440.0</c:v>
                </c:pt>
                <c:pt idx="72">
                  <c:v>1460.0</c:v>
                </c:pt>
                <c:pt idx="73">
                  <c:v>1480.0</c:v>
                </c:pt>
                <c:pt idx="74">
                  <c:v>1500.0</c:v>
                </c:pt>
                <c:pt idx="75">
                  <c:v>1520.0</c:v>
                </c:pt>
                <c:pt idx="76">
                  <c:v>1540.0</c:v>
                </c:pt>
                <c:pt idx="77">
                  <c:v>1560.0</c:v>
                </c:pt>
                <c:pt idx="78">
                  <c:v>1580.0</c:v>
                </c:pt>
                <c:pt idx="79">
                  <c:v>1600.0</c:v>
                </c:pt>
                <c:pt idx="80">
                  <c:v>1620.0</c:v>
                </c:pt>
                <c:pt idx="81">
                  <c:v>1640.0</c:v>
                </c:pt>
                <c:pt idx="82">
                  <c:v>1660.0</c:v>
                </c:pt>
                <c:pt idx="83">
                  <c:v>1680.0</c:v>
                </c:pt>
                <c:pt idx="84">
                  <c:v>1700.0</c:v>
                </c:pt>
                <c:pt idx="85">
                  <c:v>1720.0</c:v>
                </c:pt>
                <c:pt idx="86">
                  <c:v>1740.0</c:v>
                </c:pt>
                <c:pt idx="87">
                  <c:v>1760.0</c:v>
                </c:pt>
                <c:pt idx="88">
                  <c:v>1780.0</c:v>
                </c:pt>
                <c:pt idx="89">
                  <c:v>1800.0</c:v>
                </c:pt>
                <c:pt idx="90">
                  <c:v>1820.0</c:v>
                </c:pt>
                <c:pt idx="91">
                  <c:v>1840.0</c:v>
                </c:pt>
                <c:pt idx="92">
                  <c:v>1860.0</c:v>
                </c:pt>
                <c:pt idx="93">
                  <c:v>1880.0</c:v>
                </c:pt>
                <c:pt idx="94">
                  <c:v>1900.0</c:v>
                </c:pt>
                <c:pt idx="95">
                  <c:v>1920.0</c:v>
                </c:pt>
                <c:pt idx="96">
                  <c:v>1940.0</c:v>
                </c:pt>
                <c:pt idx="97">
                  <c:v>1960.0</c:v>
                </c:pt>
                <c:pt idx="98">
                  <c:v>1980.0</c:v>
                </c:pt>
                <c:pt idx="99">
                  <c:v>2000.0</c:v>
                </c:pt>
                <c:pt idx="100">
                  <c:v>2020.0</c:v>
                </c:pt>
                <c:pt idx="101">
                  <c:v>2040.0</c:v>
                </c:pt>
                <c:pt idx="102">
                  <c:v>2060.0</c:v>
                </c:pt>
                <c:pt idx="103">
                  <c:v>2080.0</c:v>
                </c:pt>
                <c:pt idx="104">
                  <c:v>2100.0</c:v>
                </c:pt>
                <c:pt idx="105">
                  <c:v>2120.0</c:v>
                </c:pt>
                <c:pt idx="106">
                  <c:v>2140.0</c:v>
                </c:pt>
                <c:pt idx="107">
                  <c:v>2160.0</c:v>
                </c:pt>
                <c:pt idx="108">
                  <c:v>2180.0</c:v>
                </c:pt>
                <c:pt idx="109">
                  <c:v>2200.0</c:v>
                </c:pt>
                <c:pt idx="110">
                  <c:v>2220.0</c:v>
                </c:pt>
                <c:pt idx="111">
                  <c:v>2240.0</c:v>
                </c:pt>
                <c:pt idx="112">
                  <c:v>2260.0</c:v>
                </c:pt>
                <c:pt idx="113">
                  <c:v>2280.0</c:v>
                </c:pt>
                <c:pt idx="114">
                  <c:v>2300.0</c:v>
                </c:pt>
                <c:pt idx="115">
                  <c:v>2320.0</c:v>
                </c:pt>
                <c:pt idx="116">
                  <c:v>2340.0</c:v>
                </c:pt>
                <c:pt idx="117">
                  <c:v>2360.0</c:v>
                </c:pt>
                <c:pt idx="118">
                  <c:v>2380.0</c:v>
                </c:pt>
                <c:pt idx="119">
                  <c:v>2400.0</c:v>
                </c:pt>
                <c:pt idx="120">
                  <c:v>2420.0</c:v>
                </c:pt>
                <c:pt idx="121">
                  <c:v>2440.0</c:v>
                </c:pt>
                <c:pt idx="122">
                  <c:v>2460.0</c:v>
                </c:pt>
                <c:pt idx="123">
                  <c:v>2480.0</c:v>
                </c:pt>
                <c:pt idx="124">
                  <c:v>2500.0</c:v>
                </c:pt>
              </c:numCache>
            </c:numRef>
          </c:xVal>
          <c:yVal>
            <c:numRef>
              <c:f>mozr!$D$4:$D$128</c:f>
              <c:numCache>
                <c:formatCode>General</c:formatCode>
                <c:ptCount val="125"/>
                <c:pt idx="0">
                  <c:v>1700.630533661347</c:v>
                </c:pt>
                <c:pt idx="1">
                  <c:v>1324.06400255773</c:v>
                </c:pt>
                <c:pt idx="2">
                  <c:v>1099.793308007003</c:v>
                </c:pt>
                <c:pt idx="3">
                  <c:v>806.3583606000091</c:v>
                </c:pt>
                <c:pt idx="4">
                  <c:v>425.2968607678415</c:v>
                </c:pt>
                <c:pt idx="5">
                  <c:v>-38.13887454479779</c:v>
                </c:pt>
                <c:pt idx="6">
                  <c:v>-575.5967054329335</c:v>
                </c:pt>
                <c:pt idx="7">
                  <c:v>-1179.242167244322</c:v>
                </c:pt>
                <c:pt idx="8">
                  <c:v>-1842.352546025402</c:v>
                </c:pt>
                <c:pt idx="9">
                  <c:v>-2559.269495627677</c:v>
                </c:pt>
                <c:pt idx="10">
                  <c:v>-3325.229551552466</c:v>
                </c:pt>
                <c:pt idx="11">
                  <c:v>-4136.196198238763</c:v>
                </c:pt>
                <c:pt idx="12">
                  <c:v>-4988.719682550295</c:v>
                </c:pt>
                <c:pt idx="13">
                  <c:v>-5879.825632571436</c:v>
                </c:pt>
                <c:pt idx="14">
                  <c:v>-6806.927759787716</c:v>
                </c:pt>
                <c:pt idx="15">
                  <c:v>-7767.759439352771</c:v>
                </c:pt>
                <c:pt idx="16">
                  <c:v>-8760.319781698274</c:v>
                </c:pt>
                <c:pt idx="17">
                  <c:v>-9782.830782720566</c:v>
                </c:pt>
                <c:pt idx="18">
                  <c:v>-10833.70297156664</c:v>
                </c:pt>
                <c:pt idx="19">
                  <c:v>-11911.50762015049</c:v>
                </c:pt>
                <c:pt idx="20">
                  <c:v>-13014.95406128626</c:v>
                </c:pt>
                <c:pt idx="21">
                  <c:v>-14142.87101910653</c:v>
                </c:pt>
                <c:pt idx="22">
                  <c:v>-15294.19111862327</c:v>
                </c:pt>
                <c:pt idx="23">
                  <c:v>-16467.93793609731</c:v>
                </c:pt>
                <c:pt idx="24">
                  <c:v>-17663.21509695502</c:v>
                </c:pt>
                <c:pt idx="25">
                  <c:v>-18879.19703683199</c:v>
                </c:pt>
                <c:pt idx="26">
                  <c:v>-20115.12112364219</c:v>
                </c:pt>
                <c:pt idx="27">
                  <c:v>-21370.28090134456</c:v>
                </c:pt>
                <c:pt idx="28">
                  <c:v>-22644.02026434456</c:v>
                </c:pt>
                <c:pt idx="29">
                  <c:v>-23935.72840887434</c:v>
                </c:pt>
                <c:pt idx="30">
                  <c:v>-25244.83543691598</c:v>
                </c:pt>
                <c:pt idx="31">
                  <c:v>-26570.80851122454</c:v>
                </c:pt>
                <c:pt idx="32">
                  <c:v>-27913.14847823267</c:v>
                </c:pt>
                <c:pt idx="33">
                  <c:v>-29271.38689016281</c:v>
                </c:pt>
                <c:pt idx="34">
                  <c:v>-30645.0833693535</c:v>
                </c:pt>
                <c:pt idx="35">
                  <c:v>-32033.82326724842</c:v>
                </c:pt>
                <c:pt idx="36">
                  <c:v>-33437.21557817225</c:v>
                </c:pt>
                <c:pt idx="37">
                  <c:v>-34854.89107429329</c:v>
                </c:pt>
                <c:pt idx="38">
                  <c:v>-36286.50063332932</c:v>
                </c:pt>
                <c:pt idx="39">
                  <c:v>-37731.71373481762</c:v>
                </c:pt>
                <c:pt idx="40">
                  <c:v>-39190.21710430426</c:v>
                </c:pt>
                <c:pt idx="41">
                  <c:v>-40661.71348776093</c:v>
                </c:pt>
                <c:pt idx="42">
                  <c:v>-42145.92054100855</c:v>
                </c:pt>
                <c:pt idx="43">
                  <c:v>-43642.56982100544</c:v>
                </c:pt>
                <c:pt idx="44">
                  <c:v>-45151.40586761582</c:v>
                </c:pt>
                <c:pt idx="45">
                  <c:v>-46672.18536596242</c:v>
                </c:pt>
                <c:pt idx="46">
                  <c:v>-48204.67638073508</c:v>
                </c:pt>
                <c:pt idx="47">
                  <c:v>-49748.65765490957</c:v>
                </c:pt>
                <c:pt idx="48">
                  <c:v>-51303.91796625937</c:v>
                </c:pt>
                <c:pt idx="49">
                  <c:v>-52870.25553583888</c:v>
                </c:pt>
                <c:pt idx="50">
                  <c:v>-54447.47748330732</c:v>
                </c:pt>
                <c:pt idx="51">
                  <c:v>-56035.39932455526</c:v>
                </c:pt>
                <c:pt idx="52">
                  <c:v>-57633.84450761261</c:v>
                </c:pt>
                <c:pt idx="53">
                  <c:v>-59242.64398326814</c:v>
                </c:pt>
                <c:pt idx="54">
                  <c:v>-60861.63580721812</c:v>
                </c:pt>
                <c:pt idx="55">
                  <c:v>-62490.6647709096</c:v>
                </c:pt>
                <c:pt idx="56">
                  <c:v>-64129.58205853964</c:v>
                </c:pt>
                <c:pt idx="57">
                  <c:v>-65778.24492793853</c:v>
                </c:pt>
                <c:pt idx="58">
                  <c:v>-67436.51641329717</c:v>
                </c:pt>
                <c:pt idx="59">
                  <c:v>-69104.26504790287</c:v>
                </c:pt>
                <c:pt idx="60">
                  <c:v>-70781.36460523084</c:v>
                </c:pt>
                <c:pt idx="61">
                  <c:v>-72467.69385689961</c:v>
                </c:pt>
                <c:pt idx="62">
                  <c:v>-74163.13634614014</c:v>
                </c:pt>
                <c:pt idx="63">
                  <c:v>-75867.58017555751</c:v>
                </c:pt>
                <c:pt idx="64">
                  <c:v>-77580.91780807693</c:v>
                </c:pt>
                <c:pt idx="65">
                  <c:v>-79303.04588006689</c:v>
                </c:pt>
                <c:pt idx="66">
                  <c:v>-81033.86502572313</c:v>
                </c:pt>
                <c:pt idx="67">
                  <c:v>-82773.2797118798</c:v>
                </c:pt>
                <c:pt idx="68">
                  <c:v>-84521.19808248443</c:v>
                </c:pt>
                <c:pt idx="69">
                  <c:v>-86277.53181204265</c:v>
                </c:pt>
                <c:pt idx="70">
                  <c:v>-88042.1959673948</c:v>
                </c:pt>
                <c:pt idx="71">
                  <c:v>-89815.10887724099</c:v>
                </c:pt>
                <c:pt idx="72">
                  <c:v>-91596.19200888124</c:v>
                </c:pt>
                <c:pt idx="73">
                  <c:v>-93385.36985167727</c:v>
                </c:pt>
                <c:pt idx="74">
                  <c:v>-95182.56980678523</c:v>
                </c:pt>
                <c:pt idx="75">
                  <c:v>-96987.72208274425</c:v>
                </c:pt>
                <c:pt idx="76">
                  <c:v>-98800.75959653576</c:v>
                </c:pt>
                <c:pt idx="77">
                  <c:v>-100621.6178797625</c:v>
                </c:pt>
                <c:pt idx="78">
                  <c:v>-102450.2349896181</c:v>
                </c:pt>
                <c:pt idx="79">
                  <c:v>-104286.551424347</c:v>
                </c:pt>
                <c:pt idx="80">
                  <c:v>-106130.5100429162</c:v>
                </c:pt>
                <c:pt idx="81">
                  <c:v>-107982.0559886374</c:v>
                </c:pt>
                <c:pt idx="82">
                  <c:v>-109841.1366165019</c:v>
                </c:pt>
                <c:pt idx="83">
                  <c:v>-111707.7014240054</c:v>
                </c:pt>
                <c:pt idx="84">
                  <c:v>-113581.7019852546</c:v>
                </c:pt>
                <c:pt idx="85">
                  <c:v>-115463.0918881646</c:v>
                </c:pt>
                <c:pt idx="86">
                  <c:v>-117351.8266745673</c:v>
                </c:pt>
                <c:pt idx="87">
                  <c:v>-119247.8637830649</c:v>
                </c:pt>
                <c:pt idx="88">
                  <c:v>-121151.1624944726</c:v>
                </c:pt>
                <c:pt idx="89">
                  <c:v>-123061.6838797051</c:v>
                </c:pt>
                <c:pt idx="90">
                  <c:v>-124979.3907499739</c:v>
                </c:pt>
                <c:pt idx="91">
                  <c:v>-126904.2476091648</c:v>
                </c:pt>
                <c:pt idx="92">
                  <c:v>-128836.2206082825</c:v>
                </c:pt>
                <c:pt idx="93">
                  <c:v>-130775.2775018469</c:v>
                </c:pt>
                <c:pt idx="94">
                  <c:v>-132721.3876061411</c:v>
                </c:pt>
                <c:pt idx="95">
                  <c:v>-134674.5217592123</c:v>
                </c:pt>
                <c:pt idx="96">
                  <c:v>-136634.6522825345</c:v>
                </c:pt>
                <c:pt idx="97">
                  <c:v>-138601.7529442481</c:v>
                </c:pt>
                <c:pt idx="98">
                  <c:v>-140575.798923897</c:v>
                </c:pt>
                <c:pt idx="99">
                  <c:v>-142556.7667785854</c:v>
                </c:pt>
                <c:pt idx="100">
                  <c:v>-144544.6344104861</c:v>
                </c:pt>
                <c:pt idx="101">
                  <c:v>-146539.3810356326</c:v>
                </c:pt>
                <c:pt idx="102">
                  <c:v>-148540.9871539312</c:v>
                </c:pt>
                <c:pt idx="103">
                  <c:v>-150549.4345203361</c:v>
                </c:pt>
                <c:pt idx="104">
                  <c:v>-152564.7061171297</c:v>
                </c:pt>
                <c:pt idx="105">
                  <c:v>-154586.7861272577</c:v>
                </c:pt>
                <c:pt idx="106">
                  <c:v>-156886.827077274</c:v>
                </c:pt>
                <c:pt idx="107">
                  <c:v>-158900.7395305055</c:v>
                </c:pt>
                <c:pt idx="108">
                  <c:v>-160923.419461651</c:v>
                </c:pt>
                <c:pt idx="109">
                  <c:v>-162954.702413796</c:v>
                </c:pt>
                <c:pt idx="110">
                  <c:v>-164994.4349143245</c:v>
                </c:pt>
                <c:pt idx="111">
                  <c:v>-167042.4733554326</c:v>
                </c:pt>
                <c:pt idx="112">
                  <c:v>-169098.6830055452</c:v>
                </c:pt>
                <c:pt idx="113">
                  <c:v>-171162.9371351102</c:v>
                </c:pt>
                <c:pt idx="114">
                  <c:v>-173235.1162424645</c:v>
                </c:pt>
                <c:pt idx="115">
                  <c:v>-175315.1073673657</c:v>
                </c:pt>
                <c:pt idx="116">
                  <c:v>-177402.8034814182</c:v>
                </c:pt>
                <c:pt idx="117">
                  <c:v>-179498.1029460338</c:v>
                </c:pt>
                <c:pt idx="118">
                  <c:v>-181600.9090297729</c:v>
                </c:pt>
                <c:pt idx="119">
                  <c:v>-183711.1294779662</c:v>
                </c:pt>
                <c:pt idx="120">
                  <c:v>-185828.6761284238</c:v>
                </c:pt>
                <c:pt idx="121">
                  <c:v>-187953.4645678102</c:v>
                </c:pt>
                <c:pt idx="122">
                  <c:v>-190085.4138239573</c:v>
                </c:pt>
                <c:pt idx="123">
                  <c:v>-192224.4460899665</c:v>
                </c:pt>
                <c:pt idx="124">
                  <c:v>-194370.4864764645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mozr!$B$4:$B$128</c:f>
              <c:numCache>
                <c:formatCode>General</c:formatCode>
                <c:ptCount val="12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  <c:pt idx="20">
                  <c:v>420.0</c:v>
                </c:pt>
                <c:pt idx="21">
                  <c:v>440.0</c:v>
                </c:pt>
                <c:pt idx="22">
                  <c:v>460.0</c:v>
                </c:pt>
                <c:pt idx="23">
                  <c:v>480.0</c:v>
                </c:pt>
                <c:pt idx="24">
                  <c:v>500.0</c:v>
                </c:pt>
                <c:pt idx="25">
                  <c:v>520.0</c:v>
                </c:pt>
                <c:pt idx="26">
                  <c:v>540.0</c:v>
                </c:pt>
                <c:pt idx="27">
                  <c:v>560.0</c:v>
                </c:pt>
                <c:pt idx="28">
                  <c:v>580.0</c:v>
                </c:pt>
                <c:pt idx="29">
                  <c:v>600.0</c:v>
                </c:pt>
                <c:pt idx="30">
                  <c:v>620.0</c:v>
                </c:pt>
                <c:pt idx="31">
                  <c:v>640.0</c:v>
                </c:pt>
                <c:pt idx="32">
                  <c:v>660.0</c:v>
                </c:pt>
                <c:pt idx="33">
                  <c:v>680.0</c:v>
                </c:pt>
                <c:pt idx="34">
                  <c:v>700.0</c:v>
                </c:pt>
                <c:pt idx="35">
                  <c:v>720.0</c:v>
                </c:pt>
                <c:pt idx="36">
                  <c:v>740.0</c:v>
                </c:pt>
                <c:pt idx="37">
                  <c:v>760.0</c:v>
                </c:pt>
                <c:pt idx="38">
                  <c:v>780.0</c:v>
                </c:pt>
                <c:pt idx="39">
                  <c:v>800.0</c:v>
                </c:pt>
                <c:pt idx="40">
                  <c:v>820.0</c:v>
                </c:pt>
                <c:pt idx="41">
                  <c:v>840.0</c:v>
                </c:pt>
                <c:pt idx="42">
                  <c:v>860.0</c:v>
                </c:pt>
                <c:pt idx="43">
                  <c:v>880.0</c:v>
                </c:pt>
                <c:pt idx="44">
                  <c:v>900.0</c:v>
                </c:pt>
                <c:pt idx="45">
                  <c:v>920.0</c:v>
                </c:pt>
                <c:pt idx="46">
                  <c:v>940.0</c:v>
                </c:pt>
                <c:pt idx="47">
                  <c:v>960.0</c:v>
                </c:pt>
                <c:pt idx="48">
                  <c:v>980.0</c:v>
                </c:pt>
                <c:pt idx="49">
                  <c:v>1000.0</c:v>
                </c:pt>
                <c:pt idx="50">
                  <c:v>1020.0</c:v>
                </c:pt>
                <c:pt idx="51">
                  <c:v>1040.0</c:v>
                </c:pt>
                <c:pt idx="52">
                  <c:v>1060.0</c:v>
                </c:pt>
                <c:pt idx="53">
                  <c:v>1080.0</c:v>
                </c:pt>
                <c:pt idx="54">
                  <c:v>1100.0</c:v>
                </c:pt>
                <c:pt idx="55">
                  <c:v>1120.0</c:v>
                </c:pt>
                <c:pt idx="56">
                  <c:v>1140.0</c:v>
                </c:pt>
                <c:pt idx="57">
                  <c:v>1160.0</c:v>
                </c:pt>
                <c:pt idx="58">
                  <c:v>1180.0</c:v>
                </c:pt>
                <c:pt idx="59">
                  <c:v>1200.0</c:v>
                </c:pt>
                <c:pt idx="60">
                  <c:v>1220.0</c:v>
                </c:pt>
                <c:pt idx="61">
                  <c:v>1240.0</c:v>
                </c:pt>
                <c:pt idx="62">
                  <c:v>1260.0</c:v>
                </c:pt>
                <c:pt idx="63">
                  <c:v>1280.0</c:v>
                </c:pt>
                <c:pt idx="64">
                  <c:v>1300.0</c:v>
                </c:pt>
                <c:pt idx="65">
                  <c:v>1320.0</c:v>
                </c:pt>
                <c:pt idx="66">
                  <c:v>1340.0</c:v>
                </c:pt>
                <c:pt idx="67">
                  <c:v>1360.0</c:v>
                </c:pt>
                <c:pt idx="68">
                  <c:v>1380.0</c:v>
                </c:pt>
                <c:pt idx="69">
                  <c:v>1400.0</c:v>
                </c:pt>
                <c:pt idx="70">
                  <c:v>1420.0</c:v>
                </c:pt>
                <c:pt idx="71">
                  <c:v>1440.0</c:v>
                </c:pt>
                <c:pt idx="72">
                  <c:v>1460.0</c:v>
                </c:pt>
                <c:pt idx="73">
                  <c:v>1480.0</c:v>
                </c:pt>
                <c:pt idx="74">
                  <c:v>1500.0</c:v>
                </c:pt>
                <c:pt idx="75">
                  <c:v>1520.0</c:v>
                </c:pt>
                <c:pt idx="76">
                  <c:v>1540.0</c:v>
                </c:pt>
                <c:pt idx="77">
                  <c:v>1560.0</c:v>
                </c:pt>
                <c:pt idx="78">
                  <c:v>1580.0</c:v>
                </c:pt>
                <c:pt idx="79">
                  <c:v>1600.0</c:v>
                </c:pt>
                <c:pt idx="80">
                  <c:v>1620.0</c:v>
                </c:pt>
                <c:pt idx="81">
                  <c:v>1640.0</c:v>
                </c:pt>
                <c:pt idx="82">
                  <c:v>1660.0</c:v>
                </c:pt>
                <c:pt idx="83">
                  <c:v>1680.0</c:v>
                </c:pt>
                <c:pt idx="84">
                  <c:v>1700.0</c:v>
                </c:pt>
                <c:pt idx="85">
                  <c:v>1720.0</c:v>
                </c:pt>
                <c:pt idx="86">
                  <c:v>1740.0</c:v>
                </c:pt>
                <c:pt idx="87">
                  <c:v>1760.0</c:v>
                </c:pt>
                <c:pt idx="88">
                  <c:v>1780.0</c:v>
                </c:pt>
                <c:pt idx="89">
                  <c:v>1800.0</c:v>
                </c:pt>
                <c:pt idx="90">
                  <c:v>1820.0</c:v>
                </c:pt>
                <c:pt idx="91">
                  <c:v>1840.0</c:v>
                </c:pt>
                <c:pt idx="92">
                  <c:v>1860.0</c:v>
                </c:pt>
                <c:pt idx="93">
                  <c:v>1880.0</c:v>
                </c:pt>
                <c:pt idx="94">
                  <c:v>1900.0</c:v>
                </c:pt>
                <c:pt idx="95">
                  <c:v>1920.0</c:v>
                </c:pt>
                <c:pt idx="96">
                  <c:v>1940.0</c:v>
                </c:pt>
                <c:pt idx="97">
                  <c:v>1960.0</c:v>
                </c:pt>
                <c:pt idx="98">
                  <c:v>1980.0</c:v>
                </c:pt>
                <c:pt idx="99">
                  <c:v>2000.0</c:v>
                </c:pt>
                <c:pt idx="100">
                  <c:v>2020.0</c:v>
                </c:pt>
                <c:pt idx="101">
                  <c:v>2040.0</c:v>
                </c:pt>
                <c:pt idx="102">
                  <c:v>2060.0</c:v>
                </c:pt>
                <c:pt idx="103">
                  <c:v>2080.0</c:v>
                </c:pt>
                <c:pt idx="104">
                  <c:v>2100.0</c:v>
                </c:pt>
                <c:pt idx="105">
                  <c:v>2120.0</c:v>
                </c:pt>
                <c:pt idx="106">
                  <c:v>2140.0</c:v>
                </c:pt>
                <c:pt idx="107">
                  <c:v>2160.0</c:v>
                </c:pt>
                <c:pt idx="108">
                  <c:v>2180.0</c:v>
                </c:pt>
                <c:pt idx="109">
                  <c:v>2200.0</c:v>
                </c:pt>
                <c:pt idx="110">
                  <c:v>2220.0</c:v>
                </c:pt>
                <c:pt idx="111">
                  <c:v>2240.0</c:v>
                </c:pt>
                <c:pt idx="112">
                  <c:v>2260.0</c:v>
                </c:pt>
                <c:pt idx="113">
                  <c:v>2280.0</c:v>
                </c:pt>
                <c:pt idx="114">
                  <c:v>2300.0</c:v>
                </c:pt>
                <c:pt idx="115">
                  <c:v>2320.0</c:v>
                </c:pt>
                <c:pt idx="116">
                  <c:v>2340.0</c:v>
                </c:pt>
                <c:pt idx="117">
                  <c:v>2360.0</c:v>
                </c:pt>
                <c:pt idx="118">
                  <c:v>2380.0</c:v>
                </c:pt>
                <c:pt idx="119">
                  <c:v>2400.0</c:v>
                </c:pt>
                <c:pt idx="120">
                  <c:v>2420.0</c:v>
                </c:pt>
                <c:pt idx="121">
                  <c:v>2440.0</c:v>
                </c:pt>
                <c:pt idx="122">
                  <c:v>2460.0</c:v>
                </c:pt>
                <c:pt idx="123">
                  <c:v>2480.0</c:v>
                </c:pt>
                <c:pt idx="124">
                  <c:v>2500.0</c:v>
                </c:pt>
              </c:numCache>
            </c:numRef>
          </c:xVal>
          <c:yVal>
            <c:numRef>
              <c:f>mozr!$E$4:$E$128</c:f>
              <c:numCache>
                <c:formatCode>General</c:formatCode>
                <c:ptCount val="125"/>
                <c:pt idx="0">
                  <c:v>12950.61322505686</c:v>
                </c:pt>
                <c:pt idx="1">
                  <c:v>12284.89647022362</c:v>
                </c:pt>
                <c:pt idx="2">
                  <c:v>11945.67504739058</c:v>
                </c:pt>
                <c:pt idx="3">
                  <c:v>11584.46113467034</c:v>
                </c:pt>
                <c:pt idx="4">
                  <c:v>11155.92991003557</c:v>
                </c:pt>
                <c:pt idx="5">
                  <c:v>10655.73680716817</c:v>
                </c:pt>
                <c:pt idx="6">
                  <c:v>10087.77782719021</c:v>
                </c:pt>
                <c:pt idx="7">
                  <c:v>9457.454094210212</c:v>
                </c:pt>
                <c:pt idx="8">
                  <c:v>8770.003929158685</c:v>
                </c:pt>
                <c:pt idx="9">
                  <c:v>8030.104602671135</c:v>
                </c:pt>
                <c:pt idx="10">
                  <c:v>7241.830910088229</c:v>
                </c:pt>
                <c:pt idx="11">
                  <c:v>6408.712952343389</c:v>
                </c:pt>
                <c:pt idx="12">
                  <c:v>5533.814200835162</c:v>
                </c:pt>
                <c:pt idx="13">
                  <c:v>4619.805615051835</c:v>
                </c:pt>
                <c:pt idx="14">
                  <c:v>3669.029426748965</c:v>
                </c:pt>
                <c:pt idx="15">
                  <c:v>2683.552081346088</c:v>
                </c:pt>
                <c:pt idx="16">
                  <c:v>1665.20760581942</c:v>
                </c:pt>
                <c:pt idx="17">
                  <c:v>615.6330288510927</c:v>
                </c:pt>
                <c:pt idx="18">
                  <c:v>-463.7026345328171</c:v>
                </c:pt>
                <c:pt idx="19">
                  <c:v>-1571.47456107585</c:v>
                </c:pt>
                <c:pt idx="20">
                  <c:v>-2706.482431918854</c:v>
                </c:pt>
                <c:pt idx="21">
                  <c:v>-3867.634063473118</c:v>
                </c:pt>
                <c:pt idx="22">
                  <c:v>-5053.931712716409</c:v>
                </c:pt>
                <c:pt idx="23">
                  <c:v>-6264.460549470021</c:v>
                </c:pt>
                <c:pt idx="24">
                  <c:v>-7498.378894744284</c:v>
                </c:pt>
                <c:pt idx="25">
                  <c:v>-8754.909907089012</c:v>
                </c:pt>
                <c:pt idx="26">
                  <c:v>-10033.33446332542</c:v>
                </c:pt>
                <c:pt idx="27">
                  <c:v>-11332.98503028794</c:v>
                </c:pt>
                <c:pt idx="28">
                  <c:v>-12653.24036355149</c:v>
                </c:pt>
                <c:pt idx="29">
                  <c:v>-13993.52090008249</c:v>
                </c:pt>
                <c:pt idx="30">
                  <c:v>-15353.28473624388</c:v>
                </c:pt>
                <c:pt idx="31">
                  <c:v>-16732.02410207017</c:v>
                </c:pt>
                <c:pt idx="32">
                  <c:v>-18129.26225831603</c:v>
                </c:pt>
                <c:pt idx="33">
                  <c:v>-19544.55075532199</c:v>
                </c:pt>
                <c:pt idx="34">
                  <c:v>-20977.4670028853</c:v>
                </c:pt>
                <c:pt idx="35">
                  <c:v>-22427.61210857288</c:v>
                </c:pt>
                <c:pt idx="36">
                  <c:v>-23894.60894865744</c:v>
                </c:pt>
                <c:pt idx="37">
                  <c:v>-25378.10044139933</c:v>
                </c:pt>
                <c:pt idx="38">
                  <c:v>-26877.74799696952</c:v>
                </c:pt>
                <c:pt idx="39">
                  <c:v>-28393.23012210472</c:v>
                </c:pt>
                <c:pt idx="40">
                  <c:v>-29924.24116074546</c:v>
                </c:pt>
                <c:pt idx="41">
                  <c:v>-31470.49015455352</c:v>
                </c:pt>
                <c:pt idx="42">
                  <c:v>-33031.6998094271</c:v>
                </c:pt>
                <c:pt idx="43">
                  <c:v>-34607.60555600692</c:v>
                </c:pt>
                <c:pt idx="44">
                  <c:v>-36197.95469375327</c:v>
                </c:pt>
                <c:pt idx="45">
                  <c:v>-37802.5056095232</c:v>
                </c:pt>
                <c:pt idx="46">
                  <c:v>-39421.0270627278</c:v>
                </c:pt>
                <c:pt idx="47">
                  <c:v>-41053.2975301336</c:v>
                </c:pt>
                <c:pt idx="48">
                  <c:v>-42699.10460421714</c:v>
                </c:pt>
                <c:pt idx="49">
                  <c:v>-44358.24443971059</c:v>
                </c:pt>
                <c:pt idx="50">
                  <c:v>-46030.52124360367</c:v>
                </c:pt>
                <c:pt idx="51">
                  <c:v>-47715.74680441314</c:v>
                </c:pt>
                <c:pt idx="52">
                  <c:v>-49413.74005700312</c:v>
                </c:pt>
                <c:pt idx="53">
                  <c:v>-51124.3266796529</c:v>
                </c:pt>
                <c:pt idx="54">
                  <c:v>-52847.33872042756</c:v>
                </c:pt>
                <c:pt idx="55">
                  <c:v>-54582.6142502228</c:v>
                </c:pt>
                <c:pt idx="56">
                  <c:v>-56329.99704013146</c:v>
                </c:pt>
                <c:pt idx="57">
                  <c:v>-58089.33626102278</c:v>
                </c:pt>
                <c:pt idx="58">
                  <c:v>-59860.48620343998</c:v>
                </c:pt>
                <c:pt idx="59">
                  <c:v>-61643.30601611055</c:v>
                </c:pt>
                <c:pt idx="60">
                  <c:v>-63437.65946153228</c:v>
                </c:pt>
                <c:pt idx="61">
                  <c:v>-65243.41468724713</c:v>
                </c:pt>
                <c:pt idx="62">
                  <c:v>-67060.44401154599</c:v>
                </c:pt>
                <c:pt idx="63">
                  <c:v>-68888.62372246675</c:v>
                </c:pt>
                <c:pt idx="64">
                  <c:v>-70727.83388905265</c:v>
                </c:pt>
                <c:pt idx="65">
                  <c:v>-72577.95818393178</c:v>
                </c:pt>
                <c:pt idx="66">
                  <c:v>-74438.88371636334</c:v>
                </c:pt>
                <c:pt idx="67">
                  <c:v>-76310.50087497111</c:v>
                </c:pt>
                <c:pt idx="68">
                  <c:v>-78192.70317945274</c:v>
                </c:pt>
                <c:pt idx="69">
                  <c:v>-80085.3871406151</c:v>
                </c:pt>
                <c:pt idx="70">
                  <c:v>-81988.4521281401</c:v>
                </c:pt>
                <c:pt idx="71">
                  <c:v>-83901.80024553474</c:v>
                </c:pt>
                <c:pt idx="72">
                  <c:v>-85825.33621176667</c:v>
                </c:pt>
                <c:pt idx="73">
                  <c:v>-87758.96724912272</c:v>
                </c:pt>
                <c:pt idx="74">
                  <c:v>-89702.60297686953</c:v>
                </c:pt>
                <c:pt idx="75">
                  <c:v>-91656.1553103251</c:v>
                </c:pt>
                <c:pt idx="76">
                  <c:v>-93619.5383649824</c:v>
                </c:pt>
                <c:pt idx="77">
                  <c:v>-95592.66836535387</c:v>
                </c:pt>
                <c:pt idx="78">
                  <c:v>-97575.46355822953</c:v>
                </c:pt>
                <c:pt idx="79">
                  <c:v>-99567.84413006591</c:v>
                </c:pt>
                <c:pt idx="80">
                  <c:v>-101569.7321282434</c:v>
                </c:pt>
                <c:pt idx="81">
                  <c:v>-103581.0513859476</c:v>
                </c:pt>
                <c:pt idx="82">
                  <c:v>-105601.7274504516</c:v>
                </c:pt>
                <c:pt idx="83">
                  <c:v>-107631.6875145866</c:v>
                </c:pt>
                <c:pt idx="84">
                  <c:v>-109670.860351208</c:v>
                </c:pt>
                <c:pt idx="85">
                  <c:v>-111719.1762504761</c:v>
                </c:pt>
                <c:pt idx="86">
                  <c:v>-113776.5669597804</c:v>
                </c:pt>
                <c:pt idx="87">
                  <c:v>-115842.9656261535</c:v>
                </c:pt>
                <c:pt idx="88">
                  <c:v>-117918.3067410255</c:v>
                </c:pt>
                <c:pt idx="89">
                  <c:v>-120002.5260871826</c:v>
                </c:pt>
                <c:pt idx="90">
                  <c:v>-122095.5606878024</c:v>
                </c:pt>
                <c:pt idx="91">
                  <c:v>-124197.3487574468</c:v>
                </c:pt>
                <c:pt idx="92">
                  <c:v>-126307.8296548988</c:v>
                </c:pt>
                <c:pt idx="93">
                  <c:v>-128426.9438377406</c:v>
                </c:pt>
                <c:pt idx="94">
                  <c:v>-130554.6328185726</c:v>
                </c:pt>
                <c:pt idx="95">
                  <c:v>-132690.8391227837</c:v>
                </c:pt>
                <c:pt idx="96">
                  <c:v>-134835.5062477839</c:v>
                </c:pt>
                <c:pt idx="97">
                  <c:v>-136988.5786236195</c:v>
                </c:pt>
                <c:pt idx="98">
                  <c:v>-139150.001574895</c:v>
                </c:pt>
                <c:pt idx="99">
                  <c:v>-141319.7212839278</c:v>
                </c:pt>
                <c:pt idx="100">
                  <c:v>-143497.6847550706</c:v>
                </c:pt>
                <c:pt idx="101">
                  <c:v>-145683.8397801369</c:v>
                </c:pt>
                <c:pt idx="102">
                  <c:v>-147878.1349048683</c:v>
                </c:pt>
                <c:pt idx="103">
                  <c:v>-150080.5193963899</c:v>
                </c:pt>
                <c:pt idx="104">
                  <c:v>-152290.9432115974</c:v>
                </c:pt>
                <c:pt idx="105">
                  <c:v>-154509.3569664281</c:v>
                </c:pt>
                <c:pt idx="106">
                  <c:v>-156735.692610515</c:v>
                </c:pt>
                <c:pt idx="107">
                  <c:v>-158969.923695778</c:v>
                </c:pt>
                <c:pt idx="108">
                  <c:v>-161211.9593370073</c:v>
                </c:pt>
                <c:pt idx="109">
                  <c:v>-163461.727930753</c:v>
                </c:pt>
                <c:pt idx="110">
                  <c:v>-165719.1591755013</c:v>
                </c:pt>
                <c:pt idx="111">
                  <c:v>-167984.1840364845</c:v>
                </c:pt>
                <c:pt idx="112">
                  <c:v>-170256.7347117473</c:v>
                </c:pt>
                <c:pt idx="113">
                  <c:v>-172536.7445994171</c:v>
                </c:pt>
                <c:pt idx="114">
                  <c:v>-174824.1482661205</c:v>
                </c:pt>
                <c:pt idx="115">
                  <c:v>-177118.8814164988</c:v>
                </c:pt>
                <c:pt idx="116">
                  <c:v>-179420.8808637758</c:v>
                </c:pt>
                <c:pt idx="117">
                  <c:v>-181730.0845013311</c:v>
                </c:pt>
                <c:pt idx="118">
                  <c:v>-184046.431275237</c:v>
                </c:pt>
                <c:pt idx="119">
                  <c:v>-186369.8611577182</c:v>
                </c:pt>
                <c:pt idx="120">
                  <c:v>-188700.315121498</c:v>
                </c:pt>
                <c:pt idx="121">
                  <c:v>-191037.7351149905</c:v>
                </c:pt>
                <c:pt idx="122">
                  <c:v>-193382.0640383073</c:v>
                </c:pt>
                <c:pt idx="123">
                  <c:v>-195733.2457200447</c:v>
                </c:pt>
                <c:pt idx="124">
                  <c:v>-198091.2248948188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mozr!$B$4:$B$128</c:f>
              <c:numCache>
                <c:formatCode>General</c:formatCode>
                <c:ptCount val="125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  <c:pt idx="20">
                  <c:v>420.0</c:v>
                </c:pt>
                <c:pt idx="21">
                  <c:v>440.0</c:v>
                </c:pt>
                <c:pt idx="22">
                  <c:v>460.0</c:v>
                </c:pt>
                <c:pt idx="23">
                  <c:v>480.0</c:v>
                </c:pt>
                <c:pt idx="24">
                  <c:v>500.0</c:v>
                </c:pt>
                <c:pt idx="25">
                  <c:v>520.0</c:v>
                </c:pt>
                <c:pt idx="26">
                  <c:v>540.0</c:v>
                </c:pt>
                <c:pt idx="27">
                  <c:v>560.0</c:v>
                </c:pt>
                <c:pt idx="28">
                  <c:v>580.0</c:v>
                </c:pt>
                <c:pt idx="29">
                  <c:v>600.0</c:v>
                </c:pt>
                <c:pt idx="30">
                  <c:v>620.0</c:v>
                </c:pt>
                <c:pt idx="31">
                  <c:v>640.0</c:v>
                </c:pt>
                <c:pt idx="32">
                  <c:v>660.0</c:v>
                </c:pt>
                <c:pt idx="33">
                  <c:v>680.0</c:v>
                </c:pt>
                <c:pt idx="34">
                  <c:v>700.0</c:v>
                </c:pt>
                <c:pt idx="35">
                  <c:v>720.0</c:v>
                </c:pt>
                <c:pt idx="36">
                  <c:v>740.0</c:v>
                </c:pt>
                <c:pt idx="37">
                  <c:v>760.0</c:v>
                </c:pt>
                <c:pt idx="38">
                  <c:v>780.0</c:v>
                </c:pt>
                <c:pt idx="39">
                  <c:v>800.0</c:v>
                </c:pt>
                <c:pt idx="40">
                  <c:v>820.0</c:v>
                </c:pt>
                <c:pt idx="41">
                  <c:v>840.0</c:v>
                </c:pt>
                <c:pt idx="42">
                  <c:v>860.0</c:v>
                </c:pt>
                <c:pt idx="43">
                  <c:v>880.0</c:v>
                </c:pt>
                <c:pt idx="44">
                  <c:v>900.0</c:v>
                </c:pt>
                <c:pt idx="45">
                  <c:v>920.0</c:v>
                </c:pt>
                <c:pt idx="46">
                  <c:v>940.0</c:v>
                </c:pt>
                <c:pt idx="47">
                  <c:v>960.0</c:v>
                </c:pt>
                <c:pt idx="48">
                  <c:v>980.0</c:v>
                </c:pt>
                <c:pt idx="49">
                  <c:v>1000.0</c:v>
                </c:pt>
                <c:pt idx="50">
                  <c:v>1020.0</c:v>
                </c:pt>
                <c:pt idx="51">
                  <c:v>1040.0</c:v>
                </c:pt>
                <c:pt idx="52">
                  <c:v>1060.0</c:v>
                </c:pt>
                <c:pt idx="53">
                  <c:v>1080.0</c:v>
                </c:pt>
                <c:pt idx="54">
                  <c:v>1100.0</c:v>
                </c:pt>
                <c:pt idx="55">
                  <c:v>1120.0</c:v>
                </c:pt>
                <c:pt idx="56">
                  <c:v>1140.0</c:v>
                </c:pt>
                <c:pt idx="57">
                  <c:v>1160.0</c:v>
                </c:pt>
                <c:pt idx="58">
                  <c:v>1180.0</c:v>
                </c:pt>
                <c:pt idx="59">
                  <c:v>1200.0</c:v>
                </c:pt>
                <c:pt idx="60">
                  <c:v>1220.0</c:v>
                </c:pt>
                <c:pt idx="61">
                  <c:v>1240.0</c:v>
                </c:pt>
                <c:pt idx="62">
                  <c:v>1260.0</c:v>
                </c:pt>
                <c:pt idx="63">
                  <c:v>1280.0</c:v>
                </c:pt>
                <c:pt idx="64">
                  <c:v>1300.0</c:v>
                </c:pt>
                <c:pt idx="65">
                  <c:v>1320.0</c:v>
                </c:pt>
                <c:pt idx="66">
                  <c:v>1340.0</c:v>
                </c:pt>
                <c:pt idx="67">
                  <c:v>1360.0</c:v>
                </c:pt>
                <c:pt idx="68">
                  <c:v>1380.0</c:v>
                </c:pt>
                <c:pt idx="69">
                  <c:v>1400.0</c:v>
                </c:pt>
                <c:pt idx="70">
                  <c:v>1420.0</c:v>
                </c:pt>
                <c:pt idx="71">
                  <c:v>1440.0</c:v>
                </c:pt>
                <c:pt idx="72">
                  <c:v>1460.0</c:v>
                </c:pt>
                <c:pt idx="73">
                  <c:v>1480.0</c:v>
                </c:pt>
                <c:pt idx="74">
                  <c:v>1500.0</c:v>
                </c:pt>
                <c:pt idx="75">
                  <c:v>1520.0</c:v>
                </c:pt>
                <c:pt idx="76">
                  <c:v>1540.0</c:v>
                </c:pt>
                <c:pt idx="77">
                  <c:v>1560.0</c:v>
                </c:pt>
                <c:pt idx="78">
                  <c:v>1580.0</c:v>
                </c:pt>
                <c:pt idx="79">
                  <c:v>1600.0</c:v>
                </c:pt>
                <c:pt idx="80">
                  <c:v>1620.0</c:v>
                </c:pt>
                <c:pt idx="81">
                  <c:v>1640.0</c:v>
                </c:pt>
                <c:pt idx="82">
                  <c:v>1660.0</c:v>
                </c:pt>
                <c:pt idx="83">
                  <c:v>1680.0</c:v>
                </c:pt>
                <c:pt idx="84">
                  <c:v>1700.0</c:v>
                </c:pt>
                <c:pt idx="85">
                  <c:v>1720.0</c:v>
                </c:pt>
                <c:pt idx="86">
                  <c:v>1740.0</c:v>
                </c:pt>
                <c:pt idx="87">
                  <c:v>1760.0</c:v>
                </c:pt>
                <c:pt idx="88">
                  <c:v>1780.0</c:v>
                </c:pt>
                <c:pt idx="89">
                  <c:v>1800.0</c:v>
                </c:pt>
                <c:pt idx="90">
                  <c:v>1820.0</c:v>
                </c:pt>
                <c:pt idx="91">
                  <c:v>1840.0</c:v>
                </c:pt>
                <c:pt idx="92">
                  <c:v>1860.0</c:v>
                </c:pt>
                <c:pt idx="93">
                  <c:v>1880.0</c:v>
                </c:pt>
                <c:pt idx="94">
                  <c:v>1900.0</c:v>
                </c:pt>
                <c:pt idx="95">
                  <c:v>1920.0</c:v>
                </c:pt>
                <c:pt idx="96">
                  <c:v>1940.0</c:v>
                </c:pt>
                <c:pt idx="97">
                  <c:v>1960.0</c:v>
                </c:pt>
                <c:pt idx="98">
                  <c:v>1980.0</c:v>
                </c:pt>
                <c:pt idx="99">
                  <c:v>2000.0</c:v>
                </c:pt>
                <c:pt idx="100">
                  <c:v>2020.0</c:v>
                </c:pt>
                <c:pt idx="101">
                  <c:v>2040.0</c:v>
                </c:pt>
                <c:pt idx="102">
                  <c:v>2060.0</c:v>
                </c:pt>
                <c:pt idx="103">
                  <c:v>2080.0</c:v>
                </c:pt>
                <c:pt idx="104">
                  <c:v>2100.0</c:v>
                </c:pt>
                <c:pt idx="105">
                  <c:v>2120.0</c:v>
                </c:pt>
                <c:pt idx="106">
                  <c:v>2140.0</c:v>
                </c:pt>
                <c:pt idx="107">
                  <c:v>2160.0</c:v>
                </c:pt>
                <c:pt idx="108">
                  <c:v>2180.0</c:v>
                </c:pt>
                <c:pt idx="109">
                  <c:v>2200.0</c:v>
                </c:pt>
                <c:pt idx="110">
                  <c:v>2220.0</c:v>
                </c:pt>
                <c:pt idx="111">
                  <c:v>2240.0</c:v>
                </c:pt>
                <c:pt idx="112">
                  <c:v>2260.0</c:v>
                </c:pt>
                <c:pt idx="113">
                  <c:v>2280.0</c:v>
                </c:pt>
                <c:pt idx="114">
                  <c:v>2300.0</c:v>
                </c:pt>
                <c:pt idx="115">
                  <c:v>2320.0</c:v>
                </c:pt>
                <c:pt idx="116">
                  <c:v>2340.0</c:v>
                </c:pt>
                <c:pt idx="117">
                  <c:v>2360.0</c:v>
                </c:pt>
                <c:pt idx="118">
                  <c:v>2380.0</c:v>
                </c:pt>
                <c:pt idx="119">
                  <c:v>2400.0</c:v>
                </c:pt>
                <c:pt idx="120">
                  <c:v>2420.0</c:v>
                </c:pt>
                <c:pt idx="121">
                  <c:v>2440.0</c:v>
                </c:pt>
                <c:pt idx="122">
                  <c:v>2460.0</c:v>
                </c:pt>
                <c:pt idx="123">
                  <c:v>2480.0</c:v>
                </c:pt>
                <c:pt idx="124">
                  <c:v>2500.0</c:v>
                </c:pt>
              </c:numCache>
            </c:numRef>
          </c:xVal>
          <c:yVal>
            <c:numRef>
              <c:f>mozr!$J$4:$J$128</c:f>
              <c:numCache>
                <c:formatCode>General</c:formatCode>
                <c:ptCount val="125"/>
                <c:pt idx="0">
                  <c:v>-8263.085807322331</c:v>
                </c:pt>
                <c:pt idx="1">
                  <c:v>-9063.912785344677</c:v>
                </c:pt>
                <c:pt idx="2">
                  <c:v>-9190.858709118485</c:v>
                </c:pt>
                <c:pt idx="3">
                  <c:v>-9250.867577646606</c:v>
                </c:pt>
                <c:pt idx="4">
                  <c:v>-9341.343875590195</c:v>
                </c:pt>
                <c:pt idx="5">
                  <c:v>-9484.158592204527</c:v>
                </c:pt>
                <c:pt idx="6">
                  <c:v>-9683.01284423199</c:v>
                </c:pt>
                <c:pt idx="7">
                  <c:v>-9936.353206625741</c:v>
                </c:pt>
                <c:pt idx="8">
                  <c:v>-10241.10911949619</c:v>
                </c:pt>
                <c:pt idx="9">
                  <c:v>-10593.92336223992</c:v>
                </c:pt>
                <c:pt idx="10">
                  <c:v>-10991.57406558291</c:v>
                </c:pt>
                <c:pt idx="11">
                  <c:v>-11431.1085186374</c:v>
                </c:pt>
                <c:pt idx="12">
                  <c:v>-11909.86904106387</c:v>
                </c:pt>
                <c:pt idx="13">
                  <c:v>-12425.47874469325</c:v>
                </c:pt>
                <c:pt idx="14">
                  <c:v>-12975.81399542829</c:v>
                </c:pt>
                <c:pt idx="15">
                  <c:v>-13558.97434132417</c:v>
                </c:pt>
                <c:pt idx="16">
                  <c:v>-14173.25409289704</c:v>
                </c:pt>
                <c:pt idx="17">
                  <c:v>-14817.11697581786</c:v>
                </c:pt>
                <c:pt idx="18">
                  <c:v>-15489.17411660172</c:v>
                </c:pt>
                <c:pt idx="19">
                  <c:v>-16188.16515826556</c:v>
                </c:pt>
                <c:pt idx="20">
                  <c:v>-16912.94214389507</c:v>
                </c:pt>
                <c:pt idx="21">
                  <c:v>-17662.45577845507</c:v>
                </c:pt>
                <c:pt idx="22">
                  <c:v>-18435.74370507855</c:v>
                </c:pt>
                <c:pt idx="23">
                  <c:v>-19231.9204763879</c:v>
                </c:pt>
                <c:pt idx="24">
                  <c:v>-20050.16894869431</c:v>
                </c:pt>
                <c:pt idx="25">
                  <c:v>-20889.73287082022</c:v>
                </c:pt>
                <c:pt idx="26">
                  <c:v>-21749.91047761213</c:v>
                </c:pt>
                <c:pt idx="27">
                  <c:v>-22630.04893063154</c:v>
                </c:pt>
                <c:pt idx="28">
                  <c:v>-23529.53947548562</c:v>
                </c:pt>
                <c:pt idx="29">
                  <c:v>-24447.81320750184</c:v>
                </c:pt>
                <c:pt idx="30">
                  <c:v>-25384.33735571609</c:v>
                </c:pt>
                <c:pt idx="31">
                  <c:v>-26338.61201011934</c:v>
                </c:pt>
                <c:pt idx="32">
                  <c:v>-27310.16722939529</c:v>
                </c:pt>
                <c:pt idx="33">
                  <c:v>-28298.56047647477</c:v>
                </c:pt>
                <c:pt idx="34">
                  <c:v>-29303.37433754704</c:v>
                </c:pt>
                <c:pt idx="35">
                  <c:v>-30324.21448703379</c:v>
                </c:pt>
                <c:pt idx="36">
                  <c:v>-31360.70786672033</c:v>
                </c:pt>
                <c:pt idx="37">
                  <c:v>-32412.50105196838</c:v>
                </c:pt>
                <c:pt idx="38">
                  <c:v>-33479.25878187785</c:v>
                </c:pt>
                <c:pt idx="39">
                  <c:v>-34560.66263356923</c:v>
                </c:pt>
                <c:pt idx="40">
                  <c:v>-35656.40982352974</c:v>
                </c:pt>
                <c:pt idx="41">
                  <c:v>-36766.21212130595</c:v>
                </c:pt>
                <c:pt idx="42">
                  <c:v>-37889.79486280206</c:v>
                </c:pt>
                <c:pt idx="43">
                  <c:v>-39026.89605212142</c:v>
                </c:pt>
                <c:pt idx="44">
                  <c:v>-40177.26554231726</c:v>
                </c:pt>
                <c:pt idx="45">
                  <c:v>-41340.66428663841</c:v>
                </c:pt>
                <c:pt idx="46">
                  <c:v>-42516.86365290214</c:v>
                </c:pt>
                <c:pt idx="47">
                  <c:v>-43705.64479452326</c:v>
                </c:pt>
                <c:pt idx="48">
                  <c:v>-44906.79807250336</c:v>
                </c:pt>
                <c:pt idx="49">
                  <c:v>-46120.12252335293</c:v>
                </c:pt>
                <c:pt idx="50">
                  <c:v>-47345.42536849918</c:v>
                </c:pt>
                <c:pt idx="51">
                  <c:v>-48582.52156123543</c:v>
                </c:pt>
                <c:pt idx="52">
                  <c:v>-49831.23336770763</c:v>
                </c:pt>
                <c:pt idx="53">
                  <c:v>-51091.38997881637</c:v>
                </c:pt>
                <c:pt idx="54">
                  <c:v>-52362.82715024831</c:v>
                </c:pt>
                <c:pt idx="55">
                  <c:v>-53645.38686814583</c:v>
                </c:pt>
                <c:pt idx="56">
                  <c:v>-54938.91703818166</c:v>
                </c:pt>
                <c:pt idx="57">
                  <c:v>-56243.27119603488</c:v>
                </c:pt>
                <c:pt idx="58">
                  <c:v>-57558.30823746512</c:v>
                </c:pt>
                <c:pt idx="59">
                  <c:v>-58883.89216636087</c:v>
                </c:pt>
                <c:pt idx="60">
                  <c:v>-60219.89185929545</c:v>
                </c:pt>
                <c:pt idx="61">
                  <c:v>-61566.18084526605</c:v>
                </c:pt>
                <c:pt idx="62">
                  <c:v>-62922.63709941491</c:v>
                </c:pt>
                <c:pt idx="63">
                  <c:v>-64289.1428496445</c:v>
                </c:pt>
                <c:pt idx="64">
                  <c:v>-65665.5843951379</c:v>
                </c:pt>
                <c:pt idx="65">
                  <c:v>-67051.8519358847</c:v>
                </c:pt>
                <c:pt idx="66">
                  <c:v>-68447.8394123939</c:v>
                </c:pt>
                <c:pt idx="67">
                  <c:v>-69853.44435484526</c:v>
                </c:pt>
                <c:pt idx="68">
                  <c:v>-71268.567740997</c:v>
                </c:pt>
                <c:pt idx="69">
                  <c:v>-72693.1138622251</c:v>
                </c:pt>
                <c:pt idx="70">
                  <c:v>-74126.99019712256</c:v>
                </c:pt>
                <c:pt idx="71">
                  <c:v>-75570.10729213346</c:v>
                </c:pt>
                <c:pt idx="72">
                  <c:v>-77022.37864874095</c:v>
                </c:pt>
                <c:pt idx="73">
                  <c:v>-78483.7206167663</c:v>
                </c:pt>
                <c:pt idx="74">
                  <c:v>-79954.0522933715</c:v>
                </c:pt>
                <c:pt idx="75">
                  <c:v>-81433.29542739034</c:v>
                </c:pt>
                <c:pt idx="76">
                  <c:v>-82921.3743286422</c:v>
                </c:pt>
                <c:pt idx="77">
                  <c:v>-84418.21578190871</c:v>
                </c:pt>
                <c:pt idx="78">
                  <c:v>-85923.74896527751</c:v>
                </c:pt>
                <c:pt idx="79">
                  <c:v>-87437.90537258141</c:v>
                </c:pt>
                <c:pt idx="80">
                  <c:v>-88960.6187396783</c:v>
                </c:pt>
                <c:pt idx="81">
                  <c:v>-90491.82497433843</c:v>
                </c:pt>
                <c:pt idx="82">
                  <c:v>-92031.46208952132</c:v>
                </c:pt>
                <c:pt idx="83">
                  <c:v>-93579.47013983986</c:v>
                </c:pt>
                <c:pt idx="84">
                  <c:v>-95135.79116102423</c:v>
                </c:pt>
                <c:pt idx="85">
                  <c:v>-96700.36911221127</c:v>
                </c:pt>
                <c:pt idx="86">
                  <c:v>-98273.14982089566</c:v>
                </c:pt>
                <c:pt idx="87">
                  <c:v>-99854.08093039239</c:v>
                </c:pt>
                <c:pt idx="88">
                  <c:v>-101443.1118496689</c:v>
                </c:pt>
                <c:pt idx="89">
                  <c:v>-103040.1937054148</c:v>
                </c:pt>
                <c:pt idx="90">
                  <c:v>-104645.2792962254</c:v>
                </c:pt>
                <c:pt idx="91">
                  <c:v>-106258.3230487864</c:v>
                </c:pt>
                <c:pt idx="92">
                  <c:v>-107879.2809759479</c:v>
                </c:pt>
                <c:pt idx="93">
                  <c:v>-109508.1106365907</c:v>
                </c:pt>
                <c:pt idx="94">
                  <c:v>-111144.7710971886</c:v>
                </c:pt>
                <c:pt idx="95">
                  <c:v>-112789.2228949783</c:v>
                </c:pt>
                <c:pt idx="96">
                  <c:v>-114441.4280026535</c:v>
                </c:pt>
                <c:pt idx="97">
                  <c:v>-116101.3497945066</c:v>
                </c:pt>
                <c:pt idx="98">
                  <c:v>-117768.9530139432</c:v>
                </c:pt>
                <c:pt idx="99">
                  <c:v>-119444.2037423012</c:v>
                </c:pt>
                <c:pt idx="100">
                  <c:v>-121127.0693689098</c:v>
                </c:pt>
                <c:pt idx="101">
                  <c:v>-122817.5185623275</c:v>
                </c:pt>
                <c:pt idx="102">
                  <c:v>-124515.5212427016</c:v>
                </c:pt>
                <c:pt idx="103">
                  <c:v>-126221.0485551941</c:v>
                </c:pt>
                <c:pt idx="104">
                  <c:v>-127934.0728444261</c:v>
                </c:pt>
                <c:pt idx="105">
                  <c:v>-129654.5676298885</c:v>
                </c:pt>
                <c:pt idx="106">
                  <c:v>-131382.4863682444</c:v>
                </c:pt>
                <c:pt idx="107">
                  <c:v>-133117.8377364889</c:v>
                </c:pt>
                <c:pt idx="108">
                  <c:v>-134860.564265964</c:v>
                </c:pt>
                <c:pt idx="109">
                  <c:v>-136610.6304810813</c:v>
                </c:pt>
                <c:pt idx="110">
                  <c:v>-138368.0024969346</c:v>
                </c:pt>
                <c:pt idx="111">
                  <c:v>-140132.6479565682</c:v>
                </c:pt>
                <c:pt idx="112">
                  <c:v>-141904.5359736745</c:v>
                </c:pt>
                <c:pt idx="113">
                  <c:v>-143683.6370801012</c:v>
                </c:pt>
                <c:pt idx="114">
                  <c:v>-145469.923177633</c:v>
                </c:pt>
                <c:pt idx="115">
                  <c:v>-147263.3674935787</c:v>
                </c:pt>
                <c:pt idx="116">
                  <c:v>-149063.9445397551</c:v>
                </c:pt>
                <c:pt idx="117">
                  <c:v>-150871.630074509</c:v>
                </c:pt>
                <c:pt idx="118">
                  <c:v>-152686.4010674634</c:v>
                </c:pt>
                <c:pt idx="119">
                  <c:v>-154508.2356667114</c:v>
                </c:pt>
                <c:pt idx="120">
                  <c:v>-156337.1131682167</c:v>
                </c:pt>
                <c:pt idx="121">
                  <c:v>-158173.0139872035</c:v>
                </c:pt>
                <c:pt idx="122">
                  <c:v>-160015.9196313497</c:v>
                </c:pt>
                <c:pt idx="123">
                  <c:v>-161865.8126756137</c:v>
                </c:pt>
                <c:pt idx="124">
                  <c:v>-163722.676738549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698152"/>
        <c:axId val="1998086424"/>
      </c:scatterChart>
      <c:valAx>
        <c:axId val="1493698152"/>
        <c:scaling>
          <c:orientation val="minMax"/>
          <c:max val="2500.0"/>
        </c:scaling>
        <c:delete val="0"/>
        <c:axPos val="b"/>
        <c:numFmt formatCode="General" sourceLinked="1"/>
        <c:majorTickMark val="out"/>
        <c:minorTickMark val="none"/>
        <c:tickLblPos val="nextTo"/>
        <c:crossAx val="1998086424"/>
        <c:crosses val="autoZero"/>
        <c:crossBetween val="midCat"/>
      </c:valAx>
      <c:valAx>
        <c:axId val="1998086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93698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umo!$O$5:$O$29</c:f>
              <c:numCache>
                <c:formatCode>General</c:formatCode>
                <c:ptCount val="25"/>
                <c:pt idx="0">
                  <c:v>0.9999</c:v>
                </c:pt>
                <c:pt idx="1">
                  <c:v>0.999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0.685</c:v>
                </c:pt>
                <c:pt idx="9">
                  <c:v>0.667</c:v>
                </c:pt>
                <c:pt idx="10">
                  <c:v>0.65</c:v>
                </c:pt>
                <c:pt idx="11">
                  <c:v>0.6</c:v>
                </c:pt>
                <c:pt idx="12">
                  <c:v>0.55</c:v>
                </c:pt>
                <c:pt idx="13">
                  <c:v>0.5</c:v>
                </c:pt>
                <c:pt idx="14">
                  <c:v>0.45</c:v>
                </c:pt>
                <c:pt idx="15">
                  <c:v>0.399999999999999</c:v>
                </c:pt>
                <c:pt idx="16">
                  <c:v>0.349999999999999</c:v>
                </c:pt>
                <c:pt idx="17">
                  <c:v>0.299999999999999</c:v>
                </c:pt>
                <c:pt idx="18">
                  <c:v>0.249999999999999</c:v>
                </c:pt>
                <c:pt idx="19">
                  <c:v>0.199999999999999</c:v>
                </c:pt>
                <c:pt idx="20">
                  <c:v>0.149999999999999</c:v>
                </c:pt>
                <c:pt idx="21">
                  <c:v>0.099999999999999</c:v>
                </c:pt>
                <c:pt idx="22">
                  <c:v>0.049999999999999</c:v>
                </c:pt>
                <c:pt idx="23">
                  <c:v>0.001</c:v>
                </c:pt>
                <c:pt idx="24">
                  <c:v>0.0001</c:v>
                </c:pt>
              </c:numCache>
            </c:numRef>
          </c:xVal>
          <c:yVal>
            <c:numRef>
              <c:f>umo!$X$5:$X$29</c:f>
              <c:numCache>
                <c:formatCode>General</c:formatCode>
                <c:ptCount val="25"/>
                <c:pt idx="0">
                  <c:v>-66471.503499478</c:v>
                </c:pt>
                <c:pt idx="1">
                  <c:v>-66498.61555296122</c:v>
                </c:pt>
                <c:pt idx="2">
                  <c:v>-66516.97572619208</c:v>
                </c:pt>
                <c:pt idx="3">
                  <c:v>-66071.1545276103</c:v>
                </c:pt>
                <c:pt idx="4">
                  <c:v>-65419.10936275152</c:v>
                </c:pt>
                <c:pt idx="5">
                  <c:v>-64581.69886499069</c:v>
                </c:pt>
                <c:pt idx="6">
                  <c:v>-63552.88733403661</c:v>
                </c:pt>
                <c:pt idx="7">
                  <c:v>-62324.86738115511</c:v>
                </c:pt>
                <c:pt idx="8">
                  <c:v>-61917.10414501728</c:v>
                </c:pt>
                <c:pt idx="9">
                  <c:v>-61403.94108628043</c:v>
                </c:pt>
                <c:pt idx="10">
                  <c:v>-60895.66604237382</c:v>
                </c:pt>
                <c:pt idx="11">
                  <c:v>-59272.24670542552</c:v>
                </c:pt>
                <c:pt idx="12">
                  <c:v>-57471.98200025107</c:v>
                </c:pt>
                <c:pt idx="13">
                  <c:v>-55523.40008344923</c:v>
                </c:pt>
                <c:pt idx="14">
                  <c:v>-53466.54441399354</c:v>
                </c:pt>
                <c:pt idx="15">
                  <c:v>-51353.08153291044</c:v>
                </c:pt>
                <c:pt idx="16">
                  <c:v>-49246.19328360122</c:v>
                </c:pt>
                <c:pt idx="17">
                  <c:v>-47220.21703612498</c:v>
                </c:pt>
                <c:pt idx="18">
                  <c:v>-45359.89940274897</c:v>
                </c:pt>
                <c:pt idx="19">
                  <c:v>-43758.92334744552</c:v>
                </c:pt>
                <c:pt idx="20">
                  <c:v>-42516.80625894885</c:v>
                </c:pt>
                <c:pt idx="21">
                  <c:v>-41731.29383755012</c:v>
                </c:pt>
                <c:pt idx="22">
                  <c:v>-41473.2374498744</c:v>
                </c:pt>
                <c:pt idx="23">
                  <c:v>-41565.27743983117</c:v>
                </c:pt>
                <c:pt idx="24">
                  <c:v>-41548.14991615302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umo!$O$5:$O$29</c:f>
              <c:numCache>
                <c:formatCode>General</c:formatCode>
                <c:ptCount val="25"/>
                <c:pt idx="0">
                  <c:v>0.9999</c:v>
                </c:pt>
                <c:pt idx="1">
                  <c:v>0.999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0.685</c:v>
                </c:pt>
                <c:pt idx="9">
                  <c:v>0.667</c:v>
                </c:pt>
                <c:pt idx="10">
                  <c:v>0.65</c:v>
                </c:pt>
                <c:pt idx="11">
                  <c:v>0.6</c:v>
                </c:pt>
                <c:pt idx="12">
                  <c:v>0.55</c:v>
                </c:pt>
                <c:pt idx="13">
                  <c:v>0.5</c:v>
                </c:pt>
                <c:pt idx="14">
                  <c:v>0.45</c:v>
                </c:pt>
                <c:pt idx="15">
                  <c:v>0.399999999999999</c:v>
                </c:pt>
                <c:pt idx="16">
                  <c:v>0.349999999999999</c:v>
                </c:pt>
                <c:pt idx="17">
                  <c:v>0.299999999999999</c:v>
                </c:pt>
                <c:pt idx="18">
                  <c:v>0.249999999999999</c:v>
                </c:pt>
                <c:pt idx="19">
                  <c:v>0.199999999999999</c:v>
                </c:pt>
                <c:pt idx="20">
                  <c:v>0.149999999999999</c:v>
                </c:pt>
                <c:pt idx="21">
                  <c:v>0.099999999999999</c:v>
                </c:pt>
                <c:pt idx="22">
                  <c:v>0.049999999999999</c:v>
                </c:pt>
                <c:pt idx="23">
                  <c:v>0.001</c:v>
                </c:pt>
                <c:pt idx="24">
                  <c:v>0.0001</c:v>
                </c:pt>
              </c:numCache>
            </c:numRef>
          </c:xVal>
          <c:yVal>
            <c:numRef>
              <c:f>umo!$Y$5:$Y$29</c:f>
              <c:numCache>
                <c:formatCode>General</c:formatCode>
                <c:ptCount val="25"/>
                <c:pt idx="0">
                  <c:v>-66535.17403021577</c:v>
                </c:pt>
                <c:pt idx="1">
                  <c:v>-66537.0341743104</c:v>
                </c:pt>
                <c:pt idx="2">
                  <c:v>-65200.12896971733</c:v>
                </c:pt>
                <c:pt idx="3">
                  <c:v>-63410.98391621317</c:v>
                </c:pt>
                <c:pt idx="4">
                  <c:v>-61455.614896432</c:v>
                </c:pt>
                <c:pt idx="5">
                  <c:v>-59354.88054374878</c:v>
                </c:pt>
                <c:pt idx="6">
                  <c:v>-57102.74515787233</c:v>
                </c:pt>
                <c:pt idx="7">
                  <c:v>-54691.40135006845</c:v>
                </c:pt>
                <c:pt idx="8">
                  <c:v>-53936.44095745388</c:v>
                </c:pt>
                <c:pt idx="9">
                  <c:v>-53011.393310945</c:v>
                </c:pt>
                <c:pt idx="10">
                  <c:v>-52118.87615636478</c:v>
                </c:pt>
                <c:pt idx="11">
                  <c:v>-49392.13296449408</c:v>
                </c:pt>
                <c:pt idx="12">
                  <c:v>-46528.54440439727</c:v>
                </c:pt>
                <c:pt idx="13">
                  <c:v>-43556.63863267304</c:v>
                </c:pt>
                <c:pt idx="14">
                  <c:v>-40516.45910829497</c:v>
                </c:pt>
                <c:pt idx="15">
                  <c:v>-37459.67237228947</c:v>
                </c:pt>
                <c:pt idx="16">
                  <c:v>-34449.46026805787</c:v>
                </c:pt>
                <c:pt idx="17">
                  <c:v>-31560.16016565926</c:v>
                </c:pt>
                <c:pt idx="18">
                  <c:v>-28876.51867736087</c:v>
                </c:pt>
                <c:pt idx="19">
                  <c:v>-26492.21876713504</c:v>
                </c:pt>
                <c:pt idx="20">
                  <c:v>-24506.77782371598</c:v>
                </c:pt>
                <c:pt idx="21">
                  <c:v>-23017.94154739487</c:v>
                </c:pt>
                <c:pt idx="22">
                  <c:v>-22096.56130479677</c:v>
                </c:pt>
                <c:pt idx="23">
                  <c:v>-21577.35191692961</c:v>
                </c:pt>
                <c:pt idx="24">
                  <c:v>-21549.35664386287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umo!$O$5:$O$29</c:f>
              <c:numCache>
                <c:formatCode>General</c:formatCode>
                <c:ptCount val="25"/>
                <c:pt idx="0">
                  <c:v>0.9999</c:v>
                </c:pt>
                <c:pt idx="1">
                  <c:v>0.999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0.685</c:v>
                </c:pt>
                <c:pt idx="9">
                  <c:v>0.667</c:v>
                </c:pt>
                <c:pt idx="10">
                  <c:v>0.65</c:v>
                </c:pt>
                <c:pt idx="11">
                  <c:v>0.6</c:v>
                </c:pt>
                <c:pt idx="12">
                  <c:v>0.55</c:v>
                </c:pt>
                <c:pt idx="13">
                  <c:v>0.5</c:v>
                </c:pt>
                <c:pt idx="14">
                  <c:v>0.45</c:v>
                </c:pt>
                <c:pt idx="15">
                  <c:v>0.399999999999999</c:v>
                </c:pt>
                <c:pt idx="16">
                  <c:v>0.349999999999999</c:v>
                </c:pt>
                <c:pt idx="17">
                  <c:v>0.299999999999999</c:v>
                </c:pt>
                <c:pt idx="18">
                  <c:v>0.249999999999999</c:v>
                </c:pt>
                <c:pt idx="19">
                  <c:v>0.199999999999999</c:v>
                </c:pt>
                <c:pt idx="20">
                  <c:v>0.149999999999999</c:v>
                </c:pt>
                <c:pt idx="21">
                  <c:v>0.099999999999999</c:v>
                </c:pt>
                <c:pt idx="22">
                  <c:v>0.049999999999999</c:v>
                </c:pt>
                <c:pt idx="23">
                  <c:v>0.001</c:v>
                </c:pt>
                <c:pt idx="24">
                  <c:v>0.0001</c:v>
                </c:pt>
              </c:numCache>
            </c:numRef>
          </c:xVal>
          <c:yVal>
            <c:numRef>
              <c:f>umo!$Z$5:$Z$29</c:f>
              <c:numCache>
                <c:formatCode>General</c:formatCode>
                <c:ptCount val="25"/>
                <c:pt idx="0">
                  <c:v>54328.78370219347</c:v>
                </c:pt>
                <c:pt idx="1">
                  <c:v>53730.37370219345</c:v>
                </c:pt>
                <c:pt idx="2">
                  <c:v>23595.37370219344</c:v>
                </c:pt>
                <c:pt idx="3">
                  <c:v>-2204.626297806528</c:v>
                </c:pt>
                <c:pt idx="4">
                  <c:v>-23004.62629780654</c:v>
                </c:pt>
                <c:pt idx="5">
                  <c:v>-38804.62629780652</c:v>
                </c:pt>
                <c:pt idx="6">
                  <c:v>-49604.62629780652</c:v>
                </c:pt>
                <c:pt idx="7">
                  <c:v>-55404.62629780652</c:v>
                </c:pt>
                <c:pt idx="8">
                  <c:v>-56169.62629780652</c:v>
                </c:pt>
                <c:pt idx="9">
                  <c:v>-56493.62629780652</c:v>
                </c:pt>
                <c:pt idx="10">
                  <c:v>-56204.62629780652</c:v>
                </c:pt>
                <c:pt idx="11">
                  <c:v>-52004.62629780651</c:v>
                </c:pt>
                <c:pt idx="12">
                  <c:v>-42804.62629780652</c:v>
                </c:pt>
                <c:pt idx="13">
                  <c:v>-28604.62629780651</c:v>
                </c:pt>
                <c:pt idx="14">
                  <c:v>-9404.626297806506</c:v>
                </c:pt>
                <c:pt idx="15">
                  <c:v>14795.37370219403</c:v>
                </c:pt>
                <c:pt idx="16">
                  <c:v>43995.37370219415</c:v>
                </c:pt>
                <c:pt idx="17">
                  <c:v>78195.37370219426</c:v>
                </c:pt>
                <c:pt idx="18">
                  <c:v>117395.3737021944</c:v>
                </c:pt>
                <c:pt idx="19">
                  <c:v>161595.3737021944</c:v>
                </c:pt>
                <c:pt idx="20">
                  <c:v>210795.3737021945</c:v>
                </c:pt>
                <c:pt idx="21">
                  <c:v>264995.3737021947</c:v>
                </c:pt>
                <c:pt idx="22">
                  <c:v>324195.3737021947</c:v>
                </c:pt>
                <c:pt idx="23">
                  <c:v>387062.3737021935</c:v>
                </c:pt>
                <c:pt idx="24">
                  <c:v>388261.9837021935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049976"/>
        <c:axId val="1494047096"/>
      </c:scatterChart>
      <c:valAx>
        <c:axId val="1494049976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1494047096"/>
        <c:crosses val="autoZero"/>
        <c:crossBetween val="midCat"/>
      </c:valAx>
      <c:valAx>
        <c:axId val="1494047096"/>
        <c:scaling>
          <c:orientation val="minMax"/>
          <c:max val="-30000.0"/>
        </c:scaling>
        <c:delete val="0"/>
        <c:axPos val="l"/>
        <c:numFmt formatCode="General" sourceLinked="1"/>
        <c:majorTickMark val="out"/>
        <c:minorTickMark val="none"/>
        <c:tickLblPos val="nextTo"/>
        <c:crossAx val="1494049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umo!$O$5:$O$29</c:f>
              <c:numCache>
                <c:formatCode>General</c:formatCode>
                <c:ptCount val="25"/>
                <c:pt idx="0">
                  <c:v>0.9999</c:v>
                </c:pt>
                <c:pt idx="1">
                  <c:v>0.999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0.685</c:v>
                </c:pt>
                <c:pt idx="9">
                  <c:v>0.667</c:v>
                </c:pt>
                <c:pt idx="10">
                  <c:v>0.65</c:v>
                </c:pt>
                <c:pt idx="11">
                  <c:v>0.6</c:v>
                </c:pt>
                <c:pt idx="12">
                  <c:v>0.55</c:v>
                </c:pt>
                <c:pt idx="13">
                  <c:v>0.5</c:v>
                </c:pt>
                <c:pt idx="14">
                  <c:v>0.45</c:v>
                </c:pt>
                <c:pt idx="15">
                  <c:v>0.399999999999999</c:v>
                </c:pt>
                <c:pt idx="16">
                  <c:v>0.349999999999999</c:v>
                </c:pt>
                <c:pt idx="17">
                  <c:v>0.299999999999999</c:v>
                </c:pt>
                <c:pt idx="18">
                  <c:v>0.249999999999999</c:v>
                </c:pt>
                <c:pt idx="19">
                  <c:v>0.199999999999999</c:v>
                </c:pt>
                <c:pt idx="20">
                  <c:v>0.149999999999999</c:v>
                </c:pt>
                <c:pt idx="21">
                  <c:v>0.099999999999999</c:v>
                </c:pt>
                <c:pt idx="22">
                  <c:v>0.049999999999999</c:v>
                </c:pt>
                <c:pt idx="23">
                  <c:v>0.001</c:v>
                </c:pt>
                <c:pt idx="24">
                  <c:v>0.0001</c:v>
                </c:pt>
              </c:numCache>
            </c:numRef>
          </c:xVal>
          <c:yVal>
            <c:numRef>
              <c:f>umo!$AB$5:$AB$29</c:f>
              <c:numCache>
                <c:formatCode>General</c:formatCode>
                <c:ptCount val="25"/>
                <c:pt idx="0">
                  <c:v>-120689.599679215</c:v>
                </c:pt>
                <c:pt idx="1">
                  <c:v>-120742.8024063136</c:v>
                </c:pt>
                <c:pt idx="2">
                  <c:v>-121255.7624920241</c:v>
                </c:pt>
                <c:pt idx="3">
                  <c:v>-120755.7742412942</c:v>
                </c:pt>
                <c:pt idx="4">
                  <c:v>-119714.9200411487</c:v>
                </c:pt>
                <c:pt idx="5">
                  <c:v>-118249.4103416501</c:v>
                </c:pt>
                <c:pt idx="6">
                  <c:v>-116420.9540923617</c:v>
                </c:pt>
                <c:pt idx="7">
                  <c:v>-114274.4427101822</c:v>
                </c:pt>
                <c:pt idx="8">
                  <c:v>-113574.4167473682</c:v>
                </c:pt>
                <c:pt idx="9">
                  <c:v>-112702.754076592</c:v>
                </c:pt>
                <c:pt idx="10">
                  <c:v>-111849.3592491529</c:v>
                </c:pt>
                <c:pt idx="11">
                  <c:v>-109184.4312908732</c:v>
                </c:pt>
                <c:pt idx="12">
                  <c:v>-106319.8402802542</c:v>
                </c:pt>
                <c:pt idx="13">
                  <c:v>-103298.3409521941</c:v>
                </c:pt>
                <c:pt idx="14">
                  <c:v>-100165.8009951533</c:v>
                </c:pt>
                <c:pt idx="15">
                  <c:v>-96971.36272067132</c:v>
                </c:pt>
                <c:pt idx="16">
                  <c:v>-93767.2813938502</c:v>
                </c:pt>
                <c:pt idx="17">
                  <c:v>-90608.38556977854</c:v>
                </c:pt>
                <c:pt idx="18">
                  <c:v>-87550.9576668572</c:v>
                </c:pt>
                <c:pt idx="19">
                  <c:v>-84650.52463104473</c:v>
                </c:pt>
                <c:pt idx="20">
                  <c:v>-81957.2050454424</c:v>
                </c:pt>
                <c:pt idx="21">
                  <c:v>-79504.299960487</c:v>
                </c:pt>
                <c:pt idx="22">
                  <c:v>-77270.6089261161</c:v>
                </c:pt>
                <c:pt idx="23">
                  <c:v>-74907.63693432673</c:v>
                </c:pt>
                <c:pt idx="24">
                  <c:v>-74828.69747684966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umo!$O$5:$O$29</c:f>
              <c:numCache>
                <c:formatCode>General</c:formatCode>
                <c:ptCount val="25"/>
                <c:pt idx="0">
                  <c:v>0.9999</c:v>
                </c:pt>
                <c:pt idx="1">
                  <c:v>0.999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0.685</c:v>
                </c:pt>
                <c:pt idx="9">
                  <c:v>0.667</c:v>
                </c:pt>
                <c:pt idx="10">
                  <c:v>0.65</c:v>
                </c:pt>
                <c:pt idx="11">
                  <c:v>0.6</c:v>
                </c:pt>
                <c:pt idx="12">
                  <c:v>0.55</c:v>
                </c:pt>
                <c:pt idx="13">
                  <c:v>0.5</c:v>
                </c:pt>
                <c:pt idx="14">
                  <c:v>0.45</c:v>
                </c:pt>
                <c:pt idx="15">
                  <c:v>0.399999999999999</c:v>
                </c:pt>
                <c:pt idx="16">
                  <c:v>0.349999999999999</c:v>
                </c:pt>
                <c:pt idx="17">
                  <c:v>0.299999999999999</c:v>
                </c:pt>
                <c:pt idx="18">
                  <c:v>0.249999999999999</c:v>
                </c:pt>
                <c:pt idx="19">
                  <c:v>0.199999999999999</c:v>
                </c:pt>
                <c:pt idx="20">
                  <c:v>0.149999999999999</c:v>
                </c:pt>
                <c:pt idx="21">
                  <c:v>0.099999999999999</c:v>
                </c:pt>
                <c:pt idx="22">
                  <c:v>0.049999999999999</c:v>
                </c:pt>
                <c:pt idx="23">
                  <c:v>0.001</c:v>
                </c:pt>
                <c:pt idx="24">
                  <c:v>0.0001</c:v>
                </c:pt>
              </c:numCache>
            </c:numRef>
          </c:xVal>
          <c:yVal>
            <c:numRef>
              <c:f>umo!$AC$5:$AC$29</c:f>
              <c:numCache>
                <c:formatCode>General</c:formatCode>
                <c:ptCount val="25"/>
                <c:pt idx="0">
                  <c:v>-119365.7377303237</c:v>
                </c:pt>
                <c:pt idx="1">
                  <c:v>-119394.9374521558</c:v>
                </c:pt>
                <c:pt idx="2">
                  <c:v>-118620.6280511333</c:v>
                </c:pt>
                <c:pt idx="3">
                  <c:v>-116846.6995078187</c:v>
                </c:pt>
                <c:pt idx="4">
                  <c:v>-114571.9050150885</c:v>
                </c:pt>
                <c:pt idx="5">
                  <c:v>-111912.4550230052</c:v>
                </c:pt>
                <c:pt idx="6">
                  <c:v>-108930.0584811321</c:v>
                </c:pt>
                <c:pt idx="7">
                  <c:v>-105669.6068063679</c:v>
                </c:pt>
                <c:pt idx="8">
                  <c:v>-104643.1987557785</c:v>
                </c:pt>
                <c:pt idx="9">
                  <c:v>-103384.6295796717</c:v>
                </c:pt>
                <c:pt idx="10">
                  <c:v>-102170.5830527539</c:v>
                </c:pt>
                <c:pt idx="11">
                  <c:v>-98471.71480188948</c:v>
                </c:pt>
                <c:pt idx="12">
                  <c:v>-94613.1834986858</c:v>
                </c:pt>
                <c:pt idx="13">
                  <c:v>-90637.74387804106</c:v>
                </c:pt>
                <c:pt idx="14">
                  <c:v>-86591.26362841554</c:v>
                </c:pt>
                <c:pt idx="15">
                  <c:v>-82522.88506134886</c:v>
                </c:pt>
                <c:pt idx="16">
                  <c:v>-78484.86344194303</c:v>
                </c:pt>
                <c:pt idx="17">
                  <c:v>-74532.0273252867</c:v>
                </c:pt>
                <c:pt idx="18">
                  <c:v>-70720.65912978067</c:v>
                </c:pt>
                <c:pt idx="19">
                  <c:v>-67106.28580138349</c:v>
                </c:pt>
                <c:pt idx="20">
                  <c:v>-63739.02592319647</c:v>
                </c:pt>
                <c:pt idx="21">
                  <c:v>-60652.18054565637</c:v>
                </c:pt>
                <c:pt idx="22">
                  <c:v>-57824.54921870078</c:v>
                </c:pt>
                <c:pt idx="23">
                  <c:v>-54918.32374017844</c:v>
                </c:pt>
                <c:pt idx="24">
                  <c:v>-54829.76543743481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umo!$O$5:$O$29</c:f>
              <c:numCache>
                <c:formatCode>General</c:formatCode>
                <c:ptCount val="25"/>
                <c:pt idx="0">
                  <c:v>0.9999</c:v>
                </c:pt>
                <c:pt idx="1">
                  <c:v>0.999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0.685</c:v>
                </c:pt>
                <c:pt idx="9">
                  <c:v>0.667</c:v>
                </c:pt>
                <c:pt idx="10">
                  <c:v>0.65</c:v>
                </c:pt>
                <c:pt idx="11">
                  <c:v>0.6</c:v>
                </c:pt>
                <c:pt idx="12">
                  <c:v>0.55</c:v>
                </c:pt>
                <c:pt idx="13">
                  <c:v>0.5</c:v>
                </c:pt>
                <c:pt idx="14">
                  <c:v>0.45</c:v>
                </c:pt>
                <c:pt idx="15">
                  <c:v>0.399999999999999</c:v>
                </c:pt>
                <c:pt idx="16">
                  <c:v>0.349999999999999</c:v>
                </c:pt>
                <c:pt idx="17">
                  <c:v>0.299999999999999</c:v>
                </c:pt>
                <c:pt idx="18">
                  <c:v>0.249999999999999</c:v>
                </c:pt>
                <c:pt idx="19">
                  <c:v>0.199999999999999</c:v>
                </c:pt>
                <c:pt idx="20">
                  <c:v>0.149999999999999</c:v>
                </c:pt>
                <c:pt idx="21">
                  <c:v>0.099999999999999</c:v>
                </c:pt>
                <c:pt idx="22">
                  <c:v>0.049999999999999</c:v>
                </c:pt>
                <c:pt idx="23">
                  <c:v>0.001</c:v>
                </c:pt>
                <c:pt idx="24">
                  <c:v>0.0001</c:v>
                </c:pt>
              </c:numCache>
            </c:numRef>
          </c:xVal>
          <c:yVal>
            <c:numRef>
              <c:f>umo!$AD$5:$AD$29</c:f>
              <c:numCache>
                <c:formatCode>General</c:formatCode>
                <c:ptCount val="25"/>
                <c:pt idx="0">
                  <c:v>18875.10224739728</c:v>
                </c:pt>
                <c:pt idx="1">
                  <c:v>18276.69224739727</c:v>
                </c:pt>
                <c:pt idx="2">
                  <c:v>-11858.30775260275</c:v>
                </c:pt>
                <c:pt idx="3">
                  <c:v>-37658.30775260271</c:v>
                </c:pt>
                <c:pt idx="4">
                  <c:v>-58458.30775260273</c:v>
                </c:pt>
                <c:pt idx="5">
                  <c:v>-74258.3077526027</c:v>
                </c:pt>
                <c:pt idx="6">
                  <c:v>-85058.3077526027</c:v>
                </c:pt>
                <c:pt idx="7">
                  <c:v>-90858.3077526027</c:v>
                </c:pt>
                <c:pt idx="8">
                  <c:v>-91623.3077526027</c:v>
                </c:pt>
                <c:pt idx="9">
                  <c:v>-91947.3077526027</c:v>
                </c:pt>
                <c:pt idx="10">
                  <c:v>-91658.3077526027</c:v>
                </c:pt>
                <c:pt idx="11">
                  <c:v>-87458.3077526027</c:v>
                </c:pt>
                <c:pt idx="12">
                  <c:v>-78258.3077526027</c:v>
                </c:pt>
                <c:pt idx="13">
                  <c:v>-64058.30775260269</c:v>
                </c:pt>
                <c:pt idx="14">
                  <c:v>-44858.30775260269</c:v>
                </c:pt>
                <c:pt idx="15">
                  <c:v>-20658.30775260215</c:v>
                </c:pt>
                <c:pt idx="16">
                  <c:v>8541.692247397964</c:v>
                </c:pt>
                <c:pt idx="17">
                  <c:v>42741.69224739808</c:v>
                </c:pt>
                <c:pt idx="18">
                  <c:v>81941.69224739817</c:v>
                </c:pt>
                <c:pt idx="19">
                  <c:v>126141.6922473983</c:v>
                </c:pt>
                <c:pt idx="20">
                  <c:v>175341.6922473983</c:v>
                </c:pt>
                <c:pt idx="21">
                  <c:v>229541.6922473985</c:v>
                </c:pt>
                <c:pt idx="22">
                  <c:v>288741.6922473985</c:v>
                </c:pt>
                <c:pt idx="23">
                  <c:v>351608.6922473974</c:v>
                </c:pt>
                <c:pt idx="24">
                  <c:v>352808.3022473974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938760"/>
        <c:axId val="1771691160"/>
      </c:scatterChart>
      <c:valAx>
        <c:axId val="1493938760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1771691160"/>
        <c:crosses val="autoZero"/>
        <c:crossBetween val="midCat"/>
      </c:valAx>
      <c:valAx>
        <c:axId val="1771691160"/>
        <c:scaling>
          <c:orientation val="minMax"/>
          <c:max val="-60000.0"/>
        </c:scaling>
        <c:delete val="0"/>
        <c:axPos val="l"/>
        <c:numFmt formatCode="General" sourceLinked="1"/>
        <c:majorTickMark val="out"/>
        <c:minorTickMark val="none"/>
        <c:tickLblPos val="nextTo"/>
        <c:crossAx val="1493938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umo!$O$5:$O$29</c:f>
              <c:numCache>
                <c:formatCode>General</c:formatCode>
                <c:ptCount val="25"/>
                <c:pt idx="0">
                  <c:v>0.9999</c:v>
                </c:pt>
                <c:pt idx="1">
                  <c:v>0.999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0.685</c:v>
                </c:pt>
                <c:pt idx="9">
                  <c:v>0.667</c:v>
                </c:pt>
                <c:pt idx="10">
                  <c:v>0.65</c:v>
                </c:pt>
                <c:pt idx="11">
                  <c:v>0.6</c:v>
                </c:pt>
                <c:pt idx="12">
                  <c:v>0.55</c:v>
                </c:pt>
                <c:pt idx="13">
                  <c:v>0.5</c:v>
                </c:pt>
                <c:pt idx="14">
                  <c:v>0.45</c:v>
                </c:pt>
                <c:pt idx="15">
                  <c:v>0.399999999999999</c:v>
                </c:pt>
                <c:pt idx="16">
                  <c:v>0.349999999999999</c:v>
                </c:pt>
                <c:pt idx="17">
                  <c:v>0.299999999999999</c:v>
                </c:pt>
                <c:pt idx="18">
                  <c:v>0.249999999999999</c:v>
                </c:pt>
                <c:pt idx="19">
                  <c:v>0.199999999999999</c:v>
                </c:pt>
                <c:pt idx="20">
                  <c:v>0.149999999999999</c:v>
                </c:pt>
                <c:pt idx="21">
                  <c:v>0.099999999999999</c:v>
                </c:pt>
                <c:pt idx="22">
                  <c:v>0.049999999999999</c:v>
                </c:pt>
                <c:pt idx="23">
                  <c:v>0.001</c:v>
                </c:pt>
                <c:pt idx="24">
                  <c:v>0.0001</c:v>
                </c:pt>
              </c:numCache>
            </c:numRef>
          </c:xVal>
          <c:yVal>
            <c:numRef>
              <c:f>umo!$T$5:$T$29</c:f>
              <c:numCache>
                <c:formatCode>General</c:formatCode>
                <c:ptCount val="25"/>
                <c:pt idx="0">
                  <c:v>-47264.99363681764</c:v>
                </c:pt>
                <c:pt idx="1">
                  <c:v>-47281.12362029814</c:v>
                </c:pt>
                <c:pt idx="2">
                  <c:v>-47071.9280204563</c:v>
                </c:pt>
                <c:pt idx="3">
                  <c:v>-46617.45138959009</c:v>
                </c:pt>
                <c:pt idx="4">
                  <c:v>-46090.60758570228</c:v>
                </c:pt>
                <c:pt idx="5">
                  <c:v>-45474.11451549283</c:v>
                </c:pt>
                <c:pt idx="6">
                  <c:v>-44734.8386187288</c:v>
                </c:pt>
                <c:pt idx="7">
                  <c:v>-43843.89298442282</c:v>
                </c:pt>
                <c:pt idx="8">
                  <c:v>-43543.93816301231</c:v>
                </c:pt>
                <c:pt idx="9">
                  <c:v>-43163.25893795952</c:v>
                </c:pt>
                <c:pt idx="10">
                  <c:v>-42782.72224139702</c:v>
                </c:pt>
                <c:pt idx="11">
                  <c:v>-41545.58409983757</c:v>
                </c:pt>
                <c:pt idx="12">
                  <c:v>-40140.72766369725</c:v>
                </c:pt>
                <c:pt idx="13">
                  <c:v>-38590.990458255</c:v>
                </c:pt>
                <c:pt idx="14">
                  <c:v>-36934.08625068967</c:v>
                </c:pt>
                <c:pt idx="15">
                  <c:v>-35222.6912738224</c:v>
                </c:pt>
                <c:pt idx="16">
                  <c:v>-33524.35800237423</c:v>
                </c:pt>
                <c:pt idx="17">
                  <c:v>-31921.22733239249</c:v>
                </c:pt>
                <c:pt idx="18">
                  <c:v>-30509.4315536909</c:v>
                </c:pt>
                <c:pt idx="19">
                  <c:v>-29397.91603744736</c:v>
                </c:pt>
                <c:pt idx="20">
                  <c:v>-28705.95769464924</c:v>
                </c:pt>
                <c:pt idx="21">
                  <c:v>-28557.08008552948</c:v>
                </c:pt>
                <c:pt idx="22">
                  <c:v>-29058.95530338813</c:v>
                </c:pt>
                <c:pt idx="23">
                  <c:v>-30103.28427796252</c:v>
                </c:pt>
                <c:pt idx="24">
                  <c:v>-30110.33572724737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umo!$O$5:$O$29</c:f>
              <c:numCache>
                <c:formatCode>General</c:formatCode>
                <c:ptCount val="25"/>
                <c:pt idx="0">
                  <c:v>0.9999</c:v>
                </c:pt>
                <c:pt idx="1">
                  <c:v>0.999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0.685</c:v>
                </c:pt>
                <c:pt idx="9">
                  <c:v>0.667</c:v>
                </c:pt>
                <c:pt idx="10">
                  <c:v>0.65</c:v>
                </c:pt>
                <c:pt idx="11">
                  <c:v>0.6</c:v>
                </c:pt>
                <c:pt idx="12">
                  <c:v>0.55</c:v>
                </c:pt>
                <c:pt idx="13">
                  <c:v>0.5</c:v>
                </c:pt>
                <c:pt idx="14">
                  <c:v>0.45</c:v>
                </c:pt>
                <c:pt idx="15">
                  <c:v>0.399999999999999</c:v>
                </c:pt>
                <c:pt idx="16">
                  <c:v>0.349999999999999</c:v>
                </c:pt>
                <c:pt idx="17">
                  <c:v>0.299999999999999</c:v>
                </c:pt>
                <c:pt idx="18">
                  <c:v>0.249999999999999</c:v>
                </c:pt>
                <c:pt idx="19">
                  <c:v>0.199999999999999</c:v>
                </c:pt>
                <c:pt idx="20">
                  <c:v>0.149999999999999</c:v>
                </c:pt>
                <c:pt idx="21">
                  <c:v>0.099999999999999</c:v>
                </c:pt>
                <c:pt idx="22">
                  <c:v>0.049999999999999</c:v>
                </c:pt>
                <c:pt idx="23">
                  <c:v>0.001</c:v>
                </c:pt>
                <c:pt idx="24">
                  <c:v>0.0001</c:v>
                </c:pt>
              </c:numCache>
            </c:numRef>
          </c:xVal>
          <c:yVal>
            <c:numRef>
              <c:f>umo!$U$5:$U$29</c:f>
              <c:numCache>
                <c:formatCode>General</c:formatCode>
                <c:ptCount val="25"/>
                <c:pt idx="0">
                  <c:v>-49012.9264301524</c:v>
                </c:pt>
                <c:pt idx="1">
                  <c:v>-49013.74109798018</c:v>
                </c:pt>
                <c:pt idx="2">
                  <c:v>-47683.7867980931</c:v>
                </c:pt>
                <c:pt idx="3">
                  <c:v>-46012.318197493</c:v>
                </c:pt>
                <c:pt idx="4">
                  <c:v>-44260.35563061589</c:v>
                </c:pt>
                <c:pt idx="5">
                  <c:v>-42425.59773083674</c:v>
                </c:pt>
                <c:pt idx="6">
                  <c:v>-40481.84879786435</c:v>
                </c:pt>
                <c:pt idx="7">
                  <c:v>-38404.14144296454</c:v>
                </c:pt>
                <c:pt idx="8">
                  <c:v>-37752.0003287212</c:v>
                </c:pt>
                <c:pt idx="9">
                  <c:v>-36951.16381661777</c:v>
                </c:pt>
                <c:pt idx="10">
                  <c:v>-36176.34270216492</c:v>
                </c:pt>
                <c:pt idx="11">
                  <c:v>-33794.2559631983</c:v>
                </c:pt>
                <c:pt idx="12">
                  <c:v>-31267.09385600554</c:v>
                </c:pt>
                <c:pt idx="13">
                  <c:v>-28618.22453718539</c:v>
                </c:pt>
                <c:pt idx="14">
                  <c:v>-25885.53146571138</c:v>
                </c:pt>
                <c:pt idx="15">
                  <c:v>-23121.52118260994</c:v>
                </c:pt>
                <c:pt idx="16">
                  <c:v>-20393.21553128241</c:v>
                </c:pt>
                <c:pt idx="17">
                  <c:v>-17781.79188178787</c:v>
                </c:pt>
                <c:pt idx="18">
                  <c:v>-15381.83684639354</c:v>
                </c:pt>
                <c:pt idx="19">
                  <c:v>-13299.87338907178</c:v>
                </c:pt>
                <c:pt idx="20">
                  <c:v>-11651.25889855678</c:v>
                </c:pt>
                <c:pt idx="21">
                  <c:v>-10552.57907513974</c:v>
                </c:pt>
                <c:pt idx="22">
                  <c:v>-10096.52528544571</c:v>
                </c:pt>
                <c:pt idx="23">
                  <c:v>-10130.19040232452</c:v>
                </c:pt>
                <c:pt idx="24">
                  <c:v>-10113.40858967093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umo!$O$5:$O$29</c:f>
              <c:numCache>
                <c:formatCode>General</c:formatCode>
                <c:ptCount val="25"/>
                <c:pt idx="0">
                  <c:v>0.9999</c:v>
                </c:pt>
                <c:pt idx="1">
                  <c:v>0.999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0.685</c:v>
                </c:pt>
                <c:pt idx="9">
                  <c:v>0.667</c:v>
                </c:pt>
                <c:pt idx="10">
                  <c:v>0.65</c:v>
                </c:pt>
                <c:pt idx="11">
                  <c:v>0.6</c:v>
                </c:pt>
                <c:pt idx="12">
                  <c:v>0.55</c:v>
                </c:pt>
                <c:pt idx="13">
                  <c:v>0.5</c:v>
                </c:pt>
                <c:pt idx="14">
                  <c:v>0.45</c:v>
                </c:pt>
                <c:pt idx="15">
                  <c:v>0.399999999999999</c:v>
                </c:pt>
                <c:pt idx="16">
                  <c:v>0.349999999999999</c:v>
                </c:pt>
                <c:pt idx="17">
                  <c:v>0.299999999999999</c:v>
                </c:pt>
                <c:pt idx="18">
                  <c:v>0.249999999999999</c:v>
                </c:pt>
                <c:pt idx="19">
                  <c:v>0.199999999999999</c:v>
                </c:pt>
                <c:pt idx="20">
                  <c:v>0.149999999999999</c:v>
                </c:pt>
                <c:pt idx="21">
                  <c:v>0.099999999999999</c:v>
                </c:pt>
                <c:pt idx="22">
                  <c:v>0.049999999999999</c:v>
                </c:pt>
                <c:pt idx="23">
                  <c:v>0.001</c:v>
                </c:pt>
                <c:pt idx="24">
                  <c:v>0.0001</c:v>
                </c:pt>
              </c:numCache>
            </c:numRef>
          </c:xVal>
          <c:yVal>
            <c:numRef>
              <c:f>umo!$V$5:$V$29</c:f>
              <c:numCache>
                <c:formatCode>General</c:formatCode>
                <c:ptCount val="25"/>
                <c:pt idx="0">
                  <c:v>65479.83926751811</c:v>
                </c:pt>
                <c:pt idx="1">
                  <c:v>64881.42926751809</c:v>
                </c:pt>
                <c:pt idx="2">
                  <c:v>34746.42926751808</c:v>
                </c:pt>
                <c:pt idx="3">
                  <c:v>8946.429267518113</c:v>
                </c:pt>
                <c:pt idx="4">
                  <c:v>-11853.5707324819</c:v>
                </c:pt>
                <c:pt idx="5">
                  <c:v>-27653.57073248188</c:v>
                </c:pt>
                <c:pt idx="6">
                  <c:v>-38453.57073248189</c:v>
                </c:pt>
                <c:pt idx="7">
                  <c:v>-44253.57073248189</c:v>
                </c:pt>
                <c:pt idx="8">
                  <c:v>-45018.57073248188</c:v>
                </c:pt>
                <c:pt idx="9">
                  <c:v>-45342.57073248188</c:v>
                </c:pt>
                <c:pt idx="10">
                  <c:v>-45053.57073248188</c:v>
                </c:pt>
                <c:pt idx="11">
                  <c:v>-40853.57073248187</c:v>
                </c:pt>
                <c:pt idx="12">
                  <c:v>-31653.57073248188</c:v>
                </c:pt>
                <c:pt idx="13">
                  <c:v>-17453.57073248187</c:v>
                </c:pt>
                <c:pt idx="14">
                  <c:v>1746.429267518135</c:v>
                </c:pt>
                <c:pt idx="15">
                  <c:v>25946.42926751867</c:v>
                </c:pt>
                <c:pt idx="16">
                  <c:v>55146.42926751879</c:v>
                </c:pt>
                <c:pt idx="17">
                  <c:v>89346.4292675189</c:v>
                </c:pt>
                <c:pt idx="18">
                  <c:v>128546.429267519</c:v>
                </c:pt>
                <c:pt idx="19">
                  <c:v>172746.4292675191</c:v>
                </c:pt>
                <c:pt idx="20">
                  <c:v>221946.4292675192</c:v>
                </c:pt>
                <c:pt idx="21">
                  <c:v>276146.4292675192</c:v>
                </c:pt>
                <c:pt idx="22">
                  <c:v>335346.4292675193</c:v>
                </c:pt>
                <c:pt idx="23">
                  <c:v>398213.4292675181</c:v>
                </c:pt>
                <c:pt idx="24">
                  <c:v>399413.0392675182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umo!$O$5:$O$29</c:f>
              <c:numCache>
                <c:formatCode>General</c:formatCode>
                <c:ptCount val="25"/>
                <c:pt idx="0">
                  <c:v>0.9999</c:v>
                </c:pt>
                <c:pt idx="1">
                  <c:v>0.999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0.8</c:v>
                </c:pt>
                <c:pt idx="6">
                  <c:v>0.75</c:v>
                </c:pt>
                <c:pt idx="7">
                  <c:v>0.7</c:v>
                </c:pt>
                <c:pt idx="8">
                  <c:v>0.685</c:v>
                </c:pt>
                <c:pt idx="9">
                  <c:v>0.667</c:v>
                </c:pt>
                <c:pt idx="10">
                  <c:v>0.65</c:v>
                </c:pt>
                <c:pt idx="11">
                  <c:v>0.6</c:v>
                </c:pt>
                <c:pt idx="12">
                  <c:v>0.55</c:v>
                </c:pt>
                <c:pt idx="13">
                  <c:v>0.5</c:v>
                </c:pt>
                <c:pt idx="14">
                  <c:v>0.45</c:v>
                </c:pt>
                <c:pt idx="15">
                  <c:v>0.399999999999999</c:v>
                </c:pt>
                <c:pt idx="16">
                  <c:v>0.349999999999999</c:v>
                </c:pt>
                <c:pt idx="17">
                  <c:v>0.299999999999999</c:v>
                </c:pt>
                <c:pt idx="18">
                  <c:v>0.249999999999999</c:v>
                </c:pt>
                <c:pt idx="19">
                  <c:v>0.199999999999999</c:v>
                </c:pt>
                <c:pt idx="20">
                  <c:v>0.149999999999999</c:v>
                </c:pt>
                <c:pt idx="21">
                  <c:v>0.099999999999999</c:v>
                </c:pt>
                <c:pt idx="22">
                  <c:v>0.049999999999999</c:v>
                </c:pt>
                <c:pt idx="23">
                  <c:v>0.001</c:v>
                </c:pt>
                <c:pt idx="24">
                  <c:v>0.0001</c:v>
                </c:pt>
              </c:numCache>
            </c:numRef>
          </c:xVal>
          <c:yVal>
            <c:numRef>
              <c:f>umo!$W$5:$W$29</c:f>
              <c:numCache>
                <c:formatCode>General</c:formatCode>
                <c:ptCount val="25"/>
                <c:pt idx="0">
                  <c:v>-46264.99363681632</c:v>
                </c:pt>
                <c:pt idx="1">
                  <c:v>-47280.12362029713</c:v>
                </c:pt>
                <c:pt idx="2">
                  <c:v>-47071.92801245513</c:v>
                </c:pt>
                <c:pt idx="3">
                  <c:v>-46617.45138858871</c:v>
                </c:pt>
                <c:pt idx="4">
                  <c:v>-46090.60758540435</c:v>
                </c:pt>
                <c:pt idx="5">
                  <c:v>-45474.11451536588</c:v>
                </c:pt>
                <c:pt idx="6">
                  <c:v>-44734.83861866242</c:v>
                </c:pt>
                <c:pt idx="7">
                  <c:v>-43843.89298438287</c:v>
                </c:pt>
                <c:pt idx="8">
                  <c:v>-43543.9381629772</c:v>
                </c:pt>
                <c:pt idx="9">
                  <c:v>-43163.25893792907</c:v>
                </c:pt>
                <c:pt idx="10">
                  <c:v>-42782.72224137005</c:v>
                </c:pt>
                <c:pt idx="11">
                  <c:v>-41545.58409981733</c:v>
                </c:pt>
                <c:pt idx="12">
                  <c:v>-40140.72766368026</c:v>
                </c:pt>
                <c:pt idx="13">
                  <c:v>-38590.99045823898</c:v>
                </c:pt>
                <c:pt idx="14">
                  <c:v>-36934.08625067268</c:v>
                </c:pt>
                <c:pt idx="15">
                  <c:v>-35222.69127380215</c:v>
                </c:pt>
                <c:pt idx="16">
                  <c:v>-33524.35800234727</c:v>
                </c:pt>
                <c:pt idx="17">
                  <c:v>-31921.22733235253</c:v>
                </c:pt>
                <c:pt idx="18">
                  <c:v>-30509.43155362452</c:v>
                </c:pt>
                <c:pt idx="19">
                  <c:v>-29397.9160373204</c:v>
                </c:pt>
                <c:pt idx="20">
                  <c:v>-28705.95769435131</c:v>
                </c:pt>
                <c:pt idx="21">
                  <c:v>-28557.08008452811</c:v>
                </c:pt>
                <c:pt idx="22">
                  <c:v>-29058.95529538696</c:v>
                </c:pt>
                <c:pt idx="23">
                  <c:v>-30102.28427796152</c:v>
                </c:pt>
                <c:pt idx="24">
                  <c:v>-29110.33572724637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63208"/>
        <c:axId val="1493851000"/>
      </c:scatterChart>
      <c:valAx>
        <c:axId val="1493863208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1493851000"/>
        <c:crosses val="autoZero"/>
        <c:crossBetween val="midCat"/>
      </c:valAx>
      <c:valAx>
        <c:axId val="1493851000"/>
        <c:scaling>
          <c:orientation val="minMax"/>
          <c:max val="-5000.0"/>
          <c:min val="-50000.0"/>
        </c:scaling>
        <c:delete val="0"/>
        <c:axPos val="l"/>
        <c:numFmt formatCode="General" sourceLinked="1"/>
        <c:majorTickMark val="out"/>
        <c:minorTickMark val="none"/>
        <c:tickLblPos val="nextTo"/>
        <c:crossAx val="1493863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660400</xdr:colOff>
      <xdr:row>26</xdr:row>
      <xdr:rowOff>19050</xdr:rowOff>
    </xdr:from>
    <xdr:to>
      <xdr:col>21</xdr:col>
      <xdr:colOff>228600</xdr:colOff>
      <xdr:row>39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558800</xdr:colOff>
      <xdr:row>42</xdr:row>
      <xdr:rowOff>63500</xdr:rowOff>
    </xdr:from>
    <xdr:to>
      <xdr:col>24</xdr:col>
      <xdr:colOff>546100</xdr:colOff>
      <xdr:row>64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431800</xdr:colOff>
      <xdr:row>26</xdr:row>
      <xdr:rowOff>50800</xdr:rowOff>
    </xdr:from>
    <xdr:to>
      <xdr:col>27</xdr:col>
      <xdr:colOff>0</xdr:colOff>
      <xdr:row>39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26</xdr:row>
      <xdr:rowOff>0</xdr:rowOff>
    </xdr:from>
    <xdr:to>
      <xdr:col>33</xdr:col>
      <xdr:colOff>393700</xdr:colOff>
      <xdr:row>39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749300</xdr:colOff>
      <xdr:row>30</xdr:row>
      <xdr:rowOff>38100</xdr:rowOff>
    </xdr:from>
    <xdr:to>
      <xdr:col>18</xdr:col>
      <xdr:colOff>38100</xdr:colOff>
      <xdr:row>42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558800</xdr:colOff>
      <xdr:row>46</xdr:row>
      <xdr:rowOff>25400</xdr:rowOff>
    </xdr:from>
    <xdr:to>
      <xdr:col>21</xdr:col>
      <xdr:colOff>546100</xdr:colOff>
      <xdr:row>67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520700</xdr:colOff>
      <xdr:row>29</xdr:row>
      <xdr:rowOff>76200</xdr:rowOff>
    </xdr:from>
    <xdr:to>
      <xdr:col>26</xdr:col>
      <xdr:colOff>520700</xdr:colOff>
      <xdr:row>41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609600</xdr:colOff>
      <xdr:row>29</xdr:row>
      <xdr:rowOff>76200</xdr:rowOff>
    </xdr:from>
    <xdr:to>
      <xdr:col>30</xdr:col>
      <xdr:colOff>609600</xdr:colOff>
      <xdr:row>41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254000</xdr:colOff>
      <xdr:row>30</xdr:row>
      <xdr:rowOff>12700</xdr:rowOff>
    </xdr:from>
    <xdr:to>
      <xdr:col>29</xdr:col>
      <xdr:colOff>482600</xdr:colOff>
      <xdr:row>66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28"/>
  <sheetViews>
    <sheetView tabSelected="1" workbookViewId="0">
      <selection activeCell="M23" sqref="M23"/>
    </sheetView>
  </sheetViews>
  <sheetFormatPr baseColWidth="10" defaultRowHeight="15" x14ac:dyDescent="0"/>
  <cols>
    <col min="3" max="3" width="12.83203125" bestFit="1" customWidth="1"/>
  </cols>
  <sheetData>
    <row r="2" spans="2:36">
      <c r="J2">
        <v>0.66700000000000004</v>
      </c>
      <c r="S2" t="s">
        <v>12</v>
      </c>
      <c r="T2" t="s">
        <v>12</v>
      </c>
      <c r="V2">
        <v>-24495.343849086243</v>
      </c>
      <c r="X2" t="s">
        <v>14</v>
      </c>
      <c r="AD2">
        <v>-106265.82334682572</v>
      </c>
      <c r="AF2">
        <v>2400</v>
      </c>
      <c r="AI2">
        <f>0.667*AF4+0.333*AH25+0.3*2400-4515.6</f>
        <v>-163274.63765006745</v>
      </c>
      <c r="AJ2">
        <f>AI2-AI11</f>
        <v>1092.5252915252058</v>
      </c>
    </row>
    <row r="3" spans="2:36">
      <c r="C3" t="s">
        <v>3</v>
      </c>
      <c r="D3" t="s">
        <v>2</v>
      </c>
      <c r="E3" t="s">
        <v>1</v>
      </c>
      <c r="G3" t="s">
        <v>6</v>
      </c>
      <c r="H3" t="s">
        <v>7</v>
      </c>
      <c r="J3" t="s">
        <v>8</v>
      </c>
      <c r="N3" t="s">
        <v>15</v>
      </c>
      <c r="R3" t="s">
        <v>10</v>
      </c>
      <c r="S3" t="s">
        <v>9</v>
      </c>
      <c r="T3" t="s">
        <v>11</v>
      </c>
      <c r="U3" t="s">
        <v>29</v>
      </c>
      <c r="V3" t="s">
        <v>28</v>
      </c>
      <c r="X3" t="s">
        <v>9</v>
      </c>
      <c r="Y3" t="s">
        <v>11</v>
      </c>
      <c r="Z3" t="s">
        <v>15</v>
      </c>
      <c r="AA3" t="s">
        <v>16</v>
      </c>
      <c r="AB3" t="s">
        <v>17</v>
      </c>
      <c r="AC3" t="s">
        <v>29</v>
      </c>
      <c r="AD3" t="s">
        <v>28</v>
      </c>
      <c r="AF3" t="s">
        <v>9</v>
      </c>
      <c r="AG3" t="s">
        <v>11</v>
      </c>
      <c r="AH3" t="s">
        <v>29</v>
      </c>
      <c r="AI3" t="s">
        <v>28</v>
      </c>
    </row>
    <row r="4" spans="2:36">
      <c r="B4">
        <v>20</v>
      </c>
      <c r="C4">
        <f>-7827.594691 + 125.64905*$B4 - 24.1618*$B4*LN($B4)-((4.37791*10^-3)*$B4^2)  + 34971/$B4</f>
        <v>-5015.4605359431371</v>
      </c>
      <c r="D4">
        <f>-525.5386908 + 124.9457*$B4 - 25.607406*$B4*LN($B4)-((3.40084*10^-4)*$B4^2) - ((9.7289735*10^-9)*$B4^3) + 25233/$B4 - ((7.6142894*10^-11)*$B4^4)</f>
        <v>1700.6305336613468</v>
      </c>
      <c r="E4">
        <f>10320.09531 + 116.568238*$B4 - 24.1618*$B4*LN($B4)-((4.37791*10^-3)*$B4^2) + 34971/$B4 + ((1.6275*10^-22)*$B4^7)</f>
        <v>12950.613225056864</v>
      </c>
      <c r="G4">
        <f>-7746.302 + 131.9197*B4-23.56414*B4*LN(B4) - (3.443396*10^-3)*B4^2 + (5.662834*10^-7)*B4^3 - (1.309265*10^-10)*B4^4+ 65812.39/B4</f>
        <v>-3230.4984430119302</v>
      </c>
      <c r="H4">
        <f>34085.045 + 117.224788 * B4 - 23.56414 *B4 * LN(B4) - 0.003443396 * B4^2 + 0.0000005662834 * B4^3 - 0.0000000001309265 * B4^4 + 65812.39/B4 + (4.24519*10^-22)*B4^7</f>
        <v>38306.95031698807</v>
      </c>
      <c r="J4">
        <f>C4/3 + 2*G4/3 +(3.9*B4-4515.6)</f>
        <v>-8263.0858073223317</v>
      </c>
      <c r="K4">
        <f>2*C4/3 + G4/3 +5000</f>
        <v>579.5268283672649</v>
      </c>
      <c r="L4">
        <f>(0.666)*J4+0.333*K4</f>
        <v>-5310.2327138303735</v>
      </c>
      <c r="N4">
        <f>8.3144621*1800*(0.667*LN(0.667) + (1-0.667)*LN(1-0.667))</f>
        <v>-9522.6296414109456</v>
      </c>
      <c r="O4">
        <f>J4 + 8.3144621*B4*(0.667*LN(0.667) + (1-0.667)*LN(1-0.667))</f>
        <v>-8368.8928033380089</v>
      </c>
      <c r="P4">
        <f>O4-E4</f>
        <v>-21319.506028394873</v>
      </c>
      <c r="R4">
        <v>0.999</v>
      </c>
      <c r="S4">
        <f>($R4*(1-$R4))*((9833+12.877*500)+((1-$R4)-$R4)*(4685+1.412*500))+$R4*$G$28+(1-$R4)*$D$28+8.3144621*500*($R4*LN($R4)+(1-$R4)*LN(1-$R4))</f>
        <v>-15698.002428939511</v>
      </c>
      <c r="T4">
        <f>($R4*(1-$R4))*((-52296+27.387*500)+((1-$R4)-$R4)*(1453-2.1715*500))+$R4*$H$28+(1-$R4)*$E$28+8.3144621*500*($R4*LN($R4)+(1-$R4)*LN(1-$R4))</f>
        <v>18711.762392298318</v>
      </c>
      <c r="U4">
        <f>$R4*($G$28+30000+0.32*500)+(1-$R4)*$C$28+8.3144621*500*($R4*LN($R4)+(1-$R4)*LN(1-$R4))</f>
        <v>14417.514731272213</v>
      </c>
      <c r="V4">
        <f>$O$28 + (R4-0.667)^2 * (10^6) +12777 * ($R4)*(1-$R4)</f>
        <v>87541.42037391373</v>
      </c>
      <c r="X4">
        <f>($R4*(1-$R4))*((9833+12.877*1800)+((1-$R4)-$R4)*(4685+1.412*1800))+$R4*$G$93+(1-$R4)*$D$93</f>
        <v>-97409.409872279852</v>
      </c>
      <c r="Y4">
        <f>($R4*(1-$R4))*((-52296+27.387*1800)+((1-$R4)-$R4)*(1453-2.1715*1800))+$R4*$H$93+(1-$R4)*$E$93</f>
        <v>-82041.583622749851</v>
      </c>
      <c r="Z4">
        <f t="shared" ref="Z4:Z25" si="0">8.3144621*1800*(R4*LN(R4) + (1-R4)*LN(1-R4))</f>
        <v>-118.34023130223298</v>
      </c>
      <c r="AA4">
        <f>X4+Z4</f>
        <v>-97527.75010358209</v>
      </c>
      <c r="AB4">
        <f>Y4+Z4</f>
        <v>-82159.923854052089</v>
      </c>
      <c r="AC4">
        <f>$R4*($G$93+30000+0.32*1800)+(1-$R4)*$C$93+8.3144621*1800*($R4*LN($R4)+(1-$R4)*LN(1-$R4))</f>
        <v>-67006.852791818397</v>
      </c>
      <c r="AD4">
        <f>$O$93 + (R4-0.667)^2 * (10^6)+ 12777* ($R4)*(1-$R4)</f>
        <v>-2326.059123825753</v>
      </c>
      <c r="AF4">
        <f>($R4*(1-$R4))*((9833+12.877*2400)+((1-$R4)-$R4)*(4685+1.412*2400))+$R4*$G$123+(1-$R4)*$D$123+8.3144621*2400*($R4*LN($R4)+(1-$R4)*LN(1-$R4))</f>
        <v>-147794.25694691049</v>
      </c>
      <c r="AG4">
        <f>($R4*(1-$R4))*((-52296+27.387*2400)+((1-$R4)-$R4)*(1453-2.1715*2400))+$R4*$H$123+(1-$R4)*$E$123 + 8.3144621*2400*($R4*LN($R4) + (1-$R4)*LN(1-$R4))</f>
        <v>-141060.89208350721</v>
      </c>
      <c r="AH4">
        <f>$R4*($G$123+30000+0.32*2400)+(1-$R4)*$C$123+8.3144621*2400*($R4*LN($R4)+(1-$R4)*LN(1-$R4))</f>
        <v>-117088.75311318671</v>
      </c>
      <c r="AI4">
        <f>$O$123+(R4-0.667)^2*(10^6)+(12777)*($R4)*(1-$R4)</f>
        <v>-56968.310965592689</v>
      </c>
    </row>
    <row r="5" spans="2:36">
      <c r="B5">
        <v>40</v>
      </c>
      <c r="C5">
        <f t="shared" ref="C5:C68" si="1">-7827.594691 + 125.64905*$B5 - 24.1618*$B5*LN($B5)-((4.37791*10^-3)*$B5^2)  + 34971/$B5</f>
        <v>-5499.561050776404</v>
      </c>
      <c r="D5">
        <f t="shared" ref="D5:D68" si="2">-525.5386908 + 124.9457*$B5 - 25.607406*$B5*LN($B5)-((3.40084*10^-4)*$B5^2) - ((9.7289735*10^-9)*$B5^3) + 25233/$B5 - ((7.6142894*10^-11)*$B5^4)</f>
        <v>1324.0640025577297</v>
      </c>
      <c r="E5">
        <f t="shared" ref="E5:E68" si="3">10320.09531 + 116.568238*$B5 - 24.1618*$B5*LN($B5)-((4.37791*10^-3)*$B5^2) + 34971/$B5 + ((1.6275*10^-22)*$B5^7)</f>
        <v>12284.896470223624</v>
      </c>
      <c r="G5">
        <f t="shared" ref="G5:G68" si="4">-7746.302 + 131.9197*B5-23.56414*B5*LN(B5) - (3.443396*10^-3)*B5^2 + (5.662834*10^-7)*B5^3 - (1.309265*10^-10)*B5^4+ 65812.39/B5</f>
        <v>-4306.6886526288126</v>
      </c>
      <c r="H5">
        <f t="shared" ref="H5:H68" si="5">34085.045 + 117.224788 * B5 - 23.56414 *B5 * LN(B5) - 0.003443396 * B5^2 + 0.0000005662834 * B5^3 - 0.0000000001309265 * B5^4 + 65812.39/B5 + (4.24519*10^-22)*B5^7</f>
        <v>36936.861867371263</v>
      </c>
      <c r="J5">
        <f t="shared" ref="J5:J68" si="6">C5/3 + 2*G5/3 +(3.9*B5-4515.6)</f>
        <v>-9063.9127853446771</v>
      </c>
      <c r="K5">
        <f t="shared" ref="K5:K68" si="7">2*C5/3 + G5/3 +5000</f>
        <v>-101.93691806053994</v>
      </c>
      <c r="L5">
        <f t="shared" ref="L5:L68" si="8">(0.666)*J5+0.333*K5</f>
        <v>-6070.5109087537148</v>
      </c>
      <c r="O5">
        <f t="shared" ref="O5:O68" si="9">J5 + 8.3144621*B5*(0.667*LN(0.667) + (1-0.667)*LN(1-0.667))</f>
        <v>-9275.5267773760315</v>
      </c>
      <c r="P5">
        <f t="shared" ref="P5:P68" si="10">O5-E5</f>
        <v>-21560.423247599654</v>
      </c>
      <c r="R5">
        <v>0.95</v>
      </c>
      <c r="S5">
        <f t="shared" ref="S5:S25" si="11">($R5*(1-$R5))*((9833+12.877*500)+((1-$R5)-$R5)*(4685+1.412*500))+$R5*$G$28+(1-$R5)*$D$28+8.3144621*500*($R5*LN($R5)+(1-$R5)*LN(1-$R5))</f>
        <v>-16056.323760839303</v>
      </c>
      <c r="T5">
        <f t="shared" ref="T5:T25" si="12">($R5*(1-$R5))*((-52296+27.387*500)+((1-$R5)-$R5)*(1453-2.1715*500))+$R5*$H$28+(1-$R5)*$E$28+8.3144621*500*($R5*LN($R5)+(1-$R5)*LN(1-$R5))</f>
        <v>14819.867962498174</v>
      </c>
      <c r="U5">
        <f t="shared" ref="U5:U25" si="13">$R5*($G$28+30000+0.32*500)+(1-$R5)*$C$28+8.3144621*500*($R5*LN($R5)+(1-$R5)*LN(1-$R5))</f>
        <v>11881.12278564701</v>
      </c>
      <c r="V5">
        <f t="shared" ref="V5:V25" si="14">$O$28 + (R5-0.667)^2 * (10^6) +12777 * ($R5)*(1-$R5)</f>
        <v>58000.563650913711</v>
      </c>
      <c r="X5">
        <f t="shared" ref="X5:X25" si="15">($R5*(1-$R5))*((9833+12.877*1800)+((1-$R5)-$R5)*(4685+1.412*1800))+$R5*$G$93+(1-$R5)*$D$93</f>
        <v>-97433.025148829707</v>
      </c>
      <c r="Y5">
        <f t="shared" ref="Y5:Y25" si="16">($R5*(1-$R5))*((-52296+27.387*1800)+((1-$R5)-$R5)*(1453-2.1715*1800))+$R5*$H$93+(1-$R5)*$E$93</f>
        <v>-83940.500895805948</v>
      </c>
      <c r="Z5">
        <f t="shared" si="0"/>
        <v>-2970.9854407287639</v>
      </c>
      <c r="AA5">
        <f t="shared" ref="AA5:AA25" si="17">X5+Z5</f>
        <v>-100404.01058955847</v>
      </c>
      <c r="AB5">
        <f t="shared" ref="AB5:AB25" si="18">Y5+Z5</f>
        <v>-86911.486336534712</v>
      </c>
      <c r="AC5">
        <f t="shared" ref="AC5:AC25" si="19">$R5*($G$93+30000+0.32*1800)+(1-$R5)*$C$93+8.3144621*1800*($R5*LN($R5)+(1-$R5)*LN(1-$R5))</f>
        <v>-72553.57616403338</v>
      </c>
      <c r="AD5">
        <f t="shared" ref="AD5:AD25" si="20">$O$93 + (R5-0.667)^2 * (10^6)+ 12777* ($R5)*(1-$R5)</f>
        <v>-31866.915846825766</v>
      </c>
      <c r="AF5">
        <f t="shared" ref="AF5:AF25" si="21">($R5*(1-$R5))*((9833+12.877*2400)+((1-$R5)-$R5)*(4685+1.412*2400))+$R5*$G$123+(1-$R5)*$D$123+8.3144621*2400*($R5*LN($R5)+(1-$R5)*LN(1-$R5))</f>
        <v>-151808.3672265762</v>
      </c>
      <c r="AG5">
        <f t="shared" ref="AG5:AG25" si="22">($R5*(1-$R5))*((-52296+27.387*2400)+((1-$R5)-$R5)*(1453-2.1715*2400))+$R5*$H$123+(1-$R5)*$E$123 + 8.3144621*2400*($R5*LN($R5) + (1-$R5)*LN(1-$R5))</f>
        <v>-146312.10671563153</v>
      </c>
      <c r="AH5">
        <f t="shared" ref="AH5:AH25" si="23">$R5*($G$123+30000+0.32*2400)+(1-$R5)*$C$123+8.3144621*2400*($R5*LN($R5)+(1-$R5)*LN(1-$R5))</f>
        <v>-124122.69271776818</v>
      </c>
      <c r="AI5">
        <f t="shared" ref="AI5:AI25" si="24">$O$123+(R5-0.667)^2*(10^6)+(12777)*($R5)*(1-$R5)</f>
        <v>-86509.167688592701</v>
      </c>
    </row>
    <row r="6" spans="2:36">
      <c r="B6">
        <v>60</v>
      </c>
      <c r="C6">
        <f t="shared" si="1"/>
        <v>-5657.1662336098771</v>
      </c>
      <c r="D6">
        <f t="shared" si="2"/>
        <v>1099.7933080070031</v>
      </c>
      <c r="E6">
        <f t="shared" si="3"/>
        <v>11945.675047390579</v>
      </c>
      <c r="G6">
        <f t="shared" si="4"/>
        <v>-4535.3049468727895</v>
      </c>
      <c r="H6">
        <f t="shared" si="5"/>
        <v>36414.347333128389</v>
      </c>
      <c r="J6">
        <f t="shared" si="6"/>
        <v>-9190.8587091184854</v>
      </c>
      <c r="K6">
        <f t="shared" si="7"/>
        <v>-283.21247136418151</v>
      </c>
      <c r="L6">
        <f t="shared" si="8"/>
        <v>-6215.4216532371847</v>
      </c>
      <c r="O6">
        <f t="shared" si="9"/>
        <v>-9508.2796971655171</v>
      </c>
      <c r="P6">
        <f t="shared" si="10"/>
        <v>-21453.954744556097</v>
      </c>
      <c r="R6">
        <v>0.9</v>
      </c>
      <c r="S6">
        <f t="shared" si="11"/>
        <v>-16148.102745989183</v>
      </c>
      <c r="T6">
        <f t="shared" si="12"/>
        <v>11326.9357591311</v>
      </c>
      <c r="U6">
        <f t="shared" si="13"/>
        <v>9575.3693469834543</v>
      </c>
      <c r="V6">
        <f t="shared" si="14"/>
        <v>32743.58615091375</v>
      </c>
      <c r="X6">
        <f t="shared" si="15"/>
        <v>-97524.017824138937</v>
      </c>
      <c r="Y6">
        <f t="shared" si="16"/>
        <v>-85896.120671667872</v>
      </c>
      <c r="Z6">
        <f t="shared" si="0"/>
        <v>-4865.2021109133084</v>
      </c>
      <c r="AA6">
        <f t="shared" si="17"/>
        <v>-102389.21993505224</v>
      </c>
      <c r="AB6">
        <f t="shared" si="18"/>
        <v>-90761.322782581177</v>
      </c>
      <c r="AC6">
        <f t="shared" si="19"/>
        <v>-77196.852184002069</v>
      </c>
      <c r="AD6">
        <f t="shared" si="20"/>
        <v>-57123.893346825731</v>
      </c>
      <c r="AF6">
        <f t="shared" si="21"/>
        <v>-154642.69610992901</v>
      </c>
      <c r="AG6">
        <f t="shared" si="22"/>
        <v>-150431.65011428419</v>
      </c>
      <c r="AH6">
        <f t="shared" si="23"/>
        <v>-129944.65439231294</v>
      </c>
      <c r="AI6">
        <f t="shared" si="24"/>
        <v>-111766.14518859267</v>
      </c>
    </row>
    <row r="7" spans="2:36">
      <c r="B7">
        <v>80</v>
      </c>
      <c r="C7">
        <f t="shared" si="1"/>
        <v>-5836.7639063330707</v>
      </c>
      <c r="D7">
        <f t="shared" si="2"/>
        <v>806.35836060000906</v>
      </c>
      <c r="E7">
        <f t="shared" si="3"/>
        <v>11584.46113467034</v>
      </c>
      <c r="G7">
        <f t="shared" si="4"/>
        <v>-4652.5194133033729</v>
      </c>
      <c r="H7">
        <f t="shared" si="5"/>
        <v>36003.234626705533</v>
      </c>
      <c r="J7">
        <f t="shared" si="6"/>
        <v>-9250.8675776466062</v>
      </c>
      <c r="K7">
        <f t="shared" si="7"/>
        <v>-442.01574198983872</v>
      </c>
      <c r="L7">
        <f t="shared" si="8"/>
        <v>-6308.2690487952568</v>
      </c>
      <c r="O7">
        <f t="shared" si="9"/>
        <v>-9674.095561709315</v>
      </c>
      <c r="P7">
        <f t="shared" si="10"/>
        <v>-21258.556696379655</v>
      </c>
      <c r="R7">
        <v>0.85</v>
      </c>
      <c r="S7">
        <f t="shared" si="11"/>
        <v>-16136.230248000566</v>
      </c>
      <c r="T7">
        <f t="shared" si="12"/>
        <v>8151.740038902517</v>
      </c>
      <c r="U7">
        <f t="shared" si="13"/>
        <v>7389.9328914583875</v>
      </c>
      <c r="V7">
        <f t="shared" si="14"/>
        <v>12422.723650913736</v>
      </c>
      <c r="X7">
        <f t="shared" si="15"/>
        <v>-97693.349299448178</v>
      </c>
      <c r="Y7">
        <f t="shared" si="16"/>
        <v>-87866.211847529819</v>
      </c>
      <c r="Z7">
        <f t="shared" si="0"/>
        <v>-6326.27764179927</v>
      </c>
      <c r="AA7">
        <f t="shared" si="17"/>
        <v>-104019.62694124745</v>
      </c>
      <c r="AB7">
        <f t="shared" si="18"/>
        <v>-94192.489489329091</v>
      </c>
      <c r="AC7">
        <f t="shared" si="19"/>
        <v>-81406.987064672183</v>
      </c>
      <c r="AD7">
        <f t="shared" si="20"/>
        <v>-77444.755846825748</v>
      </c>
      <c r="AF7">
        <f t="shared" si="21"/>
        <v>-157006.30687421706</v>
      </c>
      <c r="AG7">
        <f t="shared" si="22"/>
        <v>-154085.93919387204</v>
      </c>
      <c r="AH7">
        <f t="shared" si="23"/>
        <v>-135189.09454779292</v>
      </c>
      <c r="AI7">
        <f t="shared" si="24"/>
        <v>-132087.00768859268</v>
      </c>
    </row>
    <row r="8" spans="2:36">
      <c r="B8">
        <v>100</v>
      </c>
      <c r="C8">
        <f t="shared" si="1"/>
        <v>-6083.6788909807065</v>
      </c>
      <c r="D8">
        <f t="shared" si="2"/>
        <v>425.29686076784151</v>
      </c>
      <c r="E8">
        <f t="shared" si="3"/>
        <v>11155.929910035569</v>
      </c>
      <c r="G8">
        <f t="shared" si="4"/>
        <v>-4781.7763678949395</v>
      </c>
      <c r="H8">
        <f t="shared" si="5"/>
        <v>35580.079432147511</v>
      </c>
      <c r="J8">
        <f t="shared" si="6"/>
        <v>-9341.3438755901952</v>
      </c>
      <c r="K8">
        <f t="shared" si="7"/>
        <v>-649.71138328545021</v>
      </c>
      <c r="L8">
        <f t="shared" si="8"/>
        <v>-6437.6889117771252</v>
      </c>
      <c r="O8">
        <f t="shared" si="9"/>
        <v>-9870.3788556685813</v>
      </c>
      <c r="P8">
        <f t="shared" si="10"/>
        <v>-21026.308765704151</v>
      </c>
      <c r="R8">
        <v>0.8</v>
      </c>
      <c r="S8">
        <f t="shared" si="11"/>
        <v>-16066.244583560927</v>
      </c>
      <c r="T8">
        <f t="shared" si="12"/>
        <v>5256.2781101249657</v>
      </c>
      <c r="U8">
        <f t="shared" si="13"/>
        <v>5287.3616023843515</v>
      </c>
      <c r="V8">
        <f t="shared" si="14"/>
        <v>-2962.0238490862394</v>
      </c>
      <c r="X8">
        <f t="shared" si="15"/>
        <v>-97951.859474757395</v>
      </c>
      <c r="Y8">
        <f t="shared" si="16"/>
        <v>-89847.090873391731</v>
      </c>
      <c r="Z8">
        <f t="shared" si="0"/>
        <v>-7489.0385734615393</v>
      </c>
      <c r="AA8">
        <f t="shared" si="17"/>
        <v>-105440.89804821894</v>
      </c>
      <c r="AB8">
        <f t="shared" si="18"/>
        <v>-97336.129446853272</v>
      </c>
      <c r="AC8">
        <f t="shared" si="19"/>
        <v>-85318.8073461186</v>
      </c>
      <c r="AD8">
        <f t="shared" si="20"/>
        <v>-92829.503346825717</v>
      </c>
      <c r="AF8">
        <f t="shared" si="21"/>
        <v>-159091.07893954017</v>
      </c>
      <c r="AG8">
        <f t="shared" si="22"/>
        <v>-157449.104774495</v>
      </c>
      <c r="AH8">
        <f t="shared" si="23"/>
        <v>-140035.78190430801</v>
      </c>
      <c r="AI8">
        <f t="shared" si="24"/>
        <v>-147471.75518859265</v>
      </c>
    </row>
    <row r="9" spans="2:36">
      <c r="B9">
        <v>120</v>
      </c>
      <c r="C9">
        <f t="shared" si="1"/>
        <v>-6402.2557538901483</v>
      </c>
      <c r="D9">
        <f t="shared" si="2"/>
        <v>-38.138874544797787</v>
      </c>
      <c r="E9">
        <f t="shared" si="3"/>
        <v>10655.736807168167</v>
      </c>
      <c r="G9">
        <f t="shared" si="4"/>
        <v>-4953.7100113617171</v>
      </c>
      <c r="H9">
        <f t="shared" si="5"/>
        <v>35114.247548790394</v>
      </c>
      <c r="J9">
        <f t="shared" si="6"/>
        <v>-9484.1585922045269</v>
      </c>
      <c r="K9">
        <f t="shared" si="7"/>
        <v>-919.40717304733789</v>
      </c>
      <c r="L9">
        <f t="shared" si="8"/>
        <v>-6622.6122110329788</v>
      </c>
      <c r="O9">
        <f t="shared" si="9"/>
        <v>-10119.00056829859</v>
      </c>
      <c r="P9">
        <f t="shared" si="10"/>
        <v>-20774.737375466757</v>
      </c>
      <c r="R9">
        <v>0.75</v>
      </c>
      <c r="S9">
        <f t="shared" si="11"/>
        <v>-15963.576902524663</v>
      </c>
      <c r="T9">
        <f t="shared" si="12"/>
        <v>2622.6544479440277</v>
      </c>
      <c r="U9">
        <f t="shared" si="13"/>
        <v>3250.3108299069286</v>
      </c>
      <c r="V9">
        <f t="shared" si="14"/>
        <v>-13410.65634908625</v>
      </c>
      <c r="X9">
        <f t="shared" si="15"/>
        <v>-98310.388250066637</v>
      </c>
      <c r="Y9">
        <f t="shared" si="16"/>
        <v>-91835.074199253664</v>
      </c>
      <c r="Z9">
        <f t="shared" si="0"/>
        <v>-8415.9256453759808</v>
      </c>
      <c r="AA9">
        <f t="shared" si="17"/>
        <v>-106726.31389544261</v>
      </c>
      <c r="AB9">
        <f t="shared" si="18"/>
        <v>-100250.99984462964</v>
      </c>
      <c r="AC9">
        <f t="shared" si="19"/>
        <v>-88994.753767817194</v>
      </c>
      <c r="AD9">
        <f t="shared" si="20"/>
        <v>-103278.13584682572</v>
      </c>
      <c r="AF9">
        <f t="shared" si="21"/>
        <v>-160992.37732519952</v>
      </c>
      <c r="AG9">
        <f t="shared" si="22"/>
        <v>-160598.76327545417</v>
      </c>
      <c r="AH9">
        <f t="shared" si="23"/>
        <v>-144567.9707811593</v>
      </c>
      <c r="AI9">
        <f t="shared" si="24"/>
        <v>-157920.38768859266</v>
      </c>
    </row>
    <row r="10" spans="2:36">
      <c r="B10">
        <v>140</v>
      </c>
      <c r="C10">
        <f t="shared" si="1"/>
        <v>-6788.5984939813488</v>
      </c>
      <c r="D10">
        <f t="shared" si="2"/>
        <v>-575.5967054329335</v>
      </c>
      <c r="E10">
        <f t="shared" si="3"/>
        <v>10087.777827190208</v>
      </c>
      <c r="G10">
        <f t="shared" si="4"/>
        <v>-5175.8200193573084</v>
      </c>
      <c r="H10">
        <f t="shared" si="5"/>
        <v>34598.23930109018</v>
      </c>
      <c r="J10">
        <f t="shared" si="6"/>
        <v>-9683.0128442319892</v>
      </c>
      <c r="K10">
        <f t="shared" si="7"/>
        <v>-1251.0056691066684</v>
      </c>
      <c r="L10">
        <f t="shared" si="8"/>
        <v>-6865.4714420710261</v>
      </c>
      <c r="O10">
        <f t="shared" si="9"/>
        <v>-10423.66181634173</v>
      </c>
      <c r="P10">
        <f t="shared" si="10"/>
        <v>-20511.439643531936</v>
      </c>
      <c r="R10">
        <v>0.7</v>
      </c>
      <c r="S10">
        <f t="shared" si="11"/>
        <v>-15846.112510524688</v>
      </c>
      <c r="T10">
        <f t="shared" si="12"/>
        <v>240.51937172680255</v>
      </c>
      <c r="U10">
        <f t="shared" si="13"/>
        <v>1268.9817683932188</v>
      </c>
      <c r="V10">
        <f t="shared" si="14"/>
        <v>-18923.173849086248</v>
      </c>
      <c r="X10">
        <f t="shared" si="15"/>
        <v>-98779.775525375866</v>
      </c>
      <c r="Y10">
        <f t="shared" si="16"/>
        <v>-93826.478275115602</v>
      </c>
      <c r="Z10">
        <f t="shared" si="0"/>
        <v>-9142.2145578210548</v>
      </c>
      <c r="AA10">
        <f t="shared" si="17"/>
        <v>-107921.99008319693</v>
      </c>
      <c r="AB10">
        <f t="shared" si="18"/>
        <v>-102968.69283293665</v>
      </c>
      <c r="AC10">
        <f t="shared" si="19"/>
        <v>-92470.102030046401</v>
      </c>
      <c r="AD10">
        <f t="shared" si="20"/>
        <v>-108790.65334682573</v>
      </c>
      <c r="AF10">
        <f t="shared" si="21"/>
        <v>-162769.34699823303</v>
      </c>
      <c r="AG10">
        <f t="shared" si="22"/>
        <v>-163576.31106378752</v>
      </c>
      <c r="AH10">
        <f t="shared" si="23"/>
        <v>-148832.6954453848</v>
      </c>
      <c r="AI10">
        <f t="shared" si="24"/>
        <v>-163432.90518859265</v>
      </c>
    </row>
    <row r="11" spans="2:36">
      <c r="B11">
        <v>160</v>
      </c>
      <c r="C11">
        <f t="shared" si="1"/>
        <v>-7237.3059872266667</v>
      </c>
      <c r="D11">
        <f t="shared" si="2"/>
        <v>-1179.242167244322</v>
      </c>
      <c r="E11">
        <f t="shared" si="3"/>
        <v>9457.4540942102121</v>
      </c>
      <c r="G11">
        <f t="shared" si="4"/>
        <v>-5448.4768163252784</v>
      </c>
      <c r="H11">
        <f t="shared" si="5"/>
        <v>34031.68426481427</v>
      </c>
      <c r="J11">
        <f t="shared" si="6"/>
        <v>-9936.3532066257412</v>
      </c>
      <c r="K11">
        <f t="shared" si="7"/>
        <v>-1641.0295969262042</v>
      </c>
      <c r="L11">
        <f t="shared" si="8"/>
        <v>-7164.0740913891705</v>
      </c>
      <c r="O11">
        <f t="shared" si="9"/>
        <v>-10782.809174751159</v>
      </c>
      <c r="P11">
        <f t="shared" si="10"/>
        <v>-20240.263268961371</v>
      </c>
      <c r="R11">
        <v>0.66700000000000004</v>
      </c>
      <c r="S11">
        <f t="shared" si="11"/>
        <v>-15767.450358509857</v>
      </c>
      <c r="T11">
        <f t="shared" si="12"/>
        <v>-1197.2341425242098</v>
      </c>
      <c r="U11">
        <f t="shared" si="13"/>
        <v>-11.213301476973811</v>
      </c>
      <c r="V11">
        <f t="shared" si="14"/>
        <v>-19857.431602086242</v>
      </c>
      <c r="X11">
        <f t="shared" si="15"/>
        <v>-99155.564526248359</v>
      </c>
      <c r="Y11">
        <f t="shared" si="16"/>
        <v>-95140.889692862664</v>
      </c>
      <c r="Z11">
        <f t="shared" si="0"/>
        <v>-9522.6296414109456</v>
      </c>
      <c r="AA11">
        <f t="shared" si="17"/>
        <v>-108678.1941676593</v>
      </c>
      <c r="AB11">
        <f t="shared" si="18"/>
        <v>-104663.51933427362</v>
      </c>
      <c r="AC11">
        <f t="shared" si="19"/>
        <v>-94664.896284493821</v>
      </c>
      <c r="AD11">
        <f>$O$93 + (R11-0.667)^2 * (10^6)+ 12777* ($R11)*(1-$R11)</f>
        <v>-109724.91109982572</v>
      </c>
      <c r="AF11">
        <f t="shared" si="21"/>
        <v>-163894.52483859786</v>
      </c>
      <c r="AG11">
        <f t="shared" si="22"/>
        <v>-165459.07470165263</v>
      </c>
      <c r="AH11">
        <f t="shared" si="23"/>
        <v>-151515.49959227513</v>
      </c>
      <c r="AI11">
        <f>$O$123+(R11-0.667)^2*(10^6)+(12777)*($R11)*(1-$R11)</f>
        <v>-164367.16294159266</v>
      </c>
    </row>
    <row r="12" spans="2:36">
      <c r="B12">
        <v>180</v>
      </c>
      <c r="C12">
        <f t="shared" si="1"/>
        <v>-7743.1399128376997</v>
      </c>
      <c r="D12">
        <f t="shared" si="2"/>
        <v>-1842.3525460254016</v>
      </c>
      <c r="E12">
        <f t="shared" si="3"/>
        <v>8770.0039291586854</v>
      </c>
      <c r="G12">
        <f t="shared" si="4"/>
        <v>-5769.6937228254355</v>
      </c>
      <c r="H12">
        <f t="shared" si="5"/>
        <v>33416.56911977355</v>
      </c>
      <c r="J12">
        <f t="shared" si="6"/>
        <v>-10241.10911949619</v>
      </c>
      <c r="K12">
        <f t="shared" si="7"/>
        <v>-2085.3245161669447</v>
      </c>
      <c r="L12">
        <f t="shared" si="8"/>
        <v>-7514.9917374680554</v>
      </c>
      <c r="O12">
        <f t="shared" si="9"/>
        <v>-11193.372083637285</v>
      </c>
      <c r="P12">
        <f t="shared" si="10"/>
        <v>-19963.376012795969</v>
      </c>
      <c r="R12">
        <v>0.65</v>
      </c>
      <c r="S12">
        <f t="shared" si="11"/>
        <v>-15727.993925574816</v>
      </c>
      <c r="T12">
        <f t="shared" si="12"/>
        <v>-1896.7340115405182</v>
      </c>
      <c r="U12">
        <f t="shared" si="13"/>
        <v>-662.68160017058835</v>
      </c>
      <c r="V12">
        <f t="shared" si="14"/>
        <v>-19499.576349086241</v>
      </c>
      <c r="X12">
        <f t="shared" si="15"/>
        <v>-99370.861200685104</v>
      </c>
      <c r="Y12">
        <f t="shared" si="16"/>
        <v>-95817.619550977513</v>
      </c>
      <c r="Z12">
        <f t="shared" si="0"/>
        <v>-9689.7069756464989</v>
      </c>
      <c r="AA12">
        <f t="shared" si="17"/>
        <v>-109060.56817633161</v>
      </c>
      <c r="AB12">
        <f t="shared" si="18"/>
        <v>-105507.32652662401</v>
      </c>
      <c r="AC12">
        <f t="shared" si="19"/>
        <v>-95766.653797655978</v>
      </c>
      <c r="AD12">
        <f t="shared" si="20"/>
        <v>-109367.05584682572</v>
      </c>
      <c r="AF12">
        <f t="shared" si="21"/>
        <v>-164463.16754510705</v>
      </c>
      <c r="AG12">
        <f t="shared" si="22"/>
        <v>-166405.17912596135</v>
      </c>
      <c r="AH12">
        <f t="shared" si="23"/>
        <v>-152859.02478345076</v>
      </c>
      <c r="AI12">
        <f>$O$123+(R12-0.667)^2*(10^6)+(12777)*($R12)*(1-$R12)</f>
        <v>-164009.30768859267</v>
      </c>
    </row>
    <row r="13" spans="2:36">
      <c r="B13">
        <v>200</v>
      </c>
      <c r="C13">
        <f t="shared" si="1"/>
        <v>-8301.4230004120673</v>
      </c>
      <c r="D13">
        <f t="shared" si="2"/>
        <v>-2559.2694956276769</v>
      </c>
      <c r="E13">
        <f t="shared" si="3"/>
        <v>8030.1046026711356</v>
      </c>
      <c r="G13">
        <f t="shared" si="4"/>
        <v>-6136.7735431538422</v>
      </c>
      <c r="H13">
        <f t="shared" si="5"/>
        <v>32755.591062279993</v>
      </c>
      <c r="J13">
        <f t="shared" si="6"/>
        <v>-10593.923362239917</v>
      </c>
      <c r="K13">
        <f t="shared" si="7"/>
        <v>-2579.8731813259919</v>
      </c>
      <c r="L13">
        <f t="shared" si="8"/>
        <v>-7914.6507286333408</v>
      </c>
      <c r="O13">
        <f t="shared" si="9"/>
        <v>-11651.993322396689</v>
      </c>
      <c r="P13">
        <f t="shared" si="10"/>
        <v>-19682.097925067825</v>
      </c>
      <c r="R13">
        <v>0.6</v>
      </c>
      <c r="S13">
        <f t="shared" si="11"/>
        <v>-15621.171841541436</v>
      </c>
      <c r="T13">
        <f t="shared" si="12"/>
        <v>-3793.5207707243362</v>
      </c>
      <c r="U13">
        <f t="shared" si="13"/>
        <v>-2548.5434696508914</v>
      </c>
      <c r="V13">
        <f t="shared" si="14"/>
        <v>-15139.863849086236</v>
      </c>
      <c r="X13">
        <f t="shared" si="15"/>
        <v>-100094.48517599434</v>
      </c>
      <c r="Y13">
        <f t="shared" si="16"/>
        <v>-97804.814476839456</v>
      </c>
      <c r="Z13">
        <f t="shared" si="0"/>
        <v>-10072.31399677131</v>
      </c>
      <c r="AA13">
        <f t="shared" si="17"/>
        <v>-110166.79917276565</v>
      </c>
      <c r="AB13">
        <f t="shared" si="18"/>
        <v>-107877.12847361076</v>
      </c>
      <c r="AC13">
        <f t="shared" si="19"/>
        <v>-98898.320168564955</v>
      </c>
      <c r="AD13">
        <f t="shared" si="20"/>
        <v>-105007.34334682571</v>
      </c>
      <c r="AF13">
        <f t="shared" si="21"/>
        <v>-166104.49779638022</v>
      </c>
      <c r="AG13">
        <f t="shared" si="22"/>
        <v>-169098.27769253435</v>
      </c>
      <c r="AH13">
        <f t="shared" si="23"/>
        <v>-156665.50692591589</v>
      </c>
      <c r="AI13">
        <f t="shared" si="24"/>
        <v>-159649.59518859265</v>
      </c>
    </row>
    <row r="14" spans="2:36">
      <c r="B14">
        <v>220</v>
      </c>
      <c r="C14">
        <f t="shared" si="1"/>
        <v>-8908.0804549713375</v>
      </c>
      <c r="D14">
        <f t="shared" si="2"/>
        <v>-3325.2295515524661</v>
      </c>
      <c r="E14">
        <f t="shared" si="3"/>
        <v>7241.8309100882288</v>
      </c>
      <c r="G14">
        <f t="shared" si="4"/>
        <v>-6546.920870888689</v>
      </c>
      <c r="H14">
        <f t="shared" si="5"/>
        <v>32051.545499700333</v>
      </c>
      <c r="J14">
        <f t="shared" si="6"/>
        <v>-10991.574065582907</v>
      </c>
      <c r="K14">
        <f t="shared" si="7"/>
        <v>-3121.027260277122</v>
      </c>
      <c r="L14">
        <f t="shared" si="8"/>
        <v>-8359.6904053504986</v>
      </c>
      <c r="O14">
        <f t="shared" si="9"/>
        <v>-12155.451021755356</v>
      </c>
      <c r="P14">
        <f t="shared" si="10"/>
        <v>-19397.281931843587</v>
      </c>
      <c r="R14">
        <v>0.55000000000000004</v>
      </c>
      <c r="S14">
        <f t="shared" si="11"/>
        <v>-15536.141573394983</v>
      </c>
      <c r="T14">
        <f t="shared" si="12"/>
        <v>-5452.8005957950791</v>
      </c>
      <c r="U14">
        <f t="shared" si="13"/>
        <v>-4391.0126550181167</v>
      </c>
      <c r="V14">
        <f t="shared" si="14"/>
        <v>-5844.0363490862446</v>
      </c>
      <c r="X14">
        <f t="shared" si="15"/>
        <v>-100961.48735130357</v>
      </c>
      <c r="Y14">
        <f t="shared" si="16"/>
        <v>-99784.379502701369</v>
      </c>
      <c r="Z14">
        <f t="shared" si="0"/>
        <v>-10298.707355089064</v>
      </c>
      <c r="AA14">
        <f t="shared" si="17"/>
        <v>-111260.19470639263</v>
      </c>
      <c r="AB14">
        <f t="shared" si="18"/>
        <v>-110083.08685779043</v>
      </c>
      <c r="AC14">
        <f t="shared" si="19"/>
        <v>-101873.77287666684</v>
      </c>
      <c r="AD14">
        <f t="shared" si="20"/>
        <v>-95711.515846825729</v>
      </c>
      <c r="AF14">
        <f t="shared" si="21"/>
        <v>-167717.0107639106</v>
      </c>
      <c r="AG14">
        <f t="shared" si="22"/>
        <v>-171661.53117536459</v>
      </c>
      <c r="AH14">
        <f t="shared" si="23"/>
        <v>-160263.70418463828</v>
      </c>
      <c r="AI14">
        <f t="shared" si="24"/>
        <v>-150353.76768859266</v>
      </c>
    </row>
    <row r="15" spans="2:36">
      <c r="B15">
        <v>240</v>
      </c>
      <c r="C15">
        <f t="shared" si="1"/>
        <v>-9559.58217612109</v>
      </c>
      <c r="D15">
        <f t="shared" si="2"/>
        <v>-4136.1961982387629</v>
      </c>
      <c r="E15">
        <f t="shared" si="3"/>
        <v>6408.7129523433887</v>
      </c>
      <c r="G15">
        <f t="shared" si="4"/>
        <v>-6997.4716898955548</v>
      </c>
      <c r="H15">
        <f t="shared" si="5"/>
        <v>31307.096449574892</v>
      </c>
      <c r="J15">
        <f t="shared" si="6"/>
        <v>-11431.1085186374</v>
      </c>
      <c r="K15">
        <f t="shared" si="7"/>
        <v>-3705.545347379244</v>
      </c>
      <c r="L15">
        <f t="shared" si="8"/>
        <v>-8847.0648740897977</v>
      </c>
      <c r="O15">
        <f t="shared" si="9"/>
        <v>-12700.792470825527</v>
      </c>
      <c r="P15">
        <f t="shared" si="10"/>
        <v>-19109.505423168914</v>
      </c>
      <c r="R15">
        <v>0.5</v>
      </c>
      <c r="S15">
        <f t="shared" si="11"/>
        <v>-15482.316199434841</v>
      </c>
      <c r="T15">
        <f t="shared" si="12"/>
        <v>-6876.4509400521365</v>
      </c>
      <c r="U15">
        <f t="shared" si="13"/>
        <v>-6191.4157345716594</v>
      </c>
      <c r="V15">
        <f t="shared" si="14"/>
        <v>8387.9061509137682</v>
      </c>
      <c r="X15">
        <f t="shared" si="15"/>
        <v>-101982.7076266128</v>
      </c>
      <c r="Y15">
        <f t="shared" si="16"/>
        <v>-101752.63107856331</v>
      </c>
      <c r="Z15">
        <f t="shared" si="0"/>
        <v>-10373.662732477538</v>
      </c>
      <c r="AA15">
        <f t="shared" si="17"/>
        <v>-112356.37035909033</v>
      </c>
      <c r="AB15">
        <f t="shared" si="18"/>
        <v>-112126.29381104084</v>
      </c>
      <c r="AC15">
        <f t="shared" si="19"/>
        <v>-104697.78760383948</v>
      </c>
      <c r="AD15">
        <f t="shared" si="20"/>
        <v>-81479.573346825709</v>
      </c>
      <c r="AF15">
        <f t="shared" si="21"/>
        <v>-169319.18472353535</v>
      </c>
      <c r="AG15">
        <f t="shared" si="22"/>
        <v>-174095.66925028915</v>
      </c>
      <c r="AH15">
        <f t="shared" si="23"/>
        <v>-163659.98413545493</v>
      </c>
      <c r="AI15">
        <f t="shared" si="24"/>
        <v>-136121.82518859266</v>
      </c>
    </row>
    <row r="16" spans="2:36">
      <c r="B16">
        <v>260</v>
      </c>
      <c r="C16">
        <f t="shared" si="1"/>
        <v>-10252.864693236608</v>
      </c>
      <c r="D16">
        <f t="shared" si="2"/>
        <v>-4988.7196825502951</v>
      </c>
      <c r="E16">
        <f t="shared" si="3"/>
        <v>5533.8142008351624</v>
      </c>
      <c r="G16">
        <f t="shared" si="4"/>
        <v>-7485.9712149774978</v>
      </c>
      <c r="H16">
        <f t="shared" si="5"/>
        <v>30524.698699119057</v>
      </c>
      <c r="J16">
        <f t="shared" si="6"/>
        <v>-11909.869041063868</v>
      </c>
      <c r="K16">
        <f t="shared" si="7"/>
        <v>-4330.5668671502372</v>
      </c>
      <c r="L16">
        <f t="shared" si="8"/>
        <v>-9374.0515481095663</v>
      </c>
      <c r="O16">
        <f t="shared" si="9"/>
        <v>-13285.359989267672</v>
      </c>
      <c r="P16">
        <f t="shared" si="10"/>
        <v>-18819.174190102836</v>
      </c>
      <c r="R16">
        <v>0.45</v>
      </c>
      <c r="S16">
        <f t="shared" si="11"/>
        <v>-15468.206449147772</v>
      </c>
      <c r="T16">
        <f t="shared" si="12"/>
        <v>-8065.4469079822629</v>
      </c>
      <c r="U16">
        <f t="shared" si="13"/>
        <v>-7950.176937798271</v>
      </c>
      <c r="V16">
        <f t="shared" si="14"/>
        <v>27555.963650913771</v>
      </c>
      <c r="X16">
        <f t="shared" si="15"/>
        <v>-103168.98590192205</v>
      </c>
      <c r="Y16">
        <f t="shared" si="16"/>
        <v>-103705.88565442525</v>
      </c>
      <c r="Z16">
        <f t="shared" si="0"/>
        <v>-10298.707355089064</v>
      </c>
      <c r="AA16">
        <f t="shared" si="17"/>
        <v>-113467.69325701111</v>
      </c>
      <c r="AB16">
        <f t="shared" si="18"/>
        <v>-114004.59300951431</v>
      </c>
      <c r="AC16">
        <f t="shared" si="19"/>
        <v>-107371.89157623515</v>
      </c>
      <c r="AD16">
        <f t="shared" si="20"/>
        <v>-62311.515846825707</v>
      </c>
      <c r="AF16">
        <f t="shared" si="21"/>
        <v>-170925.1666767908</v>
      </c>
      <c r="AG16">
        <f t="shared" si="22"/>
        <v>-176397.09031884442</v>
      </c>
      <c r="AH16">
        <f t="shared" si="23"/>
        <v>-166856.38307990239</v>
      </c>
      <c r="AI16">
        <f t="shared" si="24"/>
        <v>-116953.76768859265</v>
      </c>
    </row>
    <row r="17" spans="2:35">
      <c r="B17">
        <v>280</v>
      </c>
      <c r="C17">
        <f t="shared" si="1"/>
        <v>-10985.257047907904</v>
      </c>
      <c r="D17">
        <f t="shared" si="2"/>
        <v>-5879.8256325714365</v>
      </c>
      <c r="E17">
        <f t="shared" si="3"/>
        <v>4619.805615051835</v>
      </c>
      <c r="G17">
        <f t="shared" si="4"/>
        <v>-8010.1895930859273</v>
      </c>
      <c r="H17">
        <f t="shared" si="5"/>
        <v>29706.582104194113</v>
      </c>
      <c r="J17">
        <f t="shared" si="6"/>
        <v>-12425.478744693253</v>
      </c>
      <c r="K17">
        <f t="shared" si="7"/>
        <v>-4993.5678963005776</v>
      </c>
      <c r="L17">
        <f t="shared" si="8"/>
        <v>-9938.2269534337993</v>
      </c>
      <c r="O17">
        <f t="shared" si="9"/>
        <v>-13906.776688912734</v>
      </c>
      <c r="P17">
        <f t="shared" si="10"/>
        <v>-18526.582303964569</v>
      </c>
      <c r="R17">
        <v>0.39999999999999902</v>
      </c>
      <c r="S17">
        <f t="shared" si="11"/>
        <v>-15501.474593047011</v>
      </c>
      <c r="T17">
        <f t="shared" si="12"/>
        <v>-9019.9151450987156</v>
      </c>
      <c r="U17">
        <f t="shared" si="13"/>
        <v>-9666.872035211225</v>
      </c>
      <c r="V17">
        <f t="shared" si="14"/>
        <v>51660.136150914303</v>
      </c>
      <c r="X17">
        <f t="shared" si="15"/>
        <v>-104531.1620772313</v>
      </c>
      <c r="Y17">
        <f t="shared" si="16"/>
        <v>-105640.45968028721</v>
      </c>
      <c r="Z17">
        <f t="shared" si="0"/>
        <v>-10072.313996771303</v>
      </c>
      <c r="AA17">
        <f t="shared" si="17"/>
        <v>-114603.47607400261</v>
      </c>
      <c r="AB17">
        <f t="shared" si="18"/>
        <v>-115712.77367705852</v>
      </c>
      <c r="AC17">
        <f t="shared" si="19"/>
        <v>-109894.55756770159</v>
      </c>
      <c r="AD17">
        <f t="shared" si="20"/>
        <v>-38207.343346825175</v>
      </c>
      <c r="AF17">
        <f t="shared" si="21"/>
        <v>-172545.03102214061</v>
      </c>
      <c r="AG17">
        <f t="shared" si="22"/>
        <v>-178558.12017949406</v>
      </c>
      <c r="AH17">
        <f t="shared" si="23"/>
        <v>-169850.86471644414</v>
      </c>
      <c r="AI17">
        <f t="shared" si="24"/>
        <v>-92849.595188592109</v>
      </c>
    </row>
    <row r="18" spans="2:35">
      <c r="B18">
        <v>300</v>
      </c>
      <c r="C18">
        <f t="shared" si="1"/>
        <v>-11754.417009844454</v>
      </c>
      <c r="D18">
        <f t="shared" si="2"/>
        <v>-6806.9277597877162</v>
      </c>
      <c r="E18">
        <f t="shared" si="3"/>
        <v>3669.0294267489649</v>
      </c>
      <c r="G18">
        <f t="shared" si="4"/>
        <v>-8568.112488220213</v>
      </c>
      <c r="H18">
        <f t="shared" si="5"/>
        <v>28854.761004622083</v>
      </c>
      <c r="J18">
        <f t="shared" si="6"/>
        <v>-12975.813995428294</v>
      </c>
      <c r="K18">
        <f t="shared" si="7"/>
        <v>-5692.3155026363747</v>
      </c>
      <c r="L18">
        <f t="shared" si="8"/>
        <v>-10537.433183333158</v>
      </c>
      <c r="O18">
        <f t="shared" si="9"/>
        <v>-14562.918935663452</v>
      </c>
      <c r="P18">
        <f t="shared" si="10"/>
        <v>-18231.948362412419</v>
      </c>
      <c r="R18">
        <v>0.34999999999999898</v>
      </c>
      <c r="S18">
        <f t="shared" si="11"/>
        <v>-15588.880552833183</v>
      </c>
      <c r="T18">
        <f t="shared" si="12"/>
        <v>-9739.0799481020767</v>
      </c>
      <c r="U18">
        <f t="shared" si="13"/>
        <v>-11340.174448511076</v>
      </c>
      <c r="V18">
        <f t="shared" si="14"/>
        <v>80700.423650914425</v>
      </c>
      <c r="X18">
        <f t="shared" si="15"/>
        <v>-106080.07605254053</v>
      </c>
      <c r="Y18">
        <f t="shared" si="16"/>
        <v>-107552.66960614914</v>
      </c>
      <c r="Z18">
        <f t="shared" si="0"/>
        <v>-9689.706975646488</v>
      </c>
      <c r="AA18">
        <f t="shared" si="17"/>
        <v>-115769.78302818703</v>
      </c>
      <c r="AB18">
        <f t="shared" si="18"/>
        <v>-117242.37658179563</v>
      </c>
      <c r="AC18">
        <f t="shared" si="19"/>
        <v>-112261.00989636092</v>
      </c>
      <c r="AD18">
        <f t="shared" si="20"/>
        <v>-9167.0558468250583</v>
      </c>
      <c r="AF18">
        <f t="shared" si="21"/>
        <v>-174184.52088374758</v>
      </c>
      <c r="AG18">
        <f t="shared" si="22"/>
        <v>-180566.75335640085</v>
      </c>
      <c r="AH18">
        <f t="shared" si="23"/>
        <v>-172637.06146924308</v>
      </c>
      <c r="AI18">
        <f t="shared" si="24"/>
        <v>-63809.307688591995</v>
      </c>
    </row>
    <row r="19" spans="2:35">
      <c r="B19">
        <v>320</v>
      </c>
      <c r="C19">
        <f t="shared" si="1"/>
        <v>-12558.278135574379</v>
      </c>
      <c r="D19">
        <f t="shared" si="2"/>
        <v>-7767.7594393527716</v>
      </c>
      <c r="E19">
        <f t="shared" si="3"/>
        <v>2683.5520813460876</v>
      </c>
      <c r="G19">
        <f t="shared" si="4"/>
        <v>-9157.9224441990646</v>
      </c>
      <c r="H19">
        <f t="shared" si="5"/>
        <v>27971.052861664553</v>
      </c>
      <c r="J19">
        <f t="shared" si="6"/>
        <v>-13558.97434132417</v>
      </c>
      <c r="K19">
        <f t="shared" si="7"/>
        <v>-6424.8262384492755</v>
      </c>
      <c r="L19">
        <f t="shared" si="8"/>
        <v>-11169.744048725508</v>
      </c>
      <c r="O19">
        <f t="shared" si="9"/>
        <v>-15251.886277575006</v>
      </c>
      <c r="P19">
        <f t="shared" si="10"/>
        <v>-17935.438358921092</v>
      </c>
      <c r="R19">
        <v>0.29999999999999899</v>
      </c>
      <c r="S19">
        <f t="shared" si="11"/>
        <v>-15736.102013535845</v>
      </c>
      <c r="T19">
        <f t="shared" si="12"/>
        <v>-10221.083377021927</v>
      </c>
      <c r="U19">
        <f t="shared" si="13"/>
        <v>-12967.675362727416</v>
      </c>
      <c r="V19">
        <f t="shared" si="14"/>
        <v>114676.82615091454</v>
      </c>
      <c r="X19">
        <f t="shared" si="15"/>
        <v>-107826.56772784979</v>
      </c>
      <c r="Y19">
        <f t="shared" si="16"/>
        <v>-109438.83188201107</v>
      </c>
      <c r="Z19">
        <f t="shared" si="0"/>
        <v>-9142.2145578210402</v>
      </c>
      <c r="AA19">
        <f t="shared" si="17"/>
        <v>-116968.78228567084</v>
      </c>
      <c r="AB19">
        <f t="shared" si="18"/>
        <v>-118581.04643983211</v>
      </c>
      <c r="AC19">
        <f t="shared" si="19"/>
        <v>-114462.57682831961</v>
      </c>
      <c r="AD19">
        <f t="shared" si="20"/>
        <v>24809.346653175056</v>
      </c>
      <c r="AF19">
        <f t="shared" si="21"/>
        <v>-175844.18464975373</v>
      </c>
      <c r="AG19">
        <f t="shared" si="22"/>
        <v>-182405.78963770685</v>
      </c>
      <c r="AH19">
        <f t="shared" si="23"/>
        <v>-175203.4110264412</v>
      </c>
      <c r="AI19">
        <f t="shared" si="24"/>
        <v>-29832.905188591878</v>
      </c>
    </row>
    <row r="20" spans="2:35">
      <c r="B20">
        <v>340</v>
      </c>
      <c r="C20">
        <f t="shared" si="1"/>
        <v>-13395.00640066232</v>
      </c>
      <c r="D20">
        <f t="shared" si="2"/>
        <v>-8760.3197816982738</v>
      </c>
      <c r="E20">
        <f t="shared" si="3"/>
        <v>1665.20760581942</v>
      </c>
      <c r="G20">
        <f t="shared" si="4"/>
        <v>-9777.9779390144067</v>
      </c>
      <c r="H20">
        <f t="shared" si="5"/>
        <v>27057.09920395719</v>
      </c>
      <c r="J20">
        <f t="shared" si="6"/>
        <v>-14173.254092897045</v>
      </c>
      <c r="K20">
        <f t="shared" si="7"/>
        <v>-7189.3302467796821</v>
      </c>
      <c r="L20">
        <f t="shared" si="8"/>
        <v>-11833.434198047067</v>
      </c>
      <c r="O20">
        <f t="shared" si="9"/>
        <v>-15971.973025163557</v>
      </c>
      <c r="P20">
        <f t="shared" si="10"/>
        <v>-17637.180630982977</v>
      </c>
      <c r="R20">
        <v>0.249999999999999</v>
      </c>
      <c r="S20">
        <f t="shared" si="11"/>
        <v>-15947.361281288608</v>
      </c>
      <c r="T20">
        <f t="shared" si="12"/>
        <v>-10462.612112991883</v>
      </c>
      <c r="U20">
        <f t="shared" si="13"/>
        <v>-14545.510583993857</v>
      </c>
      <c r="V20">
        <f t="shared" si="14"/>
        <v>153589.34365091464</v>
      </c>
      <c r="X20">
        <f t="shared" si="15"/>
        <v>-109781.477003159</v>
      </c>
      <c r="Y20">
        <f t="shared" si="16"/>
        <v>-111295.262957873</v>
      </c>
      <c r="Z20">
        <f t="shared" si="0"/>
        <v>-8415.9256453759645</v>
      </c>
      <c r="AA20">
        <f t="shared" si="17"/>
        <v>-118197.40264853496</v>
      </c>
      <c r="AB20">
        <f t="shared" si="18"/>
        <v>-119711.18860324896</v>
      </c>
      <c r="AC20">
        <f t="shared" si="19"/>
        <v>-116485.34726565868</v>
      </c>
      <c r="AD20">
        <f t="shared" si="20"/>
        <v>63721.864153175142</v>
      </c>
      <c r="AF20">
        <f t="shared" si="21"/>
        <v>-177517.58488960043</v>
      </c>
      <c r="AG20">
        <f t="shared" si="22"/>
        <v>-184051.04299285333</v>
      </c>
      <c r="AH20">
        <f t="shared" si="23"/>
        <v>-177531.36525747983</v>
      </c>
      <c r="AI20">
        <f t="shared" si="24"/>
        <v>9079.6123114082075</v>
      </c>
    </row>
    <row r="21" spans="2:35">
      <c r="B21">
        <v>360</v>
      </c>
      <c r="C21">
        <f t="shared" si="1"/>
        <v>-14262.964779686583</v>
      </c>
      <c r="D21">
        <f t="shared" si="2"/>
        <v>-9782.8307827205663</v>
      </c>
      <c r="E21">
        <f t="shared" si="3"/>
        <v>615.63302885109272</v>
      </c>
      <c r="G21">
        <f t="shared" si="4"/>
        <v>-10426.793073883497</v>
      </c>
      <c r="H21">
        <f t="shared" si="5"/>
        <v>26114.385938787247</v>
      </c>
      <c r="J21">
        <f t="shared" si="6"/>
        <v>-14817.11697581786</v>
      </c>
      <c r="K21">
        <f t="shared" si="7"/>
        <v>-7984.2408777522214</v>
      </c>
      <c r="L21">
        <f t="shared" si="8"/>
        <v>-12526.952118186186</v>
      </c>
      <c r="O21">
        <f t="shared" si="9"/>
        <v>-16721.642904100048</v>
      </c>
      <c r="P21">
        <f t="shared" si="10"/>
        <v>-17337.275932951143</v>
      </c>
      <c r="R21">
        <v>0.19999999999999901</v>
      </c>
      <c r="S21">
        <f t="shared" si="11"/>
        <v>-16224.688838077656</v>
      </c>
      <c r="T21">
        <f t="shared" si="12"/>
        <v>-10458.161012998122</v>
      </c>
      <c r="U21">
        <f t="shared" si="13"/>
        <v>-16067.624094296587</v>
      </c>
      <c r="V21">
        <f t="shared" si="14"/>
        <v>197437.97615091471</v>
      </c>
      <c r="X21">
        <f t="shared" si="15"/>
        <v>-111955.64377846825</v>
      </c>
      <c r="Y21">
        <f t="shared" si="16"/>
        <v>-113118.27928373491</v>
      </c>
      <c r="Z21">
        <f t="shared" si="0"/>
        <v>-7489.0385734615193</v>
      </c>
      <c r="AA21">
        <f t="shared" si="17"/>
        <v>-119444.68235192978</v>
      </c>
      <c r="AB21">
        <f t="shared" si="18"/>
        <v>-120607.31785719644</v>
      </c>
      <c r="AC21">
        <f t="shared" si="19"/>
        <v>-118307.51954352838</v>
      </c>
      <c r="AD21">
        <f t="shared" si="20"/>
        <v>107570.49665317523</v>
      </c>
      <c r="AF21">
        <f t="shared" si="21"/>
        <v>-179187.76341682122</v>
      </c>
      <c r="AG21">
        <f t="shared" si="22"/>
        <v>-185467.80663537397</v>
      </c>
      <c r="AH21">
        <f t="shared" si="23"/>
        <v>-179591.85527589259</v>
      </c>
      <c r="AI21">
        <f t="shared" si="24"/>
        <v>52928.244811408294</v>
      </c>
    </row>
    <row r="22" spans="2:35">
      <c r="B22">
        <v>380</v>
      </c>
      <c r="C22">
        <f t="shared" si="1"/>
        <v>-15160.684261744174</v>
      </c>
      <c r="D22">
        <f t="shared" si="2"/>
        <v>-10833.702971566645</v>
      </c>
      <c r="E22">
        <f t="shared" si="3"/>
        <v>-463.70263453281711</v>
      </c>
      <c r="G22">
        <f t="shared" si="4"/>
        <v>-11103.01904403049</v>
      </c>
      <c r="H22">
        <f t="shared" si="5"/>
        <v>25144.261881685383</v>
      </c>
      <c r="J22">
        <f t="shared" si="6"/>
        <v>-15489.174116601718</v>
      </c>
      <c r="K22">
        <f t="shared" si="7"/>
        <v>-8808.129189172947</v>
      </c>
      <c r="L22">
        <f t="shared" si="8"/>
        <v>-13248.896981651336</v>
      </c>
      <c r="O22">
        <f t="shared" si="9"/>
        <v>-17499.507040899585</v>
      </c>
      <c r="P22">
        <f t="shared" si="10"/>
        <v>-17035.804406366769</v>
      </c>
      <c r="R22">
        <v>0.149999999999999</v>
      </c>
      <c r="S22">
        <f t="shared" si="11"/>
        <v>-16566.372378270087</v>
      </c>
      <c r="T22">
        <f t="shared" si="12"/>
        <v>-10198.482146407745</v>
      </c>
      <c r="U22">
        <f t="shared" si="13"/>
        <v>-17524.217088002697</v>
      </c>
      <c r="V22">
        <f t="shared" si="14"/>
        <v>246222.72365091482</v>
      </c>
      <c r="X22">
        <f t="shared" si="15"/>
        <v>-114359.9079537775</v>
      </c>
      <c r="Y22">
        <f t="shared" si="16"/>
        <v>-114904.19730959684</v>
      </c>
      <c r="Z22">
        <f t="shared" si="0"/>
        <v>-6326.2776417992436</v>
      </c>
      <c r="AA22">
        <f t="shared" si="17"/>
        <v>-120686.18559557674</v>
      </c>
      <c r="AB22">
        <f t="shared" si="18"/>
        <v>-121230.47495139609</v>
      </c>
      <c r="AC22">
        <f t="shared" si="19"/>
        <v>-119893.81796165025</v>
      </c>
      <c r="AD22">
        <f t="shared" si="20"/>
        <v>156355.24415317533</v>
      </c>
      <c r="AF22">
        <f t="shared" si="21"/>
        <v>-180819.79666437831</v>
      </c>
      <c r="AG22">
        <f t="shared" si="22"/>
        <v>-186603.40839823088</v>
      </c>
      <c r="AH22">
        <f t="shared" si="23"/>
        <v>-181337.84681464161</v>
      </c>
      <c r="AI22">
        <f t="shared" si="24"/>
        <v>101712.99231140838</v>
      </c>
    </row>
    <row r="23" spans="2:35">
      <c r="B23">
        <v>400</v>
      </c>
      <c r="C23">
        <f t="shared" si="1"/>
        <v>-16086.840028725443</v>
      </c>
      <c r="D23">
        <f t="shared" si="2"/>
        <v>-11911.507620150487</v>
      </c>
      <c r="E23">
        <f t="shared" si="3"/>
        <v>-1571.4745610758496</v>
      </c>
      <c r="G23">
        <f t="shared" si="4"/>
        <v>-11805.427723035617</v>
      </c>
      <c r="H23">
        <f t="shared" si="5"/>
        <v>24147.955172496302</v>
      </c>
      <c r="J23">
        <f t="shared" si="6"/>
        <v>-16188.16515826556</v>
      </c>
      <c r="K23">
        <f t="shared" si="7"/>
        <v>-9659.7025934955</v>
      </c>
      <c r="L23">
        <f t="shared" si="8"/>
        <v>-13997.998959038865</v>
      </c>
      <c r="O23">
        <f t="shared" si="9"/>
        <v>-18304.305078579102</v>
      </c>
      <c r="P23">
        <f t="shared" si="10"/>
        <v>-16732.830517503251</v>
      </c>
      <c r="R23">
        <v>9.9999999999999006E-2</v>
      </c>
      <c r="S23">
        <f t="shared" si="11"/>
        <v>-16963.153752011494</v>
      </c>
      <c r="T23">
        <f t="shared" si="12"/>
        <v>-9666.7817383663405</v>
      </c>
      <c r="U23">
        <f t="shared" si="13"/>
        <v>-18897.94491525778</v>
      </c>
      <c r="V23">
        <f t="shared" si="14"/>
        <v>299943.5861509149</v>
      </c>
      <c r="X23">
        <f t="shared" si="15"/>
        <v>-117005.10942908673</v>
      </c>
      <c r="Y23">
        <f t="shared" si="16"/>
        <v>-116649.33348545879</v>
      </c>
      <c r="Z23">
        <f t="shared" si="0"/>
        <v>-4865.2021109132756</v>
      </c>
      <c r="AA23">
        <f t="shared" si="17"/>
        <v>-121870.31154000001</v>
      </c>
      <c r="AB23">
        <f t="shared" si="18"/>
        <v>-121514.53559637206</v>
      </c>
      <c r="AC23">
        <f t="shared" si="19"/>
        <v>-121181.80178054844</v>
      </c>
      <c r="AD23">
        <f t="shared" si="20"/>
        <v>210076.10665317543</v>
      </c>
      <c r="AF23">
        <f t="shared" si="21"/>
        <v>-182342.54101297044</v>
      </c>
      <c r="AG23">
        <f t="shared" si="22"/>
        <v>-187368.95606212283</v>
      </c>
      <c r="AH23">
        <f t="shared" si="23"/>
        <v>-182686.08555442569</v>
      </c>
      <c r="AI23">
        <f t="shared" si="24"/>
        <v>155433.8548114085</v>
      </c>
    </row>
    <row r="24" spans="2:35">
      <c r="B24">
        <v>420</v>
      </c>
      <c r="C24">
        <f t="shared" si="1"/>
        <v>-17040.231768121608</v>
      </c>
      <c r="D24">
        <f t="shared" si="2"/>
        <v>-13014.954061286257</v>
      </c>
      <c r="E24">
        <f t="shared" si="3"/>
        <v>-2706.4824319188538</v>
      </c>
      <c r="G24">
        <f t="shared" si="4"/>
        <v>-12532.897331781802</v>
      </c>
      <c r="H24">
        <f t="shared" si="5"/>
        <v>23126.587606901452</v>
      </c>
      <c r="J24">
        <f t="shared" si="6"/>
        <v>-16912.942143895074</v>
      </c>
      <c r="K24">
        <f t="shared" si="7"/>
        <v>-10537.786956008338</v>
      </c>
      <c r="L24">
        <f t="shared" si="8"/>
        <v>-14773.102524184897</v>
      </c>
      <c r="O24">
        <f t="shared" si="9"/>
        <v>-19134.889060224294</v>
      </c>
      <c r="P24">
        <f t="shared" si="10"/>
        <v>-16428.406628305442</v>
      </c>
      <c r="R24">
        <v>4.9999999999998997E-2</v>
      </c>
      <c r="S24">
        <f t="shared" si="11"/>
        <v>-17385.667642614404</v>
      </c>
      <c r="T24">
        <f t="shared" si="12"/>
        <v>-8826.1588471864397</v>
      </c>
      <c r="U24">
        <f t="shared" si="13"/>
        <v>-20151.355759374368</v>
      </c>
      <c r="V24">
        <f t="shared" si="14"/>
        <v>358600.56365091493</v>
      </c>
      <c r="X24">
        <f t="shared" si="15"/>
        <v>-119902.08810439597</v>
      </c>
      <c r="Y24">
        <f t="shared" si="16"/>
        <v>-118350.0042613207</v>
      </c>
      <c r="Z24">
        <f t="shared" si="0"/>
        <v>-2970.9854407287185</v>
      </c>
      <c r="AA24">
        <f t="shared" si="17"/>
        <v>-122873.07354512469</v>
      </c>
      <c r="AB24">
        <f t="shared" si="18"/>
        <v>-121320.98970204942</v>
      </c>
      <c r="AC24">
        <f t="shared" si="19"/>
        <v>-122036.64446014803</v>
      </c>
      <c r="AD24">
        <f t="shared" si="20"/>
        <v>268733.08415317547</v>
      </c>
      <c r="AF24">
        <f t="shared" si="21"/>
        <v>-183588.3384424978</v>
      </c>
      <c r="AG24">
        <f t="shared" si="22"/>
        <v>-187579.04300694997</v>
      </c>
      <c r="AH24">
        <f t="shared" si="23"/>
        <v>-183456.80277514498</v>
      </c>
      <c r="AI24">
        <f t="shared" si="24"/>
        <v>214090.83231140857</v>
      </c>
    </row>
    <row r="25" spans="2:35">
      <c r="B25">
        <v>440</v>
      </c>
      <c r="C25">
        <f t="shared" si="1"/>
        <v>-18019.767304097739</v>
      </c>
      <c r="D25">
        <f t="shared" si="2"/>
        <v>-14142.871019106527</v>
      </c>
      <c r="E25">
        <f t="shared" si="3"/>
        <v>-3867.6340634731182</v>
      </c>
      <c r="G25">
        <f t="shared" si="4"/>
        <v>-13284.400015633735</v>
      </c>
      <c r="H25">
        <f t="shared" si="5"/>
        <v>22081.187059761214</v>
      </c>
      <c r="J25">
        <f t="shared" si="6"/>
        <v>-17662.455778455071</v>
      </c>
      <c r="K25">
        <f t="shared" si="7"/>
        <v>-11441.311541276405</v>
      </c>
      <c r="L25">
        <f t="shared" si="8"/>
        <v>-15573.152291696122</v>
      </c>
      <c r="O25">
        <f t="shared" si="9"/>
        <v>-19990.209690799969</v>
      </c>
      <c r="P25">
        <f t="shared" si="10"/>
        <v>-16122.575627326851</v>
      </c>
      <c r="R25">
        <v>1E-3</v>
      </c>
      <c r="S25">
        <f t="shared" si="11"/>
        <v>-17672.468123388335</v>
      </c>
      <c r="T25">
        <f t="shared" si="12"/>
        <v>-7543.1406778607543</v>
      </c>
      <c r="U25">
        <f t="shared" si="13"/>
        <v>-21102.944810873694</v>
      </c>
      <c r="V25">
        <f t="shared" si="14"/>
        <v>420873.42037391377</v>
      </c>
      <c r="X25">
        <f t="shared" si="15"/>
        <v>-122995.84820414576</v>
      </c>
      <c r="Y25">
        <f t="shared" si="16"/>
        <v>-119969.97133557677</v>
      </c>
      <c r="Z25">
        <f t="shared" si="0"/>
        <v>-118.34023130223287</v>
      </c>
      <c r="AA25">
        <f t="shared" si="17"/>
        <v>-123114.188435448</v>
      </c>
      <c r="AB25">
        <f t="shared" si="18"/>
        <v>-120088.31156687901</v>
      </c>
      <c r="AC25">
        <f t="shared" si="19"/>
        <v>-121878.07741350995</v>
      </c>
      <c r="AD25">
        <f t="shared" si="20"/>
        <v>331005.94087617431</v>
      </c>
      <c r="AF25">
        <f t="shared" si="21"/>
        <v>-183784.09170595941</v>
      </c>
      <c r="AG25">
        <f t="shared" si="22"/>
        <v>-186472.48101287027</v>
      </c>
      <c r="AH25">
        <f t="shared" si="23"/>
        <v>-182883.68848792237</v>
      </c>
      <c r="AI25">
        <f t="shared" si="24"/>
        <v>276363.68903440738</v>
      </c>
    </row>
    <row r="26" spans="2:35">
      <c r="B26">
        <v>460</v>
      </c>
      <c r="C26">
        <f t="shared" si="1"/>
        <v>-19024.448903009645</v>
      </c>
      <c r="D26">
        <f t="shared" si="2"/>
        <v>-15294.191118623268</v>
      </c>
      <c r="E26">
        <f t="shared" si="3"/>
        <v>-5053.9317127164095</v>
      </c>
      <c r="G26">
        <f t="shared" si="4"/>
        <v>-14058.99110611301</v>
      </c>
      <c r="H26">
        <f t="shared" si="5"/>
        <v>21012.698224015741</v>
      </c>
      <c r="J26">
        <f t="shared" si="6"/>
        <v>-18435.743705078552</v>
      </c>
      <c r="K26">
        <f t="shared" si="7"/>
        <v>-12369.296304044099</v>
      </c>
      <c r="L26">
        <f t="shared" si="8"/>
        <v>-16397.180976829004</v>
      </c>
      <c r="O26">
        <f t="shared" si="9"/>
        <v>-20869.304613439126</v>
      </c>
      <c r="P26">
        <f t="shared" si="10"/>
        <v>-15815.372900722716</v>
      </c>
    </row>
    <row r="27" spans="2:35">
      <c r="B27">
        <v>480</v>
      </c>
      <c r="C27">
        <f t="shared" si="1"/>
        <v>-20053.361745923743</v>
      </c>
      <c r="D27">
        <f t="shared" si="2"/>
        <v>-16467.937936097311</v>
      </c>
      <c r="E27">
        <f t="shared" si="3"/>
        <v>-6264.4605494700218</v>
      </c>
      <c r="G27">
        <f t="shared" si="4"/>
        <v>-14855.799841619984</v>
      </c>
      <c r="H27">
        <f t="shared" si="5"/>
        <v>19921.991890596655</v>
      </c>
      <c r="J27">
        <f t="shared" si="6"/>
        <v>-19231.920476387902</v>
      </c>
      <c r="K27">
        <f t="shared" si="7"/>
        <v>-13320.841111155823</v>
      </c>
      <c r="L27">
        <f t="shared" si="8"/>
        <v>-17244.299127289232</v>
      </c>
      <c r="O27">
        <f t="shared" si="9"/>
        <v>-21771.288380764156</v>
      </c>
      <c r="P27">
        <f t="shared" si="10"/>
        <v>-15506.827831294133</v>
      </c>
    </row>
    <row r="28" spans="2:35">
      <c r="B28">
        <v>500</v>
      </c>
      <c r="C28">
        <f t="shared" si="1"/>
        <v>-21105.664167228653</v>
      </c>
      <c r="D28">
        <f t="shared" si="2"/>
        <v>-17663.21509695502</v>
      </c>
      <c r="E28">
        <f t="shared" si="3"/>
        <v>-7498.3788947442836</v>
      </c>
      <c r="G28">
        <f t="shared" si="4"/>
        <v>-15674.021339427143</v>
      </c>
      <c r="H28">
        <f t="shared" si="5"/>
        <v>18809.872977127532</v>
      </c>
      <c r="J28">
        <f t="shared" si="6"/>
        <v>-20050.168948694314</v>
      </c>
      <c r="K28">
        <f t="shared" si="7"/>
        <v>-14295.116557961483</v>
      </c>
      <c r="L28">
        <f t="shared" si="8"/>
        <v>-18113.686333631587</v>
      </c>
      <c r="O28">
        <f t="shared" si="9"/>
        <v>-22695.343849086243</v>
      </c>
      <c r="P28">
        <f t="shared" si="10"/>
        <v>-15196.964954341958</v>
      </c>
    </row>
    <row r="29" spans="2:35">
      <c r="B29">
        <v>520</v>
      </c>
      <c r="C29">
        <f t="shared" si="1"/>
        <v>-22180.579341275698</v>
      </c>
      <c r="D29">
        <f t="shared" si="2"/>
        <v>-18879.197036831989</v>
      </c>
      <c r="E29">
        <f t="shared" si="3"/>
        <v>-8754.9099070890115</v>
      </c>
      <c r="G29">
        <f t="shared" si="4"/>
        <v>-16512.909635592481</v>
      </c>
      <c r="H29">
        <f t="shared" si="5"/>
        <v>17677.087488767222</v>
      </c>
      <c r="J29">
        <f t="shared" si="6"/>
        <v>-20889.732870820219</v>
      </c>
      <c r="K29">
        <f t="shared" si="7"/>
        <v>-15291.356106047959</v>
      </c>
      <c r="L29">
        <f t="shared" si="8"/>
        <v>-19004.583675280239</v>
      </c>
      <c r="O29">
        <f t="shared" si="9"/>
        <v>-23640.714767227826</v>
      </c>
      <c r="P29">
        <f t="shared" si="10"/>
        <v>-14885.804860138815</v>
      </c>
    </row>
    <row r="30" spans="2:35">
      <c r="B30">
        <v>540</v>
      </c>
      <c r="C30">
        <f t="shared" si="1"/>
        <v>-23277.388163426196</v>
      </c>
      <c r="D30">
        <f t="shared" si="2"/>
        <v>-20115.121123642188</v>
      </c>
      <c r="E30">
        <f t="shared" si="3"/>
        <v>-10033.334463325424</v>
      </c>
      <c r="G30">
        <f t="shared" si="4"/>
        <v>-17371.771634705103</v>
      </c>
      <c r="H30">
        <f t="shared" si="5"/>
        <v>16524.328569286794</v>
      </c>
      <c r="J30">
        <f t="shared" si="6"/>
        <v>-21749.910477612131</v>
      </c>
      <c r="K30">
        <f t="shared" si="7"/>
        <v>-16308.849320519163</v>
      </c>
      <c r="L30">
        <f t="shared" si="8"/>
        <v>-19916.287201822561</v>
      </c>
      <c r="O30">
        <f t="shared" si="9"/>
        <v>-24606.699370035414</v>
      </c>
      <c r="P30">
        <f t="shared" si="10"/>
        <v>-14573.36490670999</v>
      </c>
    </row>
    <row r="31" spans="2:35">
      <c r="B31">
        <v>560</v>
      </c>
      <c r="C31">
        <f t="shared" si="1"/>
        <v>-24395.423122134791</v>
      </c>
      <c r="D31">
        <f t="shared" si="2"/>
        <v>-21370.280901344559</v>
      </c>
      <c r="E31">
        <f t="shared" si="3"/>
        <v>-11332.985030287937</v>
      </c>
      <c r="G31">
        <f t="shared" si="4"/>
        <v>-18249.961834879923</v>
      </c>
      <c r="H31">
        <f t="shared" si="5"/>
        <v>15352.241776965851</v>
      </c>
      <c r="J31">
        <f t="shared" si="6"/>
        <v>-22630.048930631543</v>
      </c>
      <c r="K31">
        <f t="shared" si="7"/>
        <v>-17346.93602638317</v>
      </c>
      <c r="L31">
        <f t="shared" si="8"/>
        <v>-20848.142284586203</v>
      </c>
      <c r="O31">
        <f t="shared" si="9"/>
        <v>-25592.644819070505</v>
      </c>
      <c r="P31">
        <f t="shared" si="10"/>
        <v>-14259.659788782568</v>
      </c>
    </row>
    <row r="32" spans="2:35">
      <c r="B32">
        <v>580</v>
      </c>
      <c r="C32">
        <f t="shared" si="1"/>
        <v>-25534.062998045705</v>
      </c>
      <c r="D32">
        <f t="shared" si="2"/>
        <v>-22644.020264344563</v>
      </c>
      <c r="E32">
        <f t="shared" si="3"/>
        <v>-12653.240363551486</v>
      </c>
      <c r="G32">
        <f t="shared" si="4"/>
        <v>-19146.87771420557</v>
      </c>
      <c r="H32">
        <f t="shared" si="5"/>
        <v>14161.42969910674</v>
      </c>
      <c r="J32">
        <f t="shared" si="6"/>
        <v>-23529.539475485617</v>
      </c>
      <c r="K32">
        <f t="shared" si="7"/>
        <v>-18405.00123676566</v>
      </c>
      <c r="L32">
        <f t="shared" si="8"/>
        <v>-21799.538702516387</v>
      </c>
      <c r="O32">
        <f t="shared" si="9"/>
        <v>-26597.942359940254</v>
      </c>
      <c r="P32">
        <f t="shared" si="10"/>
        <v>-13944.701996388769</v>
      </c>
    </row>
    <row r="33" spans="2:16">
      <c r="B33">
        <v>600</v>
      </c>
      <c r="C33">
        <f t="shared" si="1"/>
        <v>-26692.728257040886</v>
      </c>
      <c r="D33">
        <f t="shared" si="2"/>
        <v>-23935.72840887434</v>
      </c>
      <c r="E33">
        <f t="shared" si="3"/>
        <v>-13993.520900082493</v>
      </c>
      <c r="G33">
        <f t="shared" si="4"/>
        <v>-20061.95568273231</v>
      </c>
      <c r="H33">
        <f t="shared" si="5"/>
        <v>12952.456001082755</v>
      </c>
      <c r="J33">
        <f t="shared" si="6"/>
        <v>-24447.813207501837</v>
      </c>
      <c r="K33">
        <f t="shared" si="7"/>
        <v>-19482.470732271362</v>
      </c>
      <c r="L33">
        <f t="shared" si="8"/>
        <v>-22769.906350042587</v>
      </c>
      <c r="O33">
        <f t="shared" si="9"/>
        <v>-27622.023087972153</v>
      </c>
      <c r="P33">
        <f t="shared" si="10"/>
        <v>-13628.50218788966</v>
      </c>
    </row>
    <row r="34" spans="2:16">
      <c r="B34">
        <v>620</v>
      </c>
      <c r="C34">
        <f t="shared" si="1"/>
        <v>-27870.87702867165</v>
      </c>
      <c r="D34">
        <f t="shared" si="2"/>
        <v>-25244.835436915982</v>
      </c>
      <c r="E34">
        <f t="shared" si="3"/>
        <v>-15353.284736243875</v>
      </c>
      <c r="G34">
        <f t="shared" si="4"/>
        <v>-20994.667519238308</v>
      </c>
      <c r="H34">
        <f t="shared" si="5"/>
        <v>11725.848990684792</v>
      </c>
      <c r="J34">
        <f t="shared" si="6"/>
        <v>-25384.337355716088</v>
      </c>
      <c r="K34">
        <f t="shared" si="7"/>
        <v>-20578.807192193872</v>
      </c>
      <c r="L34">
        <f t="shared" si="8"/>
        <v>-23758.711473907475</v>
      </c>
      <c r="O34">
        <f t="shared" si="9"/>
        <v>-28664.35423220208</v>
      </c>
      <c r="P34">
        <f t="shared" si="10"/>
        <v>-13311.069495958205</v>
      </c>
    </row>
    <row r="35" spans="2:16">
      <c r="B35">
        <v>640</v>
      </c>
      <c r="C35">
        <f t="shared" si="1"/>
        <v>-29068.001580890868</v>
      </c>
      <c r="D35">
        <f t="shared" si="2"/>
        <v>-26570.808511224543</v>
      </c>
      <c r="E35">
        <f t="shared" si="3"/>
        <v>-16732.024102070172</v>
      </c>
      <c r="G35">
        <f t="shared" si="4"/>
        <v>-21944.517224733572</v>
      </c>
      <c r="H35">
        <f t="shared" si="5"/>
        <v>10482.104765809483</v>
      </c>
      <c r="J35">
        <f t="shared" si="6"/>
        <v>-26338.612010119337</v>
      </c>
      <c r="K35">
        <f t="shared" si="7"/>
        <v>-21693.506795505102</v>
      </c>
      <c r="L35">
        <f t="shared" si="8"/>
        <v>-24765.453361642678</v>
      </c>
      <c r="O35">
        <f t="shared" si="9"/>
        <v>-29724.435882621008</v>
      </c>
      <c r="P35">
        <f t="shared" si="10"/>
        <v>-12992.411780550836</v>
      </c>
    </row>
    <row r="36" spans="2:16">
      <c r="B36">
        <v>660</v>
      </c>
      <c r="C36">
        <f t="shared" si="1"/>
        <v>-30283.625217590066</v>
      </c>
      <c r="D36">
        <f t="shared" si="2"/>
        <v>-27913.14847823267</v>
      </c>
      <c r="E36">
        <f t="shared" si="3"/>
        <v>-18129.262258316026</v>
      </c>
      <c r="G36">
        <f t="shared" si="4"/>
        <v>-22911.038235297907</v>
      </c>
      <c r="H36">
        <f t="shared" si="5"/>
        <v>9221.6900028957316</v>
      </c>
      <c r="J36">
        <f t="shared" si="6"/>
        <v>-27310.167229395294</v>
      </c>
      <c r="K36">
        <f t="shared" si="7"/>
        <v>-22826.096223492681</v>
      </c>
      <c r="L36">
        <f t="shared" si="8"/>
        <v>-25789.661417200332</v>
      </c>
      <c r="O36">
        <f t="shared" si="9"/>
        <v>-30801.798097912641</v>
      </c>
      <c r="P36">
        <f t="shared" si="10"/>
        <v>-12672.535839596614</v>
      </c>
    </row>
    <row r="37" spans="2:16">
      <c r="B37">
        <v>680</v>
      </c>
      <c r="C37">
        <f t="shared" si="1"/>
        <v>-31517.299537986291</v>
      </c>
      <c r="D37">
        <f t="shared" si="2"/>
        <v>-29271.386890162812</v>
      </c>
      <c r="E37">
        <f t="shared" si="3"/>
        <v>-19544.550755321994</v>
      </c>
      <c r="G37">
        <f t="shared" si="4"/>
        <v>-23893.790945719011</v>
      </c>
      <c r="H37">
        <f t="shared" si="5"/>
        <v>7945.0444346458835</v>
      </c>
      <c r="J37">
        <f t="shared" si="6"/>
        <v>-28298.56047647477</v>
      </c>
      <c r="K37">
        <f t="shared" si="7"/>
        <v>-23976.130007230531</v>
      </c>
      <c r="L37">
        <f t="shared" si="8"/>
        <v>-26830.892569739965</v>
      </c>
      <c r="O37">
        <f t="shared" si="9"/>
        <v>-31895.998341007795</v>
      </c>
      <c r="P37">
        <f t="shared" si="10"/>
        <v>-12351.447585685801</v>
      </c>
    </row>
    <row r="38" spans="2:16">
      <c r="B38">
        <v>700</v>
      </c>
      <c r="C38">
        <f t="shared" si="1"/>
        <v>-32768.60200704763</v>
      </c>
      <c r="D38">
        <f t="shared" si="2"/>
        <v>-30645.083369353495</v>
      </c>
      <c r="E38">
        <f t="shared" si="3"/>
        <v>-20977.4670028853</v>
      </c>
      <c r="G38">
        <f t="shared" si="4"/>
        <v>-24892.36050279675</v>
      </c>
      <c r="H38">
        <f t="shared" si="5"/>
        <v>6652.5830581683294</v>
      </c>
      <c r="J38">
        <f t="shared" si="6"/>
        <v>-29303.374337547044</v>
      </c>
      <c r="K38">
        <f t="shared" si="7"/>
        <v>-25143.188172297338</v>
      </c>
      <c r="L38">
        <f t="shared" si="8"/>
        <v>-27888.72897018135</v>
      </c>
      <c r="O38">
        <f t="shared" si="9"/>
        <v>-33006.619198095745</v>
      </c>
      <c r="P38">
        <f t="shared" si="10"/>
        <v>-12029.152195210445</v>
      </c>
    </row>
    <row r="39" spans="2:16">
      <c r="B39">
        <v>720</v>
      </c>
      <c r="C39">
        <f t="shared" si="1"/>
        <v>-34037.133794395544</v>
      </c>
      <c r="D39">
        <f t="shared" si="2"/>
        <v>-32033.823267248423</v>
      </c>
      <c r="E39">
        <f t="shared" si="3"/>
        <v>-22427.612108572877</v>
      </c>
      <c r="G39">
        <f t="shared" si="4"/>
        <v>-25906.354833352907</v>
      </c>
      <c r="H39">
        <f t="shared" si="5"/>
        <v>5344.6981085050984</v>
      </c>
      <c r="J39">
        <f t="shared" si="6"/>
        <v>-30324.214487033787</v>
      </c>
      <c r="K39">
        <f t="shared" si="7"/>
        <v>-26326.874140714666</v>
      </c>
      <c r="L39">
        <f t="shared" si="8"/>
        <v>-28962.775937222486</v>
      </c>
      <c r="O39">
        <f t="shared" si="9"/>
        <v>-34133.266343598167</v>
      </c>
      <c r="P39">
        <f t="shared" si="10"/>
        <v>-11705.654235025289</v>
      </c>
    </row>
    <row r="40" spans="2:16">
      <c r="B40">
        <v>740</v>
      </c>
      <c r="C40">
        <f t="shared" si="1"/>
        <v>-35322.517845866081</v>
      </c>
      <c r="D40">
        <f t="shared" si="2"/>
        <v>-33437.215578172247</v>
      </c>
      <c r="E40">
        <f t="shared" si="3"/>
        <v>-23894.608948657438</v>
      </c>
      <c r="G40">
        <f t="shared" si="4"/>
        <v>-26935.402877147459</v>
      </c>
      <c r="H40">
        <f t="shared" si="5"/>
        <v>4021.7608273460364</v>
      </c>
      <c r="J40">
        <f t="shared" si="6"/>
        <v>-31360.707866720331</v>
      </c>
      <c r="K40">
        <f t="shared" si="7"/>
        <v>-27526.812856293203</v>
      </c>
      <c r="L40">
        <f t="shared" si="8"/>
        <v>-30052.660120381377</v>
      </c>
      <c r="O40">
        <f t="shared" si="9"/>
        <v>-35275.56671930039</v>
      </c>
      <c r="P40">
        <f t="shared" si="10"/>
        <v>-11380.957770642952</v>
      </c>
    </row>
    <row r="41" spans="2:16">
      <c r="B41">
        <v>760</v>
      </c>
      <c r="C41">
        <f t="shared" si="1"/>
        <v>-36624.397157453495</v>
      </c>
      <c r="D41">
        <f t="shared" si="2"/>
        <v>-34854.891074293286</v>
      </c>
      <c r="E41">
        <f t="shared" si="3"/>
        <v>-25378.100441399332</v>
      </c>
      <c r="G41">
        <f t="shared" si="4"/>
        <v>-27979.152999225826</v>
      </c>
      <c r="H41">
        <f t="shared" si="5"/>
        <v>2684.1230524077009</v>
      </c>
      <c r="J41">
        <f t="shared" si="6"/>
        <v>-32412.501051968378</v>
      </c>
      <c r="K41">
        <f t="shared" si="7"/>
        <v>-28742.649104710938</v>
      </c>
      <c r="L41">
        <f t="shared" si="8"/>
        <v>-31158.027852479681</v>
      </c>
      <c r="O41">
        <f t="shared" si="9"/>
        <v>-36433.166900564109</v>
      </c>
      <c r="P41">
        <f t="shared" si="10"/>
        <v>-11055.066459164776</v>
      </c>
    </row>
    <row r="42" spans="2:16">
      <c r="B42">
        <v>780</v>
      </c>
      <c r="C42">
        <f t="shared" si="1"/>
        <v>-37942.433225932822</v>
      </c>
      <c r="D42">
        <f t="shared" si="2"/>
        <v>-36286.50063332932</v>
      </c>
      <c r="E42">
        <f t="shared" si="3"/>
        <v>-26877.747996969516</v>
      </c>
      <c r="G42">
        <f t="shared" si="4"/>
        <v>-29037.271559850364</v>
      </c>
      <c r="H42">
        <f t="shared" si="5"/>
        <v>1332.1186493268706</v>
      </c>
      <c r="J42">
        <f t="shared" si="6"/>
        <v>-33479.258781877848</v>
      </c>
      <c r="K42">
        <f t="shared" si="7"/>
        <v>-29974.046003905336</v>
      </c>
      <c r="L42">
        <f t="shared" si="8"/>
        <v>-32278.543668031125</v>
      </c>
      <c r="O42">
        <f t="shared" si="9"/>
        <v>-37605.731626489258</v>
      </c>
      <c r="P42">
        <f t="shared" si="10"/>
        <v>-10727.983629519742</v>
      </c>
    </row>
    <row r="43" spans="2:16">
      <c r="B43">
        <v>800</v>
      </c>
      <c r="C43">
        <f t="shared" si="1"/>
        <v>-39276.304654253523</v>
      </c>
      <c r="D43">
        <f t="shared" si="2"/>
        <v>-37731.713734817618</v>
      </c>
      <c r="E43">
        <f t="shared" si="3"/>
        <v>-28393.230122104724</v>
      </c>
      <c r="G43">
        <f t="shared" si="4"/>
        <v>-30109.441623227096</v>
      </c>
      <c r="H43">
        <f t="shared" si="5"/>
        <v>-33.935195140117791</v>
      </c>
      <c r="J43">
        <f t="shared" si="6"/>
        <v>-34560.662633569234</v>
      </c>
      <c r="K43">
        <f t="shared" si="7"/>
        <v>-31220.683643911383</v>
      </c>
      <c r="L43">
        <f t="shared" si="8"/>
        <v>-33413.8889673796</v>
      </c>
      <c r="O43">
        <f t="shared" si="9"/>
        <v>-38792.942474196323</v>
      </c>
      <c r="P43">
        <f t="shared" si="10"/>
        <v>-10399.712352091599</v>
      </c>
    </row>
    <row r="44" spans="2:16">
      <c r="B44">
        <v>820</v>
      </c>
      <c r="C44">
        <f t="shared" si="1"/>
        <v>-40625.705892955797</v>
      </c>
      <c r="D44">
        <f t="shared" si="2"/>
        <v>-39190.217104304262</v>
      </c>
      <c r="E44">
        <f t="shared" si="3"/>
        <v>-29924.241160745463</v>
      </c>
      <c r="G44">
        <f t="shared" si="4"/>
        <v>-31195.361788816721</v>
      </c>
      <c r="H44">
        <f t="shared" si="5"/>
        <v>-1413.7368023980562</v>
      </c>
      <c r="J44">
        <f t="shared" si="6"/>
        <v>-35656.409823529742</v>
      </c>
      <c r="K44">
        <f t="shared" si="7"/>
        <v>-32482.257858242767</v>
      </c>
      <c r="L44">
        <f t="shared" si="8"/>
        <v>-34563.760809265652</v>
      </c>
      <c r="O44">
        <f t="shared" si="9"/>
        <v>-39994.49666017251</v>
      </c>
      <c r="P44">
        <f t="shared" si="10"/>
        <v>-10070.255499427047</v>
      </c>
    </row>
    <row r="45" spans="2:16">
      <c r="B45">
        <v>840</v>
      </c>
      <c r="C45">
        <f t="shared" si="1"/>
        <v>-41990.346101507421</v>
      </c>
      <c r="D45">
        <f t="shared" si="2"/>
        <v>-40661.713487760928</v>
      </c>
      <c r="E45">
        <f t="shared" si="3"/>
        <v>-31470.490154553525</v>
      </c>
      <c r="G45">
        <f t="shared" si="4"/>
        <v>-32294.745131205211</v>
      </c>
      <c r="H45">
        <f t="shared" si="5"/>
        <v>-2806.9989397463919</v>
      </c>
      <c r="J45">
        <f t="shared" si="6"/>
        <v>-36766.212121305951</v>
      </c>
      <c r="K45">
        <f t="shared" si="7"/>
        <v>-33758.479111406683</v>
      </c>
      <c r="L45">
        <f t="shared" si="8"/>
        <v>-35727.870816888193</v>
      </c>
      <c r="O45">
        <f t="shared" si="9"/>
        <v>-41210.10595396439</v>
      </c>
      <c r="P45">
        <f t="shared" si="10"/>
        <v>-9739.6157994108653</v>
      </c>
    </row>
    <row r="46" spans="2:16">
      <c r="B46">
        <v>860</v>
      </c>
      <c r="C46">
        <f t="shared" si="1"/>
        <v>-43369.948115680156</v>
      </c>
      <c r="D46">
        <f t="shared" si="2"/>
        <v>-42145.920541008549</v>
      </c>
      <c r="E46">
        <f t="shared" si="3"/>
        <v>-33031.699809427097</v>
      </c>
      <c r="G46">
        <f t="shared" si="4"/>
        <v>-33407.318236363011</v>
      </c>
      <c r="H46">
        <f t="shared" si="5"/>
        <v>-4213.4478543918331</v>
      </c>
      <c r="J46">
        <f t="shared" si="6"/>
        <v>-37889.79486280206</v>
      </c>
      <c r="K46">
        <f t="shared" si="7"/>
        <v>-35049.071489241105</v>
      </c>
      <c r="L46">
        <f t="shared" si="8"/>
        <v>-36905.944184543463</v>
      </c>
      <c r="O46">
        <f t="shared" si="9"/>
        <v>-42439.495691476179</v>
      </c>
      <c r="P46">
        <f t="shared" si="10"/>
        <v>-9407.7958820490821</v>
      </c>
    </row>
    <row r="47" spans="2:16">
      <c r="B47">
        <v>880</v>
      </c>
      <c r="C47">
        <f t="shared" si="1"/>
        <v>-44764.247508960223</v>
      </c>
      <c r="D47">
        <f t="shared" si="2"/>
        <v>-43642.56982100544</v>
      </c>
      <c r="E47">
        <f t="shared" si="3"/>
        <v>-34607.605556006922</v>
      </c>
      <c r="G47">
        <f t="shared" si="4"/>
        <v>-34532.820323702028</v>
      </c>
      <c r="H47">
        <f t="shared" si="5"/>
        <v>-5632.8223931465691</v>
      </c>
      <c r="J47">
        <f t="shared" si="6"/>
        <v>-39026.896052121425</v>
      </c>
      <c r="K47">
        <f t="shared" si="7"/>
        <v>-36353.771780540825</v>
      </c>
      <c r="L47">
        <f t="shared" si="8"/>
        <v>-38097.718773632965</v>
      </c>
      <c r="O47">
        <f t="shared" si="9"/>
        <v>-43682.403876811222</v>
      </c>
      <c r="P47">
        <f t="shared" si="10"/>
        <v>-9074.7983208043006</v>
      </c>
    </row>
    <row r="48" spans="2:16">
      <c r="B48">
        <v>900</v>
      </c>
      <c r="C48">
        <f t="shared" si="1"/>
        <v>-46172.991737573742</v>
      </c>
      <c r="D48">
        <f t="shared" si="2"/>
        <v>-45151.405867615824</v>
      </c>
      <c r="E48">
        <f t="shared" si="3"/>
        <v>-36197.954693753265</v>
      </c>
      <c r="G48">
        <f t="shared" si="4"/>
        <v>-35671.002444689024</v>
      </c>
      <c r="H48">
        <f t="shared" si="5"/>
        <v>-7064.8731985673567</v>
      </c>
      <c r="J48">
        <f t="shared" si="6"/>
        <v>-40177.265542317262</v>
      </c>
      <c r="K48">
        <f t="shared" si="7"/>
        <v>-37672.328639945503</v>
      </c>
      <c r="L48">
        <f t="shared" si="8"/>
        <v>-39302.944288285151</v>
      </c>
      <c r="O48">
        <f t="shared" si="9"/>
        <v>-44938.580363022731</v>
      </c>
      <c r="P48">
        <f t="shared" si="10"/>
        <v>-8740.625669269466</v>
      </c>
    </row>
    <row r="49" spans="1:16">
      <c r="B49">
        <v>920</v>
      </c>
      <c r="C49">
        <f t="shared" si="1"/>
        <v>-47595.939360057549</v>
      </c>
      <c r="D49">
        <f t="shared" si="2"/>
        <v>-46672.185365962425</v>
      </c>
      <c r="E49">
        <f t="shared" si="3"/>
        <v>-37802.505609523199</v>
      </c>
      <c r="G49">
        <f t="shared" si="4"/>
        <v>-36821.626749928851</v>
      </c>
      <c r="H49">
        <f t="shared" si="5"/>
        <v>-8509.3619734475342</v>
      </c>
      <c r="J49">
        <f t="shared" si="6"/>
        <v>-41340.664286638414</v>
      </c>
      <c r="K49">
        <f t="shared" si="7"/>
        <v>-39004.501823347986</v>
      </c>
      <c r="L49">
        <f t="shared" si="8"/>
        <v>-40521.381522076066</v>
      </c>
      <c r="O49">
        <f t="shared" si="9"/>
        <v>-46207.786103359562</v>
      </c>
      <c r="P49">
        <f t="shared" si="10"/>
        <v>-8405.2804938363624</v>
      </c>
    </row>
    <row r="50" spans="1:16">
      <c r="B50">
        <v>940</v>
      </c>
      <c r="C50">
        <f t="shared" si="1"/>
        <v>-49032.859323456258</v>
      </c>
      <c r="D50">
        <f t="shared" si="2"/>
        <v>-48204.67638073508</v>
      </c>
      <c r="E50">
        <f>10320.09531 + 116.568238*$B50 - 24.1618*$B50*LN($B50)-((4.37791*10^-3)*$B50^2) + 34971/$B50 + ((1.6275*10^-22)*$B50^7)</f>
        <v>-39421.027062727801</v>
      </c>
      <c r="G50">
        <f t="shared" si="4"/>
        <v>-37984.465817625081</v>
      </c>
      <c r="H50">
        <f t="shared" si="5"/>
        <v>-9966.060806565305</v>
      </c>
      <c r="J50">
        <f t="shared" si="6"/>
        <v>-42516.863652902139</v>
      </c>
      <c r="K50">
        <f t="shared" si="7"/>
        <v>-40350.061488179199</v>
      </c>
      <c r="L50">
        <f t="shared" si="8"/>
        <v>-41752.801668396503</v>
      </c>
      <c r="O50">
        <f t="shared" si="9"/>
        <v>-47489.792465638966</v>
      </c>
      <c r="P50">
        <f t="shared" si="10"/>
        <v>-8068.7654029111654</v>
      </c>
    </row>
    <row r="51" spans="1:16">
      <c r="B51">
        <v>960</v>
      </c>
      <c r="C51">
        <f t="shared" si="1"/>
        <v>-50483.530309210662</v>
      </c>
      <c r="D51">
        <f t="shared" si="2"/>
        <v>-49748.65765490957</v>
      </c>
      <c r="E51">
        <f t="shared" si="3"/>
        <v>-41053.297530133605</v>
      </c>
      <c r="G51">
        <f t="shared" si="4"/>
        <v>-39159.302037179557</v>
      </c>
      <c r="H51">
        <f t="shared" si="5"/>
        <v>-11434.751553447615</v>
      </c>
      <c r="J51">
        <f t="shared" si="6"/>
        <v>-43705.644794523258</v>
      </c>
      <c r="K51">
        <f t="shared" si="7"/>
        <v>-41708.787551866961</v>
      </c>
      <c r="L51">
        <f t="shared" si="8"/>
        <v>-42996.985687924185</v>
      </c>
      <c r="O51">
        <f t="shared" si="9"/>
        <v>-48784.380603275764</v>
      </c>
      <c r="P51">
        <f t="shared" si="10"/>
        <v>-7731.0830731421593</v>
      </c>
    </row>
    <row r="52" spans="1:16">
      <c r="B52">
        <v>980</v>
      </c>
      <c r="C52">
        <f t="shared" si="1"/>
        <v>-51947.740132647683</v>
      </c>
      <c r="D52">
        <f t="shared" si="2"/>
        <v>-51303.917966259367</v>
      </c>
      <c r="E52">
        <f t="shared" si="3"/>
        <v>-42699.104604217137</v>
      </c>
      <c r="G52">
        <f t="shared" si="4"/>
        <v>-40345.927042431198</v>
      </c>
      <c r="H52">
        <f t="shared" si="5"/>
        <v>-12915.225266647942</v>
      </c>
      <c r="J52">
        <f t="shared" si="6"/>
        <v>-44906.798072503356</v>
      </c>
      <c r="K52">
        <f t="shared" si="7"/>
        <v>-43080.469102575516</v>
      </c>
      <c r="L52">
        <f t="shared" si="8"/>
        <v>-44253.723727444885</v>
      </c>
      <c r="O52">
        <f t="shared" si="9"/>
        <v>-50091.340877271534</v>
      </c>
      <c r="P52">
        <f t="shared" si="10"/>
        <v>-7392.2362730543973</v>
      </c>
    </row>
    <row r="53" spans="1:16">
      <c r="B53">
        <v>1000</v>
      </c>
      <c r="C53">
        <f t="shared" si="1"/>
        <v>-53425.285190710601</v>
      </c>
      <c r="D53">
        <f t="shared" si="2"/>
        <v>-52870.255535838885</v>
      </c>
      <c r="E53">
        <f t="shared" si="3"/>
        <v>-44358.244439710594</v>
      </c>
      <c r="G53">
        <f t="shared" si="4"/>
        <v>-41544.141189674105</v>
      </c>
      <c r="H53">
        <f t="shared" si="5"/>
        <v>-14407.281670674134</v>
      </c>
      <c r="J53">
        <f t="shared" si="6"/>
        <v>-46120.122523352933</v>
      </c>
      <c r="K53">
        <f t="shared" si="7"/>
        <v>-44464.903857031772</v>
      </c>
      <c r="L53">
        <f t="shared" si="8"/>
        <v>-45522.814584944637</v>
      </c>
      <c r="O53">
        <f t="shared" si="9"/>
        <v>-51410.47232413679</v>
      </c>
      <c r="P53">
        <f t="shared" si="10"/>
        <v>-7052.2278844261964</v>
      </c>
    </row>
    <row r="54" spans="1:16">
      <c r="B54">
        <v>1020</v>
      </c>
      <c r="C54">
        <f t="shared" si="1"/>
        <v>-54915.969953196087</v>
      </c>
      <c r="D54">
        <f t="shared" si="2"/>
        <v>-54447.477483307324</v>
      </c>
      <c r="E54">
        <f t="shared" si="3"/>
        <v>-46030.521243603675</v>
      </c>
      <c r="G54">
        <f t="shared" si="4"/>
        <v>-42753.753076150737</v>
      </c>
      <c r="H54">
        <f t="shared" si="5"/>
        <v>-15910.728677259798</v>
      </c>
      <c r="J54">
        <f t="shared" si="6"/>
        <v>-47345.425368499185</v>
      </c>
      <c r="K54">
        <f t="shared" si="7"/>
        <v>-45861.897660847637</v>
      </c>
      <c r="L54">
        <f t="shared" si="8"/>
        <v>-46804.065216482726</v>
      </c>
      <c r="O54">
        <f t="shared" si="9"/>
        <v>-52741.582165298722</v>
      </c>
      <c r="P54">
        <f t="shared" si="10"/>
        <v>-6711.060921695047</v>
      </c>
    </row>
    <row r="55" spans="1:16">
      <c r="B55">
        <v>1040</v>
      </c>
      <c r="C55">
        <f t="shared" si="1"/>
        <v>-56419.606493310195</v>
      </c>
      <c r="D55">
        <f t="shared" si="2"/>
        <v>-56035.399324555256</v>
      </c>
      <c r="E55">
        <f t="shared" si="3"/>
        <v>-47715.746804413138</v>
      </c>
      <c r="G55">
        <f t="shared" si="4"/>
        <v>-43974.579095198053</v>
      </c>
      <c r="H55">
        <f t="shared" si="5"/>
        <v>-17425.38193715506</v>
      </c>
      <c r="J55">
        <f t="shared" si="6"/>
        <v>-48582.52156123543</v>
      </c>
      <c r="K55">
        <f t="shared" si="7"/>
        <v>-47271.264027272817</v>
      </c>
      <c r="L55">
        <f t="shared" si="8"/>
        <v>-48097.290280864647</v>
      </c>
      <c r="O55">
        <f t="shared" si="9"/>
        <v>-54084.485354050645</v>
      </c>
      <c r="P55">
        <f t="shared" si="10"/>
        <v>-6368.7385496375064</v>
      </c>
    </row>
    <row r="56" spans="1:16">
      <c r="B56">
        <v>1060</v>
      </c>
      <c r="C56">
        <f t="shared" si="1"/>
        <v>-57936.014053827734</v>
      </c>
      <c r="D56">
        <f t="shared" si="2"/>
        <v>-57633.844507612608</v>
      </c>
      <c r="E56">
        <f t="shared" si="3"/>
        <v>-49413.740057003117</v>
      </c>
      <c r="G56">
        <f t="shared" si="4"/>
        <v>-45206.443024647575</v>
      </c>
      <c r="H56">
        <f t="shared" si="5"/>
        <v>-18951.064425033688</v>
      </c>
      <c r="J56">
        <f t="shared" si="6"/>
        <v>-49831.233367707631</v>
      </c>
      <c r="K56">
        <f t="shared" si="7"/>
        <v>-48692.823710767683</v>
      </c>
      <c r="L56">
        <f t="shared" si="8"/>
        <v>-49402.311718578923</v>
      </c>
      <c r="O56">
        <f t="shared" si="9"/>
        <v>-55439.004156538518</v>
      </c>
      <c r="P56">
        <f t="shared" si="10"/>
        <v>-6025.2640995354013</v>
      </c>
    </row>
    <row r="57" spans="1:16">
      <c r="B57">
        <v>1080</v>
      </c>
      <c r="C57">
        <f t="shared" si="1"/>
        <v>-59465.018645552627</v>
      </c>
      <c r="D57">
        <f t="shared" si="2"/>
        <v>-59242.643983268143</v>
      </c>
      <c r="E57">
        <f t="shared" si="3"/>
        <v>-51124.326679652891</v>
      </c>
      <c r="G57">
        <f t="shared" si="4"/>
        <v>-46449.175645448246</v>
      </c>
      <c r="H57">
        <f t="shared" si="5"/>
        <v>-20487.606054483495</v>
      </c>
      <c r="J57">
        <f t="shared" si="6"/>
        <v>-51091.389978816369</v>
      </c>
      <c r="K57">
        <f t="shared" si="7"/>
        <v>-50126.404312184495</v>
      </c>
      <c r="L57">
        <f t="shared" si="8"/>
        <v>-50718.958361849138</v>
      </c>
      <c r="O57">
        <f t="shared" si="9"/>
        <v>-56804.967763662935</v>
      </c>
      <c r="P57">
        <f t="shared" si="10"/>
        <v>-5680.6410840100434</v>
      </c>
    </row>
    <row r="58" spans="1:16">
      <c r="B58">
        <v>1100</v>
      </c>
      <c r="C58">
        <f t="shared" si="1"/>
        <v>-61006.452675135581</v>
      </c>
      <c r="D58">
        <f t="shared" si="2"/>
        <v>-60861.635807218125</v>
      </c>
      <c r="E58">
        <f t="shared" si="3"/>
        <v>-52847.338720427564</v>
      </c>
      <c r="G58">
        <f t="shared" si="4"/>
        <v>-47702.614387804679</v>
      </c>
      <c r="H58">
        <f t="shared" si="5"/>
        <v>-22034.843320370121</v>
      </c>
      <c r="J58">
        <f t="shared" si="6"/>
        <v>-52362.827150248311</v>
      </c>
      <c r="K58">
        <f t="shared" si="7"/>
        <v>-51571.839912691947</v>
      </c>
      <c r="L58">
        <f t="shared" si="8"/>
        <v>-52047.065572991793</v>
      </c>
      <c r="O58">
        <f t="shared" si="9"/>
        <v>-58182.211931110556</v>
      </c>
      <c r="P58">
        <f t="shared" si="10"/>
        <v>-5334.8732106829921</v>
      </c>
    </row>
    <row r="59" spans="1:16">
      <c r="B59">
        <v>1120</v>
      </c>
      <c r="C59">
        <f t="shared" si="1"/>
        <v>-62560.154599621856</v>
      </c>
      <c r="D59">
        <f t="shared" si="2"/>
        <v>-62490.6647709096</v>
      </c>
      <c r="E59">
        <f t="shared" si="3"/>
        <v>-54582.61425022281</v>
      </c>
      <c r="G59">
        <f t="shared" si="4"/>
        <v>-48966.603002407821</v>
      </c>
      <c r="H59">
        <f t="shared" si="5"/>
        <v>-23592.618966147456</v>
      </c>
      <c r="J59">
        <f t="shared" si="6"/>
        <v>-53645.386868145833</v>
      </c>
      <c r="K59">
        <f t="shared" si="7"/>
        <v>-53028.970733883842</v>
      </c>
      <c r="L59">
        <f t="shared" si="8"/>
        <v>-53386.474908568445</v>
      </c>
      <c r="O59">
        <f t="shared" si="9"/>
        <v>-59570.578645023757</v>
      </c>
      <c r="P59">
        <f t="shared" si="10"/>
        <v>-4987.964394800947</v>
      </c>
    </row>
    <row r="60" spans="1:16">
      <c r="A60" t="s">
        <v>4</v>
      </c>
      <c r="B60">
        <v>1140</v>
      </c>
      <c r="C60">
        <f t="shared" si="1"/>
        <v>-64125.968605377224</v>
      </c>
      <c r="D60">
        <f t="shared" si="2"/>
        <v>-64129.582058539643</v>
      </c>
      <c r="E60">
        <f t="shared" si="3"/>
        <v>-56329.997040131457</v>
      </c>
      <c r="G60">
        <f t="shared" si="4"/>
        <v>-50240.991254583882</v>
      </c>
      <c r="H60">
        <f t="shared" si="5"/>
        <v>-25160.781673938895</v>
      </c>
      <c r="J60">
        <f t="shared" si="6"/>
        <v>-54938.917038181658</v>
      </c>
      <c r="K60">
        <f t="shared" si="7"/>
        <v>-54497.642821779446</v>
      </c>
      <c r="L60">
        <f t="shared" si="8"/>
        <v>-54737.033807081549</v>
      </c>
      <c r="O60">
        <f t="shared" si="9"/>
        <v>-60969.915811075261</v>
      </c>
      <c r="P60">
        <f t="shared" si="10"/>
        <v>-4639.9187709438047</v>
      </c>
    </row>
    <row r="61" spans="1:16">
      <c r="B61">
        <v>1160</v>
      </c>
      <c r="C61">
        <f t="shared" si="1"/>
        <v>-65703.744309284535</v>
      </c>
      <c r="D61">
        <f t="shared" si="2"/>
        <v>-65778.244927938533</v>
      </c>
      <c r="E61">
        <f t="shared" si="3"/>
        <v>-58089.336261022785</v>
      </c>
      <c r="G61">
        <f t="shared" si="4"/>
        <v>-51525.63463941004</v>
      </c>
      <c r="H61">
        <f t="shared" si="5"/>
        <v>-26739.18577543458</v>
      </c>
      <c r="J61">
        <f t="shared" si="6"/>
        <v>-56243.271196034875</v>
      </c>
      <c r="K61">
        <f t="shared" si="7"/>
        <v>-55977.707752659699</v>
      </c>
      <c r="L61">
        <f t="shared" si="8"/>
        <v>-56098.595298194909</v>
      </c>
      <c r="O61">
        <f t="shared" si="9"/>
        <v>-62380.07696494415</v>
      </c>
      <c r="P61">
        <f t="shared" si="10"/>
        <v>-4290.7407039213649</v>
      </c>
    </row>
    <row r="62" spans="1:16">
      <c r="B62">
        <v>1180</v>
      </c>
      <c r="C62">
        <f t="shared" si="1"/>
        <v>-67293.336480317288</v>
      </c>
      <c r="D62">
        <f t="shared" si="2"/>
        <v>-67436.516413297169</v>
      </c>
      <c r="E62">
        <f t="shared" si="3"/>
        <v>-59860.486203439985</v>
      </c>
      <c r="G62">
        <f t="shared" si="4"/>
        <v>-52820.394116039031</v>
      </c>
      <c r="H62">
        <f t="shared" si="5"/>
        <v>-28327.690981844269</v>
      </c>
      <c r="J62">
        <f t="shared" si="6"/>
        <v>-57558.30823746512</v>
      </c>
      <c r="K62">
        <f t="shared" si="7"/>
        <v>-57469.022358891205</v>
      </c>
      <c r="L62">
        <f t="shared" si="8"/>
        <v>-57471.017731662541</v>
      </c>
      <c r="O62">
        <f t="shared" si="9"/>
        <v>-63800.921002390074</v>
      </c>
      <c r="P62">
        <f t="shared" si="10"/>
        <v>-3940.4347989500893</v>
      </c>
    </row>
    <row r="63" spans="1:16">
      <c r="B63">
        <v>1200</v>
      </c>
      <c r="C63">
        <f t="shared" si="1"/>
        <v>-68894.604779785732</v>
      </c>
      <c r="D63">
        <f t="shared" si="2"/>
        <v>-69104.265047902867</v>
      </c>
      <c r="E63">
        <f t="shared" si="3"/>
        <v>-61643.306016110553</v>
      </c>
      <c r="G63">
        <f t="shared" si="4"/>
        <v>-54125.135859648435</v>
      </c>
      <c r="H63">
        <f t="shared" si="5"/>
        <v>-29926.162131318404</v>
      </c>
      <c r="J63">
        <f t="shared" si="6"/>
        <v>-58883.892166360871</v>
      </c>
      <c r="K63">
        <f t="shared" si="7"/>
        <v>-58971.448473073302</v>
      </c>
      <c r="L63">
        <f t="shared" si="8"/>
        <v>-58854.164524329753</v>
      </c>
      <c r="O63">
        <f t="shared" si="9"/>
        <v>-65232.311927301504</v>
      </c>
      <c r="P63">
        <f t="shared" si="10"/>
        <v>-3589.0059111909504</v>
      </c>
    </row>
    <row r="64" spans="1:16">
      <c r="B64">
        <v>1220</v>
      </c>
      <c r="C64">
        <f t="shared" si="1"/>
        <v>-70507.413518719884</v>
      </c>
      <c r="D64">
        <f t="shared" si="2"/>
        <v>-70781.364605230847</v>
      </c>
      <c r="E64">
        <f t="shared" si="3"/>
        <v>-63437.659461532276</v>
      </c>
      <c r="G64">
        <f t="shared" si="4"/>
        <v>-55439.731029583243</v>
      </c>
      <c r="H64">
        <f t="shared" si="5"/>
        <v>-31534.468952404339</v>
      </c>
      <c r="J64">
        <f t="shared" si="6"/>
        <v>-60219.891859295451</v>
      </c>
      <c r="K64">
        <f t="shared" si="7"/>
        <v>-60484.852689007676</v>
      </c>
      <c r="L64">
        <f t="shared" si="8"/>
        <v>-60247.90392373033</v>
      </c>
      <c r="O64">
        <f t="shared" si="9"/>
        <v>-66674.118616251755</v>
      </c>
      <c r="P64">
        <f t="shared" si="10"/>
        <v>-3236.4591547194796</v>
      </c>
    </row>
    <row r="65" spans="2:16">
      <c r="B65">
        <v>1240</v>
      </c>
      <c r="C65">
        <f t="shared" si="1"/>
        <v>-72131.631431001893</v>
      </c>
      <c r="D65">
        <f t="shared" si="2"/>
        <v>-72467.693856899612</v>
      </c>
      <c r="E65">
        <f t="shared" si="3"/>
        <v>-65243.414687247132</v>
      </c>
      <c r="G65">
        <f t="shared" si="4"/>
        <v>-56764.055552398124</v>
      </c>
      <c r="H65">
        <f t="shared" si="5"/>
        <v>-33152.485842240058</v>
      </c>
      <c r="J65">
        <f t="shared" si="6"/>
        <v>-61566.180845266048</v>
      </c>
      <c r="K65">
        <f t="shared" si="7"/>
        <v>-62009.106138133968</v>
      </c>
      <c r="L65">
        <f t="shared" si="8"/>
        <v>-61652.108786945799</v>
      </c>
      <c r="O65">
        <f t="shared" si="9"/>
        <v>-68126.214598238032</v>
      </c>
      <c r="P65">
        <f t="shared" si="10"/>
        <v>-2882.7999109908997</v>
      </c>
    </row>
    <row r="66" spans="2:16">
      <c r="B66">
        <v>1260</v>
      </c>
      <c r="C66">
        <f t="shared" si="1"/>
        <v>-73767.131460992736</v>
      </c>
      <c r="D66">
        <f t="shared" si="2"/>
        <v>-74163.136346140149</v>
      </c>
      <c r="E66">
        <f t="shared" si="3"/>
        <v>-67060.444011545987</v>
      </c>
      <c r="G66">
        <f t="shared" si="4"/>
        <v>-58097.989918626008</v>
      </c>
      <c r="H66">
        <f t="shared" si="5"/>
        <v>-34780.09165830991</v>
      </c>
      <c r="J66">
        <f t="shared" si="6"/>
        <v>-62922.637099414911</v>
      </c>
      <c r="K66">
        <f t="shared" si="7"/>
        <v>-63544.084280203824</v>
      </c>
      <c r="L66">
        <f t="shared" si="8"/>
        <v>-63066.656373518206</v>
      </c>
      <c r="O66">
        <f t="shared" si="9"/>
        <v>-69588.477848402574</v>
      </c>
      <c r="P66">
        <f t="shared" si="10"/>
        <v>-2528.0338368565863</v>
      </c>
    </row>
    <row r="67" spans="2:16">
      <c r="B67">
        <v>1280</v>
      </c>
      <c r="C67">
        <f t="shared" si="1"/>
        <v>-75413.790564515948</v>
      </c>
      <c r="D67">
        <f t="shared" si="2"/>
        <v>-75867.580175557508</v>
      </c>
      <c r="E67">
        <f t="shared" si="3"/>
        <v>-68888.623722466757</v>
      </c>
      <c r="G67">
        <f t="shared" si="4"/>
        <v>-59441.418992208797</v>
      </c>
      <c r="H67">
        <f t="shared" si="5"/>
        <v>-36417.169522696022</v>
      </c>
      <c r="J67">
        <f t="shared" si="6"/>
        <v>-64289.142849644508</v>
      </c>
      <c r="K67">
        <f t="shared" si="7"/>
        <v>-65089.666707080236</v>
      </c>
      <c r="L67">
        <f t="shared" si="8"/>
        <v>-64491.428151320972</v>
      </c>
      <c r="O67">
        <f t="shared" si="9"/>
        <v>-71060.790594647842</v>
      </c>
      <c r="P67">
        <f t="shared" si="10"/>
        <v>-2172.1668721810856</v>
      </c>
    </row>
    <row r="68" spans="2:16">
      <c r="B68">
        <v>1300</v>
      </c>
      <c r="C68">
        <f t="shared" si="1"/>
        <v>-77071.489522166812</v>
      </c>
      <c r="D68">
        <f t="shared" si="2"/>
        <v>-77580.917808076934</v>
      </c>
      <c r="E68">
        <f t="shared" si="3"/>
        <v>-70727.83388905265</v>
      </c>
      <c r="G68">
        <f t="shared" si="4"/>
        <v>-60794.231831623416</v>
      </c>
      <c r="H68">
        <f t="shared" si="5"/>
        <v>-38063.606637854609</v>
      </c>
      <c r="J68">
        <f t="shared" si="6"/>
        <v>-65665.584395137892</v>
      </c>
      <c r="K68">
        <f t="shared" si="7"/>
        <v>-66645.736958652342</v>
      </c>
      <c r="L68">
        <f t="shared" si="8"/>
        <v>-65926.309614393074</v>
      </c>
      <c r="O68">
        <f t="shared" si="9"/>
        <v>-72543.039136156905</v>
      </c>
      <c r="P68">
        <f t="shared" si="10"/>
        <v>-1815.2052471042552</v>
      </c>
    </row>
    <row r="69" spans="2:16">
      <c r="B69">
        <v>1320</v>
      </c>
      <c r="C69">
        <f t="shared" ref="C69:C109" si="25">-7827.594691 + 125.64905*$B69 - 24.1618*$B69*LN($B69)-((4.37791*10^-3)*$B69^2)  + 34971/$B69</f>
        <v>-78740.112764009013</v>
      </c>
      <c r="D69">
        <f t="shared" ref="D69:D109" si="26">-525.5386908 + 124.9457*$B69 - 25.607406*$B69*LN($B69)-((3.40084*10^-4)*$B69^2) - ((9.7289735*10^-9)*$B69^3) + 25233/$B69 - ((7.6142894*10^-11)*$B69^4)</f>
        <v>-79303.045880066886</v>
      </c>
      <c r="E69">
        <f t="shared" ref="E69:E109" si="27">10320.09531 + 116.568238*$B69 - 24.1618*$B69*LN($B69)-((4.37791*10^-3)*$B69^2) + 34971/$B69 + ((1.6275*10^-22)*$B69^7)</f>
        <v>-72577.958183931783</v>
      </c>
      <c r="G69">
        <f t="shared" ref="G69:G109" si="28">-7746.302 + 131.9197*B69-23.56414*B69*LN(B69) - (3.443396*10^-3)*B69^2 + (5.662834*10^-7)*B69^3 - (1.309265*10^-10)*B69^4+ 65812.39/B69</f>
        <v>-62156.32152182253</v>
      </c>
      <c r="H69">
        <f t="shared" ref="H69:H109" si="29">34085.045 + 117.224788 * B69 - 23.56414 *B69 * LN(B69) - 0.003443396 * B69^2 + 0.0000005662834 * B69^3 - 0.0000000001309265 * B69^4 + 65812.39/B69 + (4.24519*10^-22)*B69^7</f>
        <v>-39719.294113034506</v>
      </c>
      <c r="J69">
        <f t="shared" ref="J69:J128" si="30">C69/3 + 2*G69/3 +(3.9*B69-4515.6)</f>
        <v>-67051.851935884697</v>
      </c>
      <c r="K69">
        <f t="shared" ref="K69:K128" si="31">2*C69/3 + G69/3 +5000</f>
        <v>-68212.182349946859</v>
      </c>
      <c r="L69">
        <f t="shared" ref="L69:L128" si="32">(0.666)*J69+0.333*K69</f>
        <v>-67371.190111831515</v>
      </c>
      <c r="O69">
        <f t="shared" ref="O69:O128" si="33">J69 + 8.3144621*B69*(0.667*LN(0.667) + (1-0.667)*LN(1-0.667))</f>
        <v>-74035.113672919397</v>
      </c>
      <c r="P69">
        <f t="shared" ref="P69:P128" si="34">O69-E69</f>
        <v>-1457.1554889876134</v>
      </c>
    </row>
    <row r="70" spans="2:16">
      <c r="B70">
        <v>1340</v>
      </c>
      <c r="C70">
        <f t="shared" si="25"/>
        <v>-80419.548204804945</v>
      </c>
      <c r="D70">
        <f t="shared" si="26"/>
        <v>-81033.865025723135</v>
      </c>
      <c r="E70">
        <f t="shared" si="27"/>
        <v>-74438.883716363343</v>
      </c>
      <c r="G70">
        <f t="shared" si="28"/>
        <v>-63527.585016188386</v>
      </c>
      <c r="H70">
        <f t="shared" si="29"/>
        <v>-41384.126800534003</v>
      </c>
      <c r="J70">
        <f t="shared" si="30"/>
        <v>-68447.839412393907</v>
      </c>
      <c r="K70">
        <f t="shared" si="31"/>
        <v>-69788.89380859943</v>
      </c>
      <c r="L70">
        <f t="shared" si="32"/>
        <v>-68825.962686917948</v>
      </c>
      <c r="O70">
        <f t="shared" si="33"/>
        <v>-75536.908145444278</v>
      </c>
      <c r="P70">
        <f t="shared" si="34"/>
        <v>-1098.0244290809351</v>
      </c>
    </row>
    <row r="71" spans="2:16">
      <c r="B71">
        <v>1360</v>
      </c>
      <c r="C71">
        <f t="shared" si="25"/>
        <v>-82109.687089001745</v>
      </c>
      <c r="D71">
        <f t="shared" si="26"/>
        <v>-82773.279711879804</v>
      </c>
      <c r="E71">
        <f t="shared" si="27"/>
        <v>-76310.500874971112</v>
      </c>
      <c r="G71">
        <f t="shared" si="28"/>
        <v>-64907.92298776703</v>
      </c>
      <c r="H71">
        <f t="shared" si="29"/>
        <v>-43058.003141059577</v>
      </c>
      <c r="J71">
        <f t="shared" si="30"/>
        <v>-69853.444354845269</v>
      </c>
      <c r="K71">
        <f t="shared" si="31"/>
        <v>-71375.765721923512</v>
      </c>
      <c r="L71">
        <f t="shared" si="32"/>
        <v>-70290.523925727481</v>
      </c>
      <c r="O71">
        <f t="shared" si="33"/>
        <v>-77048.320083911312</v>
      </c>
      <c r="P71">
        <f t="shared" si="34"/>
        <v>-737.81920894020004</v>
      </c>
    </row>
    <row r="72" spans="2:16">
      <c r="B72">
        <v>1380</v>
      </c>
      <c r="C72">
        <f t="shared" si="25"/>
        <v>-83810.423844762292</v>
      </c>
      <c r="D72">
        <f t="shared" si="26"/>
        <v>-84521.198082484436</v>
      </c>
      <c r="E72">
        <f t="shared" si="27"/>
        <v>-78192.703179452743</v>
      </c>
      <c r="G72">
        <f t="shared" si="28"/>
        <v>-66297.239689114343</v>
      </c>
      <c r="H72">
        <f t="shared" si="29"/>
        <v>-44740.825017515708</v>
      </c>
      <c r="J72">
        <f t="shared" si="30"/>
        <v>-71268.567740996994</v>
      </c>
      <c r="K72">
        <f t="shared" si="31"/>
        <v>-72972.695792879647</v>
      </c>
      <c r="L72">
        <f t="shared" si="32"/>
        <v>-71764.773814532935</v>
      </c>
      <c r="O72">
        <f t="shared" si="33"/>
        <v>-78569.250466078724</v>
      </c>
      <c r="P72">
        <f t="shared" si="34"/>
        <v>-376.54728662598063</v>
      </c>
    </row>
    <row r="73" spans="2:16">
      <c r="B73">
        <v>1400</v>
      </c>
      <c r="C73">
        <f t="shared" si="25"/>
        <v>-85521.655946392697</v>
      </c>
      <c r="D73">
        <f t="shared" si="26"/>
        <v>-86277.531812042653</v>
      </c>
      <c r="E73">
        <f t="shared" si="27"/>
        <v>-80085.387140615101</v>
      </c>
      <c r="G73">
        <f t="shared" si="28"/>
        <v>-67695.442820141296</v>
      </c>
      <c r="H73">
        <f t="shared" si="29"/>
        <v>-46432.49761661081</v>
      </c>
      <c r="J73">
        <f t="shared" si="30"/>
        <v>-72693.113862225102</v>
      </c>
      <c r="K73">
        <f t="shared" si="31"/>
        <v>-74579.584904308897</v>
      </c>
      <c r="L73">
        <f t="shared" si="32"/>
        <v>-73248.615605376777</v>
      </c>
      <c r="O73">
        <f t="shared" si="33"/>
        <v>-80099.603583322503</v>
      </c>
      <c r="P73">
        <f t="shared" si="34"/>
        <v>-14.216442707402166</v>
      </c>
    </row>
    <row r="74" spans="2:16">
      <c r="B74">
        <v>1420</v>
      </c>
      <c r="C74">
        <f t="shared" si="25"/>
        <v>-87243.283784571497</v>
      </c>
      <c r="D74">
        <f t="shared" si="26"/>
        <v>-88042.195967394815</v>
      </c>
      <c r="E74">
        <f t="shared" si="27"/>
        <v>-81988.452128140096</v>
      </c>
      <c r="G74">
        <f t="shared" si="28"/>
        <v>-69102.443403398094</v>
      </c>
      <c r="H74">
        <f t="shared" si="29"/>
        <v>-48132.929297715535</v>
      </c>
      <c r="J74">
        <f t="shared" si="30"/>
        <v>-74126.990197122563</v>
      </c>
      <c r="K74">
        <f t="shared" si="31"/>
        <v>-76196.336990847019</v>
      </c>
      <c r="L74">
        <f t="shared" si="32"/>
        <v>-74741.955689235678</v>
      </c>
      <c r="O74">
        <f t="shared" si="33"/>
        <v>-81639.286914235636</v>
      </c>
      <c r="P74">
        <f t="shared" si="34"/>
        <v>349.16521390445996</v>
      </c>
    </row>
    <row r="75" spans="2:16">
      <c r="B75">
        <v>1440</v>
      </c>
      <c r="C75">
        <f t="shared" si="25"/>
        <v>-88975.210543835798</v>
      </c>
      <c r="D75">
        <f t="shared" si="26"/>
        <v>-89815.108877240986</v>
      </c>
      <c r="E75">
        <f t="shared" si="27"/>
        <v>-83901.800245534745</v>
      </c>
      <c r="G75">
        <f t="shared" si="28"/>
        <v>-70518.15566628227</v>
      </c>
      <c r="H75">
        <f t="shared" si="29"/>
        <v>-49842.031468455767</v>
      </c>
      <c r="J75">
        <f t="shared" si="30"/>
        <v>-75570.107292133456</v>
      </c>
      <c r="K75">
        <f t="shared" si="31"/>
        <v>-77822.858917984617</v>
      </c>
      <c r="L75">
        <f t="shared" si="32"/>
        <v>-76244.703476249764</v>
      </c>
      <c r="O75">
        <f t="shared" si="33"/>
        <v>-83188.211005262216</v>
      </c>
      <c r="P75">
        <f t="shared" si="34"/>
        <v>713.58924027252942</v>
      </c>
    </row>
    <row r="76" spans="2:16">
      <c r="B76">
        <v>1460</v>
      </c>
      <c r="C76">
        <f t="shared" si="25"/>
        <v>-90717.34208682616</v>
      </c>
      <c r="D76">
        <f t="shared" si="26"/>
        <v>-91596.192008881248</v>
      </c>
      <c r="E76">
        <f t="shared" si="27"/>
        <v>-85825.336211766669</v>
      </c>
      <c r="G76">
        <f t="shared" si="28"/>
        <v>-71942.496929698333</v>
      </c>
      <c r="H76">
        <f t="shared" si="29"/>
        <v>-51559.718466566257</v>
      </c>
      <c r="J76">
        <f t="shared" si="30"/>
        <v>-77022.378648740952</v>
      </c>
      <c r="K76">
        <f t="shared" si="31"/>
        <v>-79459.060367783561</v>
      </c>
      <c r="L76">
        <f t="shared" si="32"/>
        <v>-77756.771282533402</v>
      </c>
      <c r="O76">
        <f t="shared" si="33"/>
        <v>-84746.289357885384</v>
      </c>
      <c r="P76">
        <f t="shared" si="34"/>
        <v>1079.0468538812856</v>
      </c>
    </row>
    <row r="77" spans="2:16">
      <c r="B77">
        <v>1480</v>
      </c>
      <c r="C77">
        <f t="shared" si="25"/>
        <v>-92469.586844829188</v>
      </c>
      <c r="D77">
        <f t="shared" si="26"/>
        <v>-93385.369851677271</v>
      </c>
      <c r="E77">
        <f t="shared" si="27"/>
        <v>-87758.967249122725</v>
      </c>
      <c r="G77">
        <f t="shared" si="28"/>
        <v>-73375.387502734855</v>
      </c>
      <c r="H77">
        <f t="shared" si="29"/>
        <v>-53285.907447566606</v>
      </c>
      <c r="J77">
        <f t="shared" si="30"/>
        <v>-78483.72061676631</v>
      </c>
      <c r="K77">
        <f t="shared" si="31"/>
        <v>-81104.853730797739</v>
      </c>
      <c r="L77">
        <f t="shared" si="32"/>
        <v>-79278.074223122007</v>
      </c>
      <c r="O77">
        <f t="shared" si="33"/>
        <v>-86313.438321926427</v>
      </c>
      <c r="P77">
        <f t="shared" si="34"/>
        <v>1445.5289271962974</v>
      </c>
    </row>
    <row r="78" spans="2:16">
      <c r="B78">
        <v>1500</v>
      </c>
      <c r="C78">
        <f t="shared" si="25"/>
        <v>-94231.855714197649</v>
      </c>
      <c r="D78">
        <f t="shared" si="26"/>
        <v>-95182.569806785235</v>
      </c>
      <c r="E78">
        <f t="shared" si="27"/>
        <v>-89702.60297686953</v>
      </c>
      <c r="G78">
        <f t="shared" si="28"/>
        <v>-74816.750582958397</v>
      </c>
      <c r="H78">
        <f t="shared" si="29"/>
        <v>-55020.518277856856</v>
      </c>
      <c r="J78">
        <f t="shared" si="30"/>
        <v>-79954.052293371496</v>
      </c>
      <c r="K78">
        <f t="shared" si="31"/>
        <v>-82760.15400378457</v>
      </c>
      <c r="L78">
        <f t="shared" si="32"/>
        <v>-80808.53011064569</v>
      </c>
      <c r="O78">
        <f t="shared" si="33"/>
        <v>-87889.576994547286</v>
      </c>
      <c r="P78">
        <f t="shared" si="34"/>
        <v>1813.0259823222441</v>
      </c>
    </row>
    <row r="79" spans="2:16">
      <c r="B79">
        <v>1520</v>
      </c>
      <c r="C79">
        <f t="shared" si="25"/>
        <v>-96004.061958258288</v>
      </c>
      <c r="D79">
        <f t="shared" si="26"/>
        <v>-96987.722082744251</v>
      </c>
      <c r="E79">
        <f t="shared" si="27"/>
        <v>-91656.155310325106</v>
      </c>
      <c r="G79">
        <f t="shared" si="28"/>
        <v>-76266.512161956358</v>
      </c>
      <c r="H79">
        <f t="shared" si="29"/>
        <v>-56763.47343286276</v>
      </c>
      <c r="J79">
        <f t="shared" si="30"/>
        <v>-81433.295427390345</v>
      </c>
      <c r="K79">
        <f t="shared" si="31"/>
        <v>-84424.878692824306</v>
      </c>
      <c r="L79">
        <f t="shared" si="32"/>
        <v>-82348.059359352468</v>
      </c>
      <c r="O79">
        <f t="shared" si="33"/>
        <v>-89474.627124581806</v>
      </c>
      <c r="P79">
        <f t="shared" si="34"/>
        <v>2181.5281857433001</v>
      </c>
    </row>
    <row r="80" spans="2:16">
      <c r="B80">
        <v>1540</v>
      </c>
      <c r="C80">
        <f t="shared" si="25"/>
        <v>-97786.121114349327</v>
      </c>
      <c r="D80">
        <f t="shared" si="26"/>
        <v>-98800.759596535761</v>
      </c>
      <c r="E80">
        <f t="shared" si="27"/>
        <v>-93619.538364982393</v>
      </c>
      <c r="G80">
        <f t="shared" si="28"/>
        <v>-77724.600935788636</v>
      </c>
      <c r="H80">
        <f t="shared" si="29"/>
        <v>-58514.697899886305</v>
      </c>
      <c r="J80">
        <f t="shared" si="30"/>
        <v>-82921.37432864221</v>
      </c>
      <c r="K80">
        <f t="shared" si="31"/>
        <v>-86098.947721495759</v>
      </c>
      <c r="L80">
        <f t="shared" si="32"/>
        <v>-83896.584894133804</v>
      </c>
      <c r="O80">
        <f t="shared" si="33"/>
        <v>-91068.513021849358</v>
      </c>
      <c r="P80">
        <f t="shared" si="34"/>
        <v>2551.0253431330348</v>
      </c>
    </row>
    <row r="81" spans="2:16">
      <c r="B81">
        <v>1560</v>
      </c>
      <c r="C81">
        <f t="shared" si="25"/>
        <v>-99577.950905657708</v>
      </c>
      <c r="D81">
        <f t="shared" si="26"/>
        <v>-100621.61787976249</v>
      </c>
      <c r="E81">
        <f t="shared" si="27"/>
        <v>-95592.668365353878</v>
      </c>
      <c r="G81">
        <f t="shared" si="28"/>
        <v>-79190.948220034203</v>
      </c>
      <c r="H81">
        <f t="shared" si="29"/>
        <v>-60274.11908534656</v>
      </c>
      <c r="J81">
        <f t="shared" si="30"/>
        <v>-84418.215781908715</v>
      </c>
      <c r="K81">
        <f t="shared" si="31"/>
        <v>-87782.283343783201</v>
      </c>
      <c r="L81">
        <f t="shared" si="32"/>
        <v>-85454.032064231025</v>
      </c>
      <c r="O81">
        <f t="shared" si="33"/>
        <v>-92671.161471131534</v>
      </c>
      <c r="P81">
        <f t="shared" si="34"/>
        <v>2921.5068942223443</v>
      </c>
    </row>
    <row r="82" spans="2:16">
      <c r="B82">
        <v>1580</v>
      </c>
      <c r="C82">
        <f t="shared" si="25"/>
        <v>-101379.4711575495</v>
      </c>
      <c r="D82">
        <f t="shared" si="26"/>
        <v>-102450.23498961807</v>
      </c>
      <c r="E82">
        <f t="shared" si="27"/>
        <v>-97575.46355822953</v>
      </c>
      <c r="G82">
        <f t="shared" si="28"/>
        <v>-80665.487869141492</v>
      </c>
      <c r="H82">
        <f t="shared" si="29"/>
        <v>-62041.666726115742</v>
      </c>
      <c r="J82">
        <f t="shared" si="30"/>
        <v>-85923.748965277511</v>
      </c>
      <c r="K82">
        <f t="shared" si="31"/>
        <v>-89474.810061413504</v>
      </c>
      <c r="L82">
        <f t="shared" si="32"/>
        <v>-87020.328561325528</v>
      </c>
      <c r="O82">
        <f t="shared" si="33"/>
        <v>-94282.501650516002</v>
      </c>
      <c r="P82">
        <f t="shared" si="34"/>
        <v>3292.9619077135285</v>
      </c>
    </row>
    <row r="83" spans="2:16">
      <c r="B83">
        <v>1600</v>
      </c>
      <c r="C83">
        <f t="shared" si="25"/>
        <v>-103190.60371811232</v>
      </c>
      <c r="D83">
        <f t="shared" si="26"/>
        <v>-104286.55142434698</v>
      </c>
      <c r="E83">
        <f t="shared" si="27"/>
        <v>-99567.844130065918</v>
      </c>
      <c r="G83">
        <f t="shared" si="28"/>
        <v>-82148.156199815945</v>
      </c>
      <c r="H83">
        <f t="shared" si="29"/>
        <v>-63817.272804681415</v>
      </c>
      <c r="J83">
        <f t="shared" si="30"/>
        <v>-87437.905372581416</v>
      </c>
      <c r="K83">
        <f t="shared" si="31"/>
        <v>-91176.45454534686</v>
      </c>
      <c r="L83">
        <f t="shared" si="32"/>
        <v>-88595.404341739733</v>
      </c>
      <c r="O83">
        <f t="shared" si="33"/>
        <v>-95902.465053835593</v>
      </c>
      <c r="P83">
        <f t="shared" si="34"/>
        <v>3665.3790762303252</v>
      </c>
    </row>
    <row r="84" spans="2:16">
      <c r="B84">
        <v>1620</v>
      </c>
      <c r="C84">
        <f t="shared" si="25"/>
        <v>-105011.27238264757</v>
      </c>
      <c r="D84">
        <f t="shared" si="26"/>
        <v>-106130.51004291623</v>
      </c>
      <c r="E84">
        <f t="shared" si="27"/>
        <v>-101569.73212824335</v>
      </c>
      <c r="G84">
        <f t="shared" si="28"/>
        <v>-83638.891918193636</v>
      </c>
      <c r="H84">
        <f t="shared" si="29"/>
        <v>-65600.87146788172</v>
      </c>
      <c r="J84">
        <f t="shared" si="30"/>
        <v>-88960.618739678292</v>
      </c>
      <c r="K84">
        <f t="shared" si="31"/>
        <v>-92887.145561162921</v>
      </c>
      <c r="L84">
        <f t="shared" si="32"/>
        <v>-90179.191552492994</v>
      </c>
      <c r="O84">
        <f t="shared" si="33"/>
        <v>-97530.98541694814</v>
      </c>
      <c r="P84">
        <f t="shared" si="34"/>
        <v>4038.7467112952145</v>
      </c>
    </row>
    <row r="85" spans="2:16">
      <c r="B85">
        <v>1640</v>
      </c>
      <c r="C85">
        <f t="shared" si="25"/>
        <v>-106841.40282187043</v>
      </c>
      <c r="D85">
        <f t="shared" si="26"/>
        <v>-107982.05598863741</v>
      </c>
      <c r="E85">
        <f t="shared" si="27"/>
        <v>-103581.05138594758</v>
      </c>
      <c r="G85">
        <f t="shared" si="28"/>
        <v>-85137.636050572444</v>
      </c>
      <c r="H85">
        <f t="shared" si="29"/>
        <v>-67392.398948981456</v>
      </c>
      <c r="J85">
        <f t="shared" si="30"/>
        <v>-90491.824974338437</v>
      </c>
      <c r="K85">
        <f t="shared" si="31"/>
        <v>-94606.813898104432</v>
      </c>
      <c r="L85">
        <f t="shared" si="32"/>
        <v>-91771.624460978172</v>
      </c>
      <c r="O85">
        <f t="shared" si="33"/>
        <v>-99167.998647623972</v>
      </c>
      <c r="P85">
        <f t="shared" si="34"/>
        <v>4413.052738323604</v>
      </c>
    </row>
    <row r="86" spans="2:16">
      <c r="B86">
        <v>1660</v>
      </c>
      <c r="C86">
        <f t="shared" si="25"/>
        <v>-108680.92251359374</v>
      </c>
      <c r="D86">
        <f t="shared" si="26"/>
        <v>-109841.13661650194</v>
      </c>
      <c r="E86">
        <f t="shared" si="27"/>
        <v>-105601.7274504516</v>
      </c>
      <c r="G86">
        <f t="shared" si="28"/>
        <v>-86644.331877485078</v>
      </c>
      <c r="H86">
        <f t="shared" si="29"/>
        <v>-69191.793492870624</v>
      </c>
      <c r="J86">
        <f t="shared" si="30"/>
        <v>-92031.462089521316</v>
      </c>
      <c r="K86">
        <f t="shared" si="31"/>
        <v>-96335.392301557527</v>
      </c>
      <c r="L86">
        <f t="shared" si="32"/>
        <v>-93372.639388039854</v>
      </c>
      <c r="O86">
        <f t="shared" si="33"/>
        <v>-100813.44275882252</v>
      </c>
      <c r="P86">
        <f t="shared" si="34"/>
        <v>4788.2846916290728</v>
      </c>
    </row>
    <row r="87" spans="2:16">
      <c r="B87">
        <v>1680</v>
      </c>
      <c r="C87">
        <f t="shared" si="25"/>
        <v>-110529.76067768608</v>
      </c>
      <c r="D87">
        <f t="shared" si="26"/>
        <v>-111707.70142400544</v>
      </c>
      <c r="E87">
        <f t="shared" si="27"/>
        <v>-107631.68751458661</v>
      </c>
      <c r="G87">
        <f t="shared" si="28"/>
        <v>-88158.924870916744</v>
      </c>
      <c r="H87">
        <f t="shared" si="29"/>
        <v>-70998.995284186487</v>
      </c>
      <c r="J87">
        <f t="shared" si="30"/>
        <v>-93579.470139839861</v>
      </c>
      <c r="K87">
        <f t="shared" si="31"/>
        <v>-98072.815408762966</v>
      </c>
      <c r="L87">
        <f t="shared" si="32"/>
        <v>-94982.174644251412</v>
      </c>
      <c r="O87">
        <f t="shared" si="33"/>
        <v>-102467.25780515674</v>
      </c>
      <c r="P87">
        <f t="shared" si="34"/>
        <v>5164.4297094298672</v>
      </c>
    </row>
    <row r="88" spans="2:16">
      <c r="B88">
        <v>1700</v>
      </c>
      <c r="C88">
        <f t="shared" si="25"/>
        <v>-112387.8482141111</v>
      </c>
      <c r="D88">
        <f t="shared" si="26"/>
        <v>-113581.70198525464</v>
      </c>
      <c r="E88">
        <f t="shared" si="27"/>
        <v>-109670.86035120804</v>
      </c>
      <c r="G88">
        <f t="shared" si="28"/>
        <v>-89681.362634480785</v>
      </c>
      <c r="H88">
        <f t="shared" si="29"/>
        <v>-72813.946378168504</v>
      </c>
      <c r="J88">
        <f t="shared" si="30"/>
        <v>-95135.79116102423</v>
      </c>
      <c r="K88">
        <f t="shared" si="31"/>
        <v>-99819.019687567663</v>
      </c>
      <c r="L88">
        <f t="shared" si="32"/>
        <v>-96600.170469202174</v>
      </c>
      <c r="O88">
        <f t="shared" si="33"/>
        <v>-104129.38582235679</v>
      </c>
      <c r="P88">
        <f t="shared" si="34"/>
        <v>5541.4745288512495</v>
      </c>
    </row>
    <row r="89" spans="2:16">
      <c r="B89">
        <v>1720</v>
      </c>
      <c r="C89">
        <f t="shared" si="25"/>
        <v>-114255.11764386854</v>
      </c>
      <c r="D89">
        <f t="shared" si="26"/>
        <v>-115463.09188816462</v>
      </c>
      <c r="E89">
        <f t="shared" si="27"/>
        <v>-111719.17625047613</v>
      </c>
      <c r="G89">
        <f t="shared" si="28"/>
        <v>-91211.594846382635</v>
      </c>
      <c r="H89">
        <f t="shared" si="29"/>
        <v>-74636.590634074222</v>
      </c>
      <c r="J89">
        <f t="shared" si="30"/>
        <v>-96700.36911221128</v>
      </c>
      <c r="K89">
        <f t="shared" si="31"/>
        <v>-101573.94337803991</v>
      </c>
      <c r="L89">
        <f t="shared" si="32"/>
        <v>-98226.568973620015</v>
      </c>
      <c r="O89">
        <f t="shared" si="33"/>
        <v>-105799.77076955952</v>
      </c>
      <c r="P89">
        <f t="shared" si="34"/>
        <v>5919.4054809166119</v>
      </c>
    </row>
    <row r="90" spans="2:16">
      <c r="B90">
        <v>1740</v>
      </c>
      <c r="C90">
        <f t="shared" si="25"/>
        <v>-116131.50305266728</v>
      </c>
      <c r="D90">
        <f t="shared" si="26"/>
        <v>-117351.82667456729</v>
      </c>
      <c r="E90">
        <f t="shared" si="27"/>
        <v>-113776.56695978041</v>
      </c>
      <c r="G90">
        <f t="shared" si="28"/>
        <v>-92749.57320500983</v>
      </c>
      <c r="H90">
        <f t="shared" si="29"/>
        <v>-76466.873650991693</v>
      </c>
      <c r="J90">
        <f t="shared" si="30"/>
        <v>-98273.149820895662</v>
      </c>
      <c r="K90">
        <f t="shared" si="31"/>
        <v>-103337.52643678147</v>
      </c>
      <c r="L90">
        <f t="shared" si="32"/>
        <v>-99861.31408416474</v>
      </c>
      <c r="O90">
        <f t="shared" si="33"/>
        <v>-107478.35847425958</v>
      </c>
      <c r="P90">
        <f t="shared" si="34"/>
        <v>6298.2084855208232</v>
      </c>
    </row>
    <row r="91" spans="2:16">
      <c r="B91">
        <v>1760</v>
      </c>
      <c r="C91">
        <f t="shared" si="25"/>
        <v>-118016.9400371771</v>
      </c>
      <c r="D91">
        <f t="shared" si="26"/>
        <v>-119247.86378306491</v>
      </c>
      <c r="E91">
        <f t="shared" si="27"/>
        <v>-115842.96562615354</v>
      </c>
      <c r="G91">
        <f t="shared" si="28"/>
        <v>-94295.251377000022</v>
      </c>
      <c r="H91">
        <f t="shared" si="29"/>
        <v>-78304.742705896657</v>
      </c>
      <c r="J91">
        <f t="shared" si="30"/>
        <v>-99854.080930392389</v>
      </c>
      <c r="K91">
        <f t="shared" si="31"/>
        <v>-105109.71048378474</v>
      </c>
      <c r="L91">
        <f t="shared" si="32"/>
        <v>-101504.35149074165</v>
      </c>
      <c r="O91">
        <f t="shared" si="33"/>
        <v>-109165.09657977198</v>
      </c>
      <c r="P91">
        <f t="shared" si="34"/>
        <v>6677.8690463815583</v>
      </c>
    </row>
    <row r="92" spans="2:16">
      <c r="B92">
        <v>1780</v>
      </c>
      <c r="C92">
        <f t="shared" si="25"/>
        <v>-119911.36565371099</v>
      </c>
      <c r="D92">
        <f t="shared" si="26"/>
        <v>-121151.16249447256</v>
      </c>
      <c r="E92">
        <f t="shared" si="27"/>
        <v>-117918.30674102555</v>
      </c>
      <c r="G92">
        <f t="shared" si="28"/>
        <v>-95848.58494764792</v>
      </c>
      <c r="H92">
        <f t="shared" si="29"/>
        <v>-80150.146693813047</v>
      </c>
      <c r="J92">
        <f t="shared" si="30"/>
        <v>-101443.11184966895</v>
      </c>
      <c r="K92">
        <f t="shared" si="31"/>
        <v>-106890.43875168996</v>
      </c>
      <c r="L92">
        <f t="shared" si="32"/>
        <v>-103155.62859619228</v>
      </c>
      <c r="O92">
        <f t="shared" si="33"/>
        <v>-110859.93449506421</v>
      </c>
      <c r="P92">
        <f t="shared" si="34"/>
        <v>7058.3722459613346</v>
      </c>
    </row>
    <row r="93" spans="2:16">
      <c r="B93">
        <v>1800</v>
      </c>
      <c r="C93">
        <f t="shared" si="25"/>
        <v>-121814.7183692034</v>
      </c>
      <c r="D93">
        <f t="shared" si="26"/>
        <v>-123061.68387970515</v>
      </c>
      <c r="E93">
        <f t="shared" si="27"/>
        <v>-120002.5260871826</v>
      </c>
      <c r="G93">
        <f t="shared" si="28"/>
        <v>-97409.531373520469</v>
      </c>
      <c r="H93">
        <f t="shared" si="29"/>
        <v>-82003.036069944021</v>
      </c>
      <c r="J93">
        <f t="shared" si="30"/>
        <v>-103040.19370541479</v>
      </c>
      <c r="K93">
        <f t="shared" si="31"/>
        <v>-108679.65603730909</v>
      </c>
      <c r="L93">
        <f t="shared" si="32"/>
        <v>-104815.09446823018</v>
      </c>
      <c r="O93">
        <f t="shared" si="33"/>
        <v>-112562.82334682572</v>
      </c>
      <c r="P93">
        <f t="shared" si="34"/>
        <v>7439.7027403568791</v>
      </c>
    </row>
    <row r="94" spans="2:16">
      <c r="B94">
        <v>1820</v>
      </c>
      <c r="C94">
        <f t="shared" si="25"/>
        <v>-123726.93801435767</v>
      </c>
      <c r="D94">
        <f t="shared" si="26"/>
        <v>-124979.39074997387</v>
      </c>
      <c r="E94">
        <f t="shared" si="27"/>
        <v>-122095.56068780243</v>
      </c>
      <c r="G94">
        <f t="shared" si="28"/>
        <v>-98978.049937159318</v>
      </c>
      <c r="H94">
        <f t="shared" si="29"/>
        <v>-83863.362793648761</v>
      </c>
      <c r="J94">
        <f t="shared" si="30"/>
        <v>-104645.27929622545</v>
      </c>
      <c r="K94">
        <f t="shared" si="31"/>
        <v>-110477.30865529156</v>
      </c>
      <c r="L94">
        <f t="shared" si="32"/>
        <v>-106482.69979349824</v>
      </c>
      <c r="O94">
        <f t="shared" si="33"/>
        <v>-114273.71593365207</v>
      </c>
      <c r="P94">
        <f t="shared" si="34"/>
        <v>7821.8447541503556</v>
      </c>
    </row>
    <row r="95" spans="2:16">
      <c r="B95">
        <v>1840</v>
      </c>
      <c r="C95">
        <f t="shared" si="25"/>
        <v>-125647.96573884372</v>
      </c>
      <c r="D95">
        <f t="shared" si="26"/>
        <v>-126904.24760916477</v>
      </c>
      <c r="E95">
        <f t="shared" si="27"/>
        <v>-124197.34875744677</v>
      </c>
      <c r="G95">
        <f t="shared" si="28"/>
        <v>-100554.10170375771</v>
      </c>
      <c r="H95">
        <f t="shared" si="29"/>
        <v>-85731.080274150023</v>
      </c>
      <c r="J95">
        <f t="shared" si="30"/>
        <v>-106258.32304878639</v>
      </c>
      <c r="K95">
        <f t="shared" si="31"/>
        <v>-112283.34439381506</v>
      </c>
      <c r="L95">
        <f t="shared" si="32"/>
        <v>-108158.39683363216</v>
      </c>
      <c r="O95">
        <f t="shared" si="33"/>
        <v>-115992.56668222869</v>
      </c>
      <c r="P95">
        <f t="shared" si="34"/>
        <v>8204.7820752180851</v>
      </c>
    </row>
    <row r="96" spans="2:16">
      <c r="B96">
        <v>1860</v>
      </c>
      <c r="C96">
        <f t="shared" si="25"/>
        <v>-127577.74396843524</v>
      </c>
      <c r="D96">
        <f t="shared" si="26"/>
        <v>-128836.22060828249</v>
      </c>
      <c r="E96">
        <f t="shared" si="27"/>
        <v>-126307.82965489876</v>
      </c>
      <c r="G96">
        <f t="shared" si="28"/>
        <v>-102137.64947970414</v>
      </c>
      <c r="H96">
        <f t="shared" si="29"/>
        <v>-87606.143317862297</v>
      </c>
      <c r="J96">
        <f t="shared" si="30"/>
        <v>-107879.28097594786</v>
      </c>
      <c r="K96">
        <f t="shared" si="31"/>
        <v>-114097.71247219155</v>
      </c>
      <c r="L96">
        <f t="shared" si="32"/>
        <v>-109842.13938322107</v>
      </c>
      <c r="O96">
        <f t="shared" si="33"/>
        <v>-117719.33160540584</v>
      </c>
      <c r="P96">
        <f t="shared" si="34"/>
        <v>8588.4980494929187</v>
      </c>
    </row>
    <row r="97" spans="1:16">
      <c r="B97">
        <v>1880</v>
      </c>
      <c r="C97">
        <f t="shared" si="25"/>
        <v>-129516.21636398278</v>
      </c>
      <c r="D97">
        <f t="shared" si="26"/>
        <v>-130775.27750184687</v>
      </c>
      <c r="E97">
        <f t="shared" si="27"/>
        <v>-128426.94383774057</v>
      </c>
      <c r="G97">
        <f t="shared" si="28"/>
        <v>-103728.65777289458</v>
      </c>
      <c r="H97">
        <f t="shared" si="29"/>
        <v>-89488.508077239065</v>
      </c>
      <c r="J97">
        <f t="shared" si="30"/>
        <v>-109508.11063659066</v>
      </c>
      <c r="K97">
        <f t="shared" si="31"/>
        <v>-115920.36350028671</v>
      </c>
      <c r="L97">
        <f t="shared" si="32"/>
        <v>-111533.88272956485</v>
      </c>
      <c r="O97">
        <f t="shared" si="33"/>
        <v>-119453.96826206431</v>
      </c>
      <c r="P97">
        <f t="shared" si="34"/>
        <v>8972.9755756762606</v>
      </c>
    </row>
    <row r="98" spans="1:16">
      <c r="B98">
        <v>1900</v>
      </c>
      <c r="C98">
        <f t="shared" si="25"/>
        <v>-131463.3277821248</v>
      </c>
      <c r="D98">
        <f t="shared" si="26"/>
        <v>-132721.3876061411</v>
      </c>
      <c r="E98">
        <f t="shared" si="27"/>
        <v>-130554.63281857259</v>
      </c>
      <c r="G98">
        <f t="shared" si="28"/>
        <v>-105327.09275472051</v>
      </c>
      <c r="H98">
        <f t="shared" si="29"/>
        <v>-91378.132001043676</v>
      </c>
      <c r="J98">
        <f t="shared" si="30"/>
        <v>-111144.77109718861</v>
      </c>
      <c r="K98">
        <f t="shared" si="31"/>
        <v>-117751.24943965671</v>
      </c>
      <c r="L98">
        <f t="shared" si="32"/>
        <v>-113233.5836141333</v>
      </c>
      <c r="O98">
        <f t="shared" si="33"/>
        <v>-121196.43571867794</v>
      </c>
      <c r="P98">
        <f t="shared" si="34"/>
        <v>9358.197099894649</v>
      </c>
    </row>
    <row r="99" spans="1:16">
      <c r="B99">
        <v>1920</v>
      </c>
      <c r="C99">
        <f t="shared" si="25"/>
        <v>-133419.02423764765</v>
      </c>
      <c r="D99">
        <f t="shared" si="26"/>
        <v>-134674.52175921231</v>
      </c>
      <c r="E99">
        <f t="shared" si="27"/>
        <v>-132690.83912278371</v>
      </c>
      <c r="G99">
        <f t="shared" si="28"/>
        <v>-106932.92222364359</v>
      </c>
      <c r="H99">
        <f t="shared" si="29"/>
        <v>-93274.97378595284</v>
      </c>
      <c r="J99">
        <f t="shared" si="30"/>
        <v>-112789.22289497829</v>
      </c>
      <c r="K99">
        <f t="shared" si="31"/>
        <v>-119590.32356631296</v>
      </c>
      <c r="L99">
        <f t="shared" si="32"/>
        <v>-114941.20019563776</v>
      </c>
      <c r="O99">
        <f t="shared" si="33"/>
        <v>-122946.6945124833</v>
      </c>
      <c r="P99">
        <f t="shared" si="34"/>
        <v>9744.1446103004128</v>
      </c>
    </row>
    <row r="100" spans="1:16">
      <c r="B100">
        <v>1940</v>
      </c>
      <c r="C100">
        <f t="shared" si="25"/>
        <v>-135383.25286740632</v>
      </c>
      <c r="D100">
        <f t="shared" si="26"/>
        <v>-136634.65228253455</v>
      </c>
      <c r="E100">
        <f t="shared" si="27"/>
        <v>-134835.50624778389</v>
      </c>
      <c r="G100">
        <f t="shared" si="28"/>
        <v>-108546.11557027706</v>
      </c>
      <c r="H100">
        <f t="shared" si="29"/>
        <v>-95178.993329408797</v>
      </c>
      <c r="J100">
        <f t="shared" si="30"/>
        <v>-114441.4280026535</v>
      </c>
      <c r="K100">
        <f t="shared" si="31"/>
        <v>-121437.54043502989</v>
      </c>
      <c r="L100">
        <f t="shared" si="32"/>
        <v>-116656.69201463219</v>
      </c>
      <c r="O100">
        <f t="shared" si="33"/>
        <v>-124704.70661617418</v>
      </c>
      <c r="P100">
        <f t="shared" si="34"/>
        <v>10130.799631609712</v>
      </c>
    </row>
    <row r="101" spans="1:16">
      <c r="B101">
        <v>1960</v>
      </c>
      <c r="C101">
        <f t="shared" si="25"/>
        <v>-137355.96189572811</v>
      </c>
      <c r="D101">
        <f t="shared" si="26"/>
        <v>-138601.75294424815</v>
      </c>
      <c r="E101">
        <f t="shared" si="27"/>
        <v>-136988.57862361951</v>
      </c>
      <c r="G101">
        <f t="shared" si="28"/>
        <v>-110166.64374389581</v>
      </c>
      <c r="H101">
        <f t="shared" si="29"/>
        <v>-97090.151683640041</v>
      </c>
      <c r="J101">
        <f t="shared" si="30"/>
        <v>-116101.34979450659</v>
      </c>
      <c r="K101">
        <f t="shared" si="31"/>
        <v>-123292.85584511733</v>
      </c>
      <c r="L101">
        <f t="shared" si="32"/>
        <v>-118380.01995956546</v>
      </c>
      <c r="O101">
        <f t="shared" si="33"/>
        <v>-126470.43540404295</v>
      </c>
      <c r="P101">
        <f t="shared" si="34"/>
        <v>10518.143219576566</v>
      </c>
    </row>
    <row r="102" spans="1:16">
      <c r="B102">
        <v>1980</v>
      </c>
      <c r="C102">
        <f t="shared" si="25"/>
        <v>-139337.10060122263</v>
      </c>
      <c r="D102">
        <f t="shared" si="26"/>
        <v>-140575.79892389703</v>
      </c>
      <c r="E102">
        <f t="shared" si="27"/>
        <v>-139150.00157489502</v>
      </c>
      <c r="G102">
        <f t="shared" si="28"/>
        <v>-111794.4792203035</v>
      </c>
      <c r="H102">
        <f t="shared" si="29"/>
        <v>-99008.411010776705</v>
      </c>
      <c r="J102">
        <f t="shared" si="30"/>
        <v>-117768.95301394322</v>
      </c>
      <c r="K102">
        <f t="shared" si="31"/>
        <v>-125156.22680758292</v>
      </c>
      <c r="L102">
        <f t="shared" si="32"/>
        <v>-120111.14623421129</v>
      </c>
      <c r="O102">
        <f t="shared" si="33"/>
        <v>-128243.84561949526</v>
      </c>
      <c r="P102">
        <f t="shared" si="34"/>
        <v>10906.155955399765</v>
      </c>
    </row>
    <row r="103" spans="1:16">
      <c r="B103">
        <v>2000</v>
      </c>
      <c r="C103">
        <f t="shared" si="25"/>
        <v>-141326.61928492776</v>
      </c>
      <c r="D103">
        <f t="shared" si="26"/>
        <v>-142556.76677858538</v>
      </c>
      <c r="E103">
        <f t="shared" si="27"/>
        <v>-141319.72128392776</v>
      </c>
      <c r="G103">
        <f t="shared" si="28"/>
        <v>-113429.59597098788</v>
      </c>
      <c r="H103">
        <f t="shared" si="29"/>
        <v>-100933.73453898792</v>
      </c>
      <c r="J103">
        <f t="shared" si="30"/>
        <v>-119444.20374230118</v>
      </c>
      <c r="K103">
        <f t="shared" si="31"/>
        <v>-127027.61151361448</v>
      </c>
      <c r="L103">
        <f t="shared" si="32"/>
        <v>-121850.03432640622</v>
      </c>
      <c r="O103">
        <f t="shared" si="33"/>
        <v>-130024.90334386889</v>
      </c>
      <c r="P103">
        <f t="shared" si="34"/>
        <v>11294.817940058871</v>
      </c>
    </row>
    <row r="104" spans="1:16">
      <c r="B104">
        <v>2020</v>
      </c>
      <c r="C104">
        <f t="shared" si="25"/>
        <v>-143324.46923972567</v>
      </c>
      <c r="D104">
        <f t="shared" si="26"/>
        <v>-144544.63441048606</v>
      </c>
      <c r="E104">
        <f t="shared" si="27"/>
        <v>-143497.68475507057</v>
      </c>
      <c r="G104">
        <f t="shared" si="28"/>
        <v>-115071.96943350186</v>
      </c>
      <c r="H104">
        <f t="shared" si="29"/>
        <v>-102866.08651957659</v>
      </c>
      <c r="J104">
        <f t="shared" si="30"/>
        <v>-121127.0693689098</v>
      </c>
      <c r="K104">
        <f t="shared" si="31"/>
        <v>-128906.96930431772</v>
      </c>
      <c r="L104">
        <f t="shared" si="32"/>
        <v>-123596.64897803174</v>
      </c>
      <c r="O104">
        <f t="shared" si="33"/>
        <v>-131813.5759664932</v>
      </c>
      <c r="P104">
        <f t="shared" si="34"/>
        <v>11684.108788577374</v>
      </c>
    </row>
    <row r="105" spans="1:16">
      <c r="B105">
        <v>2040</v>
      </c>
      <c r="C105">
        <f t="shared" si="25"/>
        <v>-145330.60272096537</v>
      </c>
      <c r="D105">
        <f t="shared" si="26"/>
        <v>-146539.38103563257</v>
      </c>
      <c r="E105">
        <f t="shared" si="27"/>
        <v>-145683.83978013691</v>
      </c>
      <c r="G105">
        <f t="shared" si="28"/>
        <v>-116721.57648300863</v>
      </c>
      <c r="H105">
        <f t="shared" si="29"/>
        <v>-104805.43218496769</v>
      </c>
      <c r="J105">
        <f t="shared" si="30"/>
        <v>-122817.51856232755</v>
      </c>
      <c r="K105">
        <f t="shared" si="31"/>
        <v>-130794.26064164646</v>
      </c>
      <c r="L105">
        <f t="shared" si="32"/>
        <v>-125350.95615617844</v>
      </c>
      <c r="O105">
        <f t="shared" si="33"/>
        <v>-133609.83215592662</v>
      </c>
      <c r="P105">
        <f t="shared" si="34"/>
        <v>12074.007624210295</v>
      </c>
    </row>
    <row r="106" spans="1:16">
      <c r="B106">
        <v>2060</v>
      </c>
      <c r="C106">
        <f t="shared" si="25"/>
        <v>-147344.97291823287</v>
      </c>
      <c r="D106">
        <f t="shared" si="26"/>
        <v>-148540.98715393117</v>
      </c>
      <c r="E106">
        <f t="shared" si="27"/>
        <v>-147878.13490486835</v>
      </c>
      <c r="G106">
        <f t="shared" si="28"/>
        <v>-118378.39540493595</v>
      </c>
      <c r="H106">
        <f t="shared" si="29"/>
        <v>-106751.73770753096</v>
      </c>
      <c r="J106">
        <f t="shared" si="30"/>
        <v>-124515.52124270159</v>
      </c>
      <c r="K106">
        <f t="shared" si="31"/>
        <v>-132689.44708046725</v>
      </c>
      <c r="L106">
        <f t="shared" si="32"/>
        <v>-127112.92302543487</v>
      </c>
      <c r="O106">
        <f t="shared" si="33"/>
        <v>-135413.64183231635</v>
      </c>
      <c r="P106">
        <f t="shared" si="34"/>
        <v>12464.493072551995</v>
      </c>
    </row>
    <row r="107" spans="1:16">
      <c r="B107">
        <v>2080</v>
      </c>
      <c r="C107">
        <f t="shared" si="25"/>
        <v>-149367.53392821495</v>
      </c>
      <c r="D107">
        <f t="shared" si="26"/>
        <v>-150549.43452033607</v>
      </c>
      <c r="E107">
        <f t="shared" si="27"/>
        <v>-150080.51939638992</v>
      </c>
      <c r="G107">
        <f t="shared" si="28"/>
        <v>-120042.40586868371</v>
      </c>
      <c r="H107">
        <f t="shared" si="29"/>
        <v>-108704.97015918106</v>
      </c>
      <c r="J107">
        <f t="shared" si="30"/>
        <v>-126221.04855519414</v>
      </c>
      <c r="K107">
        <f t="shared" si="31"/>
        <v>-134592.49124170456</v>
      </c>
      <c r="L107">
        <f t="shared" si="32"/>
        <v>-128882.51792124692</v>
      </c>
      <c r="O107">
        <f t="shared" si="33"/>
        <v>-137224.97614082455</v>
      </c>
      <c r="P107">
        <f t="shared" si="34"/>
        <v>12855.543255565368</v>
      </c>
    </row>
    <row r="108" spans="1:16">
      <c r="B108">
        <v>2100</v>
      </c>
      <c r="C108">
        <f t="shared" si="25"/>
        <v>-151398.24072860216</v>
      </c>
      <c r="D108">
        <f t="shared" si="26"/>
        <v>-152564.70611712974</v>
      </c>
      <c r="E108">
        <f t="shared" si="27"/>
        <v>-152290.94321159739</v>
      </c>
      <c r="G108">
        <f t="shared" si="28"/>
        <v>-121713.58890233807</v>
      </c>
      <c r="H108">
        <f t="shared" si="29"/>
        <v>-110665.09747170434</v>
      </c>
      <c r="J108">
        <f t="shared" si="30"/>
        <v>-127934.07284442612</v>
      </c>
      <c r="K108">
        <f t="shared" si="31"/>
        <v>-136503.35678651414</v>
      </c>
      <c r="L108">
        <f t="shared" si="32"/>
        <v>-130659.710324297</v>
      </c>
      <c r="O108">
        <f t="shared" si="33"/>
        <v>-139043.80742607222</v>
      </c>
      <c r="P108">
        <f t="shared" si="34"/>
        <v>13247.13578552517</v>
      </c>
    </row>
    <row r="109" spans="1:16">
      <c r="A109" t="s">
        <v>5</v>
      </c>
      <c r="B109">
        <v>2120</v>
      </c>
      <c r="C109">
        <f t="shared" si="25"/>
        <v>-153437.04915298338</v>
      </c>
      <c r="D109">
        <f t="shared" si="26"/>
        <v>-154586.78612725766</v>
      </c>
      <c r="E109">
        <f t="shared" si="27"/>
        <v>-154509.35696642811</v>
      </c>
      <c r="G109">
        <f t="shared" si="28"/>
        <v>-123391.926868341</v>
      </c>
      <c r="H109">
        <f t="shared" si="29"/>
        <v>-112632.08839775967</v>
      </c>
      <c r="J109">
        <f t="shared" si="30"/>
        <v>-129654.56762988848</v>
      </c>
      <c r="K109">
        <f t="shared" si="31"/>
        <v>-138422.00839143593</v>
      </c>
      <c r="L109">
        <f t="shared" si="32"/>
        <v>-132444.47083585389</v>
      </c>
      <c r="O109">
        <f t="shared" si="33"/>
        <v>-140870.10920755027</v>
      </c>
      <c r="P109">
        <f t="shared" si="34"/>
        <v>13639.247758877842</v>
      </c>
    </row>
    <row r="110" spans="1:16">
      <c r="A110" t="s">
        <v>18</v>
      </c>
      <c r="B110">
        <v>2140</v>
      </c>
      <c r="C110">
        <f>-26085.92071 + 262.7241828*$B110 - 42.144*$B110*LN($B110)-((1.34289552*10^31)*$B110^-9)</f>
        <v>-155483.85222458717</v>
      </c>
      <c r="D110">
        <f>-30705.95469+ 264.2841628*$B110 - 42.144*$B110*LN($B110)-((1.276057535*10^32)*$B110^-9)</f>
        <v>-156886.82707727398</v>
      </c>
      <c r="E110">
        <f>-8281.259691+ 253.812609*$B110 - 42.144*$B110*LN($B110)</f>
        <v>-156735.69261051505</v>
      </c>
      <c r="G110">
        <f t="shared" ref="G110:G128" si="35">-7746.302 + 131.9197*B110-23.56414*B110*LN(B110) - (3.443396*10^-3)*B110^2 + (5.662834*10^-7)*B110^3 - (1.309265*10^-10)*B110^4+ 65812.39/B110</f>
        <v>-125077.40344007293</v>
      </c>
      <c r="H110">
        <f t="shared" ref="H110:H128" si="36">34085.045 + 117.224788 * B110 - 23.56414 *B110 * LN(B110) - 0.003443396 * B110^2 + 0.0000005662834 * B110^3 - 0.0000000001309265 * B110^4 + 65812.39/B110 + (4.24519*10^-22)*B110^7</f>
        <v>-114605.9124725064</v>
      </c>
      <c r="J110">
        <f t="shared" si="30"/>
        <v>-131382.48636824437</v>
      </c>
      <c r="K110">
        <f t="shared" si="31"/>
        <v>-140348.36929641577</v>
      </c>
      <c r="L110">
        <f t="shared" si="32"/>
        <v>-134236.74289695721</v>
      </c>
      <c r="O110">
        <f t="shared" si="33"/>
        <v>-142703.83494192181</v>
      </c>
      <c r="P110">
        <f t="shared" si="34"/>
        <v>14031.857668593235</v>
      </c>
    </row>
    <row r="111" spans="1:16">
      <c r="B111">
        <v>2160</v>
      </c>
      <c r="C111">
        <f t="shared" ref="C111:C128" si="37">-26085.92071 + 262.7241828*$B111 - 42.144*$B111*LN($B111)-((1.34289552*10^31)*$B111^-9)</f>
        <v>-157538.70605085709</v>
      </c>
      <c r="D111">
        <f t="shared" ref="D111:D128" si="38">-30705.95469+ 264.2841628*$B111 - 42.144*$B111*LN($B111)-((1.276057535*10^32)*$B111^-9)</f>
        <v>-158900.7395305055</v>
      </c>
      <c r="E111">
        <f t="shared" ref="E111:E128" si="39">-8281.259691+ 253.812609*$B111 - 42.144*$B111*LN($B111)</f>
        <v>-158969.92369577801</v>
      </c>
      <c r="G111">
        <f t="shared" si="35"/>
        <v>-126770.00357930486</v>
      </c>
      <c r="H111">
        <f t="shared" si="36"/>
        <v>-116586.5399758158</v>
      </c>
      <c r="J111">
        <f t="shared" si="30"/>
        <v>-133117.83773648893</v>
      </c>
      <c r="K111">
        <f t="shared" si="31"/>
        <v>-142282.47189367301</v>
      </c>
      <c r="L111">
        <f t="shared" si="32"/>
        <v>-136036.54307309474</v>
      </c>
      <c r="O111">
        <f t="shared" si="33"/>
        <v>-144544.99330618206</v>
      </c>
      <c r="P111">
        <f t="shared" si="34"/>
        <v>14424.930389595946</v>
      </c>
    </row>
    <row r="112" spans="1:16">
      <c r="B112">
        <v>2180</v>
      </c>
      <c r="C112">
        <f t="shared" si="37"/>
        <v>-159601.46576892908</v>
      </c>
      <c r="D112">
        <f t="shared" si="38"/>
        <v>-160923.41946165098</v>
      </c>
      <c r="E112">
        <f t="shared" si="39"/>
        <v>-161211.95933700725</v>
      </c>
      <c r="G112">
        <f t="shared" si="35"/>
        <v>-128469.71351448147</v>
      </c>
      <c r="H112">
        <f t="shared" si="36"/>
        <v>-118573.94189502161</v>
      </c>
      <c r="J112">
        <f t="shared" si="30"/>
        <v>-134860.564265964</v>
      </c>
      <c r="K112">
        <f t="shared" si="31"/>
        <v>-144224.21501744655</v>
      </c>
      <c r="L112">
        <f t="shared" si="32"/>
        <v>-137843.79940194174</v>
      </c>
      <c r="O112">
        <f t="shared" si="33"/>
        <v>-146393.52683167282</v>
      </c>
      <c r="P112">
        <f t="shared" si="34"/>
        <v>14818.432505334436</v>
      </c>
    </row>
    <row r="113" spans="2:16">
      <c r="B113">
        <v>2200</v>
      </c>
      <c r="C113">
        <f t="shared" si="37"/>
        <v>-161672.05000365447</v>
      </c>
      <c r="D113">
        <f t="shared" si="38"/>
        <v>-162954.70241379598</v>
      </c>
      <c r="E113">
        <f t="shared" si="39"/>
        <v>-163461.72793075303</v>
      </c>
      <c r="G113">
        <f t="shared" si="35"/>
        <v>-130176.5207197948</v>
      </c>
      <c r="H113">
        <f t="shared" si="36"/>
        <v>-120568.08988816921</v>
      </c>
      <c r="J113">
        <f t="shared" si="30"/>
        <v>-136610.63048108135</v>
      </c>
      <c r="K113">
        <f t="shared" si="31"/>
        <v>-146173.54024236792</v>
      </c>
      <c r="L113">
        <f t="shared" si="32"/>
        <v>-139658.46880110871</v>
      </c>
      <c r="O113">
        <f t="shared" si="33"/>
        <v>-148249.40004280585</v>
      </c>
      <c r="P113">
        <f t="shared" si="34"/>
        <v>15212.327887947176</v>
      </c>
    </row>
    <row r="114" spans="2:16">
      <c r="B114">
        <v>2220</v>
      </c>
      <c r="C114">
        <f t="shared" si="37"/>
        <v>-163750.37970077136</v>
      </c>
      <c r="D114">
        <f t="shared" si="38"/>
        <v>-164994.43491432449</v>
      </c>
      <c r="E114">
        <f t="shared" si="39"/>
        <v>-165719.15917550132</v>
      </c>
      <c r="G114">
        <f t="shared" si="35"/>
        <v>-131890.4138950163</v>
      </c>
      <c r="H114">
        <f t="shared" si="36"/>
        <v>-122568.95624772685</v>
      </c>
      <c r="J114">
        <f t="shared" si="30"/>
        <v>-138368.00249693464</v>
      </c>
      <c r="K114">
        <f t="shared" si="31"/>
        <v>-148130.391098853</v>
      </c>
      <c r="L114">
        <f t="shared" si="32"/>
        <v>-141480.50989887654</v>
      </c>
      <c r="O114">
        <f t="shared" si="33"/>
        <v>-150112.5790546748</v>
      </c>
      <c r="P114">
        <f t="shared" si="34"/>
        <v>15606.580120826518</v>
      </c>
    </row>
    <row r="115" spans="2:16">
      <c r="B115">
        <v>2240</v>
      </c>
      <c r="C115">
        <f t="shared" si="37"/>
        <v>-165836.37797760585</v>
      </c>
      <c r="D115">
        <f t="shared" si="38"/>
        <v>-167042.47335543265</v>
      </c>
      <c r="E115">
        <f t="shared" si="39"/>
        <v>-167984.18403648445</v>
      </c>
      <c r="G115">
        <f t="shared" si="35"/>
        <v>-133611.38294604945</v>
      </c>
      <c r="H115">
        <f t="shared" si="36"/>
        <v>-124576.51386471947</v>
      </c>
      <c r="J115">
        <f t="shared" si="30"/>
        <v>-140132.64795656825</v>
      </c>
      <c r="K115">
        <f t="shared" si="31"/>
        <v>-150094.71296708705</v>
      </c>
      <c r="L115">
        <f t="shared" si="32"/>
        <v>-143309.88295711443</v>
      </c>
      <c r="O115">
        <f t="shared" si="33"/>
        <v>-151983.0315103241</v>
      </c>
      <c r="P115">
        <f t="shared" si="34"/>
        <v>16001.152526160353</v>
      </c>
    </row>
    <row r="116" spans="2:16">
      <c r="B116">
        <v>2260</v>
      </c>
      <c r="C116">
        <f t="shared" si="37"/>
        <v>-167929.96998867363</v>
      </c>
      <c r="D116">
        <f t="shared" si="38"/>
        <v>-169098.68300554523</v>
      </c>
      <c r="E116">
        <f t="shared" si="39"/>
        <v>-170256.73471174727</v>
      </c>
      <c r="G116">
        <f t="shared" si="35"/>
        <v>-135339.418966175</v>
      </c>
      <c r="H116">
        <f t="shared" si="36"/>
        <v>-126590.73619325279</v>
      </c>
      <c r="J116">
        <f t="shared" si="30"/>
        <v>-141904.53597367453</v>
      </c>
      <c r="K116">
        <f t="shared" si="31"/>
        <v>-152066.45298117408</v>
      </c>
      <c r="L116">
        <f t="shared" si="32"/>
        <v>-145146.54980119821</v>
      </c>
      <c r="O116">
        <f t="shared" si="33"/>
        <v>-153860.72652344606</v>
      </c>
      <c r="P116">
        <f t="shared" si="34"/>
        <v>16396.008188301203</v>
      </c>
    </row>
    <row r="117" spans="2:16">
      <c r="B117">
        <v>2280</v>
      </c>
      <c r="C117">
        <f t="shared" si="37"/>
        <v>-170031.08280439407</v>
      </c>
      <c r="D117">
        <f t="shared" si="38"/>
        <v>-171162.9371351102</v>
      </c>
      <c r="E117">
        <f t="shared" si="39"/>
        <v>-172536.74459941708</v>
      </c>
      <c r="G117">
        <f t="shared" si="35"/>
        <v>-137074.51421795471</v>
      </c>
      <c r="H117">
        <f t="shared" si="36"/>
        <v>-128611.59721539369</v>
      </c>
      <c r="J117">
        <f t="shared" si="30"/>
        <v>-143683.63708010118</v>
      </c>
      <c r="K117">
        <f t="shared" si="31"/>
        <v>-154045.55994224761</v>
      </c>
      <c r="L117">
        <f t="shared" si="32"/>
        <v>-146990.47375611583</v>
      </c>
      <c r="O117">
        <f t="shared" si="33"/>
        <v>-155745.63462588837</v>
      </c>
      <c r="P117">
        <f t="shared" si="34"/>
        <v>16791.109973528713</v>
      </c>
    </row>
    <row r="118" spans="2:16">
      <c r="B118">
        <v>2300</v>
      </c>
      <c r="C118">
        <f t="shared" si="37"/>
        <v>-172139.64530136329</v>
      </c>
      <c r="D118">
        <f t="shared" si="38"/>
        <v>-173235.11624246446</v>
      </c>
      <c r="E118">
        <f t="shared" si="39"/>
        <v>-174824.14826612046</v>
      </c>
      <c r="G118">
        <f t="shared" si="35"/>
        <v>-138816.66211576786</v>
      </c>
      <c r="H118">
        <f t="shared" si="36"/>
        <v>-130639.07140637435</v>
      </c>
      <c r="J118">
        <f t="shared" si="30"/>
        <v>-145469.923177633</v>
      </c>
      <c r="K118">
        <f t="shared" si="31"/>
        <v>-156031.98423949815</v>
      </c>
      <c r="L118">
        <f t="shared" si="32"/>
        <v>-148841.61958805646</v>
      </c>
      <c r="O118">
        <f t="shared" si="33"/>
        <v>-157637.72771943588</v>
      </c>
      <c r="P118">
        <f t="shared" si="34"/>
        <v>17186.420546684589</v>
      </c>
    </row>
    <row r="119" spans="2:16">
      <c r="B119">
        <v>2320</v>
      </c>
      <c r="C119">
        <f t="shared" si="37"/>
        <v>-174255.58806283501</v>
      </c>
      <c r="D119">
        <f t="shared" si="38"/>
        <v>-175315.10736736568</v>
      </c>
      <c r="E119">
        <f t="shared" si="39"/>
        <v>-177118.8814164988</v>
      </c>
      <c r="G119">
        <f t="shared" si="35"/>
        <v>-140565.85720895053</v>
      </c>
      <c r="H119">
        <f t="shared" si="36"/>
        <v>-132673.13370009215</v>
      </c>
      <c r="J119">
        <f t="shared" si="30"/>
        <v>-147263.3674935787</v>
      </c>
      <c r="K119">
        <f t="shared" si="31"/>
        <v>-158025.67777820685</v>
      </c>
      <c r="L119">
        <f t="shared" si="32"/>
        <v>-150699.95345086631</v>
      </c>
      <c r="O119">
        <f t="shared" si="33"/>
        <v>-159536.97903139726</v>
      </c>
      <c r="P119">
        <f t="shared" si="34"/>
        <v>17581.902385101537</v>
      </c>
    </row>
    <row r="120" spans="2:16">
      <c r="B120">
        <v>2340</v>
      </c>
      <c r="C120">
        <f t="shared" si="37"/>
        <v>-176378.84328823502</v>
      </c>
      <c r="D120">
        <f t="shared" si="38"/>
        <v>-177402.8034814182</v>
      </c>
      <c r="E120">
        <f t="shared" si="39"/>
        <v>-179420.88086377585</v>
      </c>
      <c r="G120">
        <f t="shared" si="35"/>
        <v>-142322.09516551511</v>
      </c>
      <c r="H120">
        <f t="shared" si="36"/>
        <v>-134713.75945487552</v>
      </c>
      <c r="J120">
        <f t="shared" si="30"/>
        <v>-149063.94453975509</v>
      </c>
      <c r="K120">
        <f t="shared" si="31"/>
        <v>-160026.59391399505</v>
      </c>
      <c r="L120">
        <f t="shared" si="32"/>
        <v>-152565.44283683726</v>
      </c>
      <c r="O120">
        <f t="shared" si="33"/>
        <v>-161443.36307358931</v>
      </c>
      <c r="P120">
        <f t="shared" si="34"/>
        <v>17977.517790186539</v>
      </c>
    </row>
    <row r="121" spans="2:16">
      <c r="B121">
        <v>2360</v>
      </c>
      <c r="C121">
        <f t="shared" si="37"/>
        <v>-178509.34471068365</v>
      </c>
      <c r="D121">
        <f t="shared" si="38"/>
        <v>-179498.10294603382</v>
      </c>
      <c r="E121">
        <f t="shared" si="39"/>
        <v>-181730.08450133109</v>
      </c>
      <c r="G121">
        <f t="shared" si="35"/>
        <v>-144085.37275642165</v>
      </c>
      <c r="H121">
        <f t="shared" si="36"/>
        <v>-136760.92441948786</v>
      </c>
      <c r="J121">
        <f t="shared" si="30"/>
        <v>-150871.63007450898</v>
      </c>
      <c r="K121">
        <f t="shared" si="31"/>
        <v>-162034.68739259633</v>
      </c>
      <c r="L121">
        <f t="shared" si="32"/>
        <v>-154438.05653135758</v>
      </c>
      <c r="O121">
        <f t="shared" si="33"/>
        <v>-163356.85560435889</v>
      </c>
      <c r="P121">
        <f t="shared" si="34"/>
        <v>18373.228896972199</v>
      </c>
    </row>
    <row r="122" spans="2:16">
      <c r="B122">
        <v>2380</v>
      </c>
      <c r="C122">
        <f t="shared" si="37"/>
        <v>-180647.02752162854</v>
      </c>
      <c r="D122">
        <f t="shared" si="38"/>
        <v>-181600.90902977285</v>
      </c>
      <c r="E122">
        <f t="shared" si="39"/>
        <v>-184046.431275237</v>
      </c>
      <c r="G122">
        <f t="shared" si="35"/>
        <v>-145855.68784038085</v>
      </c>
      <c r="H122">
        <f t="shared" si="36"/>
        <v>-138814.60469934499</v>
      </c>
      <c r="J122">
        <f t="shared" si="30"/>
        <v>-152686.40106746342</v>
      </c>
      <c r="K122">
        <f t="shared" si="31"/>
        <v>-164049.91429454598</v>
      </c>
      <c r="L122">
        <f t="shared" si="32"/>
        <v>-156317.76457101444</v>
      </c>
      <c r="O122">
        <f t="shared" si="33"/>
        <v>-165277.43359332901</v>
      </c>
      <c r="P122">
        <f t="shared" si="34"/>
        <v>18768.997681907989</v>
      </c>
    </row>
    <row r="123" spans="2:16">
      <c r="B123">
        <v>2400</v>
      </c>
      <c r="C123">
        <f t="shared" si="37"/>
        <v>-182791.82830180536</v>
      </c>
      <c r="D123">
        <f t="shared" si="38"/>
        <v>-183711.12947796617</v>
      </c>
      <c r="E123">
        <f t="shared" si="39"/>
        <v>-186369.86115771823</v>
      </c>
      <c r="G123">
        <f t="shared" si="35"/>
        <v>-147633.03934916444</v>
      </c>
      <c r="H123">
        <f t="shared" si="36"/>
        <v>-140874.77672291995</v>
      </c>
      <c r="J123">
        <f t="shared" si="30"/>
        <v>-154508.23566671141</v>
      </c>
      <c r="K123">
        <f t="shared" si="31"/>
        <v>-166072.2319842584</v>
      </c>
      <c r="L123">
        <f t="shared" si="32"/>
        <v>-158204.53820478785</v>
      </c>
      <c r="O123">
        <f>J123 + 8.3144621*B123*(0.667*LN(0.667) + (1-0.667)*LN(1-0.667))</f>
        <v>-167205.07518859266</v>
      </c>
      <c r="P123">
        <f t="shared" si="34"/>
        <v>19164.785969125573</v>
      </c>
    </row>
    <row r="124" spans="2:16">
      <c r="B124">
        <v>2420</v>
      </c>
      <c r="C124">
        <f t="shared" si="37"/>
        <v>-184943.68495784182</v>
      </c>
      <c r="D124">
        <f t="shared" si="38"/>
        <v>-185828.67612842383</v>
      </c>
      <c r="E124">
        <f t="shared" si="39"/>
        <v>-188700.31512149796</v>
      </c>
      <c r="G124">
        <f t="shared" si="35"/>
        <v>-149417.42727340417</v>
      </c>
      <c r="H124">
        <f t="shared" si="36"/>
        <v>-142941.4172083124</v>
      </c>
      <c r="J124">
        <f t="shared" si="30"/>
        <v>-156337.11316821672</v>
      </c>
      <c r="K124">
        <f t="shared" si="31"/>
        <v>-168101.59906302928</v>
      </c>
      <c r="L124">
        <f t="shared" si="32"/>
        <v>-160098.34985802107</v>
      </c>
      <c r="O124">
        <f t="shared" si="33"/>
        <v>-169139.75968611366</v>
      </c>
      <c r="P124">
        <f t="shared" si="34"/>
        <v>19560.555435384304</v>
      </c>
    </row>
    <row r="125" spans="2:16">
      <c r="B125">
        <v>2440</v>
      </c>
      <c r="C125">
        <f t="shared" si="37"/>
        <v>-187102.53666389809</v>
      </c>
      <c r="D125">
        <f t="shared" si="38"/>
        <v>-187953.46456781015</v>
      </c>
      <c r="E125">
        <f t="shared" si="39"/>
        <v>-191037.7351149905</v>
      </c>
      <c r="G125">
        <f t="shared" si="35"/>
        <v>-151208.85264885623</v>
      </c>
      <c r="H125">
        <f t="shared" si="36"/>
        <v>-145014.50312995879</v>
      </c>
      <c r="J125">
        <f t="shared" si="30"/>
        <v>-158173.01398720354</v>
      </c>
      <c r="K125">
        <f t="shared" si="31"/>
        <v>-170137.97532555083</v>
      </c>
      <c r="L125">
        <f t="shared" si="32"/>
        <v>-161999.17309888598</v>
      </c>
      <c r="O125">
        <f t="shared" si="33"/>
        <v>-171081.46750111616</v>
      </c>
      <c r="P125">
        <f t="shared" si="34"/>
        <v>19956.267613874341</v>
      </c>
    </row>
    <row r="126" spans="2:16">
      <c r="B126">
        <v>2460</v>
      </c>
      <c r="C126">
        <f t="shared" si="37"/>
        <v>-189268.32380781849</v>
      </c>
      <c r="D126">
        <f t="shared" si="38"/>
        <v>-190085.41382395726</v>
      </c>
      <c r="E126">
        <f t="shared" si="39"/>
        <v>-193382.06403830729</v>
      </c>
      <c r="G126">
        <f t="shared" si="35"/>
        <v>-153007.31754311523</v>
      </c>
      <c r="H126">
        <f t="shared" si="36"/>
        <v>-147094.01168546226</v>
      </c>
      <c r="J126">
        <f t="shared" si="30"/>
        <v>-160015.91963134965</v>
      </c>
      <c r="K126">
        <f t="shared" si="31"/>
        <v>-172181.32171958406</v>
      </c>
      <c r="L126">
        <f t="shared" si="32"/>
        <v>-163906.98260710036</v>
      </c>
      <c r="O126">
        <f t="shared" si="33"/>
        <v>-173030.18014127796</v>
      </c>
      <c r="P126">
        <f t="shared" si="34"/>
        <v>20351.883897029329</v>
      </c>
    </row>
    <row r="127" spans="2:16">
      <c r="B127">
        <v>2480</v>
      </c>
      <c r="C127">
        <f t="shared" si="37"/>
        <v>-191440.98794132614</v>
      </c>
      <c r="D127">
        <f t="shared" si="38"/>
        <v>-192224.44608996651</v>
      </c>
      <c r="E127">
        <f t="shared" si="39"/>
        <v>-195733.24572004471</v>
      </c>
      <c r="G127">
        <f t="shared" si="35"/>
        <v>-154812.82504275753</v>
      </c>
      <c r="H127">
        <f t="shared" si="36"/>
        <v>-149179.92026252119</v>
      </c>
      <c r="J127">
        <f t="shared" si="30"/>
        <v>-161865.81267561374</v>
      </c>
      <c r="K127">
        <f t="shared" si="31"/>
        <v>-174231.60030846993</v>
      </c>
      <c r="L127">
        <f t="shared" si="32"/>
        <v>-165821.75414467923</v>
      </c>
      <c r="O127">
        <f t="shared" si="33"/>
        <v>-174985.8801815577</v>
      </c>
      <c r="P127">
        <f t="shared" si="34"/>
        <v>20747.365538487007</v>
      </c>
    </row>
    <row r="128" spans="2:16">
      <c r="B128">
        <v>2500</v>
      </c>
      <c r="C128">
        <f t="shared" si="37"/>
        <v>-193620.47173385092</v>
      </c>
      <c r="D128">
        <f t="shared" si="38"/>
        <v>-194370.48647646449</v>
      </c>
      <c r="E128">
        <f t="shared" si="39"/>
        <v>-198091.22489481885</v>
      </c>
      <c r="G128">
        <f t="shared" si="35"/>
        <v>-156625.37924089798</v>
      </c>
      <c r="H128">
        <f t="shared" si="36"/>
        <v>-151272.206405937</v>
      </c>
      <c r="J128">
        <f t="shared" si="30"/>
        <v>-163722.67673854897</v>
      </c>
      <c r="K128">
        <f t="shared" si="31"/>
        <v>-176288.77423619994</v>
      </c>
      <c r="L128">
        <f t="shared" si="32"/>
        <v>-167743.46452852822</v>
      </c>
      <c r="O128">
        <f t="shared" si="33"/>
        <v>-176948.55124050862</v>
      </c>
      <c r="P128">
        <f t="shared" si="34"/>
        <v>21142.673654310231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workbookViewId="0">
      <selection activeCell="AD5" sqref="AD5"/>
    </sheetView>
  </sheetViews>
  <sheetFormatPr baseColWidth="10" defaultRowHeight="15" x14ac:dyDescent="0"/>
  <cols>
    <col min="3" max="3" width="12.83203125" bestFit="1" customWidth="1"/>
    <col min="4" max="4" width="12.83203125" customWidth="1"/>
    <col min="20" max="20" width="12.1640625" bestFit="1" customWidth="1"/>
  </cols>
  <sheetData>
    <row r="1" spans="2:30">
      <c r="R1">
        <f>0.667*Q5+0.33*P29+ (20*500-20000)+8.3144621*500*(0.667*LN(0.667) + (1-0.667)*LN(1-0.667))</f>
        <v>-35648.015098437747</v>
      </c>
      <c r="V1">
        <f>0.667*U5+0.33*T29+ (20*800-20000)+8.3144621*800*(0.667*LN(0.667) + (1-0.667)*LN(1-0.667))</f>
        <v>-50860.312559530372</v>
      </c>
      <c r="Z1">
        <f>0.667*Y5+0.33*X29+ (20*1000-20000)+8.3144621*1000*(0.667*LN(0.667) + (1-0.667)*LN(1-0.667))</f>
        <v>-63380.200351268279</v>
      </c>
      <c r="AD1">
        <f>0.667*AC5+0.33*AB29+ (20*1500-20000)</f>
        <v>-94310.417233486311</v>
      </c>
    </row>
    <row r="2" spans="2:30">
      <c r="R2">
        <v>-35694.129418517048</v>
      </c>
      <c r="V2">
        <v>-45942.57073248188</v>
      </c>
      <c r="Z2">
        <v>-58493.626297806521</v>
      </c>
      <c r="AD2">
        <v>-100447.3077526027</v>
      </c>
    </row>
    <row r="3" spans="2:30">
      <c r="K3">
        <v>0.66700000000000004</v>
      </c>
      <c r="P3" t="s">
        <v>12</v>
      </c>
      <c r="Q3" t="s">
        <v>12</v>
      </c>
      <c r="R3" t="s">
        <v>12</v>
      </c>
      <c r="T3" t="s">
        <v>23</v>
      </c>
      <c r="V3" t="s">
        <v>23</v>
      </c>
      <c r="X3" t="s">
        <v>13</v>
      </c>
      <c r="Z3" t="s">
        <v>13</v>
      </c>
      <c r="AB3" t="s">
        <v>27</v>
      </c>
      <c r="AD3" t="s">
        <v>27</v>
      </c>
    </row>
    <row r="4" spans="2:30">
      <c r="C4" t="s">
        <v>0</v>
      </c>
      <c r="D4" t="s">
        <v>19</v>
      </c>
      <c r="E4" t="s">
        <v>20</v>
      </c>
      <c r="F4" t="s">
        <v>21</v>
      </c>
      <c r="H4" t="s">
        <v>6</v>
      </c>
      <c r="I4" t="s">
        <v>7</v>
      </c>
      <c r="K4" t="s">
        <v>22</v>
      </c>
      <c r="L4" t="s">
        <v>15</v>
      </c>
      <c r="O4" t="s">
        <v>25</v>
      </c>
      <c r="P4" t="s">
        <v>24</v>
      </c>
      <c r="Q4" t="s">
        <v>26</v>
      </c>
      <c r="R4" t="s">
        <v>22</v>
      </c>
      <c r="T4" t="s">
        <v>24</v>
      </c>
      <c r="U4" t="s">
        <v>26</v>
      </c>
      <c r="V4" t="s">
        <v>22</v>
      </c>
      <c r="X4" t="s">
        <v>24</v>
      </c>
      <c r="Y4" t="s">
        <v>26</v>
      </c>
      <c r="Z4" t="s">
        <v>22</v>
      </c>
      <c r="AB4" t="s">
        <v>24</v>
      </c>
      <c r="AC4" t="s">
        <v>26</v>
      </c>
      <c r="AD4" t="s">
        <v>22</v>
      </c>
    </row>
    <row r="5" spans="2:30">
      <c r="B5">
        <v>20</v>
      </c>
      <c r="C5">
        <f>-8407.734 + 130.95515*$B5 - 26.9182*$B5*LN($B5)+((1.25156*10^-3)*$B5^2) -(4.42605*10^-6)*$B5^3 + 38568/$B5</f>
        <v>-5472.5601941196201</v>
      </c>
      <c r="D5">
        <f>-5156.136 + 106.976316*$B5 - 22.841*$B5*LN($B5)-((1.084475*10^-2)*$B5^2) +(2.7889*10^-8)*$B5^3 + 81944/$B5</f>
        <v>-292.25777409293551</v>
      </c>
      <c r="E5">
        <f>-752.767 + 131.5381*$B5 - 27.5152*$B5*LN($B5)-((8.35595*10^-3)*$B5^2) +(9.67907*10^-7)*$B5^3 + 204611/$B5</f>
        <v>10456.646910190144</v>
      </c>
      <c r="F5">
        <f>3947.766 + 120.631251 * B5 - 26.9182 *B5 * LN(B5) + 0.00125156 * B5^2 - 0.00000442605 * B5^3 + 38568/B5</f>
        <v>6676.4618258803803</v>
      </c>
      <c r="H5">
        <f>-7746.302 + 131.9197*B5-23.56414*B5*LN(B5) - (3.443396*10^-3)*B5^2 + (5.662834*10^-7)*B5^3 - (1.309265*10^-10)*B5^4+ 65812.39/B5</f>
        <v>-3230.4984430119302</v>
      </c>
      <c r="I5">
        <f>34085.045 + 117.224788 * B5 - 23.56414 *B5 * LN(B5) - 0.003443396 * B5^2 + 0.0000005662834 * B5^3 - 0.0000000001309265 * B5^4 + 65812.39/B5 + (4.24519*10^-22)*B5^7</f>
        <v>38306.95031698807</v>
      </c>
      <c r="K5">
        <f>2*C5/3 + H5/3 + (27*B5-20000)</f>
        <v>-24185.206277083722</v>
      </c>
      <c r="L5">
        <f>8.3144621*500*(0.667*LN(0.667) + (1-0.667)*LN(1-0.667))</f>
        <v>-2645.1749003919299</v>
      </c>
      <c r="M5">
        <f>K5+8.3144621*B5*(0.667*LN(0.667) + (1-0.667)*LN(1-0.667))</f>
        <v>-24291.013273099397</v>
      </c>
      <c r="O5">
        <v>0.99990000000000001</v>
      </c>
      <c r="P5">
        <f>(26180-9.2*$B$29+(1-$O5-$O5)*(28370+2.2*$B$29)+(47200-25*$B$29)*(1-$O5-$O5)^2)*($O5)*(1-$O5)+($O5*$E$29) + (1-$O5)*$H$29 + 8.3144621*500*($O5*LN($O5) + (1-$O5)*LN(1-$O5))</f>
        <v>-22041.514563434168</v>
      </c>
      <c r="Q5">
        <f>(26180-9.2*$B$29+(1-$O5-$O5)*(28370+2.2*$B$29)+(47200-25*$B$29)*(1-$O5-$O5)^2+8000)*($O5)*(1-$O5)+($O5*$C$29) + (1-$O5)*($H$29+20000) + 8.3144621*500*(O5*LN(O5) + (1-O5)*LN(1-O5))</f>
        <v>-26734.079667594357</v>
      </c>
      <c r="R5">
        <f>$M$29+(O5-0.667)^2*(10^6)</f>
        <v>78628.280581482948</v>
      </c>
      <c r="T5">
        <f>(26180-9.2*$B$44+(1-$O5-$O5)*(28370+2.2*$B$44)+(47200-25*$B$44)*(1-$O5-$O5)^2)*($O5)*(1-$O5)+($O5*$E$44) + (1-$O5)*$H$44 + 8.3144621*800*($O5*LN($O5) + (1-$O5)*LN(1-$O5))</f>
        <v>-47264.993636817642</v>
      </c>
      <c r="U5">
        <f>(26180-9.2*$B$44+(1-$O5-$O5)*(28370+2.2*$B$44)+(47200-25*$B$44)*(1-$O5-$O5)^2+8000)*($O5)*(1-$O5)+($O5*$C$44) + (1-$O5)*($H$44+20000) + 8.3144621*1000*(O5*LN(O5) + (1-O5)*LN(1-O5))</f>
        <v>-49012.926430152402</v>
      </c>
      <c r="V5">
        <f>$M$44+(O5-0.667)^2*(10^6)</f>
        <v>65479.839267518109</v>
      </c>
      <c r="W5">
        <f>(26180-9.2*$B$44+(1-$O5-$O5)*(28370+2.2*$B$44)+(47200-25*$B$44)*(1-$O5-$O5)^2)*($O5)*(1-$O5)+($O5*$E$44) + (1-$O5)*$H$44 + 8.3144621*800*($O5*LN($O5) + (1-$O5)*LN(1-$O5)) + (10^-9)*(1/(1-O5))^3 + (10^-9)*(1/O5)^3</f>
        <v>-46264.993636816318</v>
      </c>
      <c r="X5">
        <f>(26180-9.2*$B$54+(1-$O5-$O5)*(28370+2.2*$B$54)+(47200-25*$B$54)*(1-$O5-$O5)^2)*($O5)*(1-$O5)+($O5*$E$54) + (1-$O5)*$H$54 + 8.3144621*1000*($O5*LN($O5) + (1-$O5)*LN(1-$O5))</f>
        <v>-66471.503499478</v>
      </c>
      <c r="Y5">
        <f>(26180-9.2*$B$54+(1-$O5-$O5)*(28370+2.2*$B$54)+(47200-25*$B$54)*(1-$O5-$O5)^2+8000)*($O5)*(1-$O5)+($O5*$C$54) + (1-$O5)*($H$54+20000) + 8.3144621*1000*(O5*LN(O5) + (1-O5)*LN(1-O5))</f>
        <v>-66535.17403021577</v>
      </c>
      <c r="Z5">
        <f>$M$54+(O5-0.667)^2*(10^6)</f>
        <v>54328.783702193468</v>
      </c>
      <c r="AB5">
        <f>(26180-9.2*$B$79+(1-$O5-$O5)*(28370+2.2*$B$79)+(47200-25*$B$79)*(1-$O5-$O5)^2)*($O5)*(1-$O5)+($O5*$E$79) + (1-$O5)*$H$79 + 8.3144621*1500*($O5*LN($O5) + (1-$O5)*LN(1-$O5))</f>
        <v>-120689.59967921504</v>
      </c>
      <c r="AC5">
        <f>(26180-9.2*$B$79+(1-$O5-$O5)*(28370+2.2*$B$79)+(47200-25*$B$79)*(1-$O5-$O5)^2+8000)*($O5)*(1-$O5)+($O5*$C$79) + (1-$O5)*($H$79+20000) + 8.3144621*1500*(O5*LN(O5) + (1-O5)*LN(1-O5))</f>
        <v>-119365.73773032373</v>
      </c>
      <c r="AD5">
        <f>$M$79+(O5-0.667)^2*(10^6)</f>
        <v>18875.102247397284</v>
      </c>
    </row>
    <row r="6" spans="2:30">
      <c r="B6">
        <v>40</v>
      </c>
      <c r="C6">
        <f t="shared" ref="C6:C69" si="0">-8407.734 + 130.95515*$B6 - 26.9182*$B6*LN($B6)+((1.25156*10^-3)*$B6^2) -(4.42605*10^-6)*$B6^3 + 38568/$B6</f>
        <v>-6175.5285680691914</v>
      </c>
      <c r="D6">
        <f t="shared" ref="D6:D69" si="1">-5156.136 + 106.976316*$B6 - 22.841*$B6*LN($B6)-((1.084475*10^-2)*$B6^2) +(2.7889*10^-8)*$B6^3 + 81944/$B6</f>
        <v>-2216.1409995606577</v>
      </c>
      <c r="E6">
        <f t="shared" ref="E6:E69" si="2">-752.767 + 131.5381*$B6 - 27.5152*$B6*LN($B6)-((8.35595*10^-3)*$B6^2) +(9.67907*10^-7)*$B6^3 + 204611/$B6</f>
        <v>5550.7141878145685</v>
      </c>
      <c r="F6">
        <f t="shared" ref="F6:F69" si="3">3947.766 + 120.631251 * B6 - 26.9182 *B6 * LN(B6) + 0.00125156 * B6^2 - 0.00000442605 * B6^3 + 38568/B6</f>
        <v>5767.0154719308093</v>
      </c>
      <c r="H6">
        <f t="shared" ref="H6:H69" si="4">-7746.302 + 131.9197*B6-23.56414*B6*LN(B6) - (3.443396*10^-3)*B6^2 + (5.662834*10^-7)*B6^3 - (1.309265*10^-10)*B6^4+ 65812.39/B6</f>
        <v>-4306.6886526288126</v>
      </c>
      <c r="I6">
        <f t="shared" ref="I6:I69" si="5">34085.045 + 117.224788 * B6 - 23.56414 *B6 * LN(B6) - 0.003443396 * B6^2 + 0.0000005662834 * B6^3 - 0.0000000001309265 * B6^4 + 65812.39/B6 + (4.24519*10^-22)*B6^7</f>
        <v>36936.861867371263</v>
      </c>
      <c r="K6">
        <f t="shared" ref="K6:K69" si="6">2*C6/3 + H6/3 + (27*B6-20000)</f>
        <v>-24472.581929589065</v>
      </c>
      <c r="M6">
        <f>K6+8.3144621*B6*(0.667*LN(0.667) + (1-0.667)*LN(1-0.667))</f>
        <v>-24684.19592162042</v>
      </c>
      <c r="O6">
        <v>0.999</v>
      </c>
      <c r="P6">
        <f>(26180-9.2*$B$29+(1-$O6-$O6)*(28370+2.2*$B$29)+(47200-25*$B$29)*(1-$O6-$O6)^2)*($O6)*(1-$O6)+($O6*$E$29) + (1-$O6)*$H$29 + 8.3144621*500*($O6*LN($O6) + (1-$O6)*LN(1-$O6))</f>
        <v>-22040.388672644374</v>
      </c>
      <c r="Q6">
        <f>(26180-9.2*$B$29+(1-$O6-$O6)*(28370+2.2*$B$29)+(47200-25*$B$29)*(1-$O6-$O6)^2+8000)*($O6)*(1-$O6)+($O6*$C$29) + (1-$O6)*($H$29+20000) + 8.3144621*500*(O6*LN(O6) + (1-O6)*LN(1-O6))</f>
        <v>-26703.535445657708</v>
      </c>
      <c r="R6">
        <f t="shared" ref="R6:R29" si="7">$M$29+(O6-0.667)^2*(10^6)</f>
        <v>78029.870581482915</v>
      </c>
      <c r="T6">
        <f>(26180-9.2*$B$44+(1-$O6-$O6)*(28370+2.2*$B$44)+(47200-25*$B$44)*(1-$O6-$O6)^2)*($O6)*(1-$O6)+($O6*$E$44) + (1-$O6)*$H$44 + 8.3144621*800*($O6*LN($O6) + (1-$O6)*LN(1-$O6))</f>
        <v>-47281.123620298138</v>
      </c>
      <c r="U6">
        <f>(26180-9.2*$B$44+(1-$O6-$O6)*(28370+2.2*$B$44)+(47200-25*$B$44)*(1-$O6-$O6)^2+8000)*($O6)*(1-$O6)+($O6*$C$44) + (1-$O6)*($H$44+20000) + 8.3144621*1000*(O6*LN(O6) + (1-O6)*LN(1-O6))</f>
        <v>-49013.741097980179</v>
      </c>
      <c r="V6">
        <f t="shared" ref="V6:V29" si="8">$M$44+(O6-0.667)^2*(10^6)</f>
        <v>64881.429267518091</v>
      </c>
      <c r="W6">
        <f>(26180-9.2*$B$44+(1-$O6-$O6)*(28370+2.2*$B$44)+(47200-25*$B$44)*(1-$O6-$O6)^2)*($O6)*(1-$O6)+($O6*$E$44) + (1-$O6)*$H$44 + 8.3144621*800*($O6*LN($O6) + (1-$O6)*LN(1-$O6)) + (10^-9)*(1/(1-O6))^3 + (10^-9)*(1/O6)^3</f>
        <v>-47280.123620297134</v>
      </c>
      <c r="X6">
        <f>(26180-9.2*$B$54+(1-$O6-$O6)*(28370+2.2*$B$54)+(47200-25*$B$54)*(1-$O6-$O6)^2)*($O6)*(1-$O6)+($O6*$E$54) + (1-$O6)*$H$54 + 8.3144621*1000*($O6*LN($O6) + (1-$O6)*LN(1-$O6))</f>
        <v>-66498.61555296123</v>
      </c>
      <c r="Y6">
        <f>(26180-9.2*$B$54+(1-$O6-$O6)*(28370+2.2*$B$54)+(47200-25*$B$54)*(1-$O6-$O6)^2+8000)*($O6)*(1-$O6)+($O6*$C$54) + (1-$O6)*($H$54+20000) + 8.3144621*1000*(O6*LN(O6) + (1-O6)*LN(1-O6))</f>
        <v>-66537.034174310393</v>
      </c>
      <c r="Z6">
        <f t="shared" ref="Z6:Z29" si="9">$M$54+(O6-0.667)^2*(10^6)</f>
        <v>53730.37370219345</v>
      </c>
      <c r="AB6">
        <f>(26180-9.2*$B$79+(1-$O6-$O6)*(28370+2.2*$B$79)+(47200-25*$B$79)*(1-$O6-$O6)^2)*($O6)*(1-$O6)+($O6*$E$79) + (1-$O6)*$H$79 + 8.3144621*1500*($O6*LN($O6) + (1-$O6)*LN(1-$O6))</f>
        <v>-120742.80240631361</v>
      </c>
      <c r="AC6">
        <f>(26180-9.2*$B$79+(1-$O6-$O6)*(28370+2.2*$B$79)+(47200-25*$B$79)*(1-$O6-$O6)^2+8000)*($O6)*(1-$O6)+($O6*$C$79) + (1-$O6)*($H$79+20000) + 8.3144621*1500*(O6*LN(O6) + (1-O6)*LN(1-O6))</f>
        <v>-119394.93745215581</v>
      </c>
      <c r="AD6">
        <f t="shared" ref="AD6:AD29" si="10">$M$79+(O6-0.667)^2*(10^6)</f>
        <v>18276.692247397266</v>
      </c>
    </row>
    <row r="7" spans="2:30">
      <c r="B7">
        <v>60</v>
      </c>
      <c r="C7">
        <f t="shared" si="0"/>
        <v>-6516.818558488415</v>
      </c>
      <c r="D7">
        <f t="shared" si="1"/>
        <v>-3021.9942313855672</v>
      </c>
      <c r="E7">
        <f t="shared" si="2"/>
        <v>3760.4274113381202</v>
      </c>
      <c r="F7">
        <f t="shared" si="3"/>
        <v>5219.2475015115851</v>
      </c>
      <c r="H7">
        <f t="shared" si="4"/>
        <v>-4535.3049468727895</v>
      </c>
      <c r="I7">
        <f t="shared" si="5"/>
        <v>36414.347333128389</v>
      </c>
      <c r="K7">
        <f t="shared" si="6"/>
        <v>-24236.314021283208</v>
      </c>
      <c r="M7">
        <f>K7+8.3144621*B7*(0.667*LN(0.667) + (1-0.667)*LN(1-0.667))</f>
        <v>-24553.735009330238</v>
      </c>
      <c r="O7">
        <v>0.95</v>
      </c>
      <c r="P7">
        <f>(26180-9.2*$B$29+(1-$O7-$O7)*(28370+2.2*$B$29)+(47200-25*$B$29)*(1-$O7-$O7)^2)*($O7)*(1-$O7)+($O7*$E$29) + (1-$O7)*$H$29 + 8.3144621*500*($O7*LN($O7) + (1-$O7)*LN(1-$O7))</f>
        <v>-21447.241975367622</v>
      </c>
      <c r="Q7">
        <f>(26180-9.2*$B$29+(1-$O7-$O7)*(28370+2.2*$B$29)+(47200-25*$B$29)*(1-$O7-$O7)^2+8000)*($O7)*(1-$O7)+($O7*$C$29) + (1-$O7)*($H$29+20000) + 8.3144621*500*(O7*LN(O7) + (1-O7)*LN(1-O7))</f>
        <v>-24528.284852607525</v>
      </c>
      <c r="R7">
        <f t="shared" si="7"/>
        <v>47894.870581482908</v>
      </c>
      <c r="T7">
        <f>(26180-9.2*$B$44+(1-$O7-$O7)*(28370+2.2*$B$44)+(47200-25*$B$44)*(1-$O7-$O7)^2)*($O7)*(1-$O7)+($O7*$E$44) + (1-$O7)*$H$44 + 8.3144621*800*($O7*LN($O7) + (1-$O7)*LN(1-$O7))</f>
        <v>-47071.928020456304</v>
      </c>
      <c r="U7">
        <f>(26180-9.2*$B$44+(1-$O7-$O7)*(28370+2.2*$B$44)+(47200-25*$B$44)*(1-$O7-$O7)^2+8000)*($O7)*(1-$O7)+($O7*$C$44) + (1-$O7)*($H$44+20000) + 8.3144621*1000*(O7*LN(O7) + (1-O7)*LN(1-O7))</f>
        <v>-47683.786798093097</v>
      </c>
      <c r="V7">
        <f t="shared" si="8"/>
        <v>34746.429267518077</v>
      </c>
      <c r="W7">
        <f>(26180-9.2*$B$44+(1-$O7-$O7)*(28370+2.2*$B$44)+(47200-25*$B$44)*(1-$O7-$O7)^2)*($O7)*(1-$O7)+($O7*$E$44) + (1-$O7)*$H$44 + 8.3144621*800*($O7*LN($O7) + (1-$O7)*LN(1-$O7)) + (10^-9)*(1/(1-O7))^3 + (10^-9)*(1/O7)^3</f>
        <v>-47071.928012455137</v>
      </c>
      <c r="X7">
        <f>(26180-9.2*$B$54+(1-$O7-$O7)*(28370+2.2*$B$54)+(47200-25*$B$54)*(1-$O7-$O7)^2)*($O7)*(1-$O7)+($O7*$E$54) + (1-$O7)*$H$54 + 8.3144621*1000*($O7*LN($O7) + (1-$O7)*LN(1-$O7))</f>
        <v>-66516.975726192089</v>
      </c>
      <c r="Y7">
        <f>(26180-9.2*$B$54+(1-$O7-$O7)*(28370+2.2*$B$54)+(47200-25*$B$54)*(1-$O7-$O7)^2+8000)*($O7)*(1-$O7)+($O7*$C$54) + (1-$O7)*($H$54+20000) + 8.3144621*1000*(O7*LN(O7) + (1-O7)*LN(1-O7))</f>
        <v>-65200.128969717327</v>
      </c>
      <c r="Z7">
        <f t="shared" si="9"/>
        <v>23595.373702193436</v>
      </c>
      <c r="AB7">
        <f>(26180-9.2*$B$79+(1-$O7-$O7)*(28370+2.2*$B$79)+(47200-25*$B$79)*(1-$O7-$O7)^2)*($O7)*(1-$O7)+($O7*$E$79) + (1-$O7)*$H$79 + 8.3144621*1500*($O7*LN($O7) + (1-$O7)*LN(1-$O7))</f>
        <v>-121255.76249202414</v>
      </c>
      <c r="AC7">
        <f>(26180-9.2*$B$79+(1-$O7-$O7)*(28370+2.2*$B$79)+(47200-25*$B$79)*(1-$O7-$O7)^2+8000)*($O7)*(1-$O7)+($O7*$C$79) + (1-$O7)*($H$79+20000) + 8.3144621*1500*(O7*LN(O7) + (1-O7)*LN(1-O7))</f>
        <v>-118620.62805113332</v>
      </c>
      <c r="AD7">
        <f t="shared" si="10"/>
        <v>-11858.307752602748</v>
      </c>
    </row>
    <row r="8" spans="2:30">
      <c r="B8">
        <v>80</v>
      </c>
      <c r="C8">
        <f t="shared" si="0"/>
        <v>-6879.9797021982777</v>
      </c>
      <c r="D8">
        <f t="shared" si="1"/>
        <v>-3650.312469838891</v>
      </c>
      <c r="E8">
        <f t="shared" si="2"/>
        <v>2629.1488477136973</v>
      </c>
      <c r="F8">
        <f t="shared" si="3"/>
        <v>4649.6083778017219</v>
      </c>
      <c r="H8">
        <f t="shared" si="4"/>
        <v>-4652.5194133033729</v>
      </c>
      <c r="I8">
        <f t="shared" si="5"/>
        <v>36003.234626705533</v>
      </c>
      <c r="K8">
        <f t="shared" si="6"/>
        <v>-23977.492939233311</v>
      </c>
      <c r="M8">
        <f>K8+8.3144621*B8*(0.667*LN(0.667) + (1-0.667)*LN(1-0.667))</f>
        <v>-24400.720923296019</v>
      </c>
      <c r="O8">
        <v>0.9</v>
      </c>
      <c r="P8">
        <f>(26180-9.2*$B$29+(1-$O8-$O8)*(28370+2.2*$B$29)+(47200-25*$B$29)*(1-$O8-$O8)^2)*($O8)*(1-$O8)+($O8*$E$29) + (1-$O8)*$H$29 + 8.3144621*500*($O8*LN($O8) + (1-$O8)*LN(1-$O8))</f>
        <v>-20936.295014619809</v>
      </c>
      <c r="Q8">
        <f>(26180-9.2*$B$29+(1-$O8-$O8)*(28370+2.2*$B$29)+(47200-25*$B$29)*(1-$O8-$O8)^2+8000)*($O8)*(1-$O8)+($O8*$C$29) + (1-$O8)*($H$29+20000) + 8.3144621*500*(O8*LN(O8) + (1-O8)*LN(1-O8))</f>
        <v>-22442.546161478665</v>
      </c>
      <c r="R8">
        <f t="shared" si="7"/>
        <v>22094.870581482945</v>
      </c>
      <c r="T8">
        <f>(26180-9.2*$B$44+(1-$O8-$O8)*(28370+2.2*$B$44)+(47200-25*$B$44)*(1-$O8-$O8)^2)*($O8)*(1-$O8)+($O8*$E$44) + (1-$O8)*$H$44 + 8.3144621*800*($O8*LN($O8) + (1-$O8)*LN(1-$O8))</f>
        <v>-46617.451389590089</v>
      </c>
      <c r="U8">
        <f>(26180-9.2*$B$44+(1-$O8-$O8)*(28370+2.2*$B$44)+(47200-25*$B$44)*(1-$O8-$O8)^2+8000)*($O8)*(1-$O8)+($O8*$C$44) + (1-$O8)*($H$44+20000) + 8.3144621*1000*(O8*LN(O8) + (1-O8)*LN(1-O8))</f>
        <v>-46012.31819749299</v>
      </c>
      <c r="V8">
        <f t="shared" si="8"/>
        <v>8946.4292675181132</v>
      </c>
      <c r="W8">
        <f>(26180-9.2*$B$44+(1-$O8-$O8)*(28370+2.2*$B$44)+(47200-25*$B$44)*(1-$O8-$O8)^2)*($O8)*(1-$O8)+($O8*$E$44) + (1-$O8)*$H$44 + 8.3144621*800*($O8*LN($O8) + (1-$O8)*LN(1-$O8)) + (10^-9)*(1/(1-O8))^3 + (10^-9)*(1/O8)^3</f>
        <v>-46617.451388588714</v>
      </c>
      <c r="X8">
        <f>(26180-9.2*$B$54+(1-$O8-$O8)*(28370+2.2*$B$54)+(47200-25*$B$54)*(1-$O8-$O8)^2)*($O8)*(1-$O8)+($O8*$E$54) + (1-$O8)*$H$54 + 8.3144621*1000*($O8*LN($O8) + (1-$O8)*LN(1-$O8))</f>
        <v>-66071.154527610299</v>
      </c>
      <c r="Y8">
        <f>(26180-9.2*$B$54+(1-$O8-$O8)*(28370+2.2*$B$54)+(47200-25*$B$54)*(1-$O8-$O8)^2+8000)*($O8)*(1-$O8)+($O8*$C$54) + (1-$O8)*($H$54+20000) + 8.3144621*1000*(O8*LN(O8) + (1-O8)*LN(1-O8))</f>
        <v>-63410.983916213168</v>
      </c>
      <c r="Z8">
        <f t="shared" si="9"/>
        <v>-2204.6262978065279</v>
      </c>
      <c r="AB8">
        <f>(26180-9.2*$B$79+(1-$O8-$O8)*(28370+2.2*$B$79)+(47200-25*$B$79)*(1-$O8-$O8)^2)*($O8)*(1-$O8)+($O8*$E$79) + (1-$O8)*$H$79 + 8.3144621*1500*($O8*LN($O8) + (1-$O8)*LN(1-$O8))</f>
        <v>-120755.77424129416</v>
      </c>
      <c r="AC8">
        <f>(26180-9.2*$B$79+(1-$O8-$O8)*(28370+2.2*$B$79)+(47200-25*$B$79)*(1-$O8-$O8)^2+8000)*($O8)*(1-$O8)+($O8*$C$79) + (1-$O8)*($H$79+20000) + 8.3144621*1500*(O8*LN(O8) + (1-O8)*LN(1-O8))</f>
        <v>-116846.69950781866</v>
      </c>
      <c r="AD8">
        <f t="shared" si="10"/>
        <v>-37658.307752602712</v>
      </c>
    </row>
    <row r="9" spans="2:30">
      <c r="B9">
        <v>100</v>
      </c>
      <c r="C9">
        <f t="shared" si="0"/>
        <v>-7314.7386600464642</v>
      </c>
      <c r="D9">
        <f t="shared" si="1"/>
        <v>-4266.1532328154008</v>
      </c>
      <c r="E9">
        <f t="shared" si="2"/>
        <v>1693.3435368500436</v>
      </c>
      <c r="F9">
        <f t="shared" si="3"/>
        <v>4008.3714399535374</v>
      </c>
      <c r="H9">
        <f t="shared" si="4"/>
        <v>-4781.7763678949395</v>
      </c>
      <c r="I9">
        <f t="shared" si="5"/>
        <v>35580.079432147511</v>
      </c>
      <c r="K9">
        <f t="shared" si="6"/>
        <v>-23770.417895995957</v>
      </c>
      <c r="M9">
        <f>K9+8.3144621*B9*(0.667*LN(0.667) + (1-0.667)*LN(1-0.667))</f>
        <v>-24299.452876074341</v>
      </c>
      <c r="O9">
        <v>0.85</v>
      </c>
      <c r="P9">
        <f>(26180-9.2*$B$29+(1-$O9-$O9)*(28370+2.2*$B$29)+(47200-25*$B$29)*(1-$O9-$O9)^2)*($O9)*(1-$O9)+($O9*$E$29) + (1-$O9)*$H$29 + 8.3144621*500*($O9*LN($O9) + (1-$O9)*LN(1-$O9))</f>
        <v>-20553.766070733502</v>
      </c>
      <c r="Q9">
        <f>(26180-9.2*$B$29+(1-$O9-$O9)*(28370+2.2*$B$29)+(47200-25*$B$29)*(1-$O9-$O9)^2+8000)*($O9)*(1-$O9)+($O9*$C$29) + (1-$O9)*($H$29+20000) + 8.3144621*500*(O9*LN(O9) + (1-O9)*LN(1-O9))</f>
        <v>-20525.225487211304</v>
      </c>
      <c r="R9">
        <f t="shared" si="7"/>
        <v>1294.87058148293</v>
      </c>
      <c r="T9">
        <f>(26180-9.2*$B$44+(1-$O9-$O9)*(28370+2.2*$B$44)+(47200-25*$B$44)*(1-$O9-$O9)^2)*($O9)*(1-$O9)+($O9*$E$44) + (1-$O9)*$H$44 + 8.3144621*800*($O9*LN($O9) + (1-$O9)*LN(1-$O9))</f>
        <v>-46090.607585702281</v>
      </c>
      <c r="U9">
        <f>(26180-9.2*$B$44+(1-$O9-$O9)*(28370+2.2*$B$44)+(47200-25*$B$44)*(1-$O9-$O9)^2+8000)*($O9)*(1-$O9)+($O9*$C$44) + (1-$O9)*($H$44+20000) + 8.3144621*1000*(O9*LN(O9) + (1-O9)*LN(1-O9))</f>
        <v>-44260.355630615886</v>
      </c>
      <c r="V9">
        <f t="shared" si="8"/>
        <v>-11853.570732481901</v>
      </c>
      <c r="W9">
        <f>(26180-9.2*$B$44+(1-$O9-$O9)*(28370+2.2*$B$44)+(47200-25*$B$44)*(1-$O9-$O9)^2)*($O9)*(1-$O9)+($O9*$E$44) + (1-$O9)*$H$44 + 8.3144621*800*($O9*LN($O9) + (1-$O9)*LN(1-$O9)) + (10^-9)*(1/(1-O9))^3 + (10^-9)*(1/O9)^3</f>
        <v>-46090.607585404352</v>
      </c>
      <c r="X9">
        <f>(26180-9.2*$B$54+(1-$O9-$O9)*(28370+2.2*$B$54)+(47200-25*$B$54)*(1-$O9-$O9)^2)*($O9)*(1-$O9)+($O9*$E$54) + (1-$O9)*$H$54 + 8.3144621*1000*($O9*LN($O9) + (1-$O9)*LN(1-$O9))</f>
        <v>-65419.109362751522</v>
      </c>
      <c r="Y9">
        <f>(26180-9.2*$B$54+(1-$O9-$O9)*(28370+2.2*$B$54)+(47200-25*$B$54)*(1-$O9-$O9)^2+8000)*($O9)*(1-$O9)+($O9*$C$54) + (1-$O9)*($H$54+20000) + 8.3144621*1000*(O9*LN(O9) + (1-O9)*LN(1-O9))</f>
        <v>-61455.614896432002</v>
      </c>
      <c r="Z9">
        <f t="shared" si="9"/>
        <v>-23004.626297806542</v>
      </c>
      <c r="AB9">
        <f>(26180-9.2*$B$79+(1-$O9-$O9)*(28370+2.2*$B$79)+(47200-25*$B$79)*(1-$O9-$O9)^2)*($O9)*(1-$O9)+($O9*$E$79) + (1-$O9)*$H$79 + 8.3144621*1500*($O9*LN($O9) + (1-$O9)*LN(1-$O9))</f>
        <v>-119714.92004114868</v>
      </c>
      <c r="AC9">
        <f>(26180-9.2*$B$79+(1-$O9-$O9)*(28370+2.2*$B$79)+(47200-25*$B$79)*(1-$O9-$O9)^2+8000)*($O9)*(1-$O9)+($O9*$C$79) + (1-$O9)*($H$79+20000) + 8.3144621*1500*(O9*LN(O9) + (1-O9)*LN(1-O9))</f>
        <v>-114571.90501508849</v>
      </c>
      <c r="AD9">
        <f t="shared" si="10"/>
        <v>-58458.307752602726</v>
      </c>
    </row>
    <row r="10" spans="2:30">
      <c r="B10">
        <v>120</v>
      </c>
      <c r="C10">
        <f t="shared" si="0"/>
        <v>-7825.8209780666803</v>
      </c>
      <c r="D10">
        <f t="shared" si="1"/>
        <v>-4914.359488767499</v>
      </c>
      <c r="E10">
        <f t="shared" si="2"/>
        <v>810.78839384307878</v>
      </c>
      <c r="F10">
        <f t="shared" si="3"/>
        <v>3290.8111419333209</v>
      </c>
      <c r="H10">
        <f t="shared" si="4"/>
        <v>-4953.7100113617171</v>
      </c>
      <c r="I10">
        <f t="shared" si="5"/>
        <v>35114.247548790394</v>
      </c>
      <c r="K10">
        <f t="shared" si="6"/>
        <v>-23628.450655831693</v>
      </c>
      <c r="M10">
        <f>K10+8.3144621*B10*(0.667*LN(0.667) + (1-0.667)*LN(1-0.667))</f>
        <v>-24263.292631925757</v>
      </c>
      <c r="O10">
        <v>0.8</v>
      </c>
      <c r="P10">
        <f>(26180-9.2*$B$29+(1-$O10-$O10)*(28370+2.2*$B$29)+(47200-25*$B$29)*(1-$O10-$O10)^2)*($O10)*(1-$O10)+($O10*$E$29) + (1-$O10)*$H$29 + 8.3144621*500*($O10*LN($O10) + (1-$O10)*LN(1-$O10))</f>
        <v>-20225.161960396159</v>
      </c>
      <c r="Q10">
        <f>(26180-9.2*$B$29+(1-$O10-$O10)*(28370+2.2*$B$29)+(47200-25*$B$29)*(1-$O10-$O10)^2+8000)*($O10)*(1-$O10)+($O10*$C$29) + (1-$O10)*($H$29+20000) + 8.3144621*500*(O10*LN(O10) + (1-O10)*LN(1-O10))</f>
        <v>-18701.829646492926</v>
      </c>
      <c r="R10">
        <f t="shared" si="7"/>
        <v>-14505.129418517045</v>
      </c>
      <c r="T10">
        <f>(26180-9.2*$B$44+(1-$O10-$O10)*(28370+2.2*$B$44)+(47200-25*$B$44)*(1-$O10-$O10)^2)*($O10)*(1-$O10)+($O10*$E$44) + (1-$O10)*$H$44 + 8.3144621*800*($O10*LN($O10) + (1-$O10)*LN(1-$O10))</f>
        <v>-45474.114515492838</v>
      </c>
      <c r="U10">
        <f>(26180-9.2*$B$44+(1-$O10-$O10)*(28370+2.2*$B$44)+(47200-25*$B$44)*(1-$O10-$O10)^2+8000)*($O10)*(1-$O10)+($O10*$C$44) + (1-$O10)*($H$44+20000) + 8.3144621*1000*(O10*LN(O10) + (1-O10)*LN(1-O10))</f>
        <v>-42425.597730836736</v>
      </c>
      <c r="V10">
        <f t="shared" si="8"/>
        <v>-27653.570732481876</v>
      </c>
      <c r="W10">
        <f>(26180-9.2*$B$44+(1-$O10-$O10)*(28370+2.2*$B$44)+(47200-25*$B$44)*(1-$O10-$O10)^2)*($O10)*(1-$O10)+($O10*$E$44) + (1-$O10)*$H$44 + 8.3144621*800*($O10*LN($O10) + (1-$O10)*LN(1-$O10)) + (10^-9)*(1/(1-O10))^3 + (10^-9)*(1/O10)^3</f>
        <v>-45474.114515365887</v>
      </c>
      <c r="X10">
        <f>(26180-9.2*$B$54+(1-$O10-$O10)*(28370+2.2*$B$54)+(47200-25*$B$54)*(1-$O10-$O10)^2)*($O10)*(1-$O10)+($O10*$E$54) + (1-$O10)*$H$54 + 8.3144621*1000*($O10*LN($O10) + (1-$O10)*LN(1-$O10))</f>
        <v>-64581.698864990685</v>
      </c>
      <c r="Y10">
        <f>(26180-9.2*$B$54+(1-$O10-$O10)*(28370+2.2*$B$54)+(47200-25*$B$54)*(1-$O10-$O10)^2+8000)*($O10)*(1-$O10)+($O10*$C$54) + (1-$O10)*($H$54+20000) + 8.3144621*1000*(O10*LN(O10) + (1-O10)*LN(1-O10))</f>
        <v>-59354.88054374879</v>
      </c>
      <c r="Z10">
        <f t="shared" si="9"/>
        <v>-38804.626297806521</v>
      </c>
      <c r="AB10">
        <f>(26180-9.2*$B$79+(1-$O10-$O10)*(28370+2.2*$B$79)+(47200-25*$B$79)*(1-$O10-$O10)^2)*($O10)*(1-$O10)+($O10*$E$79) + (1-$O10)*$H$79 + 8.3144621*1500*($O10*LN($O10) + (1-$O10)*LN(1-$O10))</f>
        <v>-118249.41034165013</v>
      </c>
      <c r="AC10">
        <f>(26180-9.2*$B$79+(1-$O10-$O10)*(28370+2.2*$B$79)+(47200-25*$B$79)*(1-$O10-$O10)^2+8000)*($O10)*(1-$O10)+($O10*$C$79) + (1-$O10)*($H$79+20000) + 8.3144621*1500*(O10*LN(O10) + (1-O10)*LN(1-O10))</f>
        <v>-111912.45502300524</v>
      </c>
      <c r="AD10">
        <f t="shared" si="10"/>
        <v>-74258.307752602705</v>
      </c>
    </row>
    <row r="11" spans="2:30">
      <c r="B11">
        <v>140</v>
      </c>
      <c r="C11">
        <f t="shared" si="0"/>
        <v>-8408.9584593537311</v>
      </c>
      <c r="D11">
        <f t="shared" si="1"/>
        <v>-5608.7056873443917</v>
      </c>
      <c r="E11">
        <f t="shared" si="2"/>
        <v>-72.885682455992765</v>
      </c>
      <c r="F11">
        <f t="shared" si="3"/>
        <v>2501.1956806462686</v>
      </c>
      <c r="H11">
        <f t="shared" si="4"/>
        <v>-5175.8200193573084</v>
      </c>
      <c r="I11">
        <f t="shared" si="5"/>
        <v>34598.23930109018</v>
      </c>
      <c r="K11">
        <f t="shared" si="6"/>
        <v>-23551.245646021591</v>
      </c>
      <c r="M11">
        <f>K11+8.3144621*B11*(0.667*LN(0.667) + (1-0.667)*LN(1-0.667))</f>
        <v>-24291.894618131329</v>
      </c>
      <c r="O11">
        <v>0.75</v>
      </c>
      <c r="P11">
        <f>(26180-9.2*$B$29+(1-$O11-$O11)*(28370+2.2*$B$29)+(47200-25*$B$29)*(1-$O11-$O11)^2)*($O11)*(1-$O11)+($O11*$E$29) + (1-$O11)*$H$29 + 8.3144621*500*($O11*LN($O11) + (1-$O11)*LN(1-$O11))</f>
        <v>-19876.702333462203</v>
      </c>
      <c r="Q11">
        <f>(26180-9.2*$B$29+(1-$O11-$O11)*(28370+2.2*$B$29)+(47200-25*$B$29)*(1-$O11-$O11)^2+8000)*($O11)*(1-$O11)+($O11*$C$29) + (1-$O11)*($H$29+20000) + 8.3144621*500*(O11*LN(O11) + (1-O11)*LN(1-O11))</f>
        <v>-16898.57828917792</v>
      </c>
      <c r="R11">
        <f t="shared" si="7"/>
        <v>-25305.129418517055</v>
      </c>
      <c r="T11">
        <f>(26180-9.2*$B$44+(1-$O11-$O11)*(28370+2.2*$B$44)+(47200-25*$B$44)*(1-$O11-$O11)^2)*($O11)*(1-$O11)+($O11*$E$44) + (1-$O11)*$H$44 + 8.3144621*800*($O11*LN($O11) + (1-$O11)*LN(1-$O11))</f>
        <v>-44734.838618728798</v>
      </c>
      <c r="U11">
        <f>(26180-9.2*$B$44+(1-$O11-$O11)*(28370+2.2*$B$44)+(47200-25*$B$44)*(1-$O11-$O11)^2+8000)*($O11)*(1-$O11)+($O11*$C$44) + (1-$O11)*($H$44+20000) + 8.3144621*1000*(O11*LN(O11) + (1-O11)*LN(1-O11))</f>
        <v>-40481.848797864346</v>
      </c>
      <c r="V11">
        <f t="shared" si="8"/>
        <v>-38453.570732481887</v>
      </c>
      <c r="W11">
        <f>(26180-9.2*$B$44+(1-$O11-$O11)*(28370+2.2*$B$44)+(47200-25*$B$44)*(1-$O11-$O11)^2)*($O11)*(1-$O11)+($O11*$E$44) + (1-$O11)*$H$44 + 8.3144621*800*($O11*LN($O11) + (1-$O11)*LN(1-$O11)) + (10^-9)*(1/(1-O11))^3 + (10^-9)*(1/O11)^3</f>
        <v>-44734.838618662427</v>
      </c>
      <c r="X11">
        <f>(26180-9.2*$B$54+(1-$O11-$O11)*(28370+2.2*$B$54)+(47200-25*$B$54)*(1-$O11-$O11)^2)*($O11)*(1-$O11)+($O11*$E$54) + (1-$O11)*$H$54 + 8.3144621*1000*($O11*LN($O11) + (1-$O11)*LN(1-$O11))</f>
        <v>-63552.887334036612</v>
      </c>
      <c r="Y11">
        <f>(26180-9.2*$B$54+(1-$O11-$O11)*(28370+2.2*$B$54)+(47200-25*$B$54)*(1-$O11-$O11)^2+8000)*($O11)*(1-$O11)+($O11*$C$54) + (1-$O11)*($H$54+20000) + 8.3144621*1000*(O11*LN(O11) + (1-O11)*LN(1-O11))</f>
        <v>-57102.745157872327</v>
      </c>
      <c r="Z11">
        <f t="shared" si="9"/>
        <v>-49604.626297806528</v>
      </c>
      <c r="AB11">
        <f>(26180-9.2*$B$79+(1-$O11-$O11)*(28370+2.2*$B$79)+(47200-25*$B$79)*(1-$O11-$O11)^2)*($O11)*(1-$O11)+($O11*$E$79) + (1-$O11)*$H$79 + 8.3144621*1500*($O11*LN($O11) + (1-$O11)*LN(1-$O11))</f>
        <v>-116420.95409236172</v>
      </c>
      <c r="AC11">
        <f>(26180-9.2*$B$79+(1-$O11-$O11)*(28370+2.2*$B$79)+(47200-25*$B$79)*(1-$O11-$O11)^2+8000)*($O11)*(1-$O11)+($O11*$C$79) + (1-$O11)*($H$79+20000) + 8.3144621*1500*(O11*LN(O11) + (1-O11)*LN(1-O11))</f>
        <v>-108930.05848113212</v>
      </c>
      <c r="AD11">
        <f t="shared" si="10"/>
        <v>-85058.307752602705</v>
      </c>
    </row>
    <row r="12" spans="2:30">
      <c r="B12">
        <v>160</v>
      </c>
      <c r="C12">
        <f t="shared" si="0"/>
        <v>-9058.2761717163539</v>
      </c>
      <c r="D12">
        <f t="shared" si="1"/>
        <v>-6352.8140248569371</v>
      </c>
      <c r="E12">
        <f t="shared" si="2"/>
        <v>-980.90763267548527</v>
      </c>
      <c r="F12">
        <f t="shared" si="3"/>
        <v>1645.3999882836472</v>
      </c>
      <c r="H12">
        <f t="shared" si="4"/>
        <v>-5448.4768163252784</v>
      </c>
      <c r="I12">
        <f t="shared" si="5"/>
        <v>34031.68426481427</v>
      </c>
      <c r="K12">
        <f t="shared" si="6"/>
        <v>-23535.00971991933</v>
      </c>
      <c r="M12">
        <f>K12+8.3144621*B12*(0.667*LN(0.667) + (1-0.667)*LN(1-0.667))</f>
        <v>-24381.465688044747</v>
      </c>
      <c r="O12">
        <v>0.7</v>
      </c>
      <c r="P12">
        <f>(26180-9.2*$B$29+(1-$O12-$O12)*(28370+2.2*$B$29)+(47200-25*$B$29)*(1-$O12-$O12)^2)*($O12)*(1-$O12)+($O12*$E$29) + (1-$O12)*$H$29 + 8.3144621*500*($O12*LN($O12) + (1-$O12)*LN(1-$O12))</f>
        <v>-19447.880995564534</v>
      </c>
      <c r="Q12">
        <f>(26180-9.2*$B$29+(1-$O12-$O12)*(28370+2.2*$B$29)+(47200-25*$B$29)*(1-$O12-$O12)^2+8000)*($O12)*(1-$O12)+($O12*$C$29) + (1-$O12)*($H$29+20000) + 8.3144621*500*(O12*LN(O12) + (1-O12)*LN(1-O12))</f>
        <v>-15054.965220899201</v>
      </c>
      <c r="R12">
        <f t="shared" si="7"/>
        <v>-31105.129418517052</v>
      </c>
      <c r="T12">
        <f>(26180-9.2*$B$44+(1-$O12-$O12)*(28370+2.2*$B$44)+(47200-25*$B$44)*(1-$O12-$O12)^2)*($O12)*(1-$O12)+($O12*$E$44) + (1-$O12)*$H$44 + 8.3144621*800*($O12*LN($O12) + (1-$O12)*LN(1-$O12))</f>
        <v>-43843.892984422819</v>
      </c>
      <c r="U12">
        <f>(26180-9.2*$B$44+(1-$O12-$O12)*(28370+2.2*$B$44)+(47200-25*$B$44)*(1-$O12-$O12)^2+8000)*($O12)*(1-$O12)+($O12*$C$44) + (1-$O12)*($H$44+20000) + 8.3144621*1000*(O12*LN(O12) + (1-O12)*LN(1-O12))</f>
        <v>-38404.141442964537</v>
      </c>
      <c r="V12">
        <f t="shared" si="8"/>
        <v>-44253.570732481887</v>
      </c>
      <c r="W12">
        <f>(26180-9.2*$B$44+(1-$O12-$O12)*(28370+2.2*$B$44)+(47200-25*$B$44)*(1-$O12-$O12)^2)*($O12)*(1-$O12)+($O12*$E$44) + (1-$O12)*$H$44 + 8.3144621*800*($O12*LN($O12) + (1-$O12)*LN(1-$O12)) + (10^-9)*(1/(1-O12))^3 + (10^-9)*(1/O12)^3</f>
        <v>-43843.892984382866</v>
      </c>
      <c r="X12">
        <f>(26180-9.2*$B$54+(1-$O12-$O12)*(28370+2.2*$B$54)+(47200-25*$B$54)*(1-$O12-$O12)^2)*($O12)*(1-$O12)+($O12*$E$54) + (1-$O12)*$H$54 + 8.3144621*1000*($O12*LN($O12) + (1-$O12)*LN(1-$O12))</f>
        <v>-62324.867381155113</v>
      </c>
      <c r="Y12">
        <f>(26180-9.2*$B$54+(1-$O12-$O12)*(28370+2.2*$B$54)+(47200-25*$B$54)*(1-$O12-$O12)^2+8000)*($O12)*(1-$O12)+($O12*$C$54) + (1-$O12)*($H$54+20000) + 8.3144621*1000*(O12*LN(O12) + (1-O12)*LN(1-O12))</f>
        <v>-54691.401350068452</v>
      </c>
      <c r="Z12">
        <f t="shared" si="9"/>
        <v>-55404.626297806528</v>
      </c>
      <c r="AB12">
        <f>(26180-9.2*$B$79+(1-$O12-$O12)*(28370+2.2*$B$79)+(47200-25*$B$79)*(1-$O12-$O12)^2)*($O12)*(1-$O12)+($O12*$E$79) + (1-$O12)*$H$79 + 8.3144621*1500*($O12*LN($O12) + (1-$O12)*LN(1-$O12))</f>
        <v>-114274.44271018216</v>
      </c>
      <c r="AC12">
        <f>(26180-9.2*$B$79+(1-$O12-$O12)*(28370+2.2*$B$79)+(47200-25*$B$79)*(1-$O12-$O12)^2+8000)*($O12)*(1-$O12)+($O12*$C$79) + (1-$O12)*($H$79+20000) + 8.3144621*1500*(O12*LN(O12) + (1-O12)*LN(1-O12))</f>
        <v>-105669.60680636787</v>
      </c>
      <c r="AD12">
        <f t="shared" si="10"/>
        <v>-90858.307752602705</v>
      </c>
    </row>
    <row r="13" spans="2:30">
      <c r="B13">
        <v>180</v>
      </c>
      <c r="C13">
        <f t="shared" si="0"/>
        <v>-9768.1117115872494</v>
      </c>
      <c r="D13">
        <f t="shared" si="1"/>
        <v>-7146.5808645205489</v>
      </c>
      <c r="E13">
        <f t="shared" si="2"/>
        <v>-1923.6135104488033</v>
      </c>
      <c r="F13">
        <f t="shared" si="3"/>
        <v>729.08646841275413</v>
      </c>
      <c r="H13">
        <f t="shared" si="4"/>
        <v>-5769.6937228254355</v>
      </c>
      <c r="I13">
        <f t="shared" si="5"/>
        <v>33416.56911977355</v>
      </c>
      <c r="K13">
        <f t="shared" si="6"/>
        <v>-23575.30571533331</v>
      </c>
      <c r="M13">
        <f>K13+8.3144621*B13*(0.667*LN(0.667) + (1-0.667)*LN(1-0.667))</f>
        <v>-24527.568679474403</v>
      </c>
      <c r="O13">
        <v>0.68500000000000005</v>
      </c>
      <c r="P13">
        <f>(26180-9.2*$B$29+(1-$O13-$O13)*(28370+2.2*$B$29)+(47200-25*$B$29)*(1-$O13-$O13)^2)*($O13)*(1-$O13)+($O13*$E$29) + (1-$O13)*$H$29 + 8.3144621*500*($O13*LN($O13) + (1-$O13)*LN(1-$O13))</f>
        <v>-19296.592641808536</v>
      </c>
      <c r="Q13">
        <f>(26180-9.2*$B$29+(1-$O13-$O13)*(28370+2.2*$B$29)+(47200-25*$B$29)*(1-$O13-$O13)^2+8000)*($O13)*(1-$O13)+($O13*$C$29) + (1-$O13)*($H$29+20000) + 8.3144621*500*(O13*LN(O13) + (1-O13)*LN(1-O13))</f>
        <v>-14487.039348028891</v>
      </c>
      <c r="R13">
        <f t="shared" si="7"/>
        <v>-31870.129418517048</v>
      </c>
      <c r="T13">
        <f>(26180-9.2*$B$44+(1-$O13-$O13)*(28370+2.2*$B$44)+(47200-25*$B$44)*(1-$O13-$O13)^2)*($O13)*(1-$O13)+($O13*$E$44) + (1-$O13)*$H$44 + 8.3144621*800*($O13*LN($O13) + (1-$O13)*LN(1-$O13))</f>
        <v>-43543.93816301231</v>
      </c>
      <c r="U13">
        <f>(26180-9.2*$B$44+(1-$O13-$O13)*(28370+2.2*$B$44)+(47200-25*$B$44)*(1-$O13-$O13)^2+8000)*($O13)*(1-$O13)+($O13*$C$44) + (1-$O13)*($H$44+20000) + 8.3144621*1000*(O13*LN(O13) + (1-O13)*LN(1-O13))</f>
        <v>-37752.000328721202</v>
      </c>
      <c r="V13">
        <f t="shared" si="8"/>
        <v>-45018.57073248188</v>
      </c>
      <c r="W13">
        <f>(26180-9.2*$B$44+(1-$O13-$O13)*(28370+2.2*$B$44)+(47200-25*$B$44)*(1-$O13-$O13)^2)*($O13)*(1-$O13)+($O13*$E$44) + (1-$O13)*$H$44 + 8.3144621*800*($O13*LN($O13) + (1-$O13)*LN(1-$O13)) + (10^-9)*(1/(1-O13))^3 + (10^-9)*(1/O13)^3</f>
        <v>-43543.938162977203</v>
      </c>
      <c r="X13">
        <f>(26180-9.2*$B$54+(1-$O13-$O13)*(28370+2.2*$B$54)+(47200-25*$B$54)*(1-$O13-$O13)^2)*($O13)*(1-$O13)+($O13*$E$54) + (1-$O13)*$H$54 + 8.3144621*1000*($O13*LN($O13) + (1-$O13)*LN(1-$O13))</f>
        <v>-61917.104145017278</v>
      </c>
      <c r="Y13">
        <f>(26180-9.2*$B$54+(1-$O13-$O13)*(28370+2.2*$B$54)+(47200-25*$B$54)*(1-$O13-$O13)^2+8000)*($O13)*(1-$O13)+($O13*$C$54) + (1-$O13)*($H$54+20000) + 8.3144621*1000*(O13*LN(O13) + (1-O13)*LN(1-O13))</f>
        <v>-53936.440957453888</v>
      </c>
      <c r="Z13">
        <f t="shared" si="9"/>
        <v>-56169.626297806521</v>
      </c>
      <c r="AB13">
        <f>(26180-9.2*$B$79+(1-$O13-$O13)*(28370+2.2*$B$79)+(47200-25*$B$79)*(1-$O13-$O13)^2)*($O13)*(1-$O13)+($O13*$E$79) + (1-$O13)*$H$79 + 8.3144621*1500*($O13*LN($O13) + (1-$O13)*LN(1-$O13))</f>
        <v>-113574.41674736823</v>
      </c>
      <c r="AC13">
        <f>(26180-9.2*$B$79+(1-$O13-$O13)*(28370+2.2*$B$79)+(47200-25*$B$79)*(1-$O13-$O13)^2+8000)*($O13)*(1-$O13)+($O13*$C$79) + (1-$O13)*($H$79+20000) + 8.3144621*1500*(O13*LN(O13) + (1-O13)*LN(1-O13))</f>
        <v>-104643.19875577852</v>
      </c>
      <c r="AD13">
        <f t="shared" si="10"/>
        <v>-91623.307752602705</v>
      </c>
    </row>
    <row r="14" spans="2:30">
      <c r="B14">
        <v>200</v>
      </c>
      <c r="C14">
        <f t="shared" si="0"/>
        <v>-10533.443307242667</v>
      </c>
      <c r="D14">
        <f t="shared" si="1"/>
        <v>-7988.4930818647399</v>
      </c>
      <c r="E14">
        <f t="shared" si="2"/>
        <v>-2905.4391448085089</v>
      </c>
      <c r="F14">
        <f t="shared" si="3"/>
        <v>-242.7231072426645</v>
      </c>
      <c r="H14">
        <f t="shared" si="4"/>
        <v>-6136.7735431538422</v>
      </c>
      <c r="I14">
        <f t="shared" si="5"/>
        <v>32755.591062279993</v>
      </c>
      <c r="K14">
        <f t="shared" si="6"/>
        <v>-23667.88671921306</v>
      </c>
      <c r="M14">
        <f>K14+8.3144621*B14*(0.667*LN(0.667) + (1-0.667)*LN(1-0.667))</f>
        <v>-24725.956679369832</v>
      </c>
      <c r="O14">
        <v>0.66700000000000004</v>
      </c>
      <c r="P14">
        <f>(26180-9.2*$B$29+(1-$O14-$O14)*(28370+2.2*$B$29)+(47200-25*$B$29)*(1-$O14-$O14)^2)*($O14)*(1-$O14)+($O14*$E$29) + (1-$O14)*$H$29 + 8.3144621*500*($O14*LN($O14) + (1-$O14)*LN(1-$O14))</f>
        <v>-19098.983781958024</v>
      </c>
      <c r="Q14">
        <f>(26180-9.2*$B$29+(1-$O14-$O14)*(28370+2.2*$B$29)+(47200-25*$B$29)*(1-$O14-$O14)^2+8000)*($O14)*(1-$O14)+($O14*$C$29) + (1-$O14)*($H$29+20000) + 8.3144621*500*(O14*LN(O14) + (1-O14)*LN(1-O14))</f>
        <v>-13794.217465241201</v>
      </c>
      <c r="R14">
        <f t="shared" si="7"/>
        <v>-32194.129418517048</v>
      </c>
      <c r="T14">
        <f>(26180-9.2*$B$44+(1-$O14-$O14)*(28370+2.2*$B$44)+(47200-25*$B$44)*(1-$O14-$O14)^2)*($O14)*(1-$O14)+($O14*$E$44) + (1-$O14)*$H$44 + 8.3144621*800*($O14*LN($O14) + (1-$O14)*LN(1-$O14))</f>
        <v>-43163.258937959523</v>
      </c>
      <c r="U14">
        <f>(26180-9.2*$B$44+(1-$O14-$O14)*(28370+2.2*$B$44)+(47200-25*$B$44)*(1-$O14-$O14)^2+8000)*($O14)*(1-$O14)+($O14*$C$44) + (1-$O14)*($H$44+20000) + 8.3144621*1000*(O14*LN(O14) + (1-O14)*LN(1-O14))</f>
        <v>-36951.163816617765</v>
      </c>
      <c r="V14">
        <f t="shared" si="8"/>
        <v>-45342.57073248188</v>
      </c>
      <c r="W14">
        <f>(26180-9.2*$B$44+(1-$O14-$O14)*(28370+2.2*$B$44)+(47200-25*$B$44)*(1-$O14-$O14)^2)*($O14)*(1-$O14)+($O14*$E$44) + (1-$O14)*$H$44 + 8.3144621*800*($O14*LN($O14) + (1-$O14)*LN(1-$O14)) + (10^-9)*(1/(1-O14))^3 + (10^-9)*(1/O14)^3</f>
        <v>-43163.258937929073</v>
      </c>
      <c r="X14">
        <f>(26180-9.2*$B$54+(1-$O14-$O14)*(28370+2.2*$B$54)+(47200-25*$B$54)*(1-$O14-$O14)^2)*($O14)*(1-$O14)+($O14*$E$54) + (1-$O14)*$H$54 + 8.3144621*1000*($O14*LN($O14) + (1-$O14)*LN(1-$O14))</f>
        <v>-61403.941086280429</v>
      </c>
      <c r="Y14">
        <f>(26180-9.2*$B$54+(1-$O14-$O14)*(28370+2.2*$B$54)+(47200-25*$B$54)*(1-$O14-$O14)^2+8000)*($O14)*(1-$O14)+($O14*$C$54) + (1-$O14)*($H$54+20000) + 8.3144621*1000*(O14*LN(O14) + (1-O14)*LN(1-O14))</f>
        <v>-53011.393310944994</v>
      </c>
      <c r="Z14">
        <f t="shared" si="9"/>
        <v>-56493.626297806521</v>
      </c>
      <c r="AB14">
        <f>(26180-9.2*$B$79+(1-$O14-$O14)*(28370+2.2*$B$79)+(47200-25*$B$79)*(1-$O14-$O14)^2)*($O14)*(1-$O14)+($O14*$E$79) + (1-$O14)*$H$79 + 8.3144621*1500*($O14*LN($O14) + (1-$O14)*LN(1-$O14))</f>
        <v>-112702.75407659191</v>
      </c>
      <c r="AC14">
        <f>(26180-9.2*$B$79+(1-$O14-$O14)*(28370+2.2*$B$79)+(47200-25*$B$79)*(1-$O14-$O14)^2+8000)*($O14)*(1-$O14)+($O14*$C$79) + (1-$O14)*($H$79+20000) + 8.3144621*1500*(O14*LN(O14) + (1-O14)*LN(1-O14))</f>
        <v>-103384.62957967175</v>
      </c>
      <c r="AD14">
        <f t="shared" si="10"/>
        <v>-91947.307752602705</v>
      </c>
    </row>
    <row r="15" spans="2:30">
      <c r="B15">
        <v>220</v>
      </c>
      <c r="C15">
        <f t="shared" si="0"/>
        <v>-11349.928889499779</v>
      </c>
      <c r="D15">
        <f t="shared" si="1"/>
        <v>-8876.5489836268207</v>
      </c>
      <c r="E15">
        <f t="shared" si="2"/>
        <v>-3927.9396522107936</v>
      </c>
      <c r="F15">
        <f t="shared" si="3"/>
        <v>-1265.68666949978</v>
      </c>
      <c r="H15">
        <f t="shared" si="4"/>
        <v>-6546.920870888689</v>
      </c>
      <c r="I15">
        <f t="shared" si="5"/>
        <v>32051.545499700333</v>
      </c>
      <c r="K15">
        <f t="shared" si="6"/>
        <v>-23808.926216629414</v>
      </c>
      <c r="M15">
        <f>K15+8.3144621*B15*(0.667*LN(0.667) + (1-0.667)*LN(1-0.667))</f>
        <v>-24972.803172801861</v>
      </c>
      <c r="O15">
        <v>0.65</v>
      </c>
      <c r="P15">
        <f>(26180-9.2*$B$29+(1-$O15-$O15)*(28370+2.2*$B$29)+(47200-25*$B$29)*(1-$O15-$O15)^2)*($O15)*(1-$O15)+($O15*$E$29) + (1-$O15)*$H$29 + 8.3144621*500*($O15*LN($O15) + (1-$O15)*LN(1-$O15))</f>
        <v>-18895.268964716968</v>
      </c>
      <c r="Q15">
        <f>(26180-9.2*$B$29+(1-$O15-$O15)*(28370+2.2*$B$29)+(47200-25*$B$29)*(1-$O15-$O15)^2+8000)*($O15)*(1-$O15)+($O15*$C$29) + (1-$O15)*($H$29+20000) + 8.3144621*500*(O15*LN(O15) + (1-O15)*LN(1-O15))</f>
        <v>-13127.561459670589</v>
      </c>
      <c r="R15">
        <f t="shared" si="7"/>
        <v>-31905.129418517048</v>
      </c>
      <c r="T15">
        <f>(26180-9.2*$B$44+(1-$O15-$O15)*(28370+2.2*$B$44)+(47200-25*$B$44)*(1-$O15-$O15)^2)*($O15)*(1-$O15)+($O15*$E$44) + (1-$O15)*$H$44 + 8.3144621*800*($O15*LN($O15) + (1-$O15)*LN(1-$O15))</f>
        <v>-42782.722241397016</v>
      </c>
      <c r="U15">
        <f>(26180-9.2*$B$44+(1-$O15-$O15)*(28370+2.2*$B$44)+(47200-25*$B$44)*(1-$O15-$O15)^2+8000)*($O15)*(1-$O15)+($O15*$C$44) + (1-$O15)*($H$44+20000) + 8.3144621*1000*(O15*LN(O15) + (1-O15)*LN(1-O15))</f>
        <v>-36176.342702164926</v>
      </c>
      <c r="V15">
        <f t="shared" si="8"/>
        <v>-45053.57073248188</v>
      </c>
      <c r="W15">
        <f>(26180-9.2*$B$44+(1-$O15-$O15)*(28370+2.2*$B$44)+(47200-25*$B$44)*(1-$O15-$O15)^2)*($O15)*(1-$O15)+($O15*$E$44) + (1-$O15)*$H$44 + 8.3144621*800*($O15*LN($O15) + (1-$O15)*LN(1-$O15)) + (10^-9)*(1/(1-O15))^3 + (10^-9)*(1/O15)^3</f>
        <v>-42782.722241370051</v>
      </c>
      <c r="X15">
        <f>(26180-9.2*$B$54+(1-$O15-$O15)*(28370+2.2*$B$54)+(47200-25*$B$54)*(1-$O15-$O15)^2)*($O15)*(1-$O15)+($O15*$E$54) + (1-$O15)*$H$54 + 8.3144621*1000*($O15*LN($O15) + (1-$O15)*LN(1-$O15))</f>
        <v>-60895.666042373821</v>
      </c>
      <c r="Y15">
        <f>(26180-9.2*$B$54+(1-$O15-$O15)*(28370+2.2*$B$54)+(47200-25*$B$54)*(1-$O15-$O15)^2+8000)*($O15)*(1-$O15)+($O15*$C$54) + (1-$O15)*($H$54+20000) + 8.3144621*1000*(O15*LN(O15) + (1-O15)*LN(1-O15))</f>
        <v>-52118.876156364786</v>
      </c>
      <c r="Z15">
        <f t="shared" si="9"/>
        <v>-56204.626297806521</v>
      </c>
      <c r="AB15">
        <f>(26180-9.2*$B$79+(1-$O15-$O15)*(28370+2.2*$B$79)+(47200-25*$B$79)*(1-$O15-$O15)^2)*($O15)*(1-$O15)+($O15*$E$79) + (1-$O15)*$H$79 + 8.3144621*1500*($O15*LN($O15) + (1-$O15)*LN(1-$O15))</f>
        <v>-111849.35924915293</v>
      </c>
      <c r="AC15">
        <f>(26180-9.2*$B$79+(1-$O15-$O15)*(28370+2.2*$B$79)+(47200-25*$B$79)*(1-$O15-$O15)^2+8000)*($O15)*(1-$O15)+($O15*$C$79) + (1-$O15)*($H$79+20000) + 8.3144621*1500*(O15*LN(O15) + (1-O15)*LN(1-O15))</f>
        <v>-102170.58305275394</v>
      </c>
      <c r="AD15">
        <f t="shared" si="10"/>
        <v>-91658.307752602705</v>
      </c>
    </row>
    <row r="16" spans="2:30">
      <c r="B16">
        <v>240</v>
      </c>
      <c r="C16">
        <f t="shared" si="0"/>
        <v>-12213.838179113045</v>
      </c>
      <c r="D16">
        <f t="shared" si="1"/>
        <v>-9808.644564663733</v>
      </c>
      <c r="E16">
        <f t="shared" si="2"/>
        <v>-4991.2098051481607</v>
      </c>
      <c r="F16">
        <f t="shared" si="3"/>
        <v>-2336.0739391130428</v>
      </c>
      <c r="H16">
        <f t="shared" si="4"/>
        <v>-6997.4716898955548</v>
      </c>
      <c r="I16">
        <f t="shared" si="5"/>
        <v>31307.096449574892</v>
      </c>
      <c r="K16">
        <f t="shared" si="6"/>
        <v>-23995.049349373883</v>
      </c>
      <c r="M16">
        <f>K16+8.3144621*B16*(0.667*LN(0.667) + (1-0.667)*LN(1-0.667))</f>
        <v>-25264.73330156201</v>
      </c>
      <c r="O16">
        <v>0.6</v>
      </c>
      <c r="P16">
        <f>(26180-9.2*$B$29+(1-$O16-$O16)*(28370+2.2*$B$29)+(47200-25*$B$29)*(1-$O16-$O16)^2)*($O16)*(1-$O16)+($O16*$E$29) + (1-$O16)*$H$29 + 8.3144621*500*($O16*LN($O16) + (1-$O16)*LN(1-$O16))</f>
        <v>-18194.065434785894</v>
      </c>
      <c r="Q16">
        <f>(26180-9.2*$B$29+(1-$O16-$O16)*(28370+2.2*$B$29)+(47200-25*$B$29)*(1-$O16-$O16)^2+8000)*($O16)*(1-$O16)+($O16*$C$29) + (1-$O16)*($H$29+20000) + 8.3144621*500*(O16*LN(O16) + (1-O16)*LN(1-O16))</f>
        <v>-11091.566199358465</v>
      </c>
      <c r="R16">
        <f t="shared" si="7"/>
        <v>-27705.129418517041</v>
      </c>
      <c r="T16">
        <f>(26180-9.2*$B$44+(1-$O16-$O16)*(28370+2.2*$B$44)+(47200-25*$B$44)*(1-$O16-$O16)^2)*($O16)*(1-$O16)+($O16*$E$44) + (1-$O16)*$H$44 + 8.3144621*800*($O16*LN($O16) + (1-$O16)*LN(1-$O16))</f>
        <v>-41545.584099837579</v>
      </c>
      <c r="U16">
        <f>(26180-9.2*$B$44+(1-$O16-$O16)*(28370+2.2*$B$44)+(47200-25*$B$44)*(1-$O16-$O16)^2+8000)*($O16)*(1-$O16)+($O16*$C$44) + (1-$O16)*($H$44+20000) + 8.3144621*1000*(O16*LN(O16) + (1-O16)*LN(1-O16))</f>
        <v>-33794.255963198302</v>
      </c>
      <c r="V16">
        <f t="shared" si="8"/>
        <v>-40853.570732481872</v>
      </c>
      <c r="W16">
        <f>(26180-9.2*$B$44+(1-$O16-$O16)*(28370+2.2*$B$44)+(47200-25*$B$44)*(1-$O16-$O16)^2)*($O16)*(1-$O16)+($O16*$E$44) + (1-$O16)*$H$44 + 8.3144621*800*($O16*LN($O16) + (1-$O16)*LN(1-$O16)) + (10^-9)*(1/(1-O16))^3 + (10^-9)*(1/O16)^3</f>
        <v>-41545.58409981733</v>
      </c>
      <c r="X16">
        <f>(26180-9.2*$B$54+(1-$O16-$O16)*(28370+2.2*$B$54)+(47200-25*$B$54)*(1-$O16-$O16)^2)*($O16)*(1-$O16)+($O16*$E$54) + (1-$O16)*$H$54 + 8.3144621*1000*($O16*LN($O16) + (1-$O16)*LN(1-$O16))</f>
        <v>-59272.246705425525</v>
      </c>
      <c r="Y16">
        <f>(26180-9.2*$B$54+(1-$O16-$O16)*(28370+2.2*$B$54)+(47200-25*$B$54)*(1-$O16-$O16)^2+8000)*($O16)*(1-$O16)+($O16*$C$54) + (1-$O16)*($H$54+20000) + 8.3144621*1000*(O16*LN(O16) + (1-O16)*LN(1-O16))</f>
        <v>-49392.132964494085</v>
      </c>
      <c r="Z16">
        <f t="shared" si="9"/>
        <v>-52004.626297806513</v>
      </c>
      <c r="AB16">
        <f>(26180-9.2*$B$79+(1-$O16-$O16)*(28370+2.2*$B$79)+(47200-25*$B$79)*(1-$O16-$O16)^2)*($O16)*(1-$O16)+($O16*$E$79) + (1-$O16)*$H$79 + 8.3144621*1500*($O16*LN($O16) + (1-$O16)*LN(1-$O16))</f>
        <v>-109184.43129087315</v>
      </c>
      <c r="AC16">
        <f>(26180-9.2*$B$79+(1-$O16-$O16)*(28370+2.2*$B$79)+(47200-25*$B$79)*(1-$O16-$O16)^2+8000)*($O16)*(1-$O16)+($O16*$C$79) + (1-$O16)*($H$79+20000) + 8.3144621*1500*(O16*LN(O16) + (1-O16)*LN(1-O16))</f>
        <v>-98471.71480188948</v>
      </c>
      <c r="AD16">
        <f t="shared" si="10"/>
        <v>-87458.30775260269</v>
      </c>
    </row>
    <row r="17" spans="2:30">
      <c r="B17">
        <v>260</v>
      </c>
      <c r="C17">
        <f t="shared" si="0"/>
        <v>-13121.963810062107</v>
      </c>
      <c r="D17">
        <f t="shared" si="1"/>
        <v>-10782.737107013443</v>
      </c>
      <c r="E17">
        <f t="shared" si="2"/>
        <v>-6094.5953775194193</v>
      </c>
      <c r="F17">
        <f t="shared" si="3"/>
        <v>-3450.6775500621015</v>
      </c>
      <c r="H17">
        <f t="shared" si="4"/>
        <v>-7485.9712149774978</v>
      </c>
      <c r="I17">
        <f t="shared" si="5"/>
        <v>30524.698699119057</v>
      </c>
      <c r="K17">
        <f t="shared" si="6"/>
        <v>-24223.299611700571</v>
      </c>
      <c r="M17">
        <f>K17+8.3144621*B17*(0.667*LN(0.667) + (1-0.667)*LN(1-0.667))</f>
        <v>-25598.790559904373</v>
      </c>
      <c r="O17">
        <v>0.55000000000000004</v>
      </c>
      <c r="P17">
        <f>(26180-9.2*$B$29+(1-$O17-$O17)*(28370+2.2*$B$29)+(47200-25*$B$29)*(1-$O17-$O17)^2)*($O17)*(1-$O17)+($O17*$E$29) + (1-$O17)*$H$29 + 8.3144621*500*($O17*LN($O17) + (1-$O17)*LN(1-$O17))</f>
        <v>-17338.834220741748</v>
      </c>
      <c r="Q17">
        <f>(26180-9.2*$B$29+(1-$O17-$O17)*(28370+2.2*$B$29)+(47200-25*$B$29)*(1-$O17-$O17)^2+8000)*($O17)*(1-$O17)+($O17*$C$29) + (1-$O17)*($H$29+20000) + 8.3144621*500*(O17*LN(O17) + (1-O17)*LN(1-O17))</f>
        <v>-8941.5432549332727</v>
      </c>
      <c r="R17">
        <f t="shared" si="7"/>
        <v>-18505.129418517048</v>
      </c>
      <c r="T17">
        <f>(26180-9.2*$B$44+(1-$O17-$O17)*(28370+2.2*$B$44)+(47200-25*$B$44)*(1-$O17-$O17)^2)*($O17)*(1-$O17)+($O17*$E$44) + (1-$O17)*$H$44 + 8.3144621*800*($O17*LN($O17) + (1-$O17)*LN(1-$O17))</f>
        <v>-40140.727663697246</v>
      </c>
      <c r="U17">
        <f>(26180-9.2*$B$44+(1-$O17-$O17)*(28370+2.2*$B$44)+(47200-25*$B$44)*(1-$O17-$O17)^2+8000)*($O17)*(1-$O17)+($O17*$C$44) + (1-$O17)*($H$44+20000) + 8.3144621*1000*(O17*LN(O17) + (1-O17)*LN(1-O17))</f>
        <v>-31267.093856005537</v>
      </c>
      <c r="V17">
        <f t="shared" si="8"/>
        <v>-31653.57073248188</v>
      </c>
      <c r="W17">
        <f>(26180-9.2*$B$44+(1-$O17-$O17)*(28370+2.2*$B$44)+(47200-25*$B$44)*(1-$O17-$O17)^2)*($O17)*(1-$O17)+($O17*$E$44) + (1-$O17)*$H$44 + 8.3144621*800*($O17*LN($O17) + (1-$O17)*LN(1-$O17)) + (10^-9)*(1/(1-O17))^3 + (10^-9)*(1/O17)^3</f>
        <v>-40140.727663680264</v>
      </c>
      <c r="X17">
        <f>(26180-9.2*$B$54+(1-$O17-$O17)*(28370+2.2*$B$54)+(47200-25*$B$54)*(1-$O17-$O17)^2)*($O17)*(1-$O17)+($O17*$E$54) + (1-$O17)*$H$54 + 8.3144621*1000*($O17*LN($O17) + (1-$O17)*LN(1-$O17))</f>
        <v>-57471.982000251068</v>
      </c>
      <c r="Y17">
        <f>(26180-9.2*$B$54+(1-$O17-$O17)*(28370+2.2*$B$54)+(47200-25*$B$54)*(1-$O17-$O17)^2+8000)*($O17)*(1-$O17)+($O17*$C$54) + (1-$O17)*($H$54+20000) + 8.3144621*1000*(O17*LN(O17) + (1-O17)*LN(1-O17))</f>
        <v>-46528.544404397267</v>
      </c>
      <c r="Z17">
        <f t="shared" si="9"/>
        <v>-42804.626297806521</v>
      </c>
      <c r="AB17">
        <f>(26180-9.2*$B$79+(1-$O17-$O17)*(28370+2.2*$B$79)+(47200-25*$B$79)*(1-$O17-$O17)^2)*($O17)*(1-$O17)+($O17*$E$79) + (1-$O17)*$H$79 + 8.3144621*1500*($O17*LN($O17) + (1-$O17)*LN(1-$O17))</f>
        <v>-106319.84028025418</v>
      </c>
      <c r="AC17">
        <f>(26180-9.2*$B$79+(1-$O17-$O17)*(28370+2.2*$B$79)+(47200-25*$B$79)*(1-$O17-$O17)^2+8000)*($O17)*(1-$O17)+($O17*$C$79) + (1-$O17)*($H$79+20000) + 8.3144621*1500*(O17*LN(O17) + (1-O17)*LN(1-O17))</f>
        <v>-94613.183498685816</v>
      </c>
      <c r="AD17">
        <f t="shared" si="10"/>
        <v>-78258.307752602705</v>
      </c>
    </row>
    <row r="18" spans="2:30">
      <c r="B18">
        <v>280</v>
      </c>
      <c r="C18">
        <f t="shared" si="0"/>
        <v>-14071.537667345672</v>
      </c>
      <c r="D18">
        <f t="shared" si="1"/>
        <v>-11796.91076909173</v>
      </c>
      <c r="E18">
        <f t="shared" si="2"/>
        <v>-7237.0660230617377</v>
      </c>
      <c r="F18">
        <f t="shared" si="3"/>
        <v>-4606.7293873456711</v>
      </c>
      <c r="H18">
        <f t="shared" si="4"/>
        <v>-8010.1895930859273</v>
      </c>
      <c r="I18">
        <f t="shared" si="5"/>
        <v>29706.582104194113</v>
      </c>
      <c r="K18">
        <f t="shared" si="6"/>
        <v>-24491.088309259092</v>
      </c>
      <c r="M18">
        <f>K18+8.3144621*B18*(0.667*LN(0.667) + (1-0.667)*LN(1-0.667))</f>
        <v>-25972.386253478573</v>
      </c>
      <c r="O18">
        <v>0.5</v>
      </c>
      <c r="P18">
        <f>(26180-9.2*$B$29+(1-$O18-$O18)*(28370+2.2*$B$29)+(47200-25*$B$29)*(1-$O18-$O18)^2)*($O18)*(1-$O18)+($O18*$E$29) + (1-$O18)*$H$29 + 8.3144621*500*($O18*LN($O18) + (1-$O18)*LN(1-$O18))</f>
        <v>-16343.876900883912</v>
      </c>
      <c r="Q18">
        <f>(26180-9.2*$B$29+(1-$O18-$O18)*(28370+2.2*$B$29)+(47200-25*$B$29)*(1-$O18-$O18)^2+8000)*($O18)*(1-$O18)+($O18*$C$29) + (1-$O18)*($H$29+20000) + 8.3144621*500*(O18*LN(O18) + (1-O18)*LN(1-O18))</f>
        <v>-6691.7942046943881</v>
      </c>
      <c r="R18">
        <f t="shared" si="7"/>
        <v>-4305.1294185170373</v>
      </c>
      <c r="T18">
        <f>(26180-9.2*$B$44+(1-$O18-$O18)*(28370+2.2*$B$44)+(47200-25*$B$44)*(1-$O18-$O18)^2)*($O18)*(1-$O18)+($O18*$E$44) + (1-$O18)*$H$44 + 8.3144621*800*($O18*LN($O18) + (1-$O18)*LN(1-$O18))</f>
        <v>-38590.990458254993</v>
      </c>
      <c r="U18">
        <f>(26180-9.2*$B$44+(1-$O18-$O18)*(28370+2.2*$B$44)+(47200-25*$B$44)*(1-$O18-$O18)^2+8000)*($O18)*(1-$O18)+($O18*$C$44) + (1-$O18)*($H$44+20000) + 8.3144621*1000*(O18*LN(O18) + (1-O18)*LN(1-O18))</f>
        <v>-28618.224537185386</v>
      </c>
      <c r="V18">
        <f t="shared" si="8"/>
        <v>-17453.570732481869</v>
      </c>
      <c r="W18">
        <f>(26180-9.2*$B$44+(1-$O18-$O18)*(28370+2.2*$B$44)+(47200-25*$B$44)*(1-$O18-$O18)^2)*($O18)*(1-$O18)+($O18*$E$44) + (1-$O18)*$H$44 + 8.3144621*800*($O18*LN($O18) + (1-$O18)*LN(1-$O18)) + (10^-9)*(1/(1-O18))^3 + (10^-9)*(1/O18)^3</f>
        <v>-38590.990458238986</v>
      </c>
      <c r="X18">
        <f>(26180-9.2*$B$54+(1-$O18-$O18)*(28370+2.2*$B$54)+(47200-25*$B$54)*(1-$O18-$O18)^2)*($O18)*(1-$O18)+($O18*$E$54) + (1-$O18)*$H$54 + 8.3144621*1000*($O18*LN($O18) + (1-$O18)*LN(1-$O18))</f>
        <v>-55523.400083449233</v>
      </c>
      <c r="Y18">
        <f>(26180-9.2*$B$54+(1-$O18-$O18)*(28370+2.2*$B$54)+(47200-25*$B$54)*(1-$O18-$O18)^2+8000)*($O18)*(1-$O18)+($O18*$C$54) + (1-$O18)*($H$54+20000) + 8.3144621*1000*(O18*LN(O18) + (1-O18)*LN(1-O18))</f>
        <v>-43556.638632673043</v>
      </c>
      <c r="Z18">
        <f t="shared" si="9"/>
        <v>-28604.62629780651</v>
      </c>
      <c r="AB18">
        <f>(26180-9.2*$B$79+(1-$O18-$O18)*(28370+2.2*$B$79)+(47200-25*$B$79)*(1-$O18-$O18)^2)*($O18)*(1-$O18)+($O18*$E$79) + (1-$O18)*$H$79 + 8.3144621*1500*($O18*LN($O18) + (1-$O18)*LN(1-$O18))</f>
        <v>-103298.34095219412</v>
      </c>
      <c r="AC18">
        <f>(26180-9.2*$B$79+(1-$O18-$O18)*(28370+2.2*$B$79)+(47200-25*$B$79)*(1-$O18-$O18)^2+8000)*($O18)*(1-$O18)+($O18*$C$79) + (1-$O18)*($H$79+20000) + 8.3144621*1500*(O18*LN(O18) + (1-O18)*LN(1-O18))</f>
        <v>-90637.743878041059</v>
      </c>
      <c r="AD18">
        <f t="shared" si="10"/>
        <v>-64058.30775260269</v>
      </c>
    </row>
    <row r="19" spans="2:30">
      <c r="B19">
        <v>300</v>
      </c>
      <c r="C19">
        <f t="shared" si="0"/>
        <v>-15060.159172787171</v>
      </c>
      <c r="D19">
        <f t="shared" si="1"/>
        <v>-12849.397681420023</v>
      </c>
      <c r="E19">
        <f t="shared" si="2"/>
        <v>-8417.4170083314257</v>
      </c>
      <c r="F19">
        <f t="shared" si="3"/>
        <v>-5801.8288727871641</v>
      </c>
      <c r="H19">
        <f t="shared" si="4"/>
        <v>-8568.112488220213</v>
      </c>
      <c r="I19">
        <f t="shared" si="5"/>
        <v>28854.761004622083</v>
      </c>
      <c r="K19">
        <f t="shared" si="6"/>
        <v>-24796.143611264852</v>
      </c>
      <c r="M19">
        <f>K19+8.3144621*B19*(0.667*LN(0.667) + (1-0.667)*LN(1-0.667))</f>
        <v>-26383.248551500008</v>
      </c>
      <c r="O19">
        <v>0.45</v>
      </c>
      <c r="P19">
        <f>(26180-9.2*$B$29+(1-$O19-$O19)*(28370+2.2*$B$29)+(47200-25*$B$29)*(1-$O19-$O19)^2)*($O19)*(1-$O19)+($O19*$E$29) + (1-$O19)*$H$29 + 8.3144621*500*($O19*LN($O19) + (1-$O19)*LN(1-$O19))</f>
        <v>-15243.412704699143</v>
      </c>
      <c r="Q19">
        <f>(26180-9.2*$B$29+(1-$O19-$O19)*(28370+2.2*$B$29)+(47200-25*$B$29)*(1-$O19-$O19)^2+8000)*($O19)*(1-$O19)+($O19*$C$29) + (1-$O19)*($H$29+20000) + 8.3144621*500*(O19*LN(O19) + (1-O19)*LN(1-O19))</f>
        <v>-4376.5382781285734</v>
      </c>
      <c r="R19">
        <f t="shared" si="7"/>
        <v>14894.870581482966</v>
      </c>
      <c r="T19">
        <f>(26180-9.2*$B$44+(1-$O19-$O19)*(28370+2.2*$B$44)+(47200-25*$B$44)*(1-$O19-$O19)^2)*($O19)*(1-$O19)+($O19*$E$44) + (1-$O19)*$H$44 + 8.3144621*800*($O19*LN($O19) + (1-$O19)*LN(1-$O19))</f>
        <v>-36934.086250689666</v>
      </c>
      <c r="U19">
        <f>(26180-9.2*$B$44+(1-$O19-$O19)*(28370+2.2*$B$44)+(47200-25*$B$44)*(1-$O19-$O19)^2+8000)*($O19)*(1-$O19)+($O19*$C$44) + (1-$O19)*($H$44+20000) + 8.3144621*1000*(O19*LN(O19) + (1-O19)*LN(1-O19))</f>
        <v>-25885.531465711381</v>
      </c>
      <c r="V19">
        <f t="shared" si="8"/>
        <v>1746.429267518135</v>
      </c>
      <c r="W19">
        <f>(26180-9.2*$B$44+(1-$O19-$O19)*(28370+2.2*$B$44)+(47200-25*$B$44)*(1-$O19-$O19)^2)*($O19)*(1-$O19)+($O19*$E$44) + (1-$O19)*$H$44 + 8.3144621*800*($O19*LN($O19) + (1-$O19)*LN(1-$O19)) + (10^-9)*(1/(1-O19))^3 + (10^-9)*(1/O19)^3</f>
        <v>-36934.086250672684</v>
      </c>
      <c r="X19">
        <f>(26180-9.2*$B$54+(1-$O19-$O19)*(28370+2.2*$B$54)+(47200-25*$B$54)*(1-$O19-$O19)^2)*($O19)*(1-$O19)+($O19*$E$54) + (1-$O19)*$H$54 + 8.3144621*1000*($O19*LN($O19) + (1-$O19)*LN(1-$O19))</f>
        <v>-53466.544413993543</v>
      </c>
      <c r="Y19">
        <f>(26180-9.2*$B$54+(1-$O19-$O19)*(28370+2.2*$B$54)+(47200-25*$B$54)*(1-$O19-$O19)^2+8000)*($O19)*(1-$O19)+($O19*$C$54) + (1-$O19)*($H$54+20000) + 8.3144621*1000*(O19*LN(O19) + (1-O19)*LN(1-O19))</f>
        <v>-40516.459108294977</v>
      </c>
      <c r="Z19">
        <f t="shared" si="9"/>
        <v>-9404.626297806506</v>
      </c>
      <c r="AB19">
        <f>(26180-9.2*$B$79+(1-$O19-$O19)*(28370+2.2*$B$79)+(47200-25*$B$79)*(1-$O19-$O19)^2)*($O19)*(1-$O19)+($O19*$E$79) + (1-$O19)*$H$79 + 8.3144621*1500*($O19*LN($O19) + (1-$O19)*LN(1-$O19))</f>
        <v>-100165.8009951533</v>
      </c>
      <c r="AC19">
        <f>(26180-9.2*$B$79+(1-$O19-$O19)*(28370+2.2*$B$79)+(47200-25*$B$79)*(1-$O19-$O19)^2+8000)*($O19)*(1-$O19)+($O19*$C$79) + (1-$O19)*($H$79+20000) + 8.3144621*1500*(O19*LN(O19) + (1-O19)*LN(1-O19))</f>
        <v>-86591.263628415545</v>
      </c>
      <c r="AD19">
        <f t="shared" si="10"/>
        <v>-44858.30775260269</v>
      </c>
    </row>
    <row r="20" spans="2:30">
      <c r="B20">
        <v>320</v>
      </c>
      <c r="C20">
        <f t="shared" si="0"/>
        <v>-16085.735895672289</v>
      </c>
      <c r="D20">
        <f t="shared" si="1"/>
        <v>-13938.578770024178</v>
      </c>
      <c r="E20">
        <f t="shared" si="2"/>
        <v>-9634.3804047327394</v>
      </c>
      <c r="F20">
        <f t="shared" si="3"/>
        <v>-7033.883575672291</v>
      </c>
      <c r="H20">
        <f t="shared" si="4"/>
        <v>-9157.9224441990646</v>
      </c>
      <c r="I20">
        <f t="shared" si="5"/>
        <v>27971.052861664553</v>
      </c>
      <c r="K20">
        <f t="shared" si="6"/>
        <v>-25136.464745181212</v>
      </c>
      <c r="M20">
        <f>K20+8.3144621*B20*(0.667*LN(0.667) + (1-0.667)*LN(1-0.667))</f>
        <v>-26829.376681432048</v>
      </c>
      <c r="O20">
        <v>0.39999999999999902</v>
      </c>
      <c r="P20">
        <f>(26180-9.2*$B$29+(1-$O20-$O20)*(28370+2.2*$B$29)+(47200-25*$B$29)*(1-$O20-$O20)^2)*($O20)*(1-$O20)+($O20*$E$29) + (1-$O20)*$H$29 + 8.3144621*500*($O20*LN($O20) + (1-$O20)*LN(1-$O20))</f>
        <v>-14091.632402700667</v>
      </c>
      <c r="Q20">
        <f>(26180-9.2*$B$29+(1-$O20-$O20)*(28370+2.2*$B$29)+(47200-25*$B$29)*(1-$O20-$O20)^2+8000)*($O20)*(1-$O20)+($O20*$C$29) + (1-$O20)*($H$29+20000) + 8.3144621*500*(O20*LN(O20) + (1-O20)*LN(1-O20))</f>
        <v>-2049.9662457490253</v>
      </c>
      <c r="R20">
        <f t="shared" si="7"/>
        <v>39094.870581483505</v>
      </c>
      <c r="T20">
        <f>(26180-9.2*$B$44+(1-$O20-$O20)*(28370+2.2*$B$44)+(47200-25*$B$44)*(1-$O20-$O20)^2)*($O20)*(1-$O20)+($O20*$E$44) + (1-$O20)*$H$44 + 8.3144621*800*($O20*LN($O20) + (1-$O20)*LN(1-$O20))</f>
        <v>-35222.691273822398</v>
      </c>
      <c r="U20">
        <f>(26180-9.2*$B$44+(1-$O20-$O20)*(28370+2.2*$B$44)+(47200-25*$B$44)*(1-$O20-$O20)^2+8000)*($O20)*(1-$O20)+($O20*$C$44) + (1-$O20)*($H$44+20000) + 8.3144621*1000*(O20*LN(O20) + (1-O20)*LN(1-O20))</f>
        <v>-23121.52118260994</v>
      </c>
      <c r="V20">
        <f t="shared" si="8"/>
        <v>25946.429267518673</v>
      </c>
      <c r="W20">
        <f>(26180-9.2*$B$44+(1-$O20-$O20)*(28370+2.2*$B$44)+(47200-25*$B$44)*(1-$O20-$O20)^2)*($O20)*(1-$O20)+($O20*$E$44) + (1-$O20)*$H$44 + 8.3144621*800*($O20*LN($O20) + (1-$O20)*LN(1-$O20)) + (10^-9)*(1/(1-O20))^3 + (10^-9)*(1/O20)^3</f>
        <v>-35222.691273802149</v>
      </c>
      <c r="X20">
        <f>(26180-9.2*$B$54+(1-$O20-$O20)*(28370+2.2*$B$54)+(47200-25*$B$54)*(1-$O20-$O20)^2)*($O20)*(1-$O20)+($O20*$E$54) + (1-$O20)*$H$54 + 8.3144621*1000*($O20*LN($O20) + (1-$O20)*LN(1-$O20))</f>
        <v>-51353.081532910437</v>
      </c>
      <c r="Y20">
        <f>(26180-9.2*$B$54+(1-$O20-$O20)*(28370+2.2*$B$54)+(47200-25*$B$54)*(1-$O20-$O20)^2+8000)*($O20)*(1-$O20)+($O20*$C$54) + (1-$O20)*($H$54+20000) + 8.3144621*1000*(O20*LN(O20) + (1-O20)*LN(1-O20))</f>
        <v>-37459.672372289468</v>
      </c>
      <c r="Z20">
        <f t="shared" si="9"/>
        <v>14795.373702194032</v>
      </c>
      <c r="AB20">
        <f>(26180-9.2*$B$79+(1-$O20-$O20)*(28370+2.2*$B$79)+(47200-25*$B$79)*(1-$O20-$O20)^2)*($O20)*(1-$O20)+($O20*$E$79) + (1-$O20)*$H$79 + 8.3144621*1500*($O20*LN($O20) + (1-$O20)*LN(1-$O20))</f>
        <v>-96971.362720671328</v>
      </c>
      <c r="AC20">
        <f>(26180-9.2*$B$79+(1-$O20-$O20)*(28370+2.2*$B$79)+(47200-25*$B$79)*(1-$O20-$O20)^2+8000)*($O20)*(1-$O20)+($O20*$C$79) + (1-$O20)*($H$79+20000) + 8.3144621*1500*(O20*LN(O20) + (1-O20)*LN(1-O20))</f>
        <v>-82522.885061348861</v>
      </c>
      <c r="AD20">
        <f t="shared" si="10"/>
        <v>-20658.307752602152</v>
      </c>
    </row>
    <row r="21" spans="2:30">
      <c r="B21">
        <v>340</v>
      </c>
      <c r="C21">
        <f t="shared" si="0"/>
        <v>-17146.434973227071</v>
      </c>
      <c r="D21">
        <f t="shared" si="1"/>
        <v>-15062.975675661935</v>
      </c>
      <c r="E21">
        <f t="shared" si="2"/>
        <v>-10886.686660055722</v>
      </c>
      <c r="F21">
        <f t="shared" si="3"/>
        <v>-8301.0606332270781</v>
      </c>
      <c r="H21">
        <f t="shared" si="4"/>
        <v>-9777.9779390144067</v>
      </c>
      <c r="I21">
        <f t="shared" si="5"/>
        <v>27057.09920395719</v>
      </c>
      <c r="K21">
        <f t="shared" si="6"/>
        <v>-25510.282628489516</v>
      </c>
      <c r="M21">
        <f>K21+8.3144621*B21*(0.667*LN(0.667) + (1-0.667)*LN(1-0.667))</f>
        <v>-27309.001560756027</v>
      </c>
      <c r="O21">
        <v>0.34999999999999898</v>
      </c>
      <c r="P21">
        <f>(26180-9.2*$B$29+(1-$O21-$O21)*(28370+2.2*$B$29)+(47200-25*$B$29)*(1-$O21-$O21)^2)*($O21)*(1-$O21)+($O21*$E$29) + (1-$O21)*$H$29 + 8.3144621*500*($O21*LN($O21) + (1-$O21)*LN(1-$O21))</f>
        <v>-12962.644416589144</v>
      </c>
      <c r="Q21">
        <f>(26180-9.2*$B$29+(1-$O21-$O21)*(28370+2.2*$B$29)+(47200-25*$B$29)*(1-$O21-$O21)^2+8000)*($O21)*(1-$O21)+($O21*$C$29) + (1-$O21)*($H$29+20000) + 8.3144621*500*(O21*LN(O21) + (1-O21)*LN(1-O21))</f>
        <v>213.81347074354562</v>
      </c>
      <c r="R21">
        <f t="shared" si="7"/>
        <v>68294.870581483614</v>
      </c>
      <c r="T21">
        <f>(26180-9.2*$B$44+(1-$O21-$O21)*(28370+2.2*$B$44)+(47200-25*$B$44)*(1-$O21-$O21)^2)*($O21)*(1-$O21)+($O21*$E$44) + (1-$O21)*$H$44 + 8.3144621*800*($O21*LN($O21) + (1-$O21)*LN(1-$O21))</f>
        <v>-33524.35800237424</v>
      </c>
      <c r="U21">
        <f>(26180-9.2*$B$44+(1-$O21-$O21)*(28370+2.2*$B$44)+(47200-25*$B$44)*(1-$O21-$O21)^2+8000)*($O21)*(1-$O21)+($O21*$C$44) + (1-$O21)*($H$44+20000) + 8.3144621*1000*(O21*LN(O21) + (1-O21)*LN(1-O21))</f>
        <v>-20393.215531282414</v>
      </c>
      <c r="V21">
        <f t="shared" si="8"/>
        <v>55146.42926751879</v>
      </c>
      <c r="W21">
        <f>(26180-9.2*$B$44+(1-$O21-$O21)*(28370+2.2*$B$44)+(47200-25*$B$44)*(1-$O21-$O21)^2)*($O21)*(1-$O21)+($O21*$E$44) + (1-$O21)*$H$44 + 8.3144621*800*($O21*LN($O21) + (1-$O21)*LN(1-$O21)) + (10^-9)*(1/(1-O21))^3 + (10^-9)*(1/O21)^3</f>
        <v>-33524.358002347275</v>
      </c>
      <c r="X21">
        <f>(26180-9.2*$B$54+(1-$O21-$O21)*(28370+2.2*$B$54)+(47200-25*$B$54)*(1-$O21-$O21)^2)*($O21)*(1-$O21)+($O21*$E$54) + (1-$O21)*$H$54 + 8.3144621*1000*($O21*LN($O21) + (1-$O21)*LN(1-$O21))</f>
        <v>-49246.19328360122</v>
      </c>
      <c r="Y21">
        <f>(26180-9.2*$B$54+(1-$O21-$O21)*(28370+2.2*$B$54)+(47200-25*$B$54)*(1-$O21-$O21)^2+8000)*($O21)*(1-$O21)+($O21*$C$54) + (1-$O21)*($H$54+20000) + 8.3144621*1000*(O21*LN(O21) + (1-O21)*LN(1-O21))</f>
        <v>-34449.460268057868</v>
      </c>
      <c r="Z21">
        <f t="shared" si="9"/>
        <v>43995.373702194149</v>
      </c>
      <c r="AB21">
        <f>(26180-9.2*$B$79+(1-$O21-$O21)*(28370+2.2*$B$79)+(47200-25*$B$79)*(1-$O21-$O21)^2)*($O21)*(1-$O21)+($O21*$E$79) + (1-$O21)*$H$79 + 8.3144621*1500*($O21*LN($O21) + (1-$O21)*LN(1-$O21))</f>
        <v>-93767.281393850208</v>
      </c>
      <c r="AC21">
        <f>(26180-9.2*$B$79+(1-$O21-$O21)*(28370+2.2*$B$79)+(47200-25*$B$79)*(1-$O21-$O21)^2+8000)*($O21)*(1-$O21)+($O21*$C$79) + (1-$O21)*($H$79+20000) + 8.3144621*1500*(O21*LN(O21) + (1-O21)*LN(1-O21))</f>
        <v>-78484.863441943031</v>
      </c>
      <c r="AD21">
        <f t="shared" si="10"/>
        <v>8541.6922473979648</v>
      </c>
    </row>
    <row r="22" spans="2:30">
      <c r="B22">
        <v>360</v>
      </c>
      <c r="C22">
        <f t="shared" si="0"/>
        <v>-18240.643473644039</v>
      </c>
      <c r="D22">
        <f t="shared" si="1"/>
        <v>-16221.239214240863</v>
      </c>
      <c r="E22">
        <f t="shared" si="2"/>
        <v>-12173.098234735757</v>
      </c>
      <c r="F22">
        <f t="shared" si="3"/>
        <v>-9601.7471136440254</v>
      </c>
      <c r="H22">
        <f t="shared" si="4"/>
        <v>-10426.793073883497</v>
      </c>
      <c r="I22">
        <f t="shared" si="5"/>
        <v>26114.385938787247</v>
      </c>
      <c r="K22">
        <f t="shared" si="6"/>
        <v>-25916.026673723856</v>
      </c>
      <c r="M22">
        <f>K22+8.3144621*B22*(0.667*LN(0.667) + (1-0.667)*LN(1-0.667))</f>
        <v>-27820.552602006046</v>
      </c>
      <c r="O22">
        <v>0.29999999999999899</v>
      </c>
      <c r="P22">
        <f>(26180-9.2*$B$29+(1-$O22-$O22)*(28370+2.2*$B$29)+(47200-25*$B$29)*(1-$O22-$O22)^2)*($O22)*(1-$O22)+($O22*$E$29) + (1-$O22)*$H$29 + 8.3144621*500*($O22*LN($O22) + (1-$O22)*LN(1-$O22))</f>
        <v>-11950.29493139411</v>
      </c>
      <c r="Q22">
        <f>(26180-9.2*$B$29+(1-$O22-$O22)*(28370+2.2*$B$29)+(47200-25*$B$29)*(1-$O22-$O22)^2+8000)*($O22)*(1-$O22)+($O22*$C$29) + (1-$O22)*($H$29+20000) + 8.3144621*500*(O22*LN(O22) + (1-O22)*LN(1-O22))</f>
        <v>2320.9546863196256</v>
      </c>
      <c r="R22">
        <f t="shared" si="7"/>
        <v>102494.87058148373</v>
      </c>
      <c r="T22">
        <f>(26180-9.2*$B$44+(1-$O22-$O22)*(28370+2.2*$B$44)+(47200-25*$B$44)*(1-$O22-$O22)^2)*($O22)*(1-$O22)+($O22*$E$44) + (1-$O22)*$H$44 + 8.3144621*800*($O22*LN($O22) + (1-$O22)*LN(1-$O22))</f>
        <v>-31921.227332392486</v>
      </c>
      <c r="U22">
        <f>(26180-9.2*$B$44+(1-$O22-$O22)*(28370+2.2*$B$44)+(47200-25*$B$44)*(1-$O22-$O22)^2+8000)*($O22)*(1-$O22)+($O22*$C$44) + (1-$O22)*($H$44+20000) + 8.3144621*1000*(O22*LN(O22) + (1-O22)*LN(1-O22))</f>
        <v>-17781.791881787867</v>
      </c>
      <c r="V22">
        <f t="shared" si="8"/>
        <v>89346.429267518906</v>
      </c>
      <c r="W22">
        <f>(26180-9.2*$B$44+(1-$O22-$O22)*(28370+2.2*$B$44)+(47200-25*$B$44)*(1-$O22-$O22)^2)*($O22)*(1-$O22)+($O22*$E$44) + (1-$O22)*$H$44 + 8.3144621*800*($O22*LN($O22) + (1-$O22)*LN(1-$O22)) + (10^-9)*(1/(1-O22))^3 + (10^-9)*(1/O22)^3</f>
        <v>-31921.227332352533</v>
      </c>
      <c r="X22">
        <f>(26180-9.2*$B$54+(1-$O22-$O22)*(28370+2.2*$B$54)+(47200-25*$B$54)*(1-$O22-$O22)^2)*($O22)*(1-$O22)+($O22*$E$54) + (1-$O22)*$H$54 + 8.3144621*1000*($O22*LN($O22) + (1-$O22)*LN(1-$O22))</f>
        <v>-47220.217036124988</v>
      </c>
      <c r="Y22">
        <f>(26180-9.2*$B$54+(1-$O22-$O22)*(28370+2.2*$B$54)+(47200-25*$B$54)*(1-$O22-$O22)^2+8000)*($O22)*(1-$O22)+($O22*$C$54) + (1-$O22)*($H$54+20000) + 8.3144621*1000*(O22*LN(O22) + (1-O22)*LN(1-O22))</f>
        <v>-31560.160165659261</v>
      </c>
      <c r="Z22">
        <f t="shared" si="9"/>
        <v>78195.373702194265</v>
      </c>
      <c r="AB22">
        <f>(26180-9.2*$B$79+(1-$O22-$O22)*(28370+2.2*$B$79)+(47200-25*$B$79)*(1-$O22-$O22)^2)*($O22)*(1-$O22)+($O22*$E$79) + (1-$O22)*$H$79 + 8.3144621*1500*($O22*LN($O22) + (1-$O22)*LN(1-$O22))</f>
        <v>-90608.385569778548</v>
      </c>
      <c r="AC22">
        <f>(26180-9.2*$B$79+(1-$O22-$O22)*(28370+2.2*$B$79)+(47200-25*$B$79)*(1-$O22-$O22)^2+8000)*($O22)*(1-$O22)+($O22*$C$79) + (1-$O22)*($H$79+20000) + 8.3144621*1500*(O22*LN(O22) + (1-O22)*LN(1-O22))</f>
        <v>-74532.027325286705</v>
      </c>
      <c r="AD22">
        <f t="shared" si="10"/>
        <v>42741.692247398081</v>
      </c>
    </row>
    <row r="23" spans="2:30">
      <c r="B23">
        <v>380</v>
      </c>
      <c r="C23">
        <f t="shared" si="0"/>
        <v>-19366.935984449956</v>
      </c>
      <c r="D23">
        <f t="shared" si="1"/>
        <v>-17412.136991216044</v>
      </c>
      <c r="E23">
        <f t="shared" si="2"/>
        <v>-13492.42720718023</v>
      </c>
      <c r="F23">
        <f t="shared" si="3"/>
        <v>-10934.517604449946</v>
      </c>
      <c r="H23">
        <f t="shared" si="4"/>
        <v>-11103.01904403049</v>
      </c>
      <c r="I23">
        <f t="shared" si="5"/>
        <v>25144.261881685383</v>
      </c>
      <c r="K23">
        <f t="shared" si="6"/>
        <v>-26352.297004310134</v>
      </c>
      <c r="M23">
        <f>K23+8.3144621*B23*(0.667*LN(0.667) + (1-0.667)*LN(1-0.667))</f>
        <v>-28362.629928607999</v>
      </c>
      <c r="O23">
        <v>0.249999999999999</v>
      </c>
      <c r="P23">
        <f>(26180-9.2*$B$29+(1-$O23-$O23)*(28370+2.2*$B$29)+(47200-25*$B$29)*(1-$O23-$O23)^2)*($O23)*(1-$O23)+($O23*$E$29) + (1-$O23)*$H$29 + 8.3144621*500*($O23*LN($O23) + (1-$O23)*LN(1-$O23))</f>
        <v>-11167.794753249185</v>
      </c>
      <c r="Q23">
        <f>(26180-9.2*$B$29+(1-$O23-$O23)*(28370+2.2*$B$29)+(47200-25*$B$29)*(1-$O23-$O23)^2+8000)*($O23)*(1-$O23)+($O23*$C$29) + (1-$O23)*($H$29+20000) + 8.3144621*500*(O23*LN(O23) + (1-O23)*LN(1-O23))</f>
        <v>4158.2465948455974</v>
      </c>
      <c r="R23">
        <f t="shared" si="7"/>
        <v>141694.87058148382</v>
      </c>
      <c r="T23">
        <f>(26180-9.2*$B$44+(1-$O23-$O23)*(28370+2.2*$B$44)+(47200-25*$B$44)*(1-$O23-$O23)^2)*($O23)*(1-$O23)+($O23*$E$44) + (1-$O23)*$H$44 + 8.3144621*800*($O23*LN($O23) + (1-$O23)*LN(1-$O23))</f>
        <v>-30509.431553690891</v>
      </c>
      <c r="U23">
        <f>(26180-9.2*$B$44+(1-$O23-$O23)*(28370+2.2*$B$44)+(47200-25*$B$44)*(1-$O23-$O23)^2+8000)*($O23)*(1-$O23)+($O23*$C$44) + (1-$O23)*($H$44+20000) + 8.3144621*1000*(O23*LN(O23) + (1-O23)*LN(1-O23))</f>
        <v>-15381.836846393537</v>
      </c>
      <c r="V23">
        <f t="shared" si="8"/>
        <v>128546.42926751899</v>
      </c>
      <c r="W23">
        <f>(26180-9.2*$B$44+(1-$O23-$O23)*(28370+2.2*$B$44)+(47200-25*$B$44)*(1-$O23-$O23)^2)*($O23)*(1-$O23)+($O23*$E$44) + (1-$O23)*$H$44 + 8.3144621*800*($O23*LN($O23) + (1-$O23)*LN(1-$O23)) + (10^-9)*(1/(1-O23))^3 + (10^-9)*(1/O23)^3</f>
        <v>-30509.431553624519</v>
      </c>
      <c r="X23">
        <f>(26180-9.2*$B$54+(1-$O23-$O23)*(28370+2.2*$B$54)+(47200-25*$B$54)*(1-$O23-$O23)^2)*($O23)*(1-$O23)+($O23*$E$54) + (1-$O23)*$H$54 + 8.3144621*1000*($O23*LN($O23) + (1-$O23)*LN(1-$O23))</f>
        <v>-45359.899402748975</v>
      </c>
      <c r="Y23">
        <f>(26180-9.2*$B$54+(1-$O23-$O23)*(28370+2.2*$B$54)+(47200-25*$B$54)*(1-$O23-$O23)^2+8000)*($O23)*(1-$O23)+($O23*$C$54) + (1-$O23)*($H$54+20000) + 8.3144621*1000*(O23*LN(O23) + (1-O23)*LN(1-O23))</f>
        <v>-28876.518677360866</v>
      </c>
      <c r="Z23">
        <f t="shared" si="9"/>
        <v>117395.37370219435</v>
      </c>
      <c r="AB23">
        <f>(26180-9.2*$B$79+(1-$O23-$O23)*(28370+2.2*$B$79)+(47200-25*$B$79)*(1-$O23-$O23)^2)*($O23)*(1-$O23)+($O23*$E$79) + (1-$O23)*$H$79 + 8.3144621*1500*($O23*LN($O23) + (1-$O23)*LN(1-$O23))</f>
        <v>-87550.957666857212</v>
      </c>
      <c r="AC23">
        <f>(26180-9.2*$B$79+(1-$O23-$O23)*(28370+2.2*$B$79)+(47200-25*$B$79)*(1-$O23-$O23)^2+8000)*($O23)*(1-$O23)+($O23*$C$79) + (1-$O23)*($H$79+20000) + 8.3144621*1500*(O23*LN(O23) + (1-O23)*LN(1-O23))</f>
        <v>-70720.659129780674</v>
      </c>
      <c r="AD23">
        <f t="shared" si="10"/>
        <v>81941.692247398169</v>
      </c>
    </row>
    <row r="24" spans="2:30">
      <c r="B24">
        <v>400</v>
      </c>
      <c r="C24">
        <f t="shared" si="0"/>
        <v>-20524.04798878482</v>
      </c>
      <c r="D24">
        <f t="shared" si="1"/>
        <v>-18634.54139219736</v>
      </c>
      <c r="E24">
        <f t="shared" si="2"/>
        <v>-14843.543574634225</v>
      </c>
      <c r="F24">
        <f t="shared" si="3"/>
        <v>-12298.107588784813</v>
      </c>
      <c r="H24">
        <f t="shared" si="4"/>
        <v>-11805.427723035617</v>
      </c>
      <c r="I24">
        <f t="shared" si="5"/>
        <v>24147.955172496302</v>
      </c>
      <c r="K24">
        <f t="shared" si="6"/>
        <v>-26817.841233535088</v>
      </c>
      <c r="M24">
        <f>K24+8.3144621*B24*(0.667*LN(0.667) + (1-0.667)*LN(1-0.667))</f>
        <v>-28933.981153848632</v>
      </c>
      <c r="O24">
        <v>0.19999999999999901</v>
      </c>
      <c r="P24">
        <f>(26180-9.2*$B$29+(1-$O24-$O24)*(28370+2.2*$B$29)+(47200-25*$B$29)*(1-$O24-$O24)^2)*($O24)*(1-$O24)+($O24*$E$29) + (1-$O24)*$H$29 + 8.3144621*500*($O24*LN($O24) + (1-$O24)*LN(1-$O24))</f>
        <v>-10746.982864140549</v>
      </c>
      <c r="Q24">
        <f>(26180-9.2*$B$29+(1-$O24-$O24)*(28370+2.2*$B$29)+(47200-25*$B$29)*(1-$O24-$O24)^2+8000)*($O24)*(1-$O24)+($O24*$C$29) + (1-$O24)*($H$29+20000) + 8.3144621*500*(O24*LN(O24) + (1-O24)*LN(1-O24))</f>
        <v>5593.8502143352798</v>
      </c>
      <c r="R24">
        <f t="shared" si="7"/>
        <v>185894.8705814839</v>
      </c>
      <c r="T24">
        <f>(26180-9.2*$B$44+(1-$O24-$O24)*(28370+2.2*$B$44)+(47200-25*$B$44)*(1-$O24-$O24)^2)*($O24)*(1-$O24)+($O24*$E$44) + (1-$O24)*$H$44 + 8.3144621*800*($O24*LN($O24) + (1-$O24)*LN(1-$O24))</f>
        <v>-29397.916037447358</v>
      </c>
      <c r="U24">
        <f>(26180-9.2*$B$44+(1-$O24-$O24)*(28370+2.2*$B$44)+(47200-25*$B$44)*(1-$O24-$O24)^2+8000)*($O24)*(1-$O24)+($O24*$C$44) + (1-$O24)*($H$44+20000) + 8.3144621*1000*(O24*LN(O24) + (1-O24)*LN(1-O24))</f>
        <v>-13299.873389071781</v>
      </c>
      <c r="V24">
        <f t="shared" si="8"/>
        <v>172746.4292675191</v>
      </c>
      <c r="W24">
        <f>(26180-9.2*$B$44+(1-$O24-$O24)*(28370+2.2*$B$44)+(47200-25*$B$44)*(1-$O24-$O24)^2)*($O24)*(1-$O24)+($O24*$E$44) + (1-$O24)*$H$44 + 8.3144621*800*($O24*LN($O24) + (1-$O24)*LN(1-$O24)) + (10^-9)*(1/(1-O24))^3 + (10^-9)*(1/O24)^3</f>
        <v>-29397.916037320403</v>
      </c>
      <c r="X24">
        <f>(26180-9.2*$B$54+(1-$O24-$O24)*(28370+2.2*$B$54)+(47200-25*$B$54)*(1-$O24-$O24)^2)*($O24)*(1-$O24)+($O24*$E$54) + (1-$O24)*$H$54 + 8.3144621*1000*($O24*LN($O24) + (1-$O24)*LN(1-$O24))</f>
        <v>-43758.923347445525</v>
      </c>
      <c r="Y24">
        <f>(26180-9.2*$B$54+(1-$O24-$O24)*(28370+2.2*$B$54)+(47200-25*$B$54)*(1-$O24-$O24)^2+8000)*($O24)*(1-$O24)+($O24*$C$54) + (1-$O24)*($H$54+20000) + 8.3144621*1000*(O24*LN(O24) + (1-O24)*LN(1-O24))</f>
        <v>-26492.218767135037</v>
      </c>
      <c r="Z24">
        <f t="shared" si="9"/>
        <v>161595.37370219443</v>
      </c>
      <c r="AB24">
        <f>(26180-9.2*$B$79+(1-$O24-$O24)*(28370+2.2*$B$79)+(47200-25*$B$79)*(1-$O24-$O24)^2)*($O24)*(1-$O24)+($O24*$E$79) + (1-$O24)*$H$79 + 8.3144621*1500*($O24*LN($O24) + (1-$O24)*LN(1-$O24))</f>
        <v>-84650.524631044726</v>
      </c>
      <c r="AC24">
        <f>(26180-9.2*$B$79+(1-$O24-$O24)*(28370+2.2*$B$79)+(47200-25*$B$79)*(1-$O24-$O24)^2+8000)*($O24)*(1-$O24)+($O24*$C$79) + (1-$O24)*($H$79+20000) + 8.3144621*1500*(O24*LN(O24) + (1-O24)*LN(1-O24))</f>
        <v>-67106.285801383492</v>
      </c>
      <c r="AD24">
        <f t="shared" si="10"/>
        <v>126141.69224739826</v>
      </c>
    </row>
    <row r="25" spans="2:30">
      <c r="B25">
        <v>420</v>
      </c>
      <c r="C25">
        <f t="shared" si="0"/>
        <v>-21710.853871996653</v>
      </c>
      <c r="D25">
        <f t="shared" si="1"/>
        <v>-19887.418479183962</v>
      </c>
      <c r="E25">
        <f t="shared" si="2"/>
        <v>-16225.378139895887</v>
      </c>
      <c r="F25">
        <f t="shared" si="3"/>
        <v>-13691.391451996646</v>
      </c>
      <c r="H25">
        <f t="shared" si="4"/>
        <v>-12532.897331781802</v>
      </c>
      <c r="I25">
        <f t="shared" si="5"/>
        <v>23126.587606901452</v>
      </c>
      <c r="K25">
        <f t="shared" si="6"/>
        <v>-27311.53502525837</v>
      </c>
      <c r="M25">
        <f>K25+8.3144621*B25*(0.667*LN(0.667) + (1-0.667)*LN(1-0.667))</f>
        <v>-29533.48194158759</v>
      </c>
      <c r="O25">
        <v>0.149999999999999</v>
      </c>
      <c r="P25">
        <f>(26180-9.2*$B$29+(1-$O25-$O25)*(28370+2.2*$B$29)+(47200-25*$B$29)*(1-$O25-$O25)^2)*($O25)*(1-$O25)+($O25*$E$29) + (1-$O25)*$H$29 + 8.3144621*500*($O25*LN($O25) + (1-$O25)*LN(1-$O25))</f>
        <v>-10836.775458435297</v>
      </c>
      <c r="Q25">
        <f>(26180-9.2*$B$29+(1-$O25-$O25)*(28370+2.2*$B$29)+(47200-25*$B$29)*(1-$O25-$O25)^2+8000)*($O25)*(1-$O25)+($O25*$C$29) + (1-$O25)*($H$29+20000) + 8.3144621*500*(O25*LN(O25) + (1-O25)*LN(1-O25))</f>
        <v>6478.8493504215785</v>
      </c>
      <c r="R25">
        <f t="shared" si="7"/>
        <v>235094.87058148399</v>
      </c>
      <c r="T25">
        <f>(26180-9.2*$B$44+(1-$O25-$O25)*(28370+2.2*$B$44)+(47200-25*$B$44)*(1-$O25-$O25)^2)*($O25)*(1-$O25)+($O25*$E$44) + (1-$O25)*$H$44 + 8.3144621*800*($O25*LN($O25) + (1-$O25)*LN(1-$O25))</f>
        <v>-28705.957694649238</v>
      </c>
      <c r="U25">
        <f>(26180-9.2*$B$44+(1-$O25-$O25)*(28370+2.2*$B$44)+(47200-25*$B$44)*(1-$O25-$O25)^2+8000)*($O25)*(1-$O25)+($O25*$C$44) + (1-$O25)*($H$44+20000) + 8.3144621*1000*(O25*LN(O25) + (1-O25)*LN(1-O25))</f>
        <v>-11651.258898556784</v>
      </c>
      <c r="V25">
        <f t="shared" si="8"/>
        <v>221946.42926751915</v>
      </c>
      <c r="W25">
        <f>(26180-9.2*$B$44+(1-$O25-$O25)*(28370+2.2*$B$44)+(47200-25*$B$44)*(1-$O25-$O25)^2)*($O25)*(1-$O25)+($O25*$E$44) + (1-$O25)*$H$44 + 8.3144621*800*($O25*LN($O25) + (1-$O25)*LN(1-$O25)) + (10^-9)*(1/(1-O25))^3 + (10^-9)*(1/O25)^3</f>
        <v>-28705.957694351313</v>
      </c>
      <c r="X25">
        <f>(26180-9.2*$B$54+(1-$O25-$O25)*(28370+2.2*$B$54)+(47200-25*$B$54)*(1-$O25-$O25)^2)*($O25)*(1-$O25)+($O25*$E$54) + (1-$O25)*$H$54 + 8.3144621*1000*($O25*LN($O25) + (1-$O25)*LN(1-$O25))</f>
        <v>-42516.806258948855</v>
      </c>
      <c r="Y25">
        <f>(26180-9.2*$B$54+(1-$O25-$O25)*(28370+2.2*$B$54)+(47200-25*$B$54)*(1-$O25-$O25)^2+8000)*($O25)*(1-$O25)+($O25*$C$54) + (1-$O25)*($H$54+20000) + 8.3144621*1000*(O25*LN(O25) + (1-O25)*LN(1-O25))</f>
        <v>-24506.77782371598</v>
      </c>
      <c r="Z25">
        <f t="shared" si="9"/>
        <v>210795.37370219454</v>
      </c>
      <c r="AB25">
        <f>(26180-9.2*$B$79+(1-$O25-$O25)*(28370+2.2*$B$79)+(47200-25*$B$79)*(1-$O25-$O25)^2)*($O25)*(1-$O25)+($O25*$E$79) + (1-$O25)*$H$79 + 8.3144621*1500*($O25*LN($O25) + (1-$O25)*LN(1-$O25))</f>
        <v>-81957.205045442402</v>
      </c>
      <c r="AC25">
        <f>(26180-9.2*$B$79+(1-$O25-$O25)*(28370+2.2*$B$79)+(47200-25*$B$79)*(1-$O25-$O25)^2+8000)*($O25)*(1-$O25)+($O25*$C$79) + (1-$O25)*($H$79+20000) + 8.3144621*1500*(O25*LN(O25) + (1-O25)*LN(1-O25))</f>
        <v>-63739.025923196466</v>
      </c>
      <c r="AD25">
        <f t="shared" si="10"/>
        <v>175341.69224739834</v>
      </c>
    </row>
    <row r="26" spans="2:30">
      <c r="B26">
        <v>440</v>
      </c>
      <c r="C26">
        <f t="shared" si="0"/>
        <v>-22926.348641492612</v>
      </c>
      <c r="D26">
        <f t="shared" si="1"/>
        <v>-21169.817976245398</v>
      </c>
      <c r="E26">
        <f t="shared" si="2"/>
        <v>-17636.922275124507</v>
      </c>
      <c r="F26">
        <f t="shared" si="3"/>
        <v>-15113.364201492614</v>
      </c>
      <c r="H26">
        <f t="shared" si="4"/>
        <v>-13284.400015633735</v>
      </c>
      <c r="I26">
        <f t="shared" si="5"/>
        <v>22081.187059761214</v>
      </c>
      <c r="K26">
        <f t="shared" si="6"/>
        <v>-27832.36576620632</v>
      </c>
      <c r="M26">
        <f>K26+8.3144621*B26*(0.667*LN(0.667) + (1-0.667)*LN(1-0.667))</f>
        <v>-30160.119678551218</v>
      </c>
      <c r="O26">
        <v>9.9999999999999006E-2</v>
      </c>
      <c r="P26">
        <f>(26180-9.2*$B$29+(1-$O26-$O26)*(28370+2.2*$B$29)+(47200-25*$B$29)*(1-$O26-$O26)^2)*($O26)*(1-$O26)+($O26*$E$29) + (1-$O26)*$H$29 + 8.3144621*500*($O26*LN($O26) + (1-$O26)*LN(1-$O26))</f>
        <v>-11599.362886279021</v>
      </c>
      <c r="Q26">
        <f>(26180-9.2*$B$29+(1-$O26-$O26)*(28370+2.2*$B$29)+(47200-25*$B$29)*(1-$O26-$O26)^2+8000)*($O26)*(1-$O26)+($O26*$C$29) + (1-$O26)*($H$29+20000) + 8.3144621*500*(O26*LN(O26) + (1-O26)*LN(1-O26))</f>
        <v>6651.0536529589026</v>
      </c>
      <c r="R26">
        <f t="shared" si="7"/>
        <v>289294.87058148411</v>
      </c>
      <c r="T26">
        <f>(26180-9.2*$B$44+(1-$O26-$O26)*(28370+2.2*$B$44)+(47200-25*$B$44)*(1-$O26-$O26)^2)*($O26)*(1-$O26)+($O26*$E$44) + (1-$O26)*$H$44 + 8.3144621*800*($O26*LN($O26) + (1-$O26)*LN(1-$O26))</f>
        <v>-28557.080085529484</v>
      </c>
      <c r="U26">
        <f>(26180-9.2*$B$44+(1-$O26-$O26)*(28370+2.2*$B$44)+(47200-25*$B$44)*(1-$O26-$O26)^2+8000)*($O26)*(1-$O26)+($O26*$C$44) + (1-$O26)*($H$44+20000) + 8.3144621*1000*(O26*LN(O26) + (1-O26)*LN(1-O26))</f>
        <v>-10552.57907513974</v>
      </c>
      <c r="V26">
        <f t="shared" si="8"/>
        <v>276146.42926751927</v>
      </c>
      <c r="W26">
        <f>(26180-9.2*$B$44+(1-$O26-$O26)*(28370+2.2*$B$44)+(47200-25*$B$44)*(1-$O26-$O26)^2)*($O26)*(1-$O26)+($O26*$E$44) + (1-$O26)*$H$44 + 8.3144621*800*($O26*LN($O26) + (1-$O26)*LN(1-$O26)) + (10^-9)*(1/(1-O26))^3 + (10^-9)*(1/O26)^3</f>
        <v>-28557.080084528112</v>
      </c>
      <c r="X26">
        <f>(26180-9.2*$B$54+(1-$O26-$O26)*(28370+2.2*$B$54)+(47200-25*$B$54)*(1-$O26-$O26)^2)*($O26)*(1-$O26)+($O26*$E$54) + (1-$O26)*$H$54 + 8.3144621*1000*($O26*LN($O26) + (1-$O26)*LN(1-$O26))</f>
        <v>-41731.293837550118</v>
      </c>
      <c r="Y26">
        <f>(26180-9.2*$B$54+(1-$O26-$O26)*(28370+2.2*$B$54)+(47200-25*$B$54)*(1-$O26-$O26)^2+8000)*($O26)*(1-$O26)+($O26*$C$54) + (1-$O26)*($H$54+20000) + 8.3144621*1000*(O26*LN(O26) + (1-O26)*LN(1-O26))</f>
        <v>-23017.941547394868</v>
      </c>
      <c r="Z26">
        <f t="shared" si="9"/>
        <v>264995.37370219466</v>
      </c>
      <c r="AB26">
        <f>(26180-9.2*$B$79+(1-$O26-$O26)*(28370+2.2*$B$79)+(47200-25*$B$79)*(1-$O26-$O26)^2)*($O26)*(1-$O26)+($O26*$E$79) + (1-$O26)*$H$79 + 8.3144621*1500*($O26*LN($O26) + (1-$O26)*LN(1-$O26))</f>
        <v>-79504.299960486998</v>
      </c>
      <c r="AC26">
        <f>(26180-9.2*$B$79+(1-$O26-$O26)*(28370+2.2*$B$79)+(47200-25*$B$79)*(1-$O26-$O26)^2+8000)*($O26)*(1-$O26)+($O26*$C$79) + (1-$O26)*($H$79+20000) + 8.3144621*1500*(O26*LN(O26) + (1-O26)*LN(1-O26))</f>
        <v>-60652.180545656374</v>
      </c>
      <c r="AD26">
        <f t="shared" si="10"/>
        <v>229541.69224739846</v>
      </c>
    </row>
    <row r="27" spans="2:30">
      <c r="B27">
        <v>460</v>
      </c>
      <c r="C27">
        <f t="shared" si="0"/>
        <v>-24169.632637573475</v>
      </c>
      <c r="D27">
        <f t="shared" si="1"/>
        <v>-22480.864359152056</v>
      </c>
      <c r="E27">
        <f t="shared" si="2"/>
        <v>-19077.225930085082</v>
      </c>
      <c r="F27">
        <f t="shared" si="3"/>
        <v>-16563.126177573464</v>
      </c>
      <c r="H27">
        <f t="shared" si="4"/>
        <v>-14058.99110611301</v>
      </c>
      <c r="I27">
        <f t="shared" si="5"/>
        <v>21012.698224015741</v>
      </c>
      <c r="K27">
        <f t="shared" si="6"/>
        <v>-28379.418793753321</v>
      </c>
      <c r="M27">
        <f>K27+8.3144621*B27*(0.667*LN(0.667) + (1-0.667)*LN(1-0.667))</f>
        <v>-30812.979702113895</v>
      </c>
      <c r="O27">
        <v>4.9999999999998997E-2</v>
      </c>
      <c r="P27">
        <f>(26180-9.2*$B$29+(1-$O27-$O27)*(28370+2.2*$B$29)+(47200-25*$B$29)*(1-$O27-$O27)^2)*($O27)*(1-$O27)+($O27*$E$29) + (1-$O27)*$H$29 + 8.3144621*500*($O27*LN($O27) + (1-$O27)*LN(1-$O27))</f>
        <v>-13197.648330984253</v>
      </c>
      <c r="Q27">
        <f>(26180-9.2*$B$29+(1-$O27-$O27)*(28370+2.2*$B$29)+(47200-25*$B$29)*(1-$O27-$O27)^2+8000)*($O27)*(1-$O27)+($O27*$C$29) + (1-$O27)*($H$29+20000) + 8.3144621*500*(O27*LN(O27) + (1-O27)*LN(1-O27))</f>
        <v>5947.5599386347158</v>
      </c>
      <c r="R27">
        <f t="shared" si="7"/>
        <v>348494.87058148417</v>
      </c>
      <c r="T27">
        <f>(26180-9.2*$B$44+(1-$O27-$O27)*(28370+2.2*$B$44)+(47200-25*$B$44)*(1-$O27-$O27)^2)*($O27)*(1-$O27)+($O27*$E$44) + (1-$O27)*$H$44 + 8.3144621*800*($O27*LN($O27) + (1-$O27)*LN(1-$O27))</f>
        <v>-29058.955303388128</v>
      </c>
      <c r="U27">
        <f>(26180-9.2*$B$44+(1-$O27-$O27)*(28370+2.2*$B$44)+(47200-25*$B$44)*(1-$O27-$O27)^2+8000)*($O27)*(1-$O27)+($O27*$C$44) + (1-$O27)*($H$44+20000) + 8.3144621*1000*(O27*LN(O27) + (1-O27)*LN(1-O27))</f>
        <v>-10096.525285445707</v>
      </c>
      <c r="V27">
        <f t="shared" si="8"/>
        <v>335346.42926751933</v>
      </c>
      <c r="W27">
        <f>(26180-9.2*$B$44+(1-$O27-$O27)*(28370+2.2*$B$44)+(47200-25*$B$44)*(1-$O27-$O27)^2)*($O27)*(1-$O27)+($O27*$E$44) + (1-$O27)*$H$44 + 8.3144621*800*($O27*LN($O27) + (1-$O27)*LN(1-$O27)) + (10^-9)*(1/(1-O27))^3 + (10^-9)*(1/O27)^3</f>
        <v>-29058.955295386961</v>
      </c>
      <c r="X27">
        <f>(26180-9.2*$B$54+(1-$O27-$O27)*(28370+2.2*$B$54)+(47200-25*$B$54)*(1-$O27-$O27)^2)*($O27)*(1-$O27)+($O27*$E$54) + (1-$O27)*$H$54 + 8.3144621*1000*($O27*LN($O27) + (1-$O27)*LN(1-$O27))</f>
        <v>-41473.237449874403</v>
      </c>
      <c r="Y27">
        <f>(26180-9.2*$B$54+(1-$O27-$O27)*(28370+2.2*$B$54)+(47200-25*$B$54)*(1-$O27-$O27)^2+8000)*($O27)*(1-$O27)+($O27*$C$54) + (1-$O27)*($H$54+20000) + 8.3144621*1000*(O27*LN(O27) + (1-O27)*LN(1-O27))</f>
        <v>-22096.561304796771</v>
      </c>
      <c r="Z27">
        <f t="shared" si="9"/>
        <v>324195.37370219472</v>
      </c>
      <c r="AB27">
        <f>(26180-9.2*$B$79+(1-$O27-$O27)*(28370+2.2*$B$79)+(47200-25*$B$79)*(1-$O27-$O27)^2)*($O27)*(1-$O27)+($O27*$E$79) + (1-$O27)*$H$79 + 8.3144621*1500*($O27*LN($O27) + (1-$O27)*LN(1-$O27))</f>
        <v>-77270.608926116111</v>
      </c>
      <c r="AC27">
        <f>(26180-9.2*$B$79+(1-$O27-$O27)*(28370+2.2*$B$79)+(47200-25*$B$79)*(1-$O27-$O27)^2+8000)*($O27)*(1-$O27)+($O27*$C$79) + (1-$O27)*($H$79+20000) + 8.3144621*1500*(O27*LN(O27) + (1-O27)*LN(1-O27))</f>
        <v>-57824.549218700784</v>
      </c>
      <c r="AD27">
        <f t="shared" si="10"/>
        <v>288741.69224739855</v>
      </c>
    </row>
    <row r="28" spans="2:30">
      <c r="B28">
        <v>480</v>
      </c>
      <c r="C28">
        <f t="shared" si="0"/>
        <v>-25439.898666585497</v>
      </c>
      <c r="D28">
        <f t="shared" si="1"/>
        <v>-23819.748984672922</v>
      </c>
      <c r="E28">
        <f t="shared" si="2"/>
        <v>-20545.394707308966</v>
      </c>
      <c r="F28">
        <f t="shared" si="3"/>
        <v>-18039.870186585489</v>
      </c>
      <c r="H28">
        <f t="shared" si="4"/>
        <v>-14855.799841619984</v>
      </c>
      <c r="I28">
        <f t="shared" si="5"/>
        <v>19921.991890596655</v>
      </c>
      <c r="K28">
        <f t="shared" si="6"/>
        <v>-28951.865724930325</v>
      </c>
      <c r="M28">
        <f>K28+8.3144621*B28*(0.667*LN(0.667) + (1-0.667)*LN(1-0.667))</f>
        <v>-31491.233629306578</v>
      </c>
      <c r="O28">
        <v>1E-3</v>
      </c>
      <c r="P28">
        <f>(26180-9.2*$B$29+(1-$O28-$O28)*(28370+2.2*$B$29)+(47200-25*$B$29)*(1-$O28-$O28)^2)*($O28)*(1-$O28)+($O28*$E$29) + (1-$O28)*$H$29 + 8.3144621*500*($O28*LN($O28) + (1-$O28)*LN(1-$O28))</f>
        <v>-15627.793344659211</v>
      </c>
      <c r="Q28">
        <f>(26180-9.2*$B$29+(1-$O28-$O28)*(28370+2.2*$B$29)+(47200-25*$B$29)*(1-$O28-$O28)^2+8000)*($O28)*(1-$O28)+($O28*$C$29) + (1-$O28)*($H$29+20000) + 8.3144621*500*(O28*LN(O28) + (1-O28)*LN(1-O28))</f>
        <v>4355.502820733167</v>
      </c>
      <c r="R28">
        <f t="shared" si="7"/>
        <v>411361.870581483</v>
      </c>
      <c r="T28">
        <f>(26180-9.2*$B$44+(1-$O28-$O28)*(28370+2.2*$B$44)+(47200-25*$B$44)*(1-$O28-$O28)^2)*($O28)*(1-$O28)+($O28*$E$44) + (1-$O28)*$H$44 + 8.3144621*800*($O28*LN($O28) + (1-$O28)*LN(1-$O28))</f>
        <v>-30103.284277962521</v>
      </c>
      <c r="U28">
        <f>(26180-9.2*$B$44+(1-$O28-$O28)*(28370+2.2*$B$44)+(47200-25*$B$44)*(1-$O28-$O28)^2+8000)*($O28)*(1-$O28)+($O28*$C$44) + (1-$O28)*($H$44+20000) + 8.3144621*1000*(O28*LN(O28) + (1-O28)*LN(1-O28))</f>
        <v>-10130.190402324522</v>
      </c>
      <c r="V28">
        <f t="shared" si="8"/>
        <v>398213.42926751816</v>
      </c>
      <c r="W28">
        <f>(26180-9.2*$B$44+(1-$O28-$O28)*(28370+2.2*$B$44)+(47200-25*$B$44)*(1-$O28-$O28)^2)*($O28)*(1-$O28)+($O28*$E$44) + (1-$O28)*$H$44 + 8.3144621*800*($O28*LN($O28) + (1-$O28)*LN(1-$O28)) + (10^-9)*(1/(1-O28))^3 + (10^-9)*(1/O28)^3</f>
        <v>-30102.284277961517</v>
      </c>
      <c r="X28">
        <f>(26180-9.2*$B$54+(1-$O28-$O28)*(28370+2.2*$B$54)+(47200-25*$B$54)*(1-$O28-$O28)^2)*($O28)*(1-$O28)+($O28*$E$54) + (1-$O28)*$H$54 + 8.3144621*1000*($O28*LN($O28) + (1-$O28)*LN(1-$O28))</f>
        <v>-41565.277439831167</v>
      </c>
      <c r="Y28">
        <f>(26180-9.2*$B$54+(1-$O28-$O28)*(28370+2.2*$B$54)+(47200-25*$B$54)*(1-$O28-$O28)^2+8000)*($O28)*(1-$O28)+($O28*$C$54) + (1-$O28)*($H$54+20000) + 8.3144621*1000*(O28*LN(O28) + (1-O28)*LN(1-O28))</f>
        <v>-21577.351916929612</v>
      </c>
      <c r="Z28">
        <f t="shared" si="9"/>
        <v>387062.37370219355</v>
      </c>
      <c r="AB28">
        <f>(26180-9.2*$B$79+(1-$O28-$O28)*(28370+2.2*$B$79)+(47200-25*$B$79)*(1-$O28-$O28)^2)*($O28)*(1-$O28)+($O28*$E$79) + (1-$O28)*$H$79 + 8.3144621*1500*($O28*LN($O28) + (1-$O28)*LN(1-$O28))</f>
        <v>-74907.636934326729</v>
      </c>
      <c r="AC28">
        <f>(26180-9.2*$B$79+(1-$O28-$O28)*(28370+2.2*$B$79)+(47200-25*$B$79)*(1-$O28-$O28)^2+8000)*($O28)*(1-$O28)+($O28*$C$79) + (1-$O28)*($H$79+20000) + 8.3144621*1500*(O28*LN(O28) + (1-O28)*LN(1-O28))</f>
        <v>-54918.323740178435</v>
      </c>
      <c r="AD28">
        <f t="shared" si="10"/>
        <v>351608.69224739738</v>
      </c>
    </row>
    <row r="29" spans="2:30">
      <c r="B29">
        <v>500</v>
      </c>
      <c r="C29">
        <f t="shared" si="0"/>
        <v>-26736.421107474111</v>
      </c>
      <c r="D29">
        <f t="shared" si="1"/>
        <v>-25185.723163030638</v>
      </c>
      <c r="E29">
        <f t="shared" si="2"/>
        <v>-22040.586499853158</v>
      </c>
      <c r="F29">
        <f t="shared" si="3"/>
        <v>-19542.870607474106</v>
      </c>
      <c r="H29">
        <f t="shared" si="4"/>
        <v>-15674.021339427143</v>
      </c>
      <c r="I29">
        <f t="shared" si="5"/>
        <v>18809.872977127532</v>
      </c>
      <c r="K29">
        <f t="shared" si="6"/>
        <v>-29548.95451812512</v>
      </c>
      <c r="M29">
        <f>K29+8.3144621*B29*(0.667*LN(0.667) + (1-0.667)*LN(1-0.667))</f>
        <v>-32194.129418517048</v>
      </c>
      <c r="O29">
        <v>1E-4</v>
      </c>
      <c r="P29">
        <f>(26180-9.2*$B$29+(1-$O29-$O29)*(28370+2.2*$B$29)+(47200-25*$B$29)*(1-$O29-$O29)^2)*($O29)*(1-$O29)+($O29*$E$29) + (1-$O29)*$H$29 + 8.3144621*500*($O29*LN($O29) + (1-$O29)*LN(1-$O29))</f>
        <v>-15670.330484122358</v>
      </c>
      <c r="Q29">
        <f>(26180-9.2*$B$29+(1-$O29-$O29)*(28370+2.2*$B$29)+(47200-25*$B$29)*(1-$O29-$O29)^2+8000)*($O29)*(1-$O29)+($O29*$C$29) + (1-$O29)*($H$29+20000) + 8.3144621*500*(O29*LN(O29) + (1-O29)*LN(1-O29))</f>
        <v>4327.9998524168814</v>
      </c>
      <c r="R29">
        <f t="shared" si="7"/>
        <v>412561.48058148305</v>
      </c>
      <c r="T29">
        <f>(26180-9.2*$B$44+(1-$O29-$O29)*(28370+2.2*$B$44)+(47200-25*$B$44)*(1-$O29-$O29)^2)*($O29)*(1-$O29)+($O29*$E$44) + (1-$O29)*$H$44 + 8.3144621*800*($O29*LN($O29) + (1-$O29)*LN(1-$O29))</f>
        <v>-30110.33572724737</v>
      </c>
      <c r="U29">
        <f>(26180-9.2*$B$44+(1-$O29-$O29)*(28370+2.2*$B$44)+(47200-25*$B$44)*(1-$O29-$O29)^2+8000)*($O29)*(1-$O29)+($O29*$C$44) + (1-$O29)*($H$44+20000) + 8.3144621*1000*(O29*LN(O29) + (1-O29)*LN(1-O29))</f>
        <v>-10113.408589670935</v>
      </c>
      <c r="V29">
        <f t="shared" si="8"/>
        <v>399413.03926751821</v>
      </c>
      <c r="W29">
        <f>(26180-9.2*$B$44+(1-$O29-$O29)*(28370+2.2*$B$44)+(47200-25*$B$44)*(1-$O29-$O29)^2)*($O29)*(1-$O29)+($O29*$E$44) + (1-$O29)*$H$44 + 8.3144621*800*($O29*LN($O29) + (1-$O29)*LN(1-$O29)) + (10^-9)*(1/(1-O29))^3 + (10^-9)*(1/O29)^3</f>
        <v>-29110.335727246369</v>
      </c>
      <c r="X29">
        <f>(26180-9.2*$B$54+(1-$O29-$O29)*(28370+2.2*$B$54)+(47200-25*$B$54)*(1-$O29-$O29)^2)*($O29)*(1-$O29)+($O29*$E$54) + (1-$O29)*$H$54 + 8.3144621*1000*($O29*LN($O29) + (1-$O29)*LN(1-$O29))</f>
        <v>-41548.149916153023</v>
      </c>
      <c r="Y29">
        <f>(26180-9.2*$B$54+(1-$O29-$O29)*(28370+2.2*$B$54)+(47200-25*$B$54)*(1-$O29-$O29)^2+8000)*($O29)*(1-$O29)+($O29*$C$54) + (1-$O29)*($H$54+20000) + 8.3144621*1000*(O29*LN(O29) + (1-O29)*LN(1-O29))</f>
        <v>-21549.35664386287</v>
      </c>
      <c r="Z29">
        <f t="shared" si="9"/>
        <v>388261.9837021936</v>
      </c>
      <c r="AB29">
        <f>(26180-9.2*$B$79+(1-$O29-$O29)*(28370+2.2*$B$79)+(47200-25*$B$79)*(1-$O29-$O29)^2)*($O29)*(1-$O29)+($O29*$E$79) + (1-$O29)*$H$79 + 8.3144621*1500*($O29*LN($O29) + (1-$O29)*LN(1-$O29))</f>
        <v>-74828.697476849658</v>
      </c>
      <c r="AC29">
        <f>(26180-9.2*$B$79+(1-$O29-$O29)*(28370+2.2*$B$79)+(47200-25*$B$79)*(1-$O29-$O29)^2+8000)*($O29)*(1-$O29)+($O29*$C$79) + (1-$O29)*($H$79+20000) + 8.3144621*1500*(O29*LN(O29) + (1-O29)*LN(1-O29))</f>
        <v>-54829.765437434813</v>
      </c>
      <c r="AD29">
        <f t="shared" si="10"/>
        <v>352808.30224739737</v>
      </c>
    </row>
    <row r="30" spans="2:30">
      <c r="B30">
        <v>520</v>
      </c>
      <c r="C30">
        <f t="shared" si="0"/>
        <v>-28058.546635821225</v>
      </c>
      <c r="D30">
        <f t="shared" si="1"/>
        <v>-26578.092068404974</v>
      </c>
      <c r="E30">
        <f t="shared" si="2"/>
        <v>-23562.007988692283</v>
      </c>
      <c r="F30">
        <f t="shared" si="3"/>
        <v>-21071.474115821224</v>
      </c>
      <c r="H30">
        <f t="shared" si="4"/>
        <v>-16512.909635592481</v>
      </c>
      <c r="I30">
        <f t="shared" si="5"/>
        <v>17677.087488767222</v>
      </c>
      <c r="K30">
        <f t="shared" si="6"/>
        <v>-30170.000969078312</v>
      </c>
      <c r="M30">
        <f>K30+8.3144621*B30*(0.667*LN(0.667) + (1-0.667)*LN(1-0.667))</f>
        <v>-32920.982865485916</v>
      </c>
    </row>
    <row r="31" spans="2:30">
      <c r="B31">
        <v>540</v>
      </c>
      <c r="C31">
        <f t="shared" si="0"/>
        <v>-29405.686281705512</v>
      </c>
      <c r="D31">
        <f t="shared" si="1"/>
        <v>-27996.209385347716</v>
      </c>
      <c r="E31">
        <f t="shared" si="2"/>
        <v>-25108.911174831304</v>
      </c>
      <c r="F31">
        <f t="shared" si="3"/>
        <v>-22625.091741705521</v>
      </c>
      <c r="H31">
        <f t="shared" si="4"/>
        <v>-17371.771634705103</v>
      </c>
      <c r="I31">
        <f t="shared" si="5"/>
        <v>16524.328569286794</v>
      </c>
      <c r="K31">
        <f t="shared" si="6"/>
        <v>-30814.381399372043</v>
      </c>
      <c r="M31">
        <f>K31+8.3144621*B31*(0.667*LN(0.667) + (1-0.667)*LN(1-0.667))</f>
        <v>-33671.17029179533</v>
      </c>
    </row>
    <row r="32" spans="2:30">
      <c r="B32">
        <v>560</v>
      </c>
      <c r="C32">
        <f t="shared" si="0"/>
        <v>-30777.308594024908</v>
      </c>
      <c r="D32">
        <f t="shared" si="1"/>
        <v>-29439.472597156226</v>
      </c>
      <c r="E32">
        <f t="shared" si="2"/>
        <v>-26680.590045906432</v>
      </c>
      <c r="F32">
        <f t="shared" si="3"/>
        <v>-24203.192034024913</v>
      </c>
      <c r="H32">
        <f t="shared" si="4"/>
        <v>-18249.961834879923</v>
      </c>
      <c r="I32">
        <f t="shared" si="5"/>
        <v>15352.241776965851</v>
      </c>
      <c r="K32">
        <f t="shared" si="6"/>
        <v>-31481.526340976579</v>
      </c>
      <c r="M32">
        <f>K32+8.3144621*B32*(0.667*LN(0.667) + (1-0.667)*LN(1-0.667))</f>
        <v>-34444.122229415538</v>
      </c>
    </row>
    <row r="33" spans="2:13">
      <c r="B33">
        <v>580</v>
      </c>
      <c r="C33">
        <f t="shared" si="0"/>
        <v>-32172.933727975149</v>
      </c>
      <c r="D33">
        <f t="shared" si="1"/>
        <v>-30907.318832332618</v>
      </c>
      <c r="E33">
        <f t="shared" si="2"/>
        <v>-28276.377430440341</v>
      </c>
      <c r="F33">
        <f t="shared" si="3"/>
        <v>-25805.29514797515</v>
      </c>
      <c r="H33">
        <f t="shared" si="4"/>
        <v>-19146.87771420557</v>
      </c>
      <c r="I33">
        <f t="shared" si="5"/>
        <v>14161.42969910674</v>
      </c>
      <c r="K33">
        <f t="shared" si="6"/>
        <v>-32170.915056718623</v>
      </c>
      <c r="M33">
        <f>K33+8.3144621*B33*(0.667*LN(0.667) + (1-0.667)*LN(1-0.667))</f>
        <v>-35239.317941173264</v>
      </c>
    </row>
    <row r="34" spans="2:13">
      <c r="B34">
        <v>600</v>
      </c>
      <c r="C34">
        <f t="shared" si="0"/>
        <v>-33592.128307023559</v>
      </c>
      <c r="D34">
        <f t="shared" si="1"/>
        <v>-32399.221195541868</v>
      </c>
      <c r="E34">
        <f t="shared" si="2"/>
        <v>-29895.642064188665</v>
      </c>
      <c r="F34">
        <f t="shared" si="3"/>
        <v>-27430.967707023556</v>
      </c>
      <c r="H34">
        <f t="shared" si="4"/>
        <v>-20061.95568273231</v>
      </c>
      <c r="I34">
        <f t="shared" si="5"/>
        <v>12952.456001082755</v>
      </c>
      <c r="K34">
        <f t="shared" si="6"/>
        <v>-32882.070765593147</v>
      </c>
      <c r="M34">
        <f>K34+8.3144621*B34*(0.667*LN(0.667) + (1-0.667)*LN(1-0.667))</f>
        <v>-36056.28064606346</v>
      </c>
    </row>
    <row r="35" spans="2:13">
      <c r="B35">
        <v>620</v>
      </c>
      <c r="C35">
        <f t="shared" si="0"/>
        <v>-35034.500938114019</v>
      </c>
      <c r="D35">
        <f t="shared" si="1"/>
        <v>-33914.685519165534</v>
      </c>
      <c r="E35">
        <f t="shared" si="2"/>
        <v>-31537.785875496858</v>
      </c>
      <c r="F35">
        <f t="shared" si="3"/>
        <v>-29079.818318114016</v>
      </c>
      <c r="H35">
        <f t="shared" si="4"/>
        <v>-20994.667519238308</v>
      </c>
      <c r="I35">
        <f t="shared" si="5"/>
        <v>11725.848990684792</v>
      </c>
      <c r="K35">
        <f t="shared" si="6"/>
        <v>-33614.556465155445</v>
      </c>
      <c r="M35">
        <f>K35+8.3144621*B35*(0.667*LN(0.667) + (1-0.667)*LN(1-0.667))</f>
        <v>-36894.573341641437</v>
      </c>
    </row>
    <row r="36" spans="2:13">
      <c r="B36">
        <v>640</v>
      </c>
      <c r="C36">
        <f t="shared" si="0"/>
        <v>-36499.698280623772</v>
      </c>
      <c r="D36">
        <f t="shared" si="1"/>
        <v>-35453.247480284976</v>
      </c>
      <c r="E36">
        <f t="shared" si="2"/>
        <v>-33202.241486137005</v>
      </c>
      <c r="F36">
        <f t="shared" si="3"/>
        <v>-30751.493640623779</v>
      </c>
      <c r="H36">
        <f t="shared" si="4"/>
        <v>-21944.517224733572</v>
      </c>
      <c r="I36">
        <f t="shared" si="5"/>
        <v>10482.104765809483</v>
      </c>
      <c r="K36">
        <f t="shared" si="6"/>
        <v>-34367.971261993705</v>
      </c>
      <c r="M36">
        <f>K36+8.3144621*B36*(0.667*LN(0.667) + (1-0.667)*LN(1-0.667))</f>
        <v>-37753.795134495376</v>
      </c>
    </row>
    <row r="37" spans="2:13">
      <c r="B37">
        <v>660</v>
      </c>
      <c r="C37">
        <f t="shared" si="0"/>
        <v>-37987.401587015331</v>
      </c>
      <c r="D37">
        <f t="shared" si="1"/>
        <v>-37014.470035622136</v>
      </c>
      <c r="E37">
        <f t="shared" si="2"/>
        <v>-34888.46991810781</v>
      </c>
      <c r="F37">
        <f t="shared" si="3"/>
        <v>-32445.674927015338</v>
      </c>
      <c r="H37">
        <f t="shared" si="4"/>
        <v>-22911.038235297907</v>
      </c>
      <c r="I37">
        <f t="shared" si="5"/>
        <v>9221.6900028957316</v>
      </c>
      <c r="K37">
        <f t="shared" si="6"/>
        <v>-35141.947136442861</v>
      </c>
      <c r="M37">
        <f>K37+8.3144621*B37*(0.667*LN(0.667) + (1-0.667)*LN(1-0.667))</f>
        <v>-38633.578004960211</v>
      </c>
    </row>
    <row r="38" spans="2:13">
      <c r="B38">
        <v>680</v>
      </c>
      <c r="C38">
        <f t="shared" si="0"/>
        <v>-39497.323647139739</v>
      </c>
      <c r="D38">
        <f t="shared" si="1"/>
        <v>-38597.941133642089</v>
      </c>
      <c r="E38">
        <f t="shared" si="2"/>
        <v>-36595.958493707963</v>
      </c>
      <c r="F38">
        <f t="shared" si="3"/>
        <v>-34162.07496713975</v>
      </c>
      <c r="H38">
        <f t="shared" si="4"/>
        <v>-23893.790945719011</v>
      </c>
      <c r="I38">
        <f t="shared" si="5"/>
        <v>7945.0444346458835</v>
      </c>
      <c r="K38">
        <f t="shared" si="6"/>
        <v>-35936.146079999497</v>
      </c>
      <c r="M38">
        <f>K38+8.3144621*B38*(0.667*LN(0.667) + (1-0.667)*LN(1-0.667))</f>
        <v>-39533.583944532518</v>
      </c>
    </row>
    <row r="39" spans="2:13">
      <c r="B39">
        <v>700</v>
      </c>
      <c r="C39">
        <f t="shared" si="0"/>
        <v>-41029.206079478601</v>
      </c>
      <c r="D39">
        <f t="shared" si="1"/>
        <v>-40203.271668765621</v>
      </c>
      <c r="E39">
        <f t="shared" si="2"/>
        <v>-38324.218914778983</v>
      </c>
      <c r="F39">
        <f t="shared" si="3"/>
        <v>-35900.435379478593</v>
      </c>
      <c r="H39">
        <f t="shared" si="4"/>
        <v>-24892.36050279675</v>
      </c>
      <c r="I39">
        <f t="shared" si="5"/>
        <v>6652.5830581683294</v>
      </c>
      <c r="K39">
        <f t="shared" si="6"/>
        <v>-36750.257553917982</v>
      </c>
      <c r="M39">
        <f>K39+8.3144621*B39*(0.667*LN(0.667) + (1-0.667)*LN(1-0.667))</f>
        <v>-40453.502414466682</v>
      </c>
    </row>
    <row r="40" spans="2:13">
      <c r="B40">
        <v>720</v>
      </c>
      <c r="C40">
        <f t="shared" si="0"/>
        <v>-42582.816921827143</v>
      </c>
      <c r="D40">
        <f t="shared" si="1"/>
        <v>-41830.093647553251</v>
      </c>
      <c r="E40">
        <f t="shared" si="2"/>
        <v>-40072.785506683831</v>
      </c>
      <c r="F40">
        <f t="shared" si="3"/>
        <v>-37660.524201827131</v>
      </c>
      <c r="H40">
        <f t="shared" si="4"/>
        <v>-25906.354833352907</v>
      </c>
      <c r="I40">
        <f t="shared" si="5"/>
        <v>5344.6981085050984</v>
      </c>
      <c r="K40">
        <f t="shared" si="6"/>
        <v>-37583.996225669063</v>
      </c>
      <c r="M40">
        <f>K40+8.3144621*B40*(0.667*LN(0.667) + (1-0.667)*LN(1-0.667))</f>
        <v>-41393.048082233443</v>
      </c>
    </row>
    <row r="41" spans="2:13">
      <c r="B41">
        <v>740</v>
      </c>
      <c r="C41">
        <f t="shared" si="0"/>
        <v>-44157.948481450469</v>
      </c>
      <c r="D41">
        <f t="shared" si="1"/>
        <v>-43478.058540914411</v>
      </c>
      <c r="E41">
        <f t="shared" si="2"/>
        <v>-41841.213612908716</v>
      </c>
      <c r="F41">
        <f t="shared" si="3"/>
        <v>-39442.133741450467</v>
      </c>
      <c r="H41">
        <f t="shared" si="4"/>
        <v>-26935.402877147459</v>
      </c>
      <c r="I41">
        <f t="shared" si="5"/>
        <v>4021.7608273460364</v>
      </c>
      <c r="K41">
        <f t="shared" si="6"/>
        <v>-38437.0999466828</v>
      </c>
      <c r="M41">
        <f>K41+8.3144621*B41*(0.667*LN(0.667) + (1-0.667)*LN(1-0.667))</f>
        <v>-42351.958799262859</v>
      </c>
    </row>
    <row r="42" spans="2:13">
      <c r="B42">
        <v>760</v>
      </c>
      <c r="C42">
        <f t="shared" si="0"/>
        <v>-45754.415410932095</v>
      </c>
      <c r="D42">
        <f t="shared" si="1"/>
        <v>-45146.835799967812</v>
      </c>
      <c r="E42">
        <f t="shared" si="2"/>
        <v>-43629.07812686915</v>
      </c>
      <c r="F42">
        <f t="shared" si="3"/>
        <v>-41245.07865093209</v>
      </c>
      <c r="H42">
        <f t="shared" si="4"/>
        <v>-27979.152999225826</v>
      </c>
      <c r="I42">
        <f t="shared" si="5"/>
        <v>2684.1230524077009</v>
      </c>
      <c r="K42">
        <f t="shared" si="6"/>
        <v>-39309.327940363335</v>
      </c>
      <c r="M42">
        <f>K42+8.3144621*B42*(0.667*LN(0.667) + (1-0.667)*LN(1-0.667))</f>
        <v>-43329.993788959066</v>
      </c>
    </row>
    <row r="43" spans="2:13">
      <c r="B43">
        <v>780</v>
      </c>
      <c r="C43">
        <f t="shared" si="0"/>
        <v>-47372.052981039749</v>
      </c>
      <c r="D43">
        <f t="shared" si="1"/>
        <v>-46836.111516220881</v>
      </c>
      <c r="E43">
        <f t="shared" si="2"/>
        <v>-45435.972148390021</v>
      </c>
      <c r="F43">
        <f t="shared" si="3"/>
        <v>-43069.194201039754</v>
      </c>
      <c r="H43">
        <f t="shared" si="4"/>
        <v>-29037.271559850364</v>
      </c>
      <c r="I43">
        <f t="shared" si="5"/>
        <v>1332.1186493268706</v>
      </c>
      <c r="K43">
        <f t="shared" si="6"/>
        <v>-40200.459173976618</v>
      </c>
      <c r="M43">
        <f>K43+8.3144621*B43*(0.667*LN(0.667) + (1-0.667)*LN(1-0.667))</f>
        <v>-44326.932018588028</v>
      </c>
    </row>
    <row r="44" spans="2:13">
      <c r="B44">
        <v>800</v>
      </c>
      <c r="C44">
        <f t="shared" si="0"/>
        <v>-49010.715526168635</v>
      </c>
      <c r="D44">
        <f t="shared" si="1"/>
        <v>-48545.587209330479</v>
      </c>
      <c r="E44">
        <f t="shared" si="2"/>
        <v>-47261.505753302859</v>
      </c>
      <c r="F44">
        <f t="shared" si="3"/>
        <v>-44914.334726168621</v>
      </c>
      <c r="H44">
        <f t="shared" si="4"/>
        <v>-30109.441623227096</v>
      </c>
      <c r="I44">
        <f t="shared" si="5"/>
        <v>-33.935195140117791</v>
      </c>
      <c r="K44">
        <f>2*C44/3 + H44/3 + (27*B44-20000)</f>
        <v>-41110.290891854791</v>
      </c>
      <c r="M44">
        <f>K44+8.3144621*B44*(0.667*LN(0.667) + (1-0.667)*LN(1-0.667))</f>
        <v>-45342.57073248188</v>
      </c>
    </row>
    <row r="45" spans="2:13">
      <c r="B45">
        <v>820</v>
      </c>
      <c r="C45">
        <f t="shared" si="0"/>
        <v>-50670.27504145007</v>
      </c>
      <c r="D45">
        <f t="shared" si="1"/>
        <v>-50274.978727919566</v>
      </c>
      <c r="E45">
        <f t="shared" si="2"/>
        <v>-49105.304865589525</v>
      </c>
      <c r="F45">
        <f t="shared" si="3"/>
        <v>-46780.372221450067</v>
      </c>
      <c r="H45">
        <f t="shared" si="4"/>
        <v>-31195.361788816721</v>
      </c>
      <c r="I45">
        <f t="shared" si="5"/>
        <v>-1413.7368023980562</v>
      </c>
      <c r="K45">
        <f t="shared" si="6"/>
        <v>-42038.637290572289</v>
      </c>
      <c r="M45">
        <f>K45+8.3144621*B45*(0.667*LN(0.667) + (1-0.667)*LN(1-0.667))</f>
        <v>-46376.724127215057</v>
      </c>
    </row>
    <row r="46" spans="2:13">
      <c r="B46">
        <v>840</v>
      </c>
      <c r="C46">
        <f t="shared" si="0"/>
        <v>-52350.61991356509</v>
      </c>
      <c r="D46">
        <f t="shared" si="1"/>
        <v>-52024.01525081561</v>
      </c>
      <c r="E46">
        <f t="shared" si="2"/>
        <v>-50967.010222460493</v>
      </c>
      <c r="F46">
        <f t="shared" si="3"/>
        <v>-48667.195073565083</v>
      </c>
      <c r="H46">
        <f t="shared" si="4"/>
        <v>-32294.745131205211</v>
      </c>
      <c r="I46">
        <f t="shared" si="5"/>
        <v>-2806.9989397463919</v>
      </c>
      <c r="K46">
        <f t="shared" si="6"/>
        <v>-42985.328319445129</v>
      </c>
      <c r="M46">
        <f>K46+8.3144621*B46*(0.667*LN(0.667) + (1-0.667)*LN(1-0.667))</f>
        <v>-47429.222152103568</v>
      </c>
    </row>
    <row r="47" spans="2:13">
      <c r="B47">
        <v>860</v>
      </c>
      <c r="C47">
        <f t="shared" si="0"/>
        <v>-54051.653769781471</v>
      </c>
      <c r="D47">
        <f t="shared" si="1"/>
        <v>-53792.438377696664</v>
      </c>
      <c r="E47">
        <f t="shared" si="2"/>
        <v>-52846.276423663039</v>
      </c>
      <c r="F47">
        <f t="shared" si="3"/>
        <v>-50574.706909781475</v>
      </c>
      <c r="H47">
        <f t="shared" si="4"/>
        <v>-33407.318236363011</v>
      </c>
      <c r="I47">
        <f t="shared" si="5"/>
        <v>-4213.4478543918331</v>
      </c>
      <c r="K47">
        <f t="shared" si="6"/>
        <v>-43950.208591975315</v>
      </c>
      <c r="M47">
        <f>K47+8.3144621*B47*(0.667*LN(0.667) + (1-0.667)*LN(1-0.667))</f>
        <v>-48499.909420649434</v>
      </c>
    </row>
    <row r="48" spans="2:13">
      <c r="B48">
        <v>880</v>
      </c>
      <c r="C48">
        <f t="shared" si="0"/>
        <v>-55773.29443182594</v>
      </c>
      <c r="D48">
        <f t="shared" si="1"/>
        <v>-55580.001299518684</v>
      </c>
      <c r="E48">
        <f t="shared" si="2"/>
        <v>-54742.771057158854</v>
      </c>
      <c r="F48">
        <f t="shared" si="3"/>
        <v>-52502.825551825939</v>
      </c>
      <c r="H48">
        <f t="shared" si="4"/>
        <v>-34532.820323702028</v>
      </c>
      <c r="I48">
        <f t="shared" si="5"/>
        <v>-5632.8223931465691</v>
      </c>
      <c r="K48">
        <f t="shared" si="6"/>
        <v>-44933.136395784641</v>
      </c>
      <c r="M48">
        <f>K48+8.3144621*B48*(0.667*LN(0.667) + (1-0.667)*LN(1-0.667))</f>
        <v>-49588.644220474438</v>
      </c>
    </row>
    <row r="49" spans="1:13">
      <c r="B49">
        <v>900</v>
      </c>
      <c r="C49">
        <f t="shared" si="0"/>
        <v>-57515.472962971442</v>
      </c>
      <c r="D49">
        <f t="shared" si="1"/>
        <v>-57386.468040292653</v>
      </c>
      <c r="E49">
        <f t="shared" si="2"/>
        <v>-56656.17389408344</v>
      </c>
      <c r="F49">
        <f t="shared" si="3"/>
        <v>-54451.482062971452</v>
      </c>
      <c r="H49">
        <f t="shared" si="4"/>
        <v>-35671.002444689024</v>
      </c>
      <c r="I49">
        <f t="shared" si="5"/>
        <v>-7064.8731985673567</v>
      </c>
      <c r="K49">
        <f t="shared" si="6"/>
        <v>-45933.982790210634</v>
      </c>
      <c r="M49">
        <f>K49+8.3144621*B49*(0.667*LN(0.667) + (1-0.667)*LN(1-0.667))</f>
        <v>-50695.29761091611</v>
      </c>
    </row>
    <row r="50" spans="1:13">
      <c r="B50">
        <v>920</v>
      </c>
      <c r="C50">
        <f t="shared" si="0"/>
        <v>-59278.13279822706</v>
      </c>
      <c r="D50">
        <f t="shared" si="1"/>
        <v>-59211.612762808421</v>
      </c>
      <c r="E50">
        <f t="shared" si="2"/>
        <v>-58586.176146606442</v>
      </c>
      <c r="F50">
        <f t="shared" si="3"/>
        <v>-56420.619878227051</v>
      </c>
      <c r="H50">
        <f t="shared" si="4"/>
        <v>-36821.626749928851</v>
      </c>
      <c r="I50">
        <f t="shared" si="5"/>
        <v>-8509.3619734475342</v>
      </c>
      <c r="K50">
        <f t="shared" si="6"/>
        <v>-46952.630782127657</v>
      </c>
      <c r="M50">
        <f>K50+8.3144621*B50*(0.667*LN(0.667) + (1-0.667)*LN(1-0.667))</f>
        <v>-51819.752598848805</v>
      </c>
    </row>
    <row r="51" spans="1:13">
      <c r="B51">
        <v>940</v>
      </c>
      <c r="C51">
        <f t="shared" si="0"/>
        <v>-61061.228948798715</v>
      </c>
      <c r="D51">
        <f t="shared" si="1"/>
        <v>-61055.219131790713</v>
      </c>
      <c r="E51">
        <f t="shared" si="2"/>
        <v>-60532.47978294974</v>
      </c>
      <c r="F51">
        <f t="shared" si="3"/>
        <v>-58410.194008798702</v>
      </c>
      <c r="H51">
        <f t="shared" si="4"/>
        <v>-37984.465817625081</v>
      </c>
      <c r="I51">
        <f t="shared" si="5"/>
        <v>-9966.060806565305</v>
      </c>
      <c r="K51">
        <f t="shared" si="6"/>
        <v>-47988.974571740837</v>
      </c>
      <c r="M51">
        <f>K51+8.3144621*B51*(0.667*LN(0.667) + (1-0.667)*LN(1-0.667))</f>
        <v>-52961.903384477664</v>
      </c>
    </row>
    <row r="52" spans="1:13">
      <c r="A52" t="s">
        <v>30</v>
      </c>
      <c r="B52">
        <v>960</v>
      </c>
      <c r="C52">
        <f t="shared" si="0"/>
        <v>-62864.727273089746</v>
      </c>
      <c r="D52">
        <f t="shared" si="1"/>
        <v>-62917.079728740769</v>
      </c>
      <c r="E52">
        <f t="shared" si="2"/>
        <v>-62494.796894395258</v>
      </c>
      <c r="F52">
        <f t="shared" si="3"/>
        <v>-60420.170313089744</v>
      </c>
      <c r="H52">
        <f t="shared" si="4"/>
        <v>-39159.302037179557</v>
      </c>
      <c r="I52">
        <f t="shared" si="5"/>
        <v>-11434.751553447615</v>
      </c>
      <c r="K52">
        <f t="shared" si="6"/>
        <v>-49042.918861119688</v>
      </c>
      <c r="M52">
        <f>K52+8.3144621*B52*(0.667*LN(0.667) + (1-0.667)*LN(1-0.667))</f>
        <v>-54121.654669872194</v>
      </c>
    </row>
    <row r="53" spans="1:13">
      <c r="B53">
        <v>980</v>
      </c>
      <c r="C53">
        <f t="shared" si="0"/>
        <v>-64688.603807450003</v>
      </c>
      <c r="D53">
        <f t="shared" si="1"/>
        <v>-64796.995513385067</v>
      </c>
      <c r="E53">
        <f t="shared" si="2"/>
        <v>-64472.849109631112</v>
      </c>
      <c r="F53">
        <f t="shared" si="3"/>
        <v>-62450.524827449997</v>
      </c>
      <c r="H53">
        <f t="shared" si="4"/>
        <v>-40345.927042431198</v>
      </c>
      <c r="I53">
        <f t="shared" si="5"/>
        <v>-12915.225266647942</v>
      </c>
      <c r="K53">
        <f t="shared" si="6"/>
        <v>-50114.378219110396</v>
      </c>
      <c r="M53">
        <f>K53+8.3144621*B53*(0.667*LN(0.667) + (1-0.667)*LN(1-0.667))</f>
        <v>-55298.921023878574</v>
      </c>
    </row>
    <row r="54" spans="1:13">
      <c r="B54">
        <v>1000</v>
      </c>
      <c r="C54">
        <f t="shared" si="0"/>
        <v>-66532.844150696939</v>
      </c>
      <c r="D54">
        <f t="shared" si="1"/>
        <v>-66694.775327230993</v>
      </c>
      <c r="E54">
        <f t="shared" si="2"/>
        <v>-66466.367052249319</v>
      </c>
      <c r="F54">
        <f t="shared" si="3"/>
        <v>-64501.243150696944</v>
      </c>
      <c r="H54">
        <f t="shared" si="4"/>
        <v>-41544.141189674105</v>
      </c>
      <c r="I54">
        <f t="shared" si="5"/>
        <v>-14407.281670674134</v>
      </c>
      <c r="K54">
        <f t="shared" si="6"/>
        <v>-51203.276497022664</v>
      </c>
      <c r="M54">
        <f>K54+8.3144621*B54*(0.667*LN(0.667) + (1-0.667)*LN(1-0.667))</f>
        <v>-56493.626297806521</v>
      </c>
    </row>
    <row r="55" spans="1:13">
      <c r="B55">
        <v>1020</v>
      </c>
      <c r="C55">
        <f t="shared" si="0"/>
        <v>-68397.442897130721</v>
      </c>
      <c r="D55">
        <f t="shared" si="1"/>
        <v>-68610.235435235125</v>
      </c>
      <c r="E55">
        <f t="shared" si="2"/>
        <v>-68475.089837621854</v>
      </c>
      <c r="F55">
        <f t="shared" si="3"/>
        <v>-66572.319877130707</v>
      </c>
      <c r="H55">
        <f t="shared" si="4"/>
        <v>-42753.753076150737</v>
      </c>
      <c r="I55">
        <f t="shared" si="5"/>
        <v>-15910.728677259798</v>
      </c>
      <c r="K55">
        <f t="shared" si="6"/>
        <v>-52309.54629013739</v>
      </c>
      <c r="M55">
        <f>K55+8.3144621*B55*(0.667*LN(0.667) + (1-0.667)*LN(1-0.667))</f>
        <v>-57705.703086936926</v>
      </c>
    </row>
    <row r="56" spans="1:13">
      <c r="B56">
        <v>1040</v>
      </c>
      <c r="C56">
        <f t="shared" si="0"/>
        <v>-70282.403113374967</v>
      </c>
      <c r="D56">
        <f t="shared" si="1"/>
        <v>-70543.199102031387</v>
      </c>
      <c r="E56">
        <f t="shared" si="2"/>
        <v>-70498.764605754797</v>
      </c>
      <c r="F56">
        <f t="shared" si="3"/>
        <v>-68663.758073374964</v>
      </c>
      <c r="H56">
        <f t="shared" si="4"/>
        <v>-43974.579095198053</v>
      </c>
      <c r="I56">
        <f t="shared" si="5"/>
        <v>-17425.38193715506</v>
      </c>
      <c r="K56">
        <f t="shared" si="6"/>
        <v>-53433.128440649329</v>
      </c>
      <c r="M56">
        <f>K56+8.3144621*B56*(0.667*LN(0.667) + (1-0.667)*LN(1-0.667))</f>
        <v>-58935.092233464544</v>
      </c>
    </row>
    <row r="57" spans="1:13">
      <c r="A57" t="s">
        <v>31</v>
      </c>
      <c r="B57">
        <v>1060</v>
      </c>
      <c r="C57">
        <f t="shared" si="0"/>
        <v>-72187.735854900951</v>
      </c>
      <c r="D57">
        <f t="shared" si="1"/>
        <v>-72493.496199550835</v>
      </c>
      <c r="E57">
        <f t="shared" si="2"/>
        <v>-72537.146087050845</v>
      </c>
      <c r="F57">
        <f t="shared" si="3"/>
        <v>-70775.568794900944</v>
      </c>
      <c r="H57">
        <f t="shared" si="4"/>
        <v>-45206.443024647575</v>
      </c>
      <c r="I57">
        <f t="shared" si="5"/>
        <v>-18951.064425033688</v>
      </c>
      <c r="K57">
        <f t="shared" si="6"/>
        <v>-54573.971578149831</v>
      </c>
      <c r="M57">
        <f>K57+8.3144621*B57*(0.667*LN(0.667) + (1-0.667)*LN(1-0.667))</f>
        <v>-60181.742366980718</v>
      </c>
    </row>
    <row r="58" spans="1:13">
      <c r="B58">
        <v>1080</v>
      </c>
      <c r="C58">
        <f t="shared" si="0"/>
        <v>-74113.459718552971</v>
      </c>
      <c r="D58">
        <f t="shared" si="1"/>
        <v>-74460.96284320495</v>
      </c>
      <c r="E58">
        <f t="shared" si="2"/>
        <v>-74589.996198209934</v>
      </c>
      <c r="F58">
        <f t="shared" si="3"/>
        <v>-72907.770638552989</v>
      </c>
      <c r="H58">
        <f t="shared" si="4"/>
        <v>-46449.175645448246</v>
      </c>
      <c r="I58">
        <f t="shared" si="5"/>
        <v>-20487.606054483495</v>
      </c>
      <c r="K58">
        <f t="shared" si="6"/>
        <v>-55732.031694184727</v>
      </c>
      <c r="M58">
        <f>K58+8.3144621*B58*(0.667*LN(0.667) + (1-0.667)*LN(1-0.667))</f>
        <v>-61445.609479031293</v>
      </c>
    </row>
    <row r="59" spans="1:13">
      <c r="B59">
        <v>1100</v>
      </c>
      <c r="C59">
        <f t="shared" si="0"/>
        <v>-76059.600427794488</v>
      </c>
      <c r="D59">
        <f t="shared" si="1"/>
        <v>-76445.441054101189</v>
      </c>
      <c r="E59">
        <f t="shared" si="2"/>
        <v>-76657.083665761413</v>
      </c>
      <c r="F59">
        <f t="shared" si="3"/>
        <v>-75060.389327794503</v>
      </c>
      <c r="H59">
        <f t="shared" si="4"/>
        <v>-47702.614387804679</v>
      </c>
      <c r="I59">
        <f t="shared" si="5"/>
        <v>-22034.843320370121</v>
      </c>
      <c r="K59">
        <f t="shared" si="6"/>
        <v>-56907.271747797888</v>
      </c>
      <c r="M59">
        <f>K59+8.3144621*B59*(0.667*LN(0.667) + (1-0.667)*LN(1-0.667))</f>
        <v>-62726.656528660133</v>
      </c>
    </row>
    <row r="60" spans="1:13">
      <c r="B60">
        <v>1120</v>
      </c>
      <c r="C60">
        <f t="shared" si="0"/>
        <v>-78026.190447745539</v>
      </c>
      <c r="D60">
        <f t="shared" si="1"/>
        <v>-78446.778445021366</v>
      </c>
      <c r="E60">
        <f t="shared" si="2"/>
        <v>-78738.183674960441</v>
      </c>
      <c r="F60">
        <f t="shared" si="3"/>
        <v>-77233.457327745549</v>
      </c>
      <c r="H60">
        <f t="shared" si="4"/>
        <v>-48966.603002407821</v>
      </c>
      <c r="I60">
        <f t="shared" si="5"/>
        <v>-23592.618966147456</v>
      </c>
      <c r="K60">
        <f t="shared" si="6"/>
        <v>-58099.661299299638</v>
      </c>
      <c r="M60">
        <f>K60+8.3144621*B60*(0.667*LN(0.667) + (1-0.667)*LN(1-0.667))</f>
        <v>-64024.853076177562</v>
      </c>
    </row>
    <row r="61" spans="1:13">
      <c r="B61">
        <v>1140</v>
      </c>
      <c r="C61">
        <f t="shared" si="0"/>
        <v>-80013.268627390353</v>
      </c>
      <c r="D61">
        <f t="shared" si="1"/>
        <v>-80464.827928125116</v>
      </c>
      <c r="E61">
        <f t="shared" si="2"/>
        <v>-80833.077541994629</v>
      </c>
      <c r="F61">
        <f t="shared" si="3"/>
        <v>-79427.013487390359</v>
      </c>
      <c r="H61">
        <f t="shared" si="4"/>
        <v>-50240.991254583882</v>
      </c>
      <c r="I61">
        <f t="shared" si="5"/>
        <v>-25160.781673938895</v>
      </c>
      <c r="K61">
        <f t="shared" si="6"/>
        <v>-59309.176169788203</v>
      </c>
      <c r="M61">
        <f>K61+8.3144621*B61*(0.667*LN(0.667) + (1-0.667)*LN(1-0.667))</f>
        <v>-65340.174942681799</v>
      </c>
    </row>
    <row r="62" spans="1:13">
      <c r="B62">
        <v>1160</v>
      </c>
      <c r="C62">
        <f t="shared" si="0"/>
        <v>-82020.879866605013</v>
      </c>
      <c r="D62">
        <f t="shared" si="1"/>
        <v>-82499.447442545134</v>
      </c>
      <c r="E62">
        <f t="shared" si="2"/>
        <v>-82941.552407636889</v>
      </c>
      <c r="F62">
        <f t="shared" si="3"/>
        <v>-81641.102706605016</v>
      </c>
      <c r="H62">
        <f t="shared" si="4"/>
        <v>-51525.63463941004</v>
      </c>
      <c r="I62">
        <f t="shared" si="5"/>
        <v>-26739.18577543458</v>
      </c>
      <c r="K62">
        <f t="shared" si="6"/>
        <v>-60535.798124206689</v>
      </c>
      <c r="M62">
        <f>K62+8.3144621*B62*(0.667*LN(0.667) + (1-0.667)*LN(1-0.667))</f>
        <v>-66672.603893115971</v>
      </c>
    </row>
    <row r="63" spans="1:13">
      <c r="B63">
        <v>1180</v>
      </c>
      <c r="C63">
        <f t="shared" si="0"/>
        <v>-84049.074805895565</v>
      </c>
      <c r="D63">
        <f t="shared" si="1"/>
        <v>-84550.499700222135</v>
      </c>
      <c r="E63">
        <f t="shared" si="2"/>
        <v>-85063.400950653595</v>
      </c>
      <c r="F63">
        <f t="shared" si="3"/>
        <v>-83875.775625895534</v>
      </c>
      <c r="H63">
        <f t="shared" si="4"/>
        <v>-52820.394116039031</v>
      </c>
      <c r="I63">
        <f t="shared" si="5"/>
        <v>-28327.690981844269</v>
      </c>
      <c r="K63">
        <f t="shared" si="6"/>
        <v>-61779.51457594338</v>
      </c>
      <c r="M63">
        <f>K63+8.3144621*B63*(0.667*LN(0.667) + (1-0.667)*LN(1-0.667))</f>
        <v>-68022.127340868334</v>
      </c>
    </row>
    <row r="64" spans="1:13">
      <c r="B64">
        <v>1200</v>
      </c>
      <c r="C64">
        <f t="shared" si="0"/>
        <v>-86097.90953694559</v>
      </c>
      <c r="D64">
        <f t="shared" si="1"/>
        <v>-86617.851948487383</v>
      </c>
      <c r="E64">
        <f t="shared" si="2"/>
        <v>-87198.421119428909</v>
      </c>
      <c r="F64">
        <f t="shared" si="3"/>
        <v>-86131.088336945584</v>
      </c>
      <c r="H64">
        <f t="shared" si="4"/>
        <v>-54125.135859648435</v>
      </c>
      <c r="I64">
        <f t="shared" si="5"/>
        <v>-29926.162131318404</v>
      </c>
      <c r="K64">
        <f t="shared" si="6"/>
        <v>-63040.318311179872</v>
      </c>
      <c r="M64">
        <f>K64+8.3144621*B64*(0.667*LN(0.667) + (1-0.667)*LN(1-0.667))</f>
        <v>-69388.738072120497</v>
      </c>
    </row>
    <row r="65" spans="1:13">
      <c r="B65">
        <v>1220</v>
      </c>
      <c r="C65">
        <f t="shared" si="0"/>
        <v>-88167.445332262607</v>
      </c>
      <c r="D65">
        <f t="shared" si="1"/>
        <v>-88701.375748045015</v>
      </c>
      <c r="E65">
        <f t="shared" si="2"/>
        <v>-89346.415880406828</v>
      </c>
      <c r="F65">
        <f t="shared" si="3"/>
        <v>-88407.102112262597</v>
      </c>
      <c r="H65">
        <f t="shared" si="4"/>
        <v>-55439.731029583243</v>
      </c>
      <c r="I65">
        <f t="shared" si="5"/>
        <v>-31534.468952404339</v>
      </c>
      <c r="K65">
        <f t="shared" si="6"/>
        <v>-64318.207231369481</v>
      </c>
      <c r="M65">
        <f>K65+8.3144621*B65*(0.667*LN(0.667) + (1-0.667)*LN(1-0.667))</f>
        <v>-70772.433988325793</v>
      </c>
    </row>
    <row r="66" spans="1:13">
      <c r="B66">
        <v>1240</v>
      </c>
      <c r="C66">
        <f t="shared" si="0"/>
        <v>-90257.748392375797</v>
      </c>
      <c r="D66">
        <f t="shared" si="1"/>
        <v>-90800.946765132729</v>
      </c>
      <c r="E66">
        <f t="shared" si="2"/>
        <v>-91507.192982074281</v>
      </c>
      <c r="F66">
        <f t="shared" si="3"/>
        <v>-90703.883152375784</v>
      </c>
      <c r="H66">
        <f t="shared" si="4"/>
        <v>-56764.055552398124</v>
      </c>
      <c r="I66">
        <f t="shared" si="5"/>
        <v>-33152.485842240058</v>
      </c>
      <c r="K66">
        <f t="shared" si="6"/>
        <v>-65613.184112383242</v>
      </c>
      <c r="M66">
        <f>K66+8.3144621*B66*(0.667*LN(0.667) + (1-0.667)*LN(1-0.667))</f>
        <v>-72173.217865355226</v>
      </c>
    </row>
    <row r="67" spans="1:13">
      <c r="B67">
        <v>1260</v>
      </c>
      <c r="C67">
        <f t="shared" si="0"/>
        <v>-92368.889609186794</v>
      </c>
      <c r="D67">
        <f t="shared" si="1"/>
        <v>-92916.444576753289</v>
      </c>
      <c r="E67">
        <f t="shared" si="2"/>
        <v>-93680.564733323685</v>
      </c>
      <c r="F67">
        <f t="shared" si="3"/>
        <v>-93021.502349186776</v>
      </c>
      <c r="H67">
        <f t="shared" si="4"/>
        <v>-58097.989918626008</v>
      </c>
      <c r="I67">
        <f t="shared" si="5"/>
        <v>-34780.09165830991</v>
      </c>
      <c r="K67">
        <f t="shared" si="6"/>
        <v>-66925.256378999868</v>
      </c>
      <c r="M67">
        <f>K67+8.3144621*B67*(0.667*LN(0.667) + (1-0.667)*LN(1-0.667))</f>
        <v>-73591.097127987523</v>
      </c>
    </row>
    <row r="68" spans="1:13">
      <c r="B68">
        <v>1280</v>
      </c>
      <c r="C68">
        <f t="shared" si="0"/>
        <v>-94500.944344205913</v>
      </c>
      <c r="D68">
        <f t="shared" si="1"/>
        <v>-95047.752487971185</v>
      </c>
      <c r="E68">
        <f t="shared" si="2"/>
        <v>-95866.347795131034</v>
      </c>
      <c r="F68">
        <f t="shared" si="3"/>
        <v>-95360.03506420592</v>
      </c>
      <c r="H68">
        <f t="shared" si="4"/>
        <v>-59441.418992208797</v>
      </c>
      <c r="I68">
        <f t="shared" si="5"/>
        <v>-36417.169522696022</v>
      </c>
      <c r="K68">
        <f t="shared" si="6"/>
        <v>-68254.435893540212</v>
      </c>
      <c r="M68">
        <f>K68+8.3144621*B68*(0.667*LN(0.667) + (1-0.667)*LN(1-0.667))</f>
        <v>-75026.083638543554</v>
      </c>
    </row>
    <row r="69" spans="1:13">
      <c r="B69">
        <v>1300</v>
      </c>
      <c r="C69">
        <f t="shared" si="0"/>
        <v>-96653.992220523796</v>
      </c>
      <c r="D69">
        <f t="shared" si="1"/>
        <v>-97194.757360358999</v>
      </c>
      <c r="E69">
        <f t="shared" si="2"/>
        <v>-98064.362984579726</v>
      </c>
      <c r="F69">
        <f t="shared" si="3"/>
        <v>-97719.5609205238</v>
      </c>
      <c r="H69">
        <f t="shared" si="4"/>
        <v>-60794.231831623416</v>
      </c>
      <c r="I69">
        <f t="shared" si="5"/>
        <v>-38063.606637854609</v>
      </c>
      <c r="K69">
        <f t="shared" si="6"/>
        <v>-69600.738757557003</v>
      </c>
      <c r="M69">
        <f>K69+8.3144621*B69*(0.667*LN(0.667) + (1-0.667)*LN(1-0.667))</f>
        <v>-76478.193498576016</v>
      </c>
    </row>
    <row r="70" spans="1:13">
      <c r="B70">
        <v>1320</v>
      </c>
      <c r="C70">
        <f t="shared" ref="C70:C83" si="11">-8407.734 + 130.95515*$B70 - 26.9182*$B70*LN($B70)+((1.25156*10^-3)*$B70^2) -(4.42605*10^-6)*$B70^3 + 38568/$B70</f>
        <v>-98828.116927473529</v>
      </c>
      <c r="D70">
        <f t="shared" ref="D70:D83" si="12">-5156.136 + 106.976316*$B70 - 22.841*$B70*LN($B70)-((1.084475*10^-2)*$B70^2) +(2.7889*10^-8)*$B70^3 + 81944/$B70</f>
        <v>-99357.349450760667</v>
      </c>
      <c r="E70">
        <f t="shared" ref="E70:E84" si="13">-752.767 + 131.5381*$B70 - 27.5152*$B70*LN($B70)-((8.35595*10^-3)*$B70^2) +(9.67907*10^-7)*$B70^3 + 204611/$B70</f>
        <v>-100274.4350903404</v>
      </c>
      <c r="F70">
        <f t="shared" ref="F70:F83" si="14">3947.766 + 120.631251 * B70 - 26.9182 *B70 * LN(B70) + 0.00125156 * B70^2 - 0.00000442605 * B70^3 + 38568/B70</f>
        <v>-100100.16360747353</v>
      </c>
      <c r="H70">
        <f t="shared" ref="H70:H83" si="15">-7746.302 + 131.9197*B70-23.56414*B70*LN(B70) - (3.443396*10^-3)*B70^2 + (5.662834*10^-7)*B70^3 - (1.309265*10^-10)*B70^4+ 65812.39/B70</f>
        <v>-62156.32152182253</v>
      </c>
      <c r="I70">
        <f t="shared" ref="I70:I83" si="16">34085.045 + 117.224788 * B70 - 23.56414 *B70 * LN(B70) - 0.003443396 * B70^2 + 0.0000005662834 * B70^3 - 0.0000000001309265 * B70^4 + 65812.39/B70 + (4.24519*10^-22)*B70^7</f>
        <v>-39719.294113034506</v>
      </c>
      <c r="K70">
        <f t="shared" ref="K70:K83" si="17">2*C70/3 + H70/3 + (27*B70-20000)</f>
        <v>-70964.185125589865</v>
      </c>
      <c r="M70">
        <f t="shared" ref="M70:M83" si="18">K70+8.3144621*B70*(0.667*LN(0.667) + (1-0.667)*LN(1-0.667))</f>
        <v>-77947.446862624565</v>
      </c>
    </row>
    <row r="71" spans="1:13">
      <c r="A71" t="s">
        <v>32</v>
      </c>
      <c r="B71">
        <v>1340</v>
      </c>
      <c r="C71">
        <f t="shared" si="11"/>
        <v>-101023.40603703081</v>
      </c>
      <c r="D71">
        <f t="shared" si="12"/>
        <v>-101535.42225961077</v>
      </c>
      <c r="E71">
        <f t="shared" si="13"/>
        <v>-102496.39269879377</v>
      </c>
      <c r="F71">
        <f t="shared" si="14"/>
        <v>-102501.93069703081</v>
      </c>
      <c r="H71">
        <f t="shared" si="15"/>
        <v>-63527.585016188386</v>
      </c>
      <c r="I71">
        <f t="shared" si="16"/>
        <v>-41384.126800534003</v>
      </c>
      <c r="K71">
        <f t="shared" si="17"/>
        <v>-72344.799030083333</v>
      </c>
      <c r="M71">
        <f t="shared" si="18"/>
        <v>-79433.867763133705</v>
      </c>
    </row>
    <row r="72" spans="1:13">
      <c r="B72">
        <v>1360</v>
      </c>
      <c r="C72">
        <f t="shared" si="11"/>
        <v>-103239.95083108598</v>
      </c>
      <c r="D72">
        <f t="shared" si="12"/>
        <v>-103728.8723881164</v>
      </c>
      <c r="E72">
        <f t="shared" si="13"/>
        <v>-104730.06803004805</v>
      </c>
      <c r="F72">
        <f t="shared" si="14"/>
        <v>-104924.953471086</v>
      </c>
      <c r="H72">
        <f t="shared" si="15"/>
        <v>-64907.92298776703</v>
      </c>
      <c r="I72">
        <f t="shared" si="16"/>
        <v>-43058.003141059577</v>
      </c>
      <c r="K72">
        <f t="shared" si="17"/>
        <v>-73742.608216646331</v>
      </c>
      <c r="M72">
        <f t="shared" si="18"/>
        <v>-80937.483945712374</v>
      </c>
    </row>
    <row r="73" spans="1:13">
      <c r="B73">
        <v>1380</v>
      </c>
      <c r="C73">
        <f t="shared" si="11"/>
        <v>-105477.84613879581</v>
      </c>
      <c r="D73">
        <f t="shared" si="12"/>
        <v>-105937.59940366581</v>
      </c>
      <c r="E73">
        <f t="shared" si="13"/>
        <v>-106975.29678316678</v>
      </c>
      <c r="F73">
        <f t="shared" si="14"/>
        <v>-107369.32675879583</v>
      </c>
      <c r="H73">
        <f t="shared" si="15"/>
        <v>-66297.239689114343</v>
      </c>
      <c r="I73">
        <f t="shared" si="16"/>
        <v>-44740.825017515708</v>
      </c>
      <c r="K73">
        <f t="shared" si="17"/>
        <v>-75157.643988901982</v>
      </c>
      <c r="M73">
        <f t="shared" si="18"/>
        <v>-82458.326713983712</v>
      </c>
    </row>
    <row r="74" spans="1:13">
      <c r="B74">
        <v>1400</v>
      </c>
      <c r="C74">
        <f t="shared" si="11"/>
        <v>-107737.19018329111</v>
      </c>
      <c r="D74">
        <f t="shared" si="12"/>
        <v>-108161.50571288315</v>
      </c>
      <c r="E74">
        <f t="shared" si="13"/>
        <v>-109231.91798997528</v>
      </c>
      <c r="F74">
        <f t="shared" si="14"/>
        <v>-109835.14878329109</v>
      </c>
      <c r="H74">
        <f t="shared" si="15"/>
        <v>-67695.442820141296</v>
      </c>
      <c r="I74">
        <f t="shared" si="16"/>
        <v>-46432.49761661081</v>
      </c>
      <c r="K74">
        <f t="shared" si="17"/>
        <v>-76589.941062241181</v>
      </c>
      <c r="M74">
        <f t="shared" si="18"/>
        <v>-83996.430783338583</v>
      </c>
    </row>
    <row r="75" spans="1:13">
      <c r="B75">
        <v>1420</v>
      </c>
      <c r="C75">
        <f t="shared" si="11"/>
        <v>-110018.08443707919</v>
      </c>
      <c r="D75">
        <f t="shared" si="12"/>
        <v>-110400.49644179578</v>
      </c>
      <c r="E75">
        <f t="shared" si="13"/>
        <v>-111499.77387686806</v>
      </c>
      <c r="F75">
        <f t="shared" si="14"/>
        <v>-112322.52101707917</v>
      </c>
      <c r="H75">
        <f t="shared" si="15"/>
        <v>-69102.443403398094</v>
      </c>
      <c r="I75">
        <f t="shared" si="16"/>
        <v>-48132.929297715535</v>
      </c>
      <c r="K75">
        <f t="shared" si="17"/>
        <v>-78039.537425852162</v>
      </c>
      <c r="M75">
        <f t="shared" si="18"/>
        <v>-85551.834142965236</v>
      </c>
    </row>
    <row r="76" spans="1:13">
      <c r="B76">
        <v>1440</v>
      </c>
      <c r="C76">
        <f t="shared" si="11"/>
        <v>-112320.63348553247</v>
      </c>
      <c r="D76">
        <f t="shared" si="12"/>
        <v>-112654.47932262556</v>
      </c>
      <c r="E76">
        <f t="shared" si="13"/>
        <v>-113778.70973408021</v>
      </c>
      <c r="F76">
        <f t="shared" si="14"/>
        <v>-114831.54804553244</v>
      </c>
      <c r="H76">
        <f t="shared" si="15"/>
        <v>-70518.15566628227</v>
      </c>
      <c r="I76">
        <f t="shared" si="16"/>
        <v>-49842.031468455767</v>
      </c>
      <c r="K76">
        <f t="shared" si="17"/>
        <v>-79506.474212449073</v>
      </c>
      <c r="M76">
        <f t="shared" si="18"/>
        <v>-87124.577925577833</v>
      </c>
    </row>
    <row r="77" spans="1:13">
      <c r="B77">
        <v>1460</v>
      </c>
      <c r="C77">
        <f t="shared" si="11"/>
        <v>-114644.9448979083</v>
      </c>
      <c r="D77">
        <f t="shared" si="12"/>
        <v>-114923.36458675371</v>
      </c>
      <c r="E77">
        <f t="shared" si="13"/>
        <v>-116068.57379193342</v>
      </c>
      <c r="F77">
        <f t="shared" si="14"/>
        <v>-117362.3374379083</v>
      </c>
      <c r="H77">
        <f t="shared" si="15"/>
        <v>-71942.496929698333</v>
      </c>
      <c r="I77">
        <f t="shared" si="16"/>
        <v>-51559.718466566257</v>
      </c>
      <c r="K77">
        <f t="shared" si="17"/>
        <v>-80990.795575171636</v>
      </c>
      <c r="M77">
        <f t="shared" si="18"/>
        <v>-88714.706284316067</v>
      </c>
    </row>
    <row r="78" spans="1:13">
      <c r="B78">
        <v>1480</v>
      </c>
      <c r="C78">
        <f t="shared" si="11"/>
        <v>-116991.12910538743</v>
      </c>
      <c r="D78">
        <f t="shared" si="12"/>
        <v>-117207.06486344672</v>
      </c>
      <c r="E78">
        <f t="shared" si="13"/>
        <v>-118369.21710360007</v>
      </c>
      <c r="F78">
        <f t="shared" si="14"/>
        <v>-119914.99962538743</v>
      </c>
      <c r="H78">
        <f t="shared" si="15"/>
        <v>-73375.387502734855</v>
      </c>
      <c r="I78">
        <f t="shared" si="16"/>
        <v>-53285.907447566606</v>
      </c>
      <c r="K78">
        <f t="shared" si="17"/>
        <v>-82492.5485711699</v>
      </c>
      <c r="M78">
        <f t="shared" si="18"/>
        <v>-90322.266276330018</v>
      </c>
    </row>
    <row r="79" spans="1:13">
      <c r="B79">
        <v>1500</v>
      </c>
      <c r="C79">
        <f t="shared" si="11"/>
        <v>-119359.29928566117</v>
      </c>
      <c r="D79">
        <f t="shared" si="12"/>
        <v>-119505.49508396104</v>
      </c>
      <c r="E79">
        <f t="shared" si="13"/>
        <v>-120680.49343396729</v>
      </c>
      <c r="F79">
        <f t="shared" si="14"/>
        <v>-122489.64778566116</v>
      </c>
      <c r="H79">
        <f t="shared" si="15"/>
        <v>-74816.750582958397</v>
      </c>
      <c r="I79">
        <f t="shared" si="16"/>
        <v>-55020.518277856856</v>
      </c>
      <c r="K79">
        <f t="shared" si="17"/>
        <v>-84011.783051426915</v>
      </c>
      <c r="M79">
        <f t="shared" si="18"/>
        <v>-91947.307752602705</v>
      </c>
    </row>
    <row r="80" spans="1:13">
      <c r="B80">
        <v>1520</v>
      </c>
      <c r="C80">
        <f t="shared" si="11"/>
        <v>-121749.57125363381</v>
      </c>
      <c r="D80">
        <f t="shared" si="12"/>
        <v>-121818.57239067696</v>
      </c>
      <c r="E80">
        <f t="shared" si="13"/>
        <v>-123002.25915421164</v>
      </c>
      <c r="F80">
        <f t="shared" si="14"/>
        <v>-125086.3977336338</v>
      </c>
      <c r="H80">
        <f t="shared" si="15"/>
        <v>-76266.512161956358</v>
      </c>
      <c r="I80">
        <f t="shared" si="16"/>
        <v>-56763.47343286276</v>
      </c>
      <c r="K80">
        <f t="shared" si="17"/>
        <v>-85548.551556407998</v>
      </c>
      <c r="M80">
        <f t="shared" si="18"/>
        <v>-93589.883253599459</v>
      </c>
    </row>
    <row r="81" spans="2:13">
      <c r="B81">
        <v>1540</v>
      </c>
      <c r="C81">
        <f t="shared" si="11"/>
        <v>-124162.06335784102</v>
      </c>
      <c r="D81">
        <f t="shared" si="12"/>
        <v>-124146.21605093592</v>
      </c>
      <c r="E81">
        <f t="shared" si="13"/>
        <v>-125334.37314172689</v>
      </c>
      <c r="F81">
        <f t="shared" si="14"/>
        <v>-127705.36781784103</v>
      </c>
      <c r="H81">
        <f t="shared" si="15"/>
        <v>-77724.600935788636</v>
      </c>
      <c r="I81">
        <f t="shared" si="16"/>
        <v>-58514.697899886305</v>
      </c>
      <c r="K81">
        <f t="shared" si="17"/>
        <v>-87102.909217156892</v>
      </c>
      <c r="M81">
        <f t="shared" si="18"/>
        <v>-95250.047910364039</v>
      </c>
    </row>
    <row r="82" spans="2:13">
      <c r="B82">
        <v>1560</v>
      </c>
      <c r="C82">
        <f t="shared" si="11"/>
        <v>-126596.89638221674</v>
      </c>
      <c r="D82">
        <f t="shared" si="12"/>
        <v>-126488.34737528312</v>
      </c>
      <c r="E82">
        <f t="shared" si="13"/>
        <v>-127676.69668507083</v>
      </c>
      <c r="F82">
        <f t="shared" si="14"/>
        <v>-130346.67882221675</v>
      </c>
      <c r="H82">
        <f t="shared" si="15"/>
        <v>-79190.948220034203</v>
      </c>
      <c r="I82">
        <f t="shared" si="16"/>
        <v>-60274.11908534656</v>
      </c>
      <c r="K82">
        <f t="shared" si="17"/>
        <v>-88674.913661489234</v>
      </c>
      <c r="M82">
        <f t="shared" si="18"/>
        <v>-96927.859350712053</v>
      </c>
    </row>
    <row r="83" spans="2:13">
      <c r="B83">
        <v>1580</v>
      </c>
      <c r="C83">
        <f t="shared" si="11"/>
        <v>-129054.19345286663</v>
      </c>
      <c r="D83">
        <f t="shared" si="12"/>
        <v>-128844.88963983733</v>
      </c>
      <c r="E83">
        <f t="shared" si="13"/>
        <v>-130029.09339362416</v>
      </c>
      <c r="F83">
        <f t="shared" si="14"/>
        <v>-133010.45387286664</v>
      </c>
      <c r="H83">
        <f t="shared" si="15"/>
        <v>-80665.487869141492</v>
      </c>
      <c r="I83">
        <f t="shared" si="16"/>
        <v>-62041.666726115742</v>
      </c>
      <c r="K83">
        <f t="shared" si="17"/>
        <v>-90264.624924958262</v>
      </c>
      <c r="M83">
        <f t="shared" si="18"/>
        <v>-98623.377610196767</v>
      </c>
    </row>
    <row r="84" spans="2:13">
      <c r="B84">
        <v>1600</v>
      </c>
      <c r="E84">
        <f t="shared" si="13"/>
        <v>-132391.42911167457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mozr</vt:lpstr>
      <vt:lpstr>umo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2016-08-23T20:31:56Z</dcterms:created>
  <dcterms:modified xsi:type="dcterms:W3CDTF">2017-05-23T17:28:25Z</dcterms:modified>
</cp:coreProperties>
</file>