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USHPRR/"/>
    </mc:Choice>
  </mc:AlternateContent>
  <xr:revisionPtr revIDLastSave="0" documentId="13_ncr:1_{13C06A73-A78C-394B-8883-C0BB4077C1FB}" xr6:coauthVersionLast="36" xr6:coauthVersionMax="36" xr10:uidLastSave="{00000000-0000-0000-0000-000000000000}"/>
  <bookViews>
    <workbookView xWindow="4740" yWindow="1300" windowWidth="31500" windowHeight="18600" activeTab="5" xr2:uid="{620E34F4-66E0-EC44-A8B9-AF786914736E}"/>
  </bookViews>
  <sheets>
    <sheet name="weight to percent" sheetId="2" r:id="rId1"/>
    <sheet name="u7mo" sheetId="1" r:id="rId2"/>
    <sheet name="u15mo" sheetId="3" r:id="rId3"/>
    <sheet name="u20mo" sheetId="4" r:id="rId4"/>
    <sheet name="u30mo" sheetId="5" r:id="rId5"/>
    <sheet name="u10mo" sheetId="6" r:id="rId6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1" i="6" l="1"/>
  <c r="N62" i="6"/>
  <c r="N63" i="6"/>
  <c r="N64" i="6"/>
  <c r="N66" i="6"/>
  <c r="M61" i="6"/>
  <c r="M62" i="6"/>
  <c r="M63" i="6"/>
  <c r="M64" i="6"/>
  <c r="M66" i="6"/>
  <c r="L61" i="6"/>
  <c r="L62" i="6"/>
  <c r="L63" i="6"/>
  <c r="L64" i="6"/>
  <c r="L66" i="6"/>
  <c r="J61" i="6"/>
  <c r="J62" i="6"/>
  <c r="J63" i="6"/>
  <c r="J64" i="6"/>
  <c r="J66" i="6"/>
  <c r="I61" i="6"/>
  <c r="I62" i="6"/>
  <c r="I63" i="6"/>
  <c r="I64" i="6"/>
  <c r="I66" i="6"/>
  <c r="N65" i="6"/>
  <c r="M65" i="6"/>
  <c r="L65" i="6"/>
  <c r="J65" i="6"/>
  <c r="I65" i="6"/>
  <c r="K63" i="6"/>
  <c r="K55" i="6"/>
  <c r="K58" i="6"/>
  <c r="I55" i="6"/>
  <c r="I58" i="6"/>
  <c r="K56" i="6"/>
  <c r="I56" i="6"/>
  <c r="F56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H3" i="6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18" i="2"/>
  <c r="C19" i="2"/>
  <c r="C20" i="2"/>
  <c r="C21" i="2"/>
  <c r="C22" i="2"/>
  <c r="C7" i="2"/>
  <c r="C8" i="2"/>
  <c r="C9" i="2"/>
  <c r="C10" i="2"/>
  <c r="C11" i="2"/>
  <c r="C12" i="2"/>
  <c r="C13" i="2"/>
  <c r="C14" i="2"/>
  <c r="C15" i="2"/>
  <c r="C16" i="2"/>
  <c r="C17" i="2"/>
  <c r="C5" i="2"/>
  <c r="C6" i="2"/>
  <c r="C4" i="2"/>
  <c r="C3" i="2"/>
  <c r="C2" i="2"/>
  <c r="P68" i="1"/>
  <c r="P67" i="1"/>
  <c r="P70" i="1"/>
  <c r="P66" i="1"/>
  <c r="P57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6" i="1"/>
  <c r="S68" i="1"/>
  <c r="S52" i="1"/>
  <c r="T52" i="1"/>
  <c r="S53" i="1"/>
  <c r="T53" i="1"/>
  <c r="S54" i="1"/>
  <c r="T54" i="1"/>
  <c r="S55" i="1"/>
  <c r="T55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T6" i="1"/>
  <c r="S6" i="1"/>
  <c r="U63" i="1"/>
  <c r="U64" i="1"/>
  <c r="U65" i="1"/>
  <c r="U66" i="1"/>
  <c r="U68" i="1"/>
  <c r="T63" i="1"/>
  <c r="T64" i="1"/>
  <c r="T65" i="1"/>
  <c r="T66" i="1"/>
  <c r="T68" i="1"/>
  <c r="S63" i="1"/>
  <c r="S64" i="1"/>
  <c r="S65" i="1"/>
  <c r="S66" i="1"/>
  <c r="Q63" i="1"/>
  <c r="Q64" i="1"/>
  <c r="Q65" i="1"/>
  <c r="Q66" i="1"/>
  <c r="Q68" i="1"/>
  <c r="P63" i="1"/>
  <c r="P64" i="1"/>
  <c r="P65" i="1"/>
  <c r="U67" i="1"/>
  <c r="T67" i="1"/>
  <c r="S67" i="1"/>
  <c r="Q67" i="1"/>
  <c r="R65" i="1"/>
  <c r="R57" i="1"/>
  <c r="R60" i="1"/>
  <c r="P60" i="1"/>
  <c r="R58" i="1"/>
  <c r="P58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4" i="1"/>
  <c r="E4" i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C12" i="1"/>
  <c r="E12" i="1"/>
  <c r="C13" i="1"/>
  <c r="E13" i="1"/>
  <c r="C14" i="1"/>
  <c r="E14" i="1"/>
  <c r="C3" i="1"/>
  <c r="E3" i="1"/>
  <c r="D4" i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<sst xmlns="http://schemas.openxmlformats.org/spreadsheetml/2006/main" count="46" uniqueCount="27">
  <si>
    <t>Mo</t>
  </si>
  <si>
    <t>U</t>
  </si>
  <si>
    <t>a%</t>
  </si>
  <si>
    <t>w%</t>
  </si>
  <si>
    <t>U7Mo</t>
  </si>
  <si>
    <t>U10Mo</t>
  </si>
  <si>
    <t>u7mo, 800k, sigma210</t>
  </si>
  <si>
    <t>step</t>
  </si>
  <si>
    <t>T</t>
  </si>
  <si>
    <t>E</t>
  </si>
  <si>
    <t>V</t>
  </si>
  <si>
    <t>P</t>
  </si>
  <si>
    <t>init</t>
  </si>
  <si>
    <t>final</t>
  </si>
  <si>
    <t>0-5 ang</t>
  </si>
  <si>
    <t>5-10 ang</t>
  </si>
  <si>
    <t>0-9</t>
  </si>
  <si>
    <t>global</t>
  </si>
  <si>
    <t>global a%</t>
  </si>
  <si>
    <t>5504 swaps</t>
  </si>
  <si>
    <t>atom %</t>
  </si>
  <si>
    <t>weight %</t>
  </si>
  <si>
    <t>800K</t>
  </si>
  <si>
    <t>long</t>
  </si>
  <si>
    <t>1000K barrier</t>
  </si>
  <si>
    <t>4338 swaps</t>
  </si>
  <si>
    <t>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</si>
</sst>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u7mo!$O$6:$O$55</c:f>
              <c:numCache>
                <c:formatCode>General</c:formatCode>
                <c:ptCount val="50"/>
                <c:pt idx="0">
                  <c:v>-89.788799999999995</c:v>
                </c:pt>
                <c:pt idx="1">
                  <c:v>-86.123999999999995</c:v>
                </c:pt>
                <c:pt idx="2">
                  <c:v>-82.459100000000007</c:v>
                </c:pt>
                <c:pt idx="3">
                  <c:v>-78.794300000000007</c:v>
                </c:pt>
                <c:pt idx="4">
                  <c:v>-75.129400000000004</c:v>
                </c:pt>
                <c:pt idx="5">
                  <c:v>-71.464600000000004</c:v>
                </c:pt>
                <c:pt idx="6">
                  <c:v>-67.799700000000001</c:v>
                </c:pt>
                <c:pt idx="7">
                  <c:v>-64.134900000000002</c:v>
                </c:pt>
                <c:pt idx="8">
                  <c:v>-60.47</c:v>
                </c:pt>
                <c:pt idx="9">
                  <c:v>-56.805199999999999</c:v>
                </c:pt>
                <c:pt idx="10">
                  <c:v>-53.140300000000003</c:v>
                </c:pt>
                <c:pt idx="11">
                  <c:v>-49.475499999999997</c:v>
                </c:pt>
                <c:pt idx="12">
                  <c:v>-45.810600000000001</c:v>
                </c:pt>
                <c:pt idx="13">
                  <c:v>-42.145800000000001</c:v>
                </c:pt>
                <c:pt idx="14">
                  <c:v>-38.480899999999998</c:v>
                </c:pt>
                <c:pt idx="15">
                  <c:v>-34.816099999999999</c:v>
                </c:pt>
                <c:pt idx="16">
                  <c:v>-31.151199999999999</c:v>
                </c:pt>
                <c:pt idx="17">
                  <c:v>-27.4864</c:v>
                </c:pt>
                <c:pt idx="18">
                  <c:v>-23.8215</c:v>
                </c:pt>
                <c:pt idx="19">
                  <c:v>-20.156700000000001</c:v>
                </c:pt>
                <c:pt idx="20">
                  <c:v>-16.491800000000001</c:v>
                </c:pt>
                <c:pt idx="21">
                  <c:v>-12.827</c:v>
                </c:pt>
                <c:pt idx="22">
                  <c:v>-9.1621299999999994</c:v>
                </c:pt>
                <c:pt idx="23">
                  <c:v>-5.4972799999999999</c:v>
                </c:pt>
                <c:pt idx="24">
                  <c:v>-1.83243</c:v>
                </c:pt>
                <c:pt idx="25">
                  <c:v>1.8324199999999999</c:v>
                </c:pt>
                <c:pt idx="26">
                  <c:v>5.4972700000000003</c:v>
                </c:pt>
                <c:pt idx="27">
                  <c:v>9.1621199999999998</c:v>
                </c:pt>
                <c:pt idx="28">
                  <c:v>12.827</c:v>
                </c:pt>
                <c:pt idx="29">
                  <c:v>16.491800000000001</c:v>
                </c:pt>
                <c:pt idx="30">
                  <c:v>20.156700000000001</c:v>
                </c:pt>
                <c:pt idx="31">
                  <c:v>23.8215</c:v>
                </c:pt>
                <c:pt idx="32">
                  <c:v>27.4864</c:v>
                </c:pt>
                <c:pt idx="33">
                  <c:v>31.151199999999999</c:v>
                </c:pt>
                <c:pt idx="34">
                  <c:v>34.816099999999999</c:v>
                </c:pt>
                <c:pt idx="35">
                  <c:v>38.480899999999998</c:v>
                </c:pt>
                <c:pt idx="36">
                  <c:v>42.145800000000001</c:v>
                </c:pt>
                <c:pt idx="37">
                  <c:v>45.810600000000001</c:v>
                </c:pt>
                <c:pt idx="38">
                  <c:v>49.475499999999997</c:v>
                </c:pt>
                <c:pt idx="39">
                  <c:v>53.140300000000003</c:v>
                </c:pt>
                <c:pt idx="40">
                  <c:v>56.805199999999999</c:v>
                </c:pt>
                <c:pt idx="41">
                  <c:v>60.47</c:v>
                </c:pt>
                <c:pt idx="42">
                  <c:v>64.134900000000002</c:v>
                </c:pt>
                <c:pt idx="43">
                  <c:v>67.799700000000001</c:v>
                </c:pt>
                <c:pt idx="44">
                  <c:v>71.464600000000004</c:v>
                </c:pt>
                <c:pt idx="45">
                  <c:v>75.129400000000004</c:v>
                </c:pt>
                <c:pt idx="46">
                  <c:v>78.794300000000007</c:v>
                </c:pt>
                <c:pt idx="47">
                  <c:v>82.459100000000007</c:v>
                </c:pt>
                <c:pt idx="48">
                  <c:v>86.123999999999995</c:v>
                </c:pt>
                <c:pt idx="49">
                  <c:v>89.788799999999995</c:v>
                </c:pt>
              </c:numCache>
            </c:numRef>
          </c:xVal>
          <c:yVal>
            <c:numRef>
              <c:f>u7mo!$P$6:$P$55</c:f>
              <c:numCache>
                <c:formatCode>General</c:formatCode>
                <c:ptCount val="50"/>
                <c:pt idx="0">
                  <c:v>42</c:v>
                </c:pt>
                <c:pt idx="1">
                  <c:v>48</c:v>
                </c:pt>
                <c:pt idx="2">
                  <c:v>54</c:v>
                </c:pt>
                <c:pt idx="3">
                  <c:v>52</c:v>
                </c:pt>
                <c:pt idx="4">
                  <c:v>34</c:v>
                </c:pt>
                <c:pt idx="5">
                  <c:v>46</c:v>
                </c:pt>
                <c:pt idx="6">
                  <c:v>44</c:v>
                </c:pt>
                <c:pt idx="7">
                  <c:v>50</c:v>
                </c:pt>
                <c:pt idx="8">
                  <c:v>52</c:v>
                </c:pt>
                <c:pt idx="9">
                  <c:v>62</c:v>
                </c:pt>
                <c:pt idx="10">
                  <c:v>68</c:v>
                </c:pt>
                <c:pt idx="11">
                  <c:v>46</c:v>
                </c:pt>
                <c:pt idx="12">
                  <c:v>52</c:v>
                </c:pt>
                <c:pt idx="13">
                  <c:v>44</c:v>
                </c:pt>
                <c:pt idx="14">
                  <c:v>36</c:v>
                </c:pt>
                <c:pt idx="15">
                  <c:v>46</c:v>
                </c:pt>
                <c:pt idx="16">
                  <c:v>54</c:v>
                </c:pt>
                <c:pt idx="17">
                  <c:v>48</c:v>
                </c:pt>
                <c:pt idx="18">
                  <c:v>40</c:v>
                </c:pt>
                <c:pt idx="19">
                  <c:v>42</c:v>
                </c:pt>
                <c:pt idx="20">
                  <c:v>40</c:v>
                </c:pt>
                <c:pt idx="21">
                  <c:v>56</c:v>
                </c:pt>
                <c:pt idx="22">
                  <c:v>42</c:v>
                </c:pt>
                <c:pt idx="23">
                  <c:v>38</c:v>
                </c:pt>
                <c:pt idx="24">
                  <c:v>44</c:v>
                </c:pt>
                <c:pt idx="25">
                  <c:v>64</c:v>
                </c:pt>
                <c:pt idx="26">
                  <c:v>54</c:v>
                </c:pt>
                <c:pt idx="27">
                  <c:v>56</c:v>
                </c:pt>
                <c:pt idx="28">
                  <c:v>68</c:v>
                </c:pt>
                <c:pt idx="29">
                  <c:v>50</c:v>
                </c:pt>
                <c:pt idx="30">
                  <c:v>52</c:v>
                </c:pt>
                <c:pt idx="31">
                  <c:v>46</c:v>
                </c:pt>
                <c:pt idx="32">
                  <c:v>48</c:v>
                </c:pt>
                <c:pt idx="33">
                  <c:v>54</c:v>
                </c:pt>
                <c:pt idx="34">
                  <c:v>52</c:v>
                </c:pt>
                <c:pt idx="35">
                  <c:v>40</c:v>
                </c:pt>
                <c:pt idx="36">
                  <c:v>62</c:v>
                </c:pt>
                <c:pt idx="37">
                  <c:v>50</c:v>
                </c:pt>
                <c:pt idx="38">
                  <c:v>62</c:v>
                </c:pt>
                <c:pt idx="39">
                  <c:v>40</c:v>
                </c:pt>
                <c:pt idx="40">
                  <c:v>60</c:v>
                </c:pt>
                <c:pt idx="41">
                  <c:v>44</c:v>
                </c:pt>
                <c:pt idx="42">
                  <c:v>42</c:v>
                </c:pt>
                <c:pt idx="43">
                  <c:v>42</c:v>
                </c:pt>
                <c:pt idx="44">
                  <c:v>68</c:v>
                </c:pt>
                <c:pt idx="45">
                  <c:v>42</c:v>
                </c:pt>
                <c:pt idx="46">
                  <c:v>50</c:v>
                </c:pt>
                <c:pt idx="47">
                  <c:v>54</c:v>
                </c:pt>
                <c:pt idx="48">
                  <c:v>50</c:v>
                </c:pt>
                <c:pt idx="49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8-5B4C-99BB-F9A432ABDB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u7mo!$Q$6:$Q$55</c:f>
              <c:numCache>
                <c:formatCode>General</c:formatCode>
                <c:ptCount val="50"/>
                <c:pt idx="0">
                  <c:v>-89.620199999999997</c:v>
                </c:pt>
                <c:pt idx="1">
                  <c:v>-85.962199999999996</c:v>
                </c:pt>
                <c:pt idx="2">
                  <c:v>-82.304299999999998</c:v>
                </c:pt>
                <c:pt idx="3">
                  <c:v>-78.646299999999997</c:v>
                </c:pt>
                <c:pt idx="4">
                  <c:v>-74.988299999999995</c:v>
                </c:pt>
                <c:pt idx="5">
                  <c:v>-71.330399999999997</c:v>
                </c:pt>
                <c:pt idx="6">
                  <c:v>-67.672399999999996</c:v>
                </c:pt>
                <c:pt idx="7">
                  <c:v>-64.014399999999995</c:v>
                </c:pt>
                <c:pt idx="8">
                  <c:v>-60.356499999999997</c:v>
                </c:pt>
                <c:pt idx="9">
                  <c:v>-56.698500000000003</c:v>
                </c:pt>
                <c:pt idx="10">
                  <c:v>-53.040500000000002</c:v>
                </c:pt>
                <c:pt idx="11">
                  <c:v>-49.382599999999996</c:v>
                </c:pt>
                <c:pt idx="12">
                  <c:v>-45.724600000000002</c:v>
                </c:pt>
                <c:pt idx="13">
                  <c:v>-42.066600000000001</c:v>
                </c:pt>
                <c:pt idx="14">
                  <c:v>-38.408700000000003</c:v>
                </c:pt>
                <c:pt idx="15">
                  <c:v>-34.750700000000002</c:v>
                </c:pt>
                <c:pt idx="16">
                  <c:v>-31.092700000000001</c:v>
                </c:pt>
                <c:pt idx="17">
                  <c:v>-27.434799999999999</c:v>
                </c:pt>
                <c:pt idx="18">
                  <c:v>-23.776800000000001</c:v>
                </c:pt>
                <c:pt idx="19">
                  <c:v>-20.1188</c:v>
                </c:pt>
                <c:pt idx="20">
                  <c:v>-16.460899999999999</c:v>
                </c:pt>
                <c:pt idx="21">
                  <c:v>-12.802899999999999</c:v>
                </c:pt>
                <c:pt idx="22">
                  <c:v>-9.1449200000000008</c:v>
                </c:pt>
                <c:pt idx="23">
                  <c:v>-5.4869500000000002</c:v>
                </c:pt>
                <c:pt idx="24">
                  <c:v>-1.8289899999999999</c:v>
                </c:pt>
                <c:pt idx="25">
                  <c:v>1.8289800000000001</c:v>
                </c:pt>
                <c:pt idx="26">
                  <c:v>5.4869500000000002</c:v>
                </c:pt>
                <c:pt idx="27">
                  <c:v>9.1449200000000008</c:v>
                </c:pt>
                <c:pt idx="28">
                  <c:v>12.802899999999999</c:v>
                </c:pt>
                <c:pt idx="29">
                  <c:v>16.460899999999999</c:v>
                </c:pt>
                <c:pt idx="30">
                  <c:v>20.1188</c:v>
                </c:pt>
                <c:pt idx="31">
                  <c:v>23.776800000000001</c:v>
                </c:pt>
                <c:pt idx="32">
                  <c:v>27.434799999999999</c:v>
                </c:pt>
                <c:pt idx="33">
                  <c:v>31.092700000000001</c:v>
                </c:pt>
                <c:pt idx="34">
                  <c:v>34.750700000000002</c:v>
                </c:pt>
                <c:pt idx="35">
                  <c:v>38.408700000000003</c:v>
                </c:pt>
                <c:pt idx="36">
                  <c:v>42.066600000000001</c:v>
                </c:pt>
                <c:pt idx="37">
                  <c:v>45.724600000000002</c:v>
                </c:pt>
                <c:pt idx="38">
                  <c:v>49.382599999999996</c:v>
                </c:pt>
                <c:pt idx="39">
                  <c:v>53.040500000000002</c:v>
                </c:pt>
                <c:pt idx="40">
                  <c:v>56.698500000000003</c:v>
                </c:pt>
                <c:pt idx="41">
                  <c:v>60.356499999999997</c:v>
                </c:pt>
                <c:pt idx="42">
                  <c:v>64.014399999999995</c:v>
                </c:pt>
                <c:pt idx="43">
                  <c:v>67.672399999999996</c:v>
                </c:pt>
                <c:pt idx="44">
                  <c:v>71.330399999999997</c:v>
                </c:pt>
                <c:pt idx="45">
                  <c:v>74.988299999999995</c:v>
                </c:pt>
                <c:pt idx="46">
                  <c:v>78.646299999999997</c:v>
                </c:pt>
                <c:pt idx="47">
                  <c:v>82.304299999999998</c:v>
                </c:pt>
                <c:pt idx="48">
                  <c:v>85.962199999999996</c:v>
                </c:pt>
                <c:pt idx="49">
                  <c:v>89.620199999999997</c:v>
                </c:pt>
              </c:numCache>
            </c:numRef>
          </c:xVal>
          <c:yVal>
            <c:numRef>
              <c:f>u7mo!$R$6:$R$55</c:f>
              <c:numCache>
                <c:formatCode>General</c:formatCode>
                <c:ptCount val="50"/>
                <c:pt idx="0">
                  <c:v>20</c:v>
                </c:pt>
                <c:pt idx="1">
                  <c:v>36</c:v>
                </c:pt>
                <c:pt idx="2">
                  <c:v>46</c:v>
                </c:pt>
                <c:pt idx="3">
                  <c:v>62</c:v>
                </c:pt>
                <c:pt idx="4">
                  <c:v>50</c:v>
                </c:pt>
                <c:pt idx="5">
                  <c:v>64</c:v>
                </c:pt>
                <c:pt idx="6">
                  <c:v>56</c:v>
                </c:pt>
                <c:pt idx="7">
                  <c:v>56</c:v>
                </c:pt>
                <c:pt idx="8">
                  <c:v>46</c:v>
                </c:pt>
                <c:pt idx="9">
                  <c:v>42</c:v>
                </c:pt>
                <c:pt idx="10">
                  <c:v>56</c:v>
                </c:pt>
                <c:pt idx="11">
                  <c:v>62</c:v>
                </c:pt>
                <c:pt idx="12">
                  <c:v>74</c:v>
                </c:pt>
                <c:pt idx="13">
                  <c:v>38</c:v>
                </c:pt>
                <c:pt idx="14">
                  <c:v>56</c:v>
                </c:pt>
                <c:pt idx="15">
                  <c:v>52</c:v>
                </c:pt>
                <c:pt idx="16">
                  <c:v>52</c:v>
                </c:pt>
                <c:pt idx="17">
                  <c:v>74</c:v>
                </c:pt>
                <c:pt idx="18">
                  <c:v>46</c:v>
                </c:pt>
                <c:pt idx="19">
                  <c:v>38</c:v>
                </c:pt>
                <c:pt idx="20">
                  <c:v>42</c:v>
                </c:pt>
                <c:pt idx="21">
                  <c:v>50</c:v>
                </c:pt>
                <c:pt idx="22">
                  <c:v>44</c:v>
                </c:pt>
                <c:pt idx="23">
                  <c:v>50</c:v>
                </c:pt>
                <c:pt idx="24">
                  <c:v>24</c:v>
                </c:pt>
                <c:pt idx="25">
                  <c:v>30</c:v>
                </c:pt>
                <c:pt idx="26">
                  <c:v>32</c:v>
                </c:pt>
                <c:pt idx="27">
                  <c:v>62</c:v>
                </c:pt>
                <c:pt idx="28">
                  <c:v>60</c:v>
                </c:pt>
                <c:pt idx="29">
                  <c:v>52</c:v>
                </c:pt>
                <c:pt idx="30">
                  <c:v>34</c:v>
                </c:pt>
                <c:pt idx="31">
                  <c:v>58</c:v>
                </c:pt>
                <c:pt idx="32">
                  <c:v>48</c:v>
                </c:pt>
                <c:pt idx="33">
                  <c:v>62</c:v>
                </c:pt>
                <c:pt idx="34">
                  <c:v>64</c:v>
                </c:pt>
                <c:pt idx="35">
                  <c:v>52</c:v>
                </c:pt>
                <c:pt idx="36">
                  <c:v>48</c:v>
                </c:pt>
                <c:pt idx="37">
                  <c:v>62</c:v>
                </c:pt>
                <c:pt idx="38">
                  <c:v>54</c:v>
                </c:pt>
                <c:pt idx="39">
                  <c:v>50</c:v>
                </c:pt>
                <c:pt idx="40">
                  <c:v>54</c:v>
                </c:pt>
                <c:pt idx="41">
                  <c:v>38</c:v>
                </c:pt>
                <c:pt idx="42">
                  <c:v>52</c:v>
                </c:pt>
                <c:pt idx="43">
                  <c:v>38</c:v>
                </c:pt>
                <c:pt idx="44">
                  <c:v>54</c:v>
                </c:pt>
                <c:pt idx="45">
                  <c:v>58</c:v>
                </c:pt>
                <c:pt idx="46">
                  <c:v>40</c:v>
                </c:pt>
                <c:pt idx="47">
                  <c:v>46</c:v>
                </c:pt>
                <c:pt idx="48">
                  <c:v>56</c:v>
                </c:pt>
                <c:pt idx="4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8-5B4C-99BB-F9A432ABD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29552"/>
        <c:axId val="2033892624"/>
      </c:scatterChart>
      <c:valAx>
        <c:axId val="20339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92624"/>
        <c:crosses val="autoZero"/>
        <c:crossBetween val="midCat"/>
      </c:valAx>
      <c:valAx>
        <c:axId val="203389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u7mo!$Q$6:$Q$55</c:f>
              <c:numCache>
                <c:formatCode>General</c:formatCode>
                <c:ptCount val="50"/>
                <c:pt idx="0">
                  <c:v>-89.620199999999997</c:v>
                </c:pt>
                <c:pt idx="1">
                  <c:v>-85.962199999999996</c:v>
                </c:pt>
                <c:pt idx="2">
                  <c:v>-82.304299999999998</c:v>
                </c:pt>
                <c:pt idx="3">
                  <c:v>-78.646299999999997</c:v>
                </c:pt>
                <c:pt idx="4">
                  <c:v>-74.988299999999995</c:v>
                </c:pt>
                <c:pt idx="5">
                  <c:v>-71.330399999999997</c:v>
                </c:pt>
                <c:pt idx="6">
                  <c:v>-67.672399999999996</c:v>
                </c:pt>
                <c:pt idx="7">
                  <c:v>-64.014399999999995</c:v>
                </c:pt>
                <c:pt idx="8">
                  <c:v>-60.356499999999997</c:v>
                </c:pt>
                <c:pt idx="9">
                  <c:v>-56.698500000000003</c:v>
                </c:pt>
                <c:pt idx="10">
                  <c:v>-53.040500000000002</c:v>
                </c:pt>
                <c:pt idx="11">
                  <c:v>-49.382599999999996</c:v>
                </c:pt>
                <c:pt idx="12">
                  <c:v>-45.724600000000002</c:v>
                </c:pt>
                <c:pt idx="13">
                  <c:v>-42.066600000000001</c:v>
                </c:pt>
                <c:pt idx="14">
                  <c:v>-38.408700000000003</c:v>
                </c:pt>
                <c:pt idx="15">
                  <c:v>-34.750700000000002</c:v>
                </c:pt>
                <c:pt idx="16">
                  <c:v>-31.092700000000001</c:v>
                </c:pt>
                <c:pt idx="17">
                  <c:v>-27.434799999999999</c:v>
                </c:pt>
                <c:pt idx="18">
                  <c:v>-23.776800000000001</c:v>
                </c:pt>
                <c:pt idx="19">
                  <c:v>-20.1188</c:v>
                </c:pt>
                <c:pt idx="20">
                  <c:v>-16.460899999999999</c:v>
                </c:pt>
                <c:pt idx="21">
                  <c:v>-12.802899999999999</c:v>
                </c:pt>
                <c:pt idx="22">
                  <c:v>-9.1449200000000008</c:v>
                </c:pt>
                <c:pt idx="23">
                  <c:v>-5.4869500000000002</c:v>
                </c:pt>
                <c:pt idx="24">
                  <c:v>-1.8289899999999999</c:v>
                </c:pt>
                <c:pt idx="25">
                  <c:v>1.8289800000000001</c:v>
                </c:pt>
                <c:pt idx="26">
                  <c:v>5.4869500000000002</c:v>
                </c:pt>
                <c:pt idx="27">
                  <c:v>9.1449200000000008</c:v>
                </c:pt>
                <c:pt idx="28">
                  <c:v>12.802899999999999</c:v>
                </c:pt>
                <c:pt idx="29">
                  <c:v>16.460899999999999</c:v>
                </c:pt>
                <c:pt idx="30">
                  <c:v>20.1188</c:v>
                </c:pt>
                <c:pt idx="31">
                  <c:v>23.776800000000001</c:v>
                </c:pt>
                <c:pt idx="32">
                  <c:v>27.434799999999999</c:v>
                </c:pt>
                <c:pt idx="33">
                  <c:v>31.092700000000001</c:v>
                </c:pt>
                <c:pt idx="34">
                  <c:v>34.750700000000002</c:v>
                </c:pt>
                <c:pt idx="35">
                  <c:v>38.408700000000003</c:v>
                </c:pt>
                <c:pt idx="36">
                  <c:v>42.066600000000001</c:v>
                </c:pt>
                <c:pt idx="37">
                  <c:v>45.724600000000002</c:v>
                </c:pt>
                <c:pt idx="38">
                  <c:v>49.382599999999996</c:v>
                </c:pt>
                <c:pt idx="39">
                  <c:v>53.040500000000002</c:v>
                </c:pt>
                <c:pt idx="40">
                  <c:v>56.698500000000003</c:v>
                </c:pt>
                <c:pt idx="41">
                  <c:v>60.356499999999997</c:v>
                </c:pt>
                <c:pt idx="42">
                  <c:v>64.014399999999995</c:v>
                </c:pt>
                <c:pt idx="43">
                  <c:v>67.672399999999996</c:v>
                </c:pt>
                <c:pt idx="44">
                  <c:v>71.330399999999997</c:v>
                </c:pt>
                <c:pt idx="45">
                  <c:v>74.988299999999995</c:v>
                </c:pt>
                <c:pt idx="46">
                  <c:v>78.646299999999997</c:v>
                </c:pt>
                <c:pt idx="47">
                  <c:v>82.304299999999998</c:v>
                </c:pt>
                <c:pt idx="48">
                  <c:v>85.962199999999996</c:v>
                </c:pt>
                <c:pt idx="49">
                  <c:v>89.620199999999997</c:v>
                </c:pt>
              </c:numCache>
            </c:numRef>
          </c:xVal>
          <c:yVal>
            <c:numRef>
              <c:f>u7mo!$T$6:$T$55</c:f>
              <c:numCache>
                <c:formatCode>General</c:formatCode>
                <c:ptCount val="50"/>
                <c:pt idx="0">
                  <c:v>2.756073697410669E-2</c:v>
                </c:pt>
                <c:pt idx="1">
                  <c:v>5.1281807778690507E-2</c:v>
                </c:pt>
                <c:pt idx="2">
                  <c:v>6.6937163949971734E-2</c:v>
                </c:pt>
                <c:pt idx="3">
                  <c:v>9.3437521192986164E-2</c:v>
                </c:pt>
                <c:pt idx="4">
                  <c:v>7.3389647656301599E-2</c:v>
                </c:pt>
                <c:pt idx="5">
                  <c:v>9.688357823348942E-2</c:v>
                </c:pt>
                <c:pt idx="6">
                  <c:v>8.3281282531750989E-2</c:v>
                </c:pt>
                <c:pt idx="7">
                  <c:v>8.3281282531750989E-2</c:v>
                </c:pt>
                <c:pt idx="8">
                  <c:v>6.6937163949971734E-2</c:v>
                </c:pt>
                <c:pt idx="9">
                  <c:v>6.0594839339516246E-2</c:v>
                </c:pt>
                <c:pt idx="10">
                  <c:v>8.3281282531750989E-2</c:v>
                </c:pt>
                <c:pt idx="11">
                  <c:v>9.3437521192986164E-2</c:v>
                </c:pt>
                <c:pt idx="12">
                  <c:v>0.11458744648069434</c:v>
                </c:pt>
                <c:pt idx="13">
                  <c:v>5.4359876688911297E-2</c:v>
                </c:pt>
                <c:pt idx="14">
                  <c:v>8.3281282531750989E-2</c:v>
                </c:pt>
                <c:pt idx="15">
                  <c:v>7.6658099960196763E-2</c:v>
                </c:pt>
                <c:pt idx="16">
                  <c:v>7.6658099960196763E-2</c:v>
                </c:pt>
                <c:pt idx="17">
                  <c:v>0.11458744648069434</c:v>
                </c:pt>
                <c:pt idx="18">
                  <c:v>6.6937163949971734E-2</c:v>
                </c:pt>
                <c:pt idx="19">
                  <c:v>5.4359876688911297E-2</c:v>
                </c:pt>
                <c:pt idx="20">
                  <c:v>6.0594839339516246E-2</c:v>
                </c:pt>
                <c:pt idx="21">
                  <c:v>7.3389647656301599E-2</c:v>
                </c:pt>
                <c:pt idx="22">
                  <c:v>6.3752408826810783E-2</c:v>
                </c:pt>
                <c:pt idx="23">
                  <c:v>7.3389647656301599E-2</c:v>
                </c:pt>
                <c:pt idx="24">
                  <c:v>3.3344757000083367E-2</c:v>
                </c:pt>
                <c:pt idx="25">
                  <c:v>4.2201314336489833E-2</c:v>
                </c:pt>
                <c:pt idx="26">
                  <c:v>4.5202847779410096E-2</c:v>
                </c:pt>
                <c:pt idx="27">
                  <c:v>9.3437521192986164E-2</c:v>
                </c:pt>
                <c:pt idx="28">
                  <c:v>9.0022055403573872E-2</c:v>
                </c:pt>
                <c:pt idx="29">
                  <c:v>7.6658099960196763E-2</c:v>
                </c:pt>
                <c:pt idx="30">
                  <c:v>4.8229572766367905E-2</c:v>
                </c:pt>
                <c:pt idx="31">
                  <c:v>8.6636775319473114E-2</c:v>
                </c:pt>
                <c:pt idx="32">
                  <c:v>7.0149457316003805E-2</c:v>
                </c:pt>
                <c:pt idx="33">
                  <c:v>9.3437521192986164E-2</c:v>
                </c:pt>
                <c:pt idx="34">
                  <c:v>9.688357823348942E-2</c:v>
                </c:pt>
                <c:pt idx="35">
                  <c:v>7.6658099960196763E-2</c:v>
                </c:pt>
                <c:pt idx="36">
                  <c:v>7.0149457316003805E-2</c:v>
                </c:pt>
                <c:pt idx="37">
                  <c:v>9.3437521192986164E-2</c:v>
                </c:pt>
                <c:pt idx="38">
                  <c:v>7.9955185612014992E-2</c:v>
                </c:pt>
                <c:pt idx="39">
                  <c:v>7.3389647656301599E-2</c:v>
                </c:pt>
                <c:pt idx="40">
                  <c:v>7.9955185612014992E-2</c:v>
                </c:pt>
                <c:pt idx="41">
                  <c:v>5.4359876688911297E-2</c:v>
                </c:pt>
                <c:pt idx="42">
                  <c:v>7.6658099960196763E-2</c:v>
                </c:pt>
                <c:pt idx="43">
                  <c:v>5.4359876688911297E-2</c:v>
                </c:pt>
                <c:pt idx="44">
                  <c:v>7.9955185612014992E-2</c:v>
                </c:pt>
                <c:pt idx="45">
                  <c:v>8.6636775319473114E-2</c:v>
                </c:pt>
                <c:pt idx="46">
                  <c:v>5.7464108875331613E-2</c:v>
                </c:pt>
                <c:pt idx="47">
                  <c:v>6.6937163949971734E-2</c:v>
                </c:pt>
                <c:pt idx="48">
                  <c:v>8.3281282531750989E-2</c:v>
                </c:pt>
                <c:pt idx="49">
                  <c:v>3.9224659235772896E-2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1-E748-9E3F-78CD68B4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29552"/>
        <c:axId val="2033892624"/>
      </c:scatterChart>
      <c:valAx>
        <c:axId val="2033929552"/>
        <c:scaling>
          <c:orientation val="minMax"/>
          <c:max val="15"/>
          <c:min val="-1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92624"/>
        <c:crosses val="autoZero"/>
        <c:crossBetween val="midCat"/>
      </c:valAx>
      <c:valAx>
        <c:axId val="203389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u7mo!$Q$6:$Q$55</c:f>
              <c:numCache>
                <c:formatCode>General</c:formatCode>
                <c:ptCount val="50"/>
                <c:pt idx="0">
                  <c:v>-89.620199999999997</c:v>
                </c:pt>
                <c:pt idx="1">
                  <c:v>-85.962199999999996</c:v>
                </c:pt>
                <c:pt idx="2">
                  <c:v>-82.304299999999998</c:v>
                </c:pt>
                <c:pt idx="3">
                  <c:v>-78.646299999999997</c:v>
                </c:pt>
                <c:pt idx="4">
                  <c:v>-74.988299999999995</c:v>
                </c:pt>
                <c:pt idx="5">
                  <c:v>-71.330399999999997</c:v>
                </c:pt>
                <c:pt idx="6">
                  <c:v>-67.672399999999996</c:v>
                </c:pt>
                <c:pt idx="7">
                  <c:v>-64.014399999999995</c:v>
                </c:pt>
                <c:pt idx="8">
                  <c:v>-60.356499999999997</c:v>
                </c:pt>
                <c:pt idx="9">
                  <c:v>-56.698500000000003</c:v>
                </c:pt>
                <c:pt idx="10">
                  <c:v>-53.040500000000002</c:v>
                </c:pt>
                <c:pt idx="11">
                  <c:v>-49.382599999999996</c:v>
                </c:pt>
                <c:pt idx="12">
                  <c:v>-45.724600000000002</c:v>
                </c:pt>
                <c:pt idx="13">
                  <c:v>-42.066600000000001</c:v>
                </c:pt>
                <c:pt idx="14">
                  <c:v>-38.408700000000003</c:v>
                </c:pt>
                <c:pt idx="15">
                  <c:v>-34.750700000000002</c:v>
                </c:pt>
                <c:pt idx="16">
                  <c:v>-31.092700000000001</c:v>
                </c:pt>
                <c:pt idx="17">
                  <c:v>-27.434799999999999</c:v>
                </c:pt>
                <c:pt idx="18">
                  <c:v>-23.776800000000001</c:v>
                </c:pt>
                <c:pt idx="19">
                  <c:v>-20.1188</c:v>
                </c:pt>
                <c:pt idx="20">
                  <c:v>-16.460899999999999</c:v>
                </c:pt>
                <c:pt idx="21">
                  <c:v>-12.802899999999999</c:v>
                </c:pt>
                <c:pt idx="22">
                  <c:v>-9.1449200000000008</c:v>
                </c:pt>
                <c:pt idx="23">
                  <c:v>-5.4869500000000002</c:v>
                </c:pt>
                <c:pt idx="24">
                  <c:v>-1.8289899999999999</c:v>
                </c:pt>
                <c:pt idx="25">
                  <c:v>1.8289800000000001</c:v>
                </c:pt>
                <c:pt idx="26">
                  <c:v>5.4869500000000002</c:v>
                </c:pt>
                <c:pt idx="27">
                  <c:v>9.1449200000000008</c:v>
                </c:pt>
                <c:pt idx="28">
                  <c:v>12.802899999999999</c:v>
                </c:pt>
                <c:pt idx="29">
                  <c:v>16.460899999999999</c:v>
                </c:pt>
                <c:pt idx="30">
                  <c:v>20.1188</c:v>
                </c:pt>
                <c:pt idx="31">
                  <c:v>23.776800000000001</c:v>
                </c:pt>
                <c:pt idx="32">
                  <c:v>27.434799999999999</c:v>
                </c:pt>
                <c:pt idx="33">
                  <c:v>31.092700000000001</c:v>
                </c:pt>
                <c:pt idx="34">
                  <c:v>34.750700000000002</c:v>
                </c:pt>
                <c:pt idx="35">
                  <c:v>38.408700000000003</c:v>
                </c:pt>
                <c:pt idx="36">
                  <c:v>42.066600000000001</c:v>
                </c:pt>
                <c:pt idx="37">
                  <c:v>45.724600000000002</c:v>
                </c:pt>
                <c:pt idx="38">
                  <c:v>49.382599999999996</c:v>
                </c:pt>
                <c:pt idx="39">
                  <c:v>53.040500000000002</c:v>
                </c:pt>
                <c:pt idx="40">
                  <c:v>56.698500000000003</c:v>
                </c:pt>
                <c:pt idx="41">
                  <c:v>60.356499999999997</c:v>
                </c:pt>
                <c:pt idx="42">
                  <c:v>64.014399999999995</c:v>
                </c:pt>
                <c:pt idx="43">
                  <c:v>67.672399999999996</c:v>
                </c:pt>
                <c:pt idx="44">
                  <c:v>71.330399999999997</c:v>
                </c:pt>
                <c:pt idx="45">
                  <c:v>74.988299999999995</c:v>
                </c:pt>
                <c:pt idx="46">
                  <c:v>78.646299999999997</c:v>
                </c:pt>
                <c:pt idx="47">
                  <c:v>82.304299999999998</c:v>
                </c:pt>
                <c:pt idx="48">
                  <c:v>85.962199999999996</c:v>
                </c:pt>
                <c:pt idx="49">
                  <c:v>89.620199999999997</c:v>
                </c:pt>
              </c:numCache>
            </c:numRef>
          </c:xVal>
          <c:yVal>
            <c:numRef>
              <c:f>u7mo!$S$6:$S$55</c:f>
              <c:numCache>
                <c:formatCode>General</c:formatCode>
                <c:ptCount val="50"/>
                <c:pt idx="0">
                  <c:v>6.5651260504201683E-2</c:v>
                </c:pt>
                <c:pt idx="1">
                  <c:v>0.11817226890756304</c:v>
                </c:pt>
                <c:pt idx="2">
                  <c:v>0.15099789915966388</c:v>
                </c:pt>
                <c:pt idx="3">
                  <c:v>0.20351890756302521</c:v>
                </c:pt>
                <c:pt idx="4">
                  <c:v>0.1641281512605042</c:v>
                </c:pt>
                <c:pt idx="5">
                  <c:v>0.21008403361344538</c:v>
                </c:pt>
                <c:pt idx="6">
                  <c:v>0.18382352941176472</c:v>
                </c:pt>
                <c:pt idx="7">
                  <c:v>0.18382352941176472</c:v>
                </c:pt>
                <c:pt idx="8">
                  <c:v>0.15099789915966388</c:v>
                </c:pt>
                <c:pt idx="9">
                  <c:v>0.13786764705882354</c:v>
                </c:pt>
                <c:pt idx="10">
                  <c:v>0.18382352941176472</c:v>
                </c:pt>
                <c:pt idx="11">
                  <c:v>0.20351890756302521</c:v>
                </c:pt>
                <c:pt idx="12">
                  <c:v>0.24290966386554622</c:v>
                </c:pt>
                <c:pt idx="13">
                  <c:v>0.12473739495798319</c:v>
                </c:pt>
                <c:pt idx="14">
                  <c:v>0.18382352941176472</c:v>
                </c:pt>
                <c:pt idx="15">
                  <c:v>0.17069327731092437</c:v>
                </c:pt>
                <c:pt idx="16">
                  <c:v>0.17069327731092437</c:v>
                </c:pt>
                <c:pt idx="17">
                  <c:v>0.24290966386554622</c:v>
                </c:pt>
                <c:pt idx="18">
                  <c:v>0.15099789915966388</c:v>
                </c:pt>
                <c:pt idx="19">
                  <c:v>0.12473739495798319</c:v>
                </c:pt>
                <c:pt idx="20">
                  <c:v>0.13786764705882354</c:v>
                </c:pt>
                <c:pt idx="21">
                  <c:v>0.1641281512605042</c:v>
                </c:pt>
                <c:pt idx="22">
                  <c:v>0.14443277310924371</c:v>
                </c:pt>
                <c:pt idx="23">
                  <c:v>0.1641281512605042</c:v>
                </c:pt>
                <c:pt idx="24">
                  <c:v>7.8781512605042014E-2</c:v>
                </c:pt>
                <c:pt idx="25">
                  <c:v>9.8476890756302532E-2</c:v>
                </c:pt>
                <c:pt idx="26">
                  <c:v>0.10504201680672269</c:v>
                </c:pt>
                <c:pt idx="27">
                  <c:v>0.20351890756302521</c:v>
                </c:pt>
                <c:pt idx="28">
                  <c:v>0.19695378151260506</c:v>
                </c:pt>
                <c:pt idx="29">
                  <c:v>0.17069327731092437</c:v>
                </c:pt>
                <c:pt idx="30">
                  <c:v>0.11160714285714286</c:v>
                </c:pt>
                <c:pt idx="31">
                  <c:v>0.19038865546218489</c:v>
                </c:pt>
                <c:pt idx="32">
                  <c:v>0.15756302521008403</c:v>
                </c:pt>
                <c:pt idx="33">
                  <c:v>0.20351890756302521</c:v>
                </c:pt>
                <c:pt idx="34">
                  <c:v>0.21008403361344538</c:v>
                </c:pt>
                <c:pt idx="35">
                  <c:v>0.17069327731092437</c:v>
                </c:pt>
                <c:pt idx="36">
                  <c:v>0.15756302521008403</c:v>
                </c:pt>
                <c:pt idx="37">
                  <c:v>0.20351890756302521</c:v>
                </c:pt>
                <c:pt idx="38">
                  <c:v>0.17725840336134455</c:v>
                </c:pt>
                <c:pt idx="39">
                  <c:v>0.1641281512605042</c:v>
                </c:pt>
                <c:pt idx="40">
                  <c:v>0.17725840336134455</c:v>
                </c:pt>
                <c:pt idx="41">
                  <c:v>0.12473739495798319</c:v>
                </c:pt>
                <c:pt idx="42">
                  <c:v>0.17069327731092437</c:v>
                </c:pt>
                <c:pt idx="43">
                  <c:v>0.12473739495798319</c:v>
                </c:pt>
                <c:pt idx="44">
                  <c:v>0.17725840336134455</c:v>
                </c:pt>
                <c:pt idx="45">
                  <c:v>0.19038865546218489</c:v>
                </c:pt>
                <c:pt idx="46">
                  <c:v>0.13130252100840337</c:v>
                </c:pt>
                <c:pt idx="47">
                  <c:v>0.15099789915966388</c:v>
                </c:pt>
                <c:pt idx="48">
                  <c:v>0.18382352941176472</c:v>
                </c:pt>
                <c:pt idx="49">
                  <c:v>9.1911764705882359E-2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A-334A-860A-959F021FFA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u7mo!$Q$6:$Q$55</c:f>
              <c:numCache>
                <c:formatCode>General</c:formatCode>
                <c:ptCount val="50"/>
                <c:pt idx="0">
                  <c:v>-89.620199999999997</c:v>
                </c:pt>
                <c:pt idx="1">
                  <c:v>-85.962199999999996</c:v>
                </c:pt>
                <c:pt idx="2">
                  <c:v>-82.304299999999998</c:v>
                </c:pt>
                <c:pt idx="3">
                  <c:v>-78.646299999999997</c:v>
                </c:pt>
                <c:pt idx="4">
                  <c:v>-74.988299999999995</c:v>
                </c:pt>
                <c:pt idx="5">
                  <c:v>-71.330399999999997</c:v>
                </c:pt>
                <c:pt idx="6">
                  <c:v>-67.672399999999996</c:v>
                </c:pt>
                <c:pt idx="7">
                  <c:v>-64.014399999999995</c:v>
                </c:pt>
                <c:pt idx="8">
                  <c:v>-60.356499999999997</c:v>
                </c:pt>
                <c:pt idx="9">
                  <c:v>-56.698500000000003</c:v>
                </c:pt>
                <c:pt idx="10">
                  <c:v>-53.040500000000002</c:v>
                </c:pt>
                <c:pt idx="11">
                  <c:v>-49.382599999999996</c:v>
                </c:pt>
                <c:pt idx="12">
                  <c:v>-45.724600000000002</c:v>
                </c:pt>
                <c:pt idx="13">
                  <c:v>-42.066600000000001</c:v>
                </c:pt>
                <c:pt idx="14">
                  <c:v>-38.408700000000003</c:v>
                </c:pt>
                <c:pt idx="15">
                  <c:v>-34.750700000000002</c:v>
                </c:pt>
                <c:pt idx="16">
                  <c:v>-31.092700000000001</c:v>
                </c:pt>
                <c:pt idx="17">
                  <c:v>-27.434799999999999</c:v>
                </c:pt>
                <c:pt idx="18">
                  <c:v>-23.776800000000001</c:v>
                </c:pt>
                <c:pt idx="19">
                  <c:v>-20.1188</c:v>
                </c:pt>
                <c:pt idx="20">
                  <c:v>-16.460899999999999</c:v>
                </c:pt>
                <c:pt idx="21">
                  <c:v>-12.802899999999999</c:v>
                </c:pt>
                <c:pt idx="22">
                  <c:v>-9.1449200000000008</c:v>
                </c:pt>
                <c:pt idx="23">
                  <c:v>-5.4869500000000002</c:v>
                </c:pt>
                <c:pt idx="24">
                  <c:v>-1.8289899999999999</c:v>
                </c:pt>
                <c:pt idx="25">
                  <c:v>1.8289800000000001</c:v>
                </c:pt>
                <c:pt idx="26">
                  <c:v>5.4869500000000002</c:v>
                </c:pt>
                <c:pt idx="27">
                  <c:v>9.1449200000000008</c:v>
                </c:pt>
                <c:pt idx="28">
                  <c:v>12.802899999999999</c:v>
                </c:pt>
                <c:pt idx="29">
                  <c:v>16.460899999999999</c:v>
                </c:pt>
                <c:pt idx="30">
                  <c:v>20.1188</c:v>
                </c:pt>
                <c:pt idx="31">
                  <c:v>23.776800000000001</c:v>
                </c:pt>
                <c:pt idx="32">
                  <c:v>27.434799999999999</c:v>
                </c:pt>
                <c:pt idx="33">
                  <c:v>31.092700000000001</c:v>
                </c:pt>
                <c:pt idx="34">
                  <c:v>34.750700000000002</c:v>
                </c:pt>
                <c:pt idx="35">
                  <c:v>38.408700000000003</c:v>
                </c:pt>
                <c:pt idx="36">
                  <c:v>42.066600000000001</c:v>
                </c:pt>
                <c:pt idx="37">
                  <c:v>45.724600000000002</c:v>
                </c:pt>
                <c:pt idx="38">
                  <c:v>49.382599999999996</c:v>
                </c:pt>
                <c:pt idx="39">
                  <c:v>53.040500000000002</c:v>
                </c:pt>
                <c:pt idx="40">
                  <c:v>56.698500000000003</c:v>
                </c:pt>
                <c:pt idx="41">
                  <c:v>60.356499999999997</c:v>
                </c:pt>
                <c:pt idx="42">
                  <c:v>64.014399999999995</c:v>
                </c:pt>
                <c:pt idx="43">
                  <c:v>67.672399999999996</c:v>
                </c:pt>
                <c:pt idx="44">
                  <c:v>71.330399999999997</c:v>
                </c:pt>
                <c:pt idx="45">
                  <c:v>74.988299999999995</c:v>
                </c:pt>
                <c:pt idx="46">
                  <c:v>78.646299999999997</c:v>
                </c:pt>
                <c:pt idx="47">
                  <c:v>82.304299999999998</c:v>
                </c:pt>
                <c:pt idx="48">
                  <c:v>85.962199999999996</c:v>
                </c:pt>
                <c:pt idx="49">
                  <c:v>89.620199999999997</c:v>
                </c:pt>
              </c:numCache>
            </c:numRef>
          </c:xVal>
          <c:yVal>
            <c:numRef>
              <c:f>u7mo!$V$6:$V$55</c:f>
              <c:numCache>
                <c:formatCode>General</c:formatCode>
                <c:ptCount val="50"/>
                <c:pt idx="0">
                  <c:v>0.16202731092436976</c:v>
                </c:pt>
                <c:pt idx="1">
                  <c:v>0.16202731092436976</c:v>
                </c:pt>
                <c:pt idx="2">
                  <c:v>0.16202731092436976</c:v>
                </c:pt>
                <c:pt idx="3">
                  <c:v>0.16202731092436976</c:v>
                </c:pt>
                <c:pt idx="4">
                  <c:v>0.16202731092436976</c:v>
                </c:pt>
                <c:pt idx="5">
                  <c:v>0.16202731092436976</c:v>
                </c:pt>
                <c:pt idx="6">
                  <c:v>0.16202731092436976</c:v>
                </c:pt>
                <c:pt idx="7">
                  <c:v>0.16202731092436976</c:v>
                </c:pt>
                <c:pt idx="8">
                  <c:v>0.16202731092436976</c:v>
                </c:pt>
                <c:pt idx="9">
                  <c:v>0.16202731092436976</c:v>
                </c:pt>
                <c:pt idx="10">
                  <c:v>0.16202731092436976</c:v>
                </c:pt>
                <c:pt idx="11">
                  <c:v>0.16202731092436976</c:v>
                </c:pt>
                <c:pt idx="12">
                  <c:v>0.16202731092436976</c:v>
                </c:pt>
                <c:pt idx="13">
                  <c:v>0.16202731092436976</c:v>
                </c:pt>
                <c:pt idx="14">
                  <c:v>0.16202731092436976</c:v>
                </c:pt>
                <c:pt idx="15">
                  <c:v>0.16202731092436976</c:v>
                </c:pt>
                <c:pt idx="16">
                  <c:v>0.16202731092436976</c:v>
                </c:pt>
                <c:pt idx="17">
                  <c:v>0.16202731092436976</c:v>
                </c:pt>
                <c:pt idx="18">
                  <c:v>0.16202731092436976</c:v>
                </c:pt>
                <c:pt idx="19">
                  <c:v>0.16202731092436976</c:v>
                </c:pt>
                <c:pt idx="20">
                  <c:v>0.16202731092436976</c:v>
                </c:pt>
                <c:pt idx="21">
                  <c:v>0.16202731092436976</c:v>
                </c:pt>
                <c:pt idx="22">
                  <c:v>0.16202731092436976</c:v>
                </c:pt>
                <c:pt idx="23">
                  <c:v>0.16202731092436976</c:v>
                </c:pt>
                <c:pt idx="24">
                  <c:v>0.16202731092436976</c:v>
                </c:pt>
                <c:pt idx="25">
                  <c:v>0.16202731092436976</c:v>
                </c:pt>
                <c:pt idx="26">
                  <c:v>0.16202731092436976</c:v>
                </c:pt>
                <c:pt idx="27">
                  <c:v>0.16202731092436976</c:v>
                </c:pt>
                <c:pt idx="28">
                  <c:v>0.16202731092436976</c:v>
                </c:pt>
                <c:pt idx="29">
                  <c:v>0.16202731092436976</c:v>
                </c:pt>
                <c:pt idx="30">
                  <c:v>0.16202731092436976</c:v>
                </c:pt>
                <c:pt idx="31">
                  <c:v>0.16202731092436976</c:v>
                </c:pt>
                <c:pt idx="32">
                  <c:v>0.16202731092436976</c:v>
                </c:pt>
                <c:pt idx="33">
                  <c:v>0.16202731092436976</c:v>
                </c:pt>
                <c:pt idx="34">
                  <c:v>0.16202731092436976</c:v>
                </c:pt>
                <c:pt idx="35">
                  <c:v>0.16202731092436976</c:v>
                </c:pt>
                <c:pt idx="36">
                  <c:v>0.16202731092436976</c:v>
                </c:pt>
                <c:pt idx="37">
                  <c:v>0.16202731092436976</c:v>
                </c:pt>
                <c:pt idx="38">
                  <c:v>0.16202731092436976</c:v>
                </c:pt>
                <c:pt idx="39">
                  <c:v>0.16202731092436976</c:v>
                </c:pt>
                <c:pt idx="40">
                  <c:v>0.16202731092436976</c:v>
                </c:pt>
                <c:pt idx="41">
                  <c:v>0.16202731092436976</c:v>
                </c:pt>
                <c:pt idx="42">
                  <c:v>0.16202731092436976</c:v>
                </c:pt>
                <c:pt idx="43">
                  <c:v>0.16202731092436976</c:v>
                </c:pt>
                <c:pt idx="44">
                  <c:v>0.16202731092436976</c:v>
                </c:pt>
                <c:pt idx="45">
                  <c:v>0.16202731092436976</c:v>
                </c:pt>
                <c:pt idx="46">
                  <c:v>0.16202731092436976</c:v>
                </c:pt>
                <c:pt idx="47">
                  <c:v>0.16202731092436976</c:v>
                </c:pt>
                <c:pt idx="48">
                  <c:v>0.16202731092436976</c:v>
                </c:pt>
                <c:pt idx="49">
                  <c:v>0.16202731092436976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BA-334A-860A-959F021FF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929552"/>
        <c:axId val="2033892624"/>
      </c:scatterChart>
      <c:valAx>
        <c:axId val="203392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892624"/>
        <c:crosses val="autoZero"/>
        <c:crossBetween val="midCat"/>
      </c:valAx>
      <c:valAx>
        <c:axId val="2033892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2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u7mo!$I$6:$I$55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u7mo!$K$6:$K$55</c:f>
              <c:numCache>
                <c:formatCode>General</c:formatCode>
                <c:ptCount val="50"/>
                <c:pt idx="0">
                  <c:v>-34447.867627</c:v>
                </c:pt>
                <c:pt idx="1">
                  <c:v>-34461.312012000002</c:v>
                </c:pt>
                <c:pt idx="2">
                  <c:v>-34485.199774000001</c:v>
                </c:pt>
                <c:pt idx="3">
                  <c:v>-34487.412755999998</c:v>
                </c:pt>
                <c:pt idx="4">
                  <c:v>-34503.046132000003</c:v>
                </c:pt>
                <c:pt idx="5">
                  <c:v>-34493.556328999999</c:v>
                </c:pt>
                <c:pt idx="6">
                  <c:v>-34504.252122999998</c:v>
                </c:pt>
                <c:pt idx="7">
                  <c:v>-34502.025442999999</c:v>
                </c:pt>
                <c:pt idx="8">
                  <c:v>-34492.322727999999</c:v>
                </c:pt>
                <c:pt idx="9">
                  <c:v>-34515.239208999999</c:v>
                </c:pt>
                <c:pt idx="10">
                  <c:v>-34510.440412000004</c:v>
                </c:pt>
                <c:pt idx="11">
                  <c:v>-34520.834698999999</c:v>
                </c:pt>
                <c:pt idx="12">
                  <c:v>-34520.901935000002</c:v>
                </c:pt>
                <c:pt idx="13">
                  <c:v>-34513.525005000003</c:v>
                </c:pt>
                <c:pt idx="14">
                  <c:v>-34510.522848000001</c:v>
                </c:pt>
                <c:pt idx="15">
                  <c:v>-34515.378720000001</c:v>
                </c:pt>
                <c:pt idx="16">
                  <c:v>-34518.74078</c:v>
                </c:pt>
                <c:pt idx="17">
                  <c:v>-34511.710912000002</c:v>
                </c:pt>
                <c:pt idx="18">
                  <c:v>-34518.879405</c:v>
                </c:pt>
                <c:pt idx="19">
                  <c:v>-34523.308079000002</c:v>
                </c:pt>
                <c:pt idx="20">
                  <c:v>-34519.373491999999</c:v>
                </c:pt>
                <c:pt idx="21">
                  <c:v>-34519.102556999998</c:v>
                </c:pt>
                <c:pt idx="22">
                  <c:v>-34514.621537999999</c:v>
                </c:pt>
                <c:pt idx="23">
                  <c:v>-34522.978109000003</c:v>
                </c:pt>
                <c:pt idx="24">
                  <c:v>-34523.610872999998</c:v>
                </c:pt>
                <c:pt idx="25">
                  <c:v>-34527.786596999998</c:v>
                </c:pt>
                <c:pt idx="26">
                  <c:v>-34529.063996999997</c:v>
                </c:pt>
                <c:pt idx="27">
                  <c:v>-34514.388055000003</c:v>
                </c:pt>
                <c:pt idx="28">
                  <c:v>-34529.573146000002</c:v>
                </c:pt>
                <c:pt idx="29">
                  <c:v>-34525.486859999997</c:v>
                </c:pt>
                <c:pt idx="30">
                  <c:v>-34525.570137000002</c:v>
                </c:pt>
                <c:pt idx="31">
                  <c:v>-34534.168032000001</c:v>
                </c:pt>
                <c:pt idx="32">
                  <c:v>-34512.805398999997</c:v>
                </c:pt>
                <c:pt idx="33">
                  <c:v>-34522.331985999997</c:v>
                </c:pt>
                <c:pt idx="34">
                  <c:v>-34527.753192999997</c:v>
                </c:pt>
                <c:pt idx="35">
                  <c:v>-34522.260718999998</c:v>
                </c:pt>
                <c:pt idx="36">
                  <c:v>-34520.508749000001</c:v>
                </c:pt>
                <c:pt idx="37">
                  <c:v>-34520.075600999997</c:v>
                </c:pt>
                <c:pt idx="38">
                  <c:v>-34527.153767999996</c:v>
                </c:pt>
                <c:pt idx="39">
                  <c:v>-34518.301224000003</c:v>
                </c:pt>
                <c:pt idx="40">
                  <c:v>-34516.829455999999</c:v>
                </c:pt>
                <c:pt idx="41">
                  <c:v>-34526.704876000003</c:v>
                </c:pt>
                <c:pt idx="42">
                  <c:v>-34530.407977000003</c:v>
                </c:pt>
                <c:pt idx="43">
                  <c:v>-34522.444051999999</c:v>
                </c:pt>
                <c:pt idx="44">
                  <c:v>-34527.587721999997</c:v>
                </c:pt>
                <c:pt idx="45">
                  <c:v>-34522.239508999999</c:v>
                </c:pt>
                <c:pt idx="46">
                  <c:v>-34519.810818999998</c:v>
                </c:pt>
                <c:pt idx="47">
                  <c:v>-34523.413847000003</c:v>
                </c:pt>
                <c:pt idx="48">
                  <c:v>-34532.224191000001</c:v>
                </c:pt>
                <c:pt idx="49">
                  <c:v>-34525.842474999998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4-A846-B0A2-E92FA44CD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373600"/>
        <c:axId val="2033963584"/>
      </c:scatterChart>
      <c:valAx>
        <c:axId val="19723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63584"/>
        <c:crosses val="autoZero"/>
        <c:crossBetween val="midCat"/>
      </c:valAx>
      <c:valAx>
        <c:axId val="203396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3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13</xdr:row>
      <xdr:rowOff>0</xdr:rowOff>
    </xdr:from>
    <xdr:to>
      <xdr:col>17</xdr:col>
      <xdr:colOff>419100</xdr:colOff>
      <xdr:row>32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F69D0-0D48-E44B-94E2-67675E218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774700</xdr:colOff>
      <xdr:row>24</xdr:row>
      <xdr:rowOff>190500</xdr:rowOff>
    </xdr:from>
    <xdr:to>
      <xdr:col>29</xdr:col>
      <xdr:colOff>177800</xdr:colOff>
      <xdr:row>44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82F4E-7013-D144-94D3-9BE38D4218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723900</xdr:colOff>
      <xdr:row>3</xdr:row>
      <xdr:rowOff>114300</xdr:rowOff>
    </xdr:from>
    <xdr:to>
      <xdr:col>29</xdr:col>
      <xdr:colOff>127000</xdr:colOff>
      <xdr:row>23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86614-7271-4A40-BFB8-859C56B07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660400</xdr:colOff>
      <xdr:row>57</xdr:row>
      <xdr:rowOff>57150</xdr:rowOff>
    </xdr:from>
    <xdr:to>
      <xdr:col>13</xdr:col>
      <xdr:colOff>279400</xdr:colOff>
      <xdr:row>70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62EC8E-5C67-F34F-BE24-5E8D7D0A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BD24B-8513-B148-AA59-1EC7B0B4FFD8}">
  <dimension ref="B1:C42"/>
  <sheetViews>
    <sheetView workbookViewId="0">
      <selection activeCell="C28" sqref="B28:C28"/>
    </sheetView>
  </sheetViews>
  <sheetFormatPr baseColWidth="10" defaultRowHeight="16" x14ac:dyDescent="0.2"/>
  <sheetData>
    <row r="1" spans="2:3" x14ac:dyDescent="0.2">
      <c r="B1" t="s">
        <v>20</v>
      </c>
      <c r="C1" t="s">
        <v>21</v>
      </c>
    </row>
    <row r="2" spans="2:3" x14ac:dyDescent="0.2">
      <c r="B2">
        <v>0</v>
      </c>
      <c r="C2" s="3">
        <f>B2*96/(B2*96+(1-B2)*238)</f>
        <v>0</v>
      </c>
    </row>
    <row r="3" spans="2:3" x14ac:dyDescent="0.2">
      <c r="B3">
        <v>0.02</v>
      </c>
      <c r="C3" s="3">
        <f t="shared" ref="C3:C4" si="0">B3*96/(B3*96+(1-B3)*238)</f>
        <v>8.1646538526960362E-3</v>
      </c>
    </row>
    <row r="4" spans="2:3" x14ac:dyDescent="0.2">
      <c r="B4">
        <v>0.04</v>
      </c>
      <c r="C4" s="3">
        <f>B4*96/(B4*96+(1-B4)*238)</f>
        <v>1.6528925619834711E-2</v>
      </c>
    </row>
    <row r="5" spans="2:3" x14ac:dyDescent="0.2">
      <c r="B5">
        <v>0.06</v>
      </c>
      <c r="C5" s="3">
        <f t="shared" ref="C5:C42" si="1">B5*96/(B5*96+(1-B5)*238)</f>
        <v>2.5100226599267909E-2</v>
      </c>
    </row>
    <row r="6" spans="2:3" x14ac:dyDescent="0.2">
      <c r="B6">
        <v>0.08</v>
      </c>
      <c r="C6" s="3">
        <f t="shared" si="1"/>
        <v>3.3886339569361094E-2</v>
      </c>
    </row>
    <row r="7" spans="2:3" x14ac:dyDescent="0.2">
      <c r="B7">
        <v>0.1</v>
      </c>
      <c r="C7" s="3">
        <f t="shared" si="1"/>
        <v>4.2895442359249331E-2</v>
      </c>
    </row>
    <row r="8" spans="2:3" x14ac:dyDescent="0.2">
      <c r="B8">
        <v>0.12</v>
      </c>
      <c r="C8" s="3">
        <f t="shared" si="1"/>
        <v>5.2136133236784933E-2</v>
      </c>
    </row>
    <row r="9" spans="2:3" x14ac:dyDescent="0.2">
      <c r="B9">
        <v>0.14000000000000001</v>
      </c>
      <c r="C9" s="3">
        <f t="shared" si="1"/>
        <v>6.1617458279845959E-2</v>
      </c>
    </row>
    <row r="10" spans="2:3" x14ac:dyDescent="0.2">
      <c r="B10" s="1">
        <v>0.16</v>
      </c>
      <c r="C10" s="4">
        <f t="shared" si="1"/>
        <v>7.1348940914158318E-2</v>
      </c>
    </row>
    <row r="11" spans="2:3" x14ac:dyDescent="0.2">
      <c r="B11">
        <v>0.18</v>
      </c>
      <c r="C11" s="3">
        <f t="shared" si="1"/>
        <v>8.1340613820372804E-2</v>
      </c>
    </row>
    <row r="12" spans="2:3" x14ac:dyDescent="0.2">
      <c r="B12">
        <v>0.2</v>
      </c>
      <c r="C12" s="3">
        <f t="shared" si="1"/>
        <v>9.1603053435114504E-2</v>
      </c>
    </row>
    <row r="13" spans="2:3" x14ac:dyDescent="0.2">
      <c r="B13" s="1">
        <v>0.22</v>
      </c>
      <c r="C13" s="4">
        <f t="shared" si="1"/>
        <v>0.10214741729541497</v>
      </c>
    </row>
    <row r="14" spans="2:3" x14ac:dyDescent="0.2">
      <c r="B14">
        <v>0.24</v>
      </c>
      <c r="C14" s="3">
        <f t="shared" si="1"/>
        <v>0.11298548450372696</v>
      </c>
    </row>
    <row r="15" spans="2:3" x14ac:dyDescent="0.2">
      <c r="B15">
        <v>0.26</v>
      </c>
      <c r="C15" s="3">
        <f t="shared" si="1"/>
        <v>0.12412969962204097</v>
      </c>
    </row>
    <row r="16" spans="2:3" x14ac:dyDescent="0.2">
      <c r="B16">
        <v>0.28000000000000003</v>
      </c>
      <c r="C16" s="3">
        <f t="shared" si="1"/>
        <v>0.13559322033898308</v>
      </c>
    </row>
    <row r="17" spans="2:3" x14ac:dyDescent="0.2">
      <c r="B17" s="1">
        <v>0.3</v>
      </c>
      <c r="C17" s="4">
        <f t="shared" si="1"/>
        <v>0.14738996929375639</v>
      </c>
    </row>
    <row r="18" spans="2:3" x14ac:dyDescent="0.2">
      <c r="B18">
        <v>0.32</v>
      </c>
      <c r="C18" s="3">
        <f t="shared" si="1"/>
        <v>0.15953469048608226</v>
      </c>
    </row>
    <row r="19" spans="2:3" x14ac:dyDescent="0.2">
      <c r="B19">
        <v>0.34</v>
      </c>
      <c r="C19" s="3">
        <f t="shared" si="1"/>
        <v>0.17204301075268821</v>
      </c>
    </row>
    <row r="20" spans="2:3" x14ac:dyDescent="0.2">
      <c r="B20">
        <v>0.36</v>
      </c>
      <c r="C20" s="3">
        <f t="shared" si="1"/>
        <v>0.18493150684931509</v>
      </c>
    </row>
    <row r="21" spans="2:3" x14ac:dyDescent="0.2">
      <c r="B21" s="1">
        <v>0.38</v>
      </c>
      <c r="C21" s="4">
        <f t="shared" si="1"/>
        <v>0.19821777874375135</v>
      </c>
    </row>
    <row r="22" spans="2:3" x14ac:dyDescent="0.2">
      <c r="B22">
        <v>0.4</v>
      </c>
      <c r="C22" s="3">
        <f t="shared" si="1"/>
        <v>0.21192052980132456</v>
      </c>
    </row>
    <row r="23" spans="2:3" x14ac:dyDescent="0.2">
      <c r="B23">
        <v>0.42</v>
      </c>
      <c r="C23" s="3">
        <f t="shared" si="1"/>
        <v>0.22605965463108318</v>
      </c>
    </row>
    <row r="24" spans="2:3" x14ac:dyDescent="0.2">
      <c r="B24">
        <v>0.44</v>
      </c>
      <c r="C24" s="3">
        <f t="shared" si="1"/>
        <v>0.2406563354603464</v>
      </c>
    </row>
    <row r="25" spans="2:3" x14ac:dyDescent="0.2">
      <c r="B25">
        <v>0.46</v>
      </c>
      <c r="C25" s="3">
        <f t="shared" si="1"/>
        <v>0.25573314801945796</v>
      </c>
    </row>
    <row r="26" spans="2:3" x14ac:dyDescent="0.2">
      <c r="B26">
        <v>0.48</v>
      </c>
      <c r="C26" s="3">
        <f t="shared" si="1"/>
        <v>0.27131417804992936</v>
      </c>
    </row>
    <row r="27" spans="2:3" x14ac:dyDescent="0.2">
      <c r="B27">
        <v>0.5</v>
      </c>
      <c r="C27" s="3">
        <f t="shared" si="1"/>
        <v>0.28742514970059879</v>
      </c>
    </row>
    <row r="28" spans="2:3" x14ac:dyDescent="0.2">
      <c r="B28" s="1">
        <v>0.52</v>
      </c>
      <c r="C28" s="4">
        <f t="shared" si="1"/>
        <v>0.30409356725146203</v>
      </c>
    </row>
    <row r="29" spans="2:3" x14ac:dyDescent="0.2">
      <c r="B29">
        <v>0.54</v>
      </c>
      <c r="C29" s="3">
        <f t="shared" si="1"/>
        <v>0.32134887180758742</v>
      </c>
    </row>
    <row r="30" spans="2:3" x14ac:dyDescent="0.2">
      <c r="B30">
        <v>0.56000000000000005</v>
      </c>
      <c r="C30" s="3">
        <f t="shared" si="1"/>
        <v>0.33922261484098948</v>
      </c>
    </row>
    <row r="31" spans="2:3" x14ac:dyDescent="0.2">
      <c r="B31">
        <v>0.57999999999999996</v>
      </c>
      <c r="C31" s="3">
        <f t="shared" si="1"/>
        <v>0.35774865073245948</v>
      </c>
    </row>
    <row r="32" spans="2:3" x14ac:dyDescent="0.2">
      <c r="B32">
        <v>0.6</v>
      </c>
      <c r="C32" s="3">
        <f t="shared" si="1"/>
        <v>0.37696335078534027</v>
      </c>
    </row>
    <row r="33" spans="2:3" x14ac:dyDescent="0.2">
      <c r="B33">
        <v>0.62</v>
      </c>
      <c r="C33" s="3">
        <f t="shared" si="1"/>
        <v>0.39690584155774877</v>
      </c>
    </row>
    <row r="34" spans="2:3" x14ac:dyDescent="0.2">
      <c r="B34">
        <v>0.64</v>
      </c>
      <c r="C34" s="3">
        <f t="shared" si="1"/>
        <v>0.41761827079934744</v>
      </c>
    </row>
    <row r="35" spans="2:3" x14ac:dyDescent="0.2">
      <c r="B35">
        <v>0.66</v>
      </c>
      <c r="C35" s="3">
        <f t="shared" si="1"/>
        <v>0.43914610479622962</v>
      </c>
    </row>
    <row r="36" spans="2:3" x14ac:dyDescent="0.2">
      <c r="B36">
        <v>0.68</v>
      </c>
      <c r="C36" s="3">
        <f t="shared" si="1"/>
        <v>0.46153846153846156</v>
      </c>
    </row>
    <row r="37" spans="2:3" x14ac:dyDescent="0.2">
      <c r="B37">
        <v>0.7</v>
      </c>
      <c r="C37" s="3">
        <f t="shared" si="1"/>
        <v>0.48484848484848481</v>
      </c>
    </row>
    <row r="38" spans="2:3" x14ac:dyDescent="0.2">
      <c r="B38">
        <v>0.72</v>
      </c>
      <c r="C38" s="3">
        <f t="shared" si="1"/>
        <v>0.50913376546847389</v>
      </c>
    </row>
    <row r="39" spans="2:3" x14ac:dyDescent="0.2">
      <c r="B39">
        <v>0.74</v>
      </c>
      <c r="C39" s="3">
        <f t="shared" si="1"/>
        <v>0.53445681613000295</v>
      </c>
    </row>
    <row r="40" spans="2:3" x14ac:dyDescent="0.2">
      <c r="B40">
        <v>0.76</v>
      </c>
      <c r="C40" s="3">
        <f t="shared" si="1"/>
        <v>0.56088560885608851</v>
      </c>
    </row>
    <row r="41" spans="2:3" x14ac:dyDescent="0.2">
      <c r="B41">
        <v>0.78</v>
      </c>
      <c r="C41" s="3">
        <f t="shared" si="1"/>
        <v>0.58849418421879918</v>
      </c>
    </row>
    <row r="42" spans="2:3" x14ac:dyDescent="0.2">
      <c r="B42">
        <v>0.8</v>
      </c>
      <c r="C42" s="3">
        <f t="shared" si="1"/>
        <v>0.61736334405144699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85DF-1E3B-364A-85D6-5A10DDA0488B}">
  <dimension ref="B2:V70"/>
  <sheetViews>
    <sheetView topLeftCell="H35" workbookViewId="0">
      <selection activeCell="P69" sqref="P69"/>
    </sheetView>
  </sheetViews>
  <sheetFormatPr baseColWidth="10" defaultRowHeight="16" x14ac:dyDescent="0.2"/>
  <sheetData>
    <row r="2" spans="2:22" x14ac:dyDescent="0.2">
      <c r="B2" t="s">
        <v>0</v>
      </c>
      <c r="C2" t="s">
        <v>1</v>
      </c>
      <c r="D2" t="s">
        <v>2</v>
      </c>
      <c r="E2" t="s">
        <v>3</v>
      </c>
    </row>
    <row r="3" spans="2:22" x14ac:dyDescent="0.2">
      <c r="B3">
        <v>1</v>
      </c>
      <c r="C3">
        <f>100-B3</f>
        <v>99</v>
      </c>
      <c r="D3">
        <f>B3/(B3+C3)</f>
        <v>0.01</v>
      </c>
      <c r="E3">
        <f>B3*96/(B3*96+C3*238)</f>
        <v>4.0578239918843519E-3</v>
      </c>
      <c r="N3" t="s">
        <v>19</v>
      </c>
    </row>
    <row r="4" spans="2:22" x14ac:dyDescent="0.2">
      <c r="B4">
        <v>2</v>
      </c>
      <c r="C4">
        <f t="shared" ref="C4:C25" si="0">100-B4</f>
        <v>98</v>
      </c>
      <c r="D4">
        <f t="shared" ref="D4:D14" si="1">B4/(B4+C4)</f>
        <v>0.02</v>
      </c>
      <c r="E4">
        <f t="shared" ref="E4:E14" si="2">B4*96/(B4*96+C4*238)</f>
        <v>8.1646538526960362E-3</v>
      </c>
      <c r="I4" t="s">
        <v>6</v>
      </c>
    </row>
    <row r="5" spans="2:22" x14ac:dyDescent="0.2">
      <c r="B5">
        <v>3</v>
      </c>
      <c r="C5">
        <f t="shared" si="0"/>
        <v>97</v>
      </c>
      <c r="D5">
        <f t="shared" si="1"/>
        <v>0.03</v>
      </c>
      <c r="E5">
        <f t="shared" si="2"/>
        <v>1.2321382732951143E-2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O5" t="s">
        <v>12</v>
      </c>
      <c r="Q5" t="s">
        <v>13</v>
      </c>
      <c r="S5" t="s">
        <v>2</v>
      </c>
      <c r="T5" t="s">
        <v>3</v>
      </c>
      <c r="V5" t="s">
        <v>17</v>
      </c>
    </row>
    <row r="6" spans="2:22" x14ac:dyDescent="0.2">
      <c r="B6">
        <v>4</v>
      </c>
      <c r="C6">
        <f t="shared" si="0"/>
        <v>96</v>
      </c>
      <c r="D6">
        <f t="shared" si="1"/>
        <v>0.04</v>
      </c>
      <c r="E6">
        <f t="shared" si="2"/>
        <v>1.6528925619834711E-2</v>
      </c>
      <c r="I6">
        <v>10000</v>
      </c>
      <c r="J6">
        <v>586.85472700000003</v>
      </c>
      <c r="K6">
        <v>-34447.867627</v>
      </c>
      <c r="L6">
        <v>153968.55018200001</v>
      </c>
      <c r="M6">
        <v>101.382694</v>
      </c>
      <c r="O6">
        <v>-89.788799999999995</v>
      </c>
      <c r="P6">
        <v>42</v>
      </c>
      <c r="Q6">
        <v>-89.620199999999997</v>
      </c>
      <c r="R6">
        <v>20</v>
      </c>
      <c r="S6">
        <f>R6/304.64</f>
        <v>6.5651260504201683E-2</v>
      </c>
      <c r="T6">
        <f>(R6*96)/(R6*96+(304.64-R6)*238)</f>
        <v>2.756073697410669E-2</v>
      </c>
      <c r="V6">
        <f>1234/7616</f>
        <v>0.16202731092436976</v>
      </c>
    </row>
    <row r="7" spans="2:22" x14ac:dyDescent="0.2">
      <c r="B7">
        <v>5</v>
      </c>
      <c r="C7">
        <f t="shared" si="0"/>
        <v>95</v>
      </c>
      <c r="D7">
        <f t="shared" si="1"/>
        <v>0.05</v>
      </c>
      <c r="E7">
        <f t="shared" si="2"/>
        <v>2.0788220008661758E-2</v>
      </c>
      <c r="I7">
        <v>20000</v>
      </c>
      <c r="J7">
        <v>591.40033400000004</v>
      </c>
      <c r="K7">
        <v>-34461.312012000002</v>
      </c>
      <c r="L7">
        <v>154021.19476400001</v>
      </c>
      <c r="M7">
        <v>58.194716</v>
      </c>
      <c r="O7">
        <v>-86.123999999999995</v>
      </c>
      <c r="P7">
        <v>48</v>
      </c>
      <c r="Q7">
        <v>-85.962199999999996</v>
      </c>
      <c r="R7">
        <v>36</v>
      </c>
      <c r="S7">
        <f t="shared" ref="S7:S55" si="3">R7/304.64</f>
        <v>0.11817226890756304</v>
      </c>
      <c r="T7">
        <f t="shared" ref="T7:T24" si="4">(R7*96)/(R7*96+(304.64-R7)*238)</f>
        <v>5.1281807778690507E-2</v>
      </c>
      <c r="V7">
        <f t="shared" ref="V7:V55" si="5">1234/7616</f>
        <v>0.16202731092436976</v>
      </c>
    </row>
    <row r="8" spans="2:22" x14ac:dyDescent="0.2">
      <c r="B8">
        <v>6</v>
      </c>
      <c r="C8">
        <f t="shared" si="0"/>
        <v>94</v>
      </c>
      <c r="D8">
        <f t="shared" si="1"/>
        <v>0.06</v>
      </c>
      <c r="E8">
        <f t="shared" si="2"/>
        <v>2.5100226599267909E-2</v>
      </c>
      <c r="I8">
        <v>30000</v>
      </c>
      <c r="J8">
        <v>592.40882399999998</v>
      </c>
      <c r="K8">
        <v>-34485.199774000001</v>
      </c>
      <c r="L8">
        <v>153923.63775699999</v>
      </c>
      <c r="M8">
        <v>56.433270999999998</v>
      </c>
      <c r="O8">
        <v>-82.459100000000007</v>
      </c>
      <c r="P8">
        <v>54</v>
      </c>
      <c r="Q8">
        <v>-82.304299999999998</v>
      </c>
      <c r="R8">
        <v>46</v>
      </c>
      <c r="S8">
        <f t="shared" si="3"/>
        <v>0.15099789915966388</v>
      </c>
      <c r="T8">
        <f t="shared" si="4"/>
        <v>6.6937163949971734E-2</v>
      </c>
      <c r="V8">
        <f t="shared" si="5"/>
        <v>0.16202731092436976</v>
      </c>
    </row>
    <row r="9" spans="2:22" x14ac:dyDescent="0.2">
      <c r="B9">
        <v>7</v>
      </c>
      <c r="C9">
        <f t="shared" si="0"/>
        <v>93</v>
      </c>
      <c r="D9">
        <f t="shared" si="1"/>
        <v>7.0000000000000007E-2</v>
      </c>
      <c r="E9">
        <f t="shared" si="2"/>
        <v>2.9465930018416207E-2</v>
      </c>
      <c r="I9">
        <v>40000</v>
      </c>
      <c r="J9">
        <v>596.62712499999998</v>
      </c>
      <c r="K9">
        <v>-34487.412755999998</v>
      </c>
      <c r="L9">
        <v>153988.92436899999</v>
      </c>
      <c r="M9">
        <v>53.379722999999998</v>
      </c>
      <c r="O9">
        <v>-78.794300000000007</v>
      </c>
      <c r="P9">
        <v>52</v>
      </c>
      <c r="Q9">
        <v>-78.646299999999997</v>
      </c>
      <c r="R9">
        <v>62</v>
      </c>
      <c r="S9">
        <f t="shared" si="3"/>
        <v>0.20351890756302521</v>
      </c>
      <c r="T9">
        <f t="shared" si="4"/>
        <v>9.3437521192986164E-2</v>
      </c>
      <c r="V9">
        <f t="shared" si="5"/>
        <v>0.16202731092436976</v>
      </c>
    </row>
    <row r="10" spans="2:22" x14ac:dyDescent="0.2">
      <c r="B10">
        <v>8</v>
      </c>
      <c r="C10">
        <f t="shared" si="0"/>
        <v>92</v>
      </c>
      <c r="D10">
        <f t="shared" si="1"/>
        <v>0.08</v>
      </c>
      <c r="E10">
        <f t="shared" si="2"/>
        <v>3.3886339569361101E-2</v>
      </c>
      <c r="I10">
        <v>50000</v>
      </c>
      <c r="J10">
        <v>590.33131300000002</v>
      </c>
      <c r="K10">
        <v>-34503.046132000003</v>
      </c>
      <c r="L10">
        <v>153801.37080599999</v>
      </c>
      <c r="M10">
        <v>53.234954999999999</v>
      </c>
      <c r="O10">
        <v>-75.129400000000004</v>
      </c>
      <c r="P10">
        <v>34</v>
      </c>
      <c r="Q10">
        <v>-74.988299999999995</v>
      </c>
      <c r="R10">
        <v>50</v>
      </c>
      <c r="S10">
        <f t="shared" si="3"/>
        <v>0.1641281512605042</v>
      </c>
      <c r="T10">
        <f t="shared" si="4"/>
        <v>7.3389647656301599E-2</v>
      </c>
      <c r="V10">
        <f t="shared" si="5"/>
        <v>0.16202731092436976</v>
      </c>
    </row>
    <row r="11" spans="2:22" x14ac:dyDescent="0.2">
      <c r="B11">
        <v>9</v>
      </c>
      <c r="C11">
        <f t="shared" si="0"/>
        <v>91</v>
      </c>
      <c r="D11">
        <f t="shared" si="1"/>
        <v>0.09</v>
      </c>
      <c r="E11">
        <f t="shared" si="2"/>
        <v>3.8362490009768227E-2</v>
      </c>
      <c r="I11">
        <v>60000</v>
      </c>
      <c r="J11">
        <v>588.74231999999995</v>
      </c>
      <c r="K11">
        <v>-34493.556328999999</v>
      </c>
      <c r="L11">
        <v>153921.799065</v>
      </c>
      <c r="M11">
        <v>62.829061000000003</v>
      </c>
      <c r="O11">
        <v>-71.464600000000004</v>
      </c>
      <c r="P11">
        <v>46</v>
      </c>
      <c r="Q11">
        <v>-71.330399999999997</v>
      </c>
      <c r="R11">
        <v>64</v>
      </c>
      <c r="S11">
        <f t="shared" si="3"/>
        <v>0.21008403361344538</v>
      </c>
      <c r="T11">
        <f t="shared" si="4"/>
        <v>9.688357823348942E-2</v>
      </c>
      <c r="V11">
        <f t="shared" si="5"/>
        <v>0.16202731092436976</v>
      </c>
    </row>
    <row r="12" spans="2:22" x14ac:dyDescent="0.2">
      <c r="B12">
        <v>10</v>
      </c>
      <c r="C12">
        <f t="shared" si="0"/>
        <v>90</v>
      </c>
      <c r="D12">
        <f t="shared" si="1"/>
        <v>0.1</v>
      </c>
      <c r="E12">
        <f t="shared" si="2"/>
        <v>4.2895442359249331E-2</v>
      </c>
      <c r="I12">
        <v>70000</v>
      </c>
      <c r="J12">
        <v>590.05188699999997</v>
      </c>
      <c r="K12">
        <v>-34504.252122999998</v>
      </c>
      <c r="L12">
        <v>153792.217706</v>
      </c>
      <c r="M12">
        <v>154.79245700000001</v>
      </c>
      <c r="O12">
        <v>-67.799700000000001</v>
      </c>
      <c r="P12">
        <v>44</v>
      </c>
      <c r="Q12">
        <v>-67.672399999999996</v>
      </c>
      <c r="R12">
        <v>56</v>
      </c>
      <c r="S12">
        <f t="shared" si="3"/>
        <v>0.18382352941176472</v>
      </c>
      <c r="T12">
        <f t="shared" si="4"/>
        <v>8.3281282531750989E-2</v>
      </c>
      <c r="V12">
        <f t="shared" si="5"/>
        <v>0.16202731092436976</v>
      </c>
    </row>
    <row r="13" spans="2:22" x14ac:dyDescent="0.2">
      <c r="B13">
        <v>11</v>
      </c>
      <c r="C13">
        <f t="shared" si="0"/>
        <v>89</v>
      </c>
      <c r="D13">
        <f t="shared" si="1"/>
        <v>0.11</v>
      </c>
      <c r="E13">
        <f t="shared" si="2"/>
        <v>4.7486284737836136E-2</v>
      </c>
      <c r="I13">
        <v>80000</v>
      </c>
      <c r="J13">
        <v>586.70773899999995</v>
      </c>
      <c r="K13">
        <v>-34502.025442999999</v>
      </c>
      <c r="L13">
        <v>153882.848299</v>
      </c>
      <c r="M13">
        <v>73.453614000000002</v>
      </c>
      <c r="O13">
        <v>-64.134900000000002</v>
      </c>
      <c r="P13">
        <v>50</v>
      </c>
      <c r="Q13">
        <v>-64.014399999999995</v>
      </c>
      <c r="R13">
        <v>56</v>
      </c>
      <c r="S13">
        <f t="shared" si="3"/>
        <v>0.18382352941176472</v>
      </c>
      <c r="T13">
        <f t="shared" si="4"/>
        <v>8.3281282531750989E-2</v>
      </c>
      <c r="V13">
        <f t="shared" si="5"/>
        <v>0.16202731092436976</v>
      </c>
    </row>
    <row r="14" spans="2:22" x14ac:dyDescent="0.2">
      <c r="B14">
        <v>12</v>
      </c>
      <c r="C14">
        <f t="shared" si="0"/>
        <v>88</v>
      </c>
      <c r="D14">
        <f t="shared" si="1"/>
        <v>0.12</v>
      </c>
      <c r="E14">
        <f t="shared" si="2"/>
        <v>5.213613323678494E-2</v>
      </c>
      <c r="I14">
        <v>90000</v>
      </c>
      <c r="J14">
        <v>591.88449600000001</v>
      </c>
      <c r="K14">
        <v>-34492.322727999999</v>
      </c>
      <c r="L14">
        <v>153797.947353</v>
      </c>
      <c r="M14">
        <v>39.262529999999998</v>
      </c>
      <c r="O14">
        <v>-60.47</v>
      </c>
      <c r="P14">
        <v>52</v>
      </c>
      <c r="Q14">
        <v>-60.356499999999997</v>
      </c>
      <c r="R14">
        <v>46</v>
      </c>
      <c r="S14">
        <f t="shared" si="3"/>
        <v>0.15099789915966388</v>
      </c>
      <c r="T14">
        <f t="shared" si="4"/>
        <v>6.6937163949971734E-2</v>
      </c>
      <c r="V14">
        <f t="shared" si="5"/>
        <v>0.16202731092436976</v>
      </c>
    </row>
    <row r="15" spans="2:22" x14ac:dyDescent="0.2">
      <c r="B15">
        <v>13</v>
      </c>
      <c r="C15">
        <f t="shared" si="0"/>
        <v>87</v>
      </c>
      <c r="D15">
        <f t="shared" ref="D15:D25" si="6">B15/(B15+C15)</f>
        <v>0.13</v>
      </c>
      <c r="E15">
        <f t="shared" ref="E15:E25" si="7">B15*96/(B15*96+C15*238)</f>
        <v>5.684613282317573E-2</v>
      </c>
      <c r="I15">
        <v>100000</v>
      </c>
      <c r="J15">
        <v>589.48205299999995</v>
      </c>
      <c r="K15">
        <v>-34515.239208999999</v>
      </c>
      <c r="L15">
        <v>153846.749733</v>
      </c>
      <c r="M15">
        <v>101.08565400000001</v>
      </c>
      <c r="O15">
        <v>-56.805199999999999</v>
      </c>
      <c r="P15">
        <v>62</v>
      </c>
      <c r="Q15">
        <v>-56.698500000000003</v>
      </c>
      <c r="R15">
        <v>42</v>
      </c>
      <c r="S15">
        <f t="shared" si="3"/>
        <v>0.13786764705882354</v>
      </c>
      <c r="T15">
        <f t="shared" si="4"/>
        <v>6.0594839339516246E-2</v>
      </c>
      <c r="V15">
        <f t="shared" si="5"/>
        <v>0.16202731092436976</v>
      </c>
    </row>
    <row r="16" spans="2:22" x14ac:dyDescent="0.2">
      <c r="B16">
        <v>14</v>
      </c>
      <c r="C16">
        <f t="shared" si="0"/>
        <v>86</v>
      </c>
      <c r="D16">
        <f t="shared" si="6"/>
        <v>0.14000000000000001</v>
      </c>
      <c r="E16">
        <f t="shared" si="7"/>
        <v>6.1617458279845959E-2</v>
      </c>
      <c r="I16">
        <v>110000</v>
      </c>
      <c r="J16">
        <v>589.02365799999995</v>
      </c>
      <c r="K16">
        <v>-34510.440412000004</v>
      </c>
      <c r="L16">
        <v>153961.21064500001</v>
      </c>
      <c r="M16">
        <v>41.561250999999999</v>
      </c>
      <c r="O16">
        <v>-53.140300000000003</v>
      </c>
      <c r="P16">
        <v>68</v>
      </c>
      <c r="Q16">
        <v>-53.040500000000002</v>
      </c>
      <c r="R16">
        <v>56</v>
      </c>
      <c r="S16">
        <f t="shared" si="3"/>
        <v>0.18382352941176472</v>
      </c>
      <c r="T16">
        <f t="shared" si="4"/>
        <v>8.3281282531750989E-2</v>
      </c>
      <c r="V16">
        <f t="shared" si="5"/>
        <v>0.16202731092436976</v>
      </c>
    </row>
    <row r="17" spans="2:22" x14ac:dyDescent="0.2">
      <c r="B17">
        <v>15</v>
      </c>
      <c r="C17">
        <f t="shared" si="0"/>
        <v>85</v>
      </c>
      <c r="D17">
        <f t="shared" si="6"/>
        <v>0.15</v>
      </c>
      <c r="E17">
        <f t="shared" si="7"/>
        <v>6.6451315182279647E-2</v>
      </c>
      <c r="I17">
        <v>120000</v>
      </c>
      <c r="J17">
        <v>589.26288899999997</v>
      </c>
      <c r="K17">
        <v>-34520.834698999999</v>
      </c>
      <c r="L17">
        <v>153784.023763</v>
      </c>
      <c r="M17">
        <v>159.649596</v>
      </c>
      <c r="O17">
        <v>-49.475499999999997</v>
      </c>
      <c r="P17">
        <v>46</v>
      </c>
      <c r="Q17">
        <v>-49.382599999999996</v>
      </c>
      <c r="R17">
        <v>62</v>
      </c>
      <c r="S17">
        <f t="shared" si="3"/>
        <v>0.20351890756302521</v>
      </c>
      <c r="T17">
        <f t="shared" si="4"/>
        <v>9.3437521192986164E-2</v>
      </c>
      <c r="V17">
        <f t="shared" si="5"/>
        <v>0.16202731092436976</v>
      </c>
    </row>
    <row r="18" spans="2:22" x14ac:dyDescent="0.2">
      <c r="B18">
        <v>16</v>
      </c>
      <c r="C18">
        <f t="shared" si="0"/>
        <v>84</v>
      </c>
      <c r="D18" s="1">
        <f t="shared" si="6"/>
        <v>0.16</v>
      </c>
      <c r="E18" s="1">
        <f t="shared" si="7"/>
        <v>7.1348940914158304E-2</v>
      </c>
      <c r="F18" s="1" t="s">
        <v>4</v>
      </c>
      <c r="I18">
        <v>130000</v>
      </c>
      <c r="J18">
        <v>588.116851</v>
      </c>
      <c r="K18">
        <v>-34520.901935000002</v>
      </c>
      <c r="L18">
        <v>153893.88855</v>
      </c>
      <c r="M18">
        <v>21.579151</v>
      </c>
      <c r="O18">
        <v>-45.810600000000001</v>
      </c>
      <c r="P18">
        <v>52</v>
      </c>
      <c r="Q18">
        <v>-45.724600000000002</v>
      </c>
      <c r="R18">
        <v>74</v>
      </c>
      <c r="S18">
        <f t="shared" si="3"/>
        <v>0.24290966386554622</v>
      </c>
      <c r="T18">
        <f t="shared" si="4"/>
        <v>0.11458744648069434</v>
      </c>
      <c r="V18">
        <f t="shared" si="5"/>
        <v>0.16202731092436976</v>
      </c>
    </row>
    <row r="19" spans="2:22" x14ac:dyDescent="0.2">
      <c r="B19">
        <v>17</v>
      </c>
      <c r="C19">
        <f t="shared" si="0"/>
        <v>83</v>
      </c>
      <c r="D19">
        <f t="shared" si="6"/>
        <v>0.17</v>
      </c>
      <c r="E19">
        <f t="shared" si="7"/>
        <v>7.6311605723370424E-2</v>
      </c>
      <c r="I19">
        <v>140000</v>
      </c>
      <c r="J19">
        <v>589.43739100000005</v>
      </c>
      <c r="K19">
        <v>-34513.525005000003</v>
      </c>
      <c r="L19">
        <v>153862.437794</v>
      </c>
      <c r="M19">
        <v>41.701137000000003</v>
      </c>
      <c r="O19">
        <v>-42.145800000000001</v>
      </c>
      <c r="P19">
        <v>44</v>
      </c>
      <c r="Q19">
        <v>-42.066600000000001</v>
      </c>
      <c r="R19">
        <v>38</v>
      </c>
      <c r="S19">
        <f t="shared" si="3"/>
        <v>0.12473739495798319</v>
      </c>
      <c r="T19">
        <f t="shared" si="4"/>
        <v>5.4359876688911297E-2</v>
      </c>
      <c r="V19">
        <f t="shared" si="5"/>
        <v>0.16202731092436976</v>
      </c>
    </row>
    <row r="20" spans="2:22" x14ac:dyDescent="0.2">
      <c r="B20">
        <v>18</v>
      </c>
      <c r="C20">
        <f t="shared" si="0"/>
        <v>82</v>
      </c>
      <c r="D20">
        <f t="shared" si="6"/>
        <v>0.18</v>
      </c>
      <c r="E20">
        <f t="shared" si="7"/>
        <v>8.1340613820372817E-2</v>
      </c>
      <c r="I20">
        <v>150000</v>
      </c>
      <c r="J20">
        <v>589.05604600000004</v>
      </c>
      <c r="K20">
        <v>-34510.522848000001</v>
      </c>
      <c r="L20">
        <v>153881.32233900001</v>
      </c>
      <c r="M20">
        <v>49.084046000000001</v>
      </c>
      <c r="O20">
        <v>-38.480899999999998</v>
      </c>
      <c r="P20">
        <v>36</v>
      </c>
      <c r="Q20">
        <v>-38.408700000000003</v>
      </c>
      <c r="R20">
        <v>56</v>
      </c>
      <c r="S20">
        <f t="shared" si="3"/>
        <v>0.18382352941176472</v>
      </c>
      <c r="T20">
        <f t="shared" si="4"/>
        <v>8.3281282531750989E-2</v>
      </c>
      <c r="V20">
        <f t="shared" si="5"/>
        <v>0.16202731092436976</v>
      </c>
    </row>
    <row r="21" spans="2:22" x14ac:dyDescent="0.2">
      <c r="B21">
        <v>19</v>
      </c>
      <c r="C21">
        <f t="shared" si="0"/>
        <v>81</v>
      </c>
      <c r="D21">
        <f t="shared" si="6"/>
        <v>0.19</v>
      </c>
      <c r="E21">
        <f t="shared" si="7"/>
        <v>8.6437304520898497E-2</v>
      </c>
      <c r="I21">
        <v>160000</v>
      </c>
      <c r="J21">
        <v>594.50704199999996</v>
      </c>
      <c r="K21">
        <v>-34515.378720000001</v>
      </c>
      <c r="L21">
        <v>153904.951871</v>
      </c>
      <c r="M21">
        <v>78.694078000000005</v>
      </c>
      <c r="O21">
        <v>-34.816099999999999</v>
      </c>
      <c r="P21">
        <v>46</v>
      </c>
      <c r="Q21">
        <v>-34.750700000000002</v>
      </c>
      <c r="R21">
        <v>52</v>
      </c>
      <c r="S21">
        <f t="shared" si="3"/>
        <v>0.17069327731092437</v>
      </c>
      <c r="T21">
        <f t="shared" si="4"/>
        <v>7.6658099960196763E-2</v>
      </c>
      <c r="V21">
        <f t="shared" si="5"/>
        <v>0.16202731092436976</v>
      </c>
    </row>
    <row r="22" spans="2:22" x14ac:dyDescent="0.2">
      <c r="B22">
        <v>20</v>
      </c>
      <c r="C22">
        <f t="shared" si="0"/>
        <v>80</v>
      </c>
      <c r="D22">
        <f t="shared" si="6"/>
        <v>0.2</v>
      </c>
      <c r="E22">
        <f t="shared" si="7"/>
        <v>9.1603053435114504E-2</v>
      </c>
      <c r="I22">
        <v>170000</v>
      </c>
      <c r="J22">
        <v>590.70040900000004</v>
      </c>
      <c r="K22">
        <v>-34518.74078</v>
      </c>
      <c r="L22">
        <v>153926.97919899999</v>
      </c>
      <c r="M22">
        <v>-15.674065000000001</v>
      </c>
      <c r="O22">
        <v>-31.151199999999999</v>
      </c>
      <c r="P22">
        <v>54</v>
      </c>
      <c r="Q22">
        <v>-31.092700000000001</v>
      </c>
      <c r="R22">
        <v>52</v>
      </c>
      <c r="S22">
        <f t="shared" si="3"/>
        <v>0.17069327731092437</v>
      </c>
      <c r="T22">
        <f t="shared" si="4"/>
        <v>7.6658099960196763E-2</v>
      </c>
      <c r="V22">
        <f t="shared" si="5"/>
        <v>0.16202731092436976</v>
      </c>
    </row>
    <row r="23" spans="2:22" x14ac:dyDescent="0.2">
      <c r="B23">
        <v>21</v>
      </c>
      <c r="C23">
        <f t="shared" si="0"/>
        <v>79</v>
      </c>
      <c r="D23">
        <f t="shared" si="6"/>
        <v>0.21</v>
      </c>
      <c r="E23">
        <f t="shared" si="7"/>
        <v>9.6839273705447204E-2</v>
      </c>
      <c r="I23">
        <v>180000</v>
      </c>
      <c r="J23">
        <v>588.30036900000005</v>
      </c>
      <c r="K23">
        <v>-34511.710912000002</v>
      </c>
      <c r="L23">
        <v>153883.12092799999</v>
      </c>
      <c r="M23">
        <v>28.270168999999999</v>
      </c>
      <c r="O23">
        <v>-27.4864</v>
      </c>
      <c r="P23">
        <v>48</v>
      </c>
      <c r="Q23">
        <v>-27.434799999999999</v>
      </c>
      <c r="R23">
        <v>74</v>
      </c>
      <c r="S23">
        <f t="shared" si="3"/>
        <v>0.24290966386554622</v>
      </c>
      <c r="T23">
        <f t="shared" si="4"/>
        <v>0.11458744648069434</v>
      </c>
      <c r="V23">
        <f t="shared" si="5"/>
        <v>0.16202731092436976</v>
      </c>
    </row>
    <row r="24" spans="2:22" x14ac:dyDescent="0.2">
      <c r="B24">
        <v>22</v>
      </c>
      <c r="C24">
        <f t="shared" si="0"/>
        <v>78</v>
      </c>
      <c r="D24" s="1">
        <f t="shared" si="6"/>
        <v>0.22</v>
      </c>
      <c r="E24" s="1">
        <f t="shared" si="7"/>
        <v>0.10214741729541497</v>
      </c>
      <c r="F24" s="1" t="s">
        <v>5</v>
      </c>
      <c r="I24">
        <v>190000</v>
      </c>
      <c r="J24">
        <v>590.18702099999996</v>
      </c>
      <c r="K24">
        <v>-34518.879405</v>
      </c>
      <c r="L24">
        <v>153839.72119800001</v>
      </c>
      <c r="M24">
        <v>33.786983999999997</v>
      </c>
      <c r="O24">
        <v>-23.8215</v>
      </c>
      <c r="P24">
        <v>40</v>
      </c>
      <c r="Q24">
        <v>-23.776800000000001</v>
      </c>
      <c r="R24">
        <v>46</v>
      </c>
      <c r="S24">
        <f t="shared" si="3"/>
        <v>0.15099789915966388</v>
      </c>
      <c r="T24">
        <f t="shared" si="4"/>
        <v>6.6937163949971734E-2</v>
      </c>
      <c r="V24">
        <f t="shared" si="5"/>
        <v>0.16202731092436976</v>
      </c>
    </row>
    <row r="25" spans="2:22" x14ac:dyDescent="0.2">
      <c r="B25">
        <v>23</v>
      </c>
      <c r="C25">
        <f t="shared" si="0"/>
        <v>77</v>
      </c>
      <c r="D25">
        <f t="shared" si="6"/>
        <v>0.23</v>
      </c>
      <c r="E25">
        <f t="shared" si="7"/>
        <v>0.10752897633193728</v>
      </c>
      <c r="I25">
        <v>200000</v>
      </c>
      <c r="J25">
        <v>590.783637</v>
      </c>
      <c r="K25">
        <v>-34523.308079000002</v>
      </c>
      <c r="L25">
        <v>153861.33927999999</v>
      </c>
      <c r="M25">
        <v>80.073814999999996</v>
      </c>
      <c r="O25">
        <v>-20.156700000000001</v>
      </c>
      <c r="P25">
        <v>42</v>
      </c>
      <c r="Q25">
        <v>-20.1188</v>
      </c>
      <c r="R25">
        <v>38</v>
      </c>
      <c r="S25">
        <f t="shared" si="3"/>
        <v>0.12473739495798319</v>
      </c>
      <c r="T25">
        <f t="shared" ref="T25:T52" si="8">(R25*96)/(R25*96+(304.64-R25)*238)</f>
        <v>5.4359876688911297E-2</v>
      </c>
      <c r="V25">
        <f t="shared" si="5"/>
        <v>0.16202731092436976</v>
      </c>
    </row>
    <row r="26" spans="2:22" x14ac:dyDescent="0.2">
      <c r="I26">
        <v>210000</v>
      </c>
      <c r="J26">
        <v>586.69523400000003</v>
      </c>
      <c r="K26">
        <v>-34519.373491999999</v>
      </c>
      <c r="L26">
        <v>153866.79614399999</v>
      </c>
      <c r="M26">
        <v>37.38644</v>
      </c>
      <c r="O26">
        <v>-16.491800000000001</v>
      </c>
      <c r="P26">
        <v>40</v>
      </c>
      <c r="Q26">
        <v>-16.460899999999999</v>
      </c>
      <c r="R26">
        <v>42</v>
      </c>
      <c r="S26">
        <f t="shared" si="3"/>
        <v>0.13786764705882354</v>
      </c>
      <c r="T26">
        <f t="shared" si="8"/>
        <v>6.0594839339516246E-2</v>
      </c>
      <c r="V26">
        <f t="shared" si="5"/>
        <v>0.16202731092436976</v>
      </c>
    </row>
    <row r="27" spans="2:22" x14ac:dyDescent="0.2">
      <c r="I27">
        <v>220000</v>
      </c>
      <c r="J27">
        <v>589.25081799999998</v>
      </c>
      <c r="K27">
        <v>-34519.102556999998</v>
      </c>
      <c r="L27">
        <v>153875.31949299999</v>
      </c>
      <c r="M27">
        <v>62.989251000000003</v>
      </c>
      <c r="O27">
        <v>-12.827</v>
      </c>
      <c r="P27">
        <v>56</v>
      </c>
      <c r="Q27">
        <v>-12.802899999999999</v>
      </c>
      <c r="R27">
        <v>50</v>
      </c>
      <c r="S27">
        <f t="shared" si="3"/>
        <v>0.1641281512605042</v>
      </c>
      <c r="T27">
        <f t="shared" si="8"/>
        <v>7.3389647656301599E-2</v>
      </c>
      <c r="V27">
        <f t="shared" si="5"/>
        <v>0.16202731092436976</v>
      </c>
    </row>
    <row r="28" spans="2:22" x14ac:dyDescent="0.2">
      <c r="I28">
        <v>230000</v>
      </c>
      <c r="J28">
        <v>590.78371000000004</v>
      </c>
      <c r="K28">
        <v>-34514.621537999999</v>
      </c>
      <c r="L28">
        <v>153922.63318</v>
      </c>
      <c r="M28">
        <v>48.954875000000001</v>
      </c>
      <c r="O28">
        <v>-9.1621299999999994</v>
      </c>
      <c r="P28">
        <v>42</v>
      </c>
      <c r="Q28">
        <v>-9.1449200000000008</v>
      </c>
      <c r="R28">
        <v>44</v>
      </c>
      <c r="S28">
        <f t="shared" si="3"/>
        <v>0.14443277310924371</v>
      </c>
      <c r="T28">
        <f t="shared" si="8"/>
        <v>6.3752408826810783E-2</v>
      </c>
      <c r="V28">
        <f t="shared" si="5"/>
        <v>0.16202731092436976</v>
      </c>
    </row>
    <row r="29" spans="2:22" x14ac:dyDescent="0.2">
      <c r="I29">
        <v>240000</v>
      </c>
      <c r="J29">
        <v>591.15440899999999</v>
      </c>
      <c r="K29">
        <v>-34522.978109000003</v>
      </c>
      <c r="L29">
        <v>153835.209084</v>
      </c>
      <c r="M29">
        <v>97.998622999999995</v>
      </c>
      <c r="O29">
        <v>-5.4972799999999999</v>
      </c>
      <c r="P29">
        <v>38</v>
      </c>
      <c r="Q29">
        <v>-5.4869500000000002</v>
      </c>
      <c r="R29">
        <v>50</v>
      </c>
      <c r="S29">
        <f t="shared" si="3"/>
        <v>0.1641281512605042</v>
      </c>
      <c r="T29">
        <f t="shared" si="8"/>
        <v>7.3389647656301599E-2</v>
      </c>
      <c r="V29">
        <f t="shared" si="5"/>
        <v>0.16202731092436976</v>
      </c>
    </row>
    <row r="30" spans="2:22" x14ac:dyDescent="0.2">
      <c r="I30">
        <v>250000</v>
      </c>
      <c r="J30">
        <v>589.11080400000003</v>
      </c>
      <c r="K30">
        <v>-34523.610872999998</v>
      </c>
      <c r="L30">
        <v>153874.36253400001</v>
      </c>
      <c r="M30">
        <v>70.996992000000006</v>
      </c>
      <c r="O30">
        <v>-1.83243</v>
      </c>
      <c r="P30">
        <v>44</v>
      </c>
      <c r="Q30">
        <v>-1.8289899999999999</v>
      </c>
      <c r="R30">
        <v>24</v>
      </c>
      <c r="S30">
        <f t="shared" si="3"/>
        <v>7.8781512605042014E-2</v>
      </c>
      <c r="T30">
        <f t="shared" si="8"/>
        <v>3.3344757000083367E-2</v>
      </c>
      <c r="V30">
        <f t="shared" si="5"/>
        <v>0.16202731092436976</v>
      </c>
    </row>
    <row r="31" spans="2:22" x14ac:dyDescent="0.2">
      <c r="I31">
        <v>260000</v>
      </c>
      <c r="J31">
        <v>589.03661999999997</v>
      </c>
      <c r="K31">
        <v>-34527.786596999998</v>
      </c>
      <c r="L31">
        <v>153919.34840399999</v>
      </c>
      <c r="M31">
        <v>47.152683000000003</v>
      </c>
      <c r="O31">
        <v>1.8324199999999999</v>
      </c>
      <c r="P31">
        <v>64</v>
      </c>
      <c r="Q31">
        <v>1.8289800000000001</v>
      </c>
      <c r="R31">
        <v>30</v>
      </c>
      <c r="S31">
        <f t="shared" si="3"/>
        <v>9.8476890756302532E-2</v>
      </c>
      <c r="T31">
        <f t="shared" si="8"/>
        <v>4.2201314336489833E-2</v>
      </c>
      <c r="V31">
        <f t="shared" si="5"/>
        <v>0.16202731092436976</v>
      </c>
    </row>
    <row r="32" spans="2:22" x14ac:dyDescent="0.2">
      <c r="I32">
        <v>270000</v>
      </c>
      <c r="J32">
        <v>594.03272900000002</v>
      </c>
      <c r="K32">
        <v>-34529.063996999997</v>
      </c>
      <c r="L32">
        <v>153760.45680700001</v>
      </c>
      <c r="M32">
        <v>81.260997000000003</v>
      </c>
      <c r="O32">
        <v>5.4972700000000003</v>
      </c>
      <c r="P32">
        <v>54</v>
      </c>
      <c r="Q32">
        <v>5.4869500000000002</v>
      </c>
      <c r="R32">
        <v>32</v>
      </c>
      <c r="S32">
        <f t="shared" si="3"/>
        <v>0.10504201680672269</v>
      </c>
      <c r="T32">
        <f t="shared" si="8"/>
        <v>4.5202847779410096E-2</v>
      </c>
      <c r="V32">
        <f>1234/7616</f>
        <v>0.16202731092436976</v>
      </c>
    </row>
    <row r="33" spans="9:22" x14ac:dyDescent="0.2">
      <c r="I33">
        <v>280000</v>
      </c>
      <c r="J33">
        <v>589.36060899999995</v>
      </c>
      <c r="K33">
        <v>-34514.388055000003</v>
      </c>
      <c r="L33">
        <v>153974.02383799999</v>
      </c>
      <c r="M33">
        <v>-21.682057</v>
      </c>
      <c r="O33">
        <v>9.1621199999999998</v>
      </c>
      <c r="P33">
        <v>56</v>
      </c>
      <c r="Q33">
        <v>9.1449200000000008</v>
      </c>
      <c r="R33">
        <v>62</v>
      </c>
      <c r="S33">
        <f t="shared" si="3"/>
        <v>0.20351890756302521</v>
      </c>
      <c r="T33">
        <f t="shared" si="8"/>
        <v>9.3437521192986164E-2</v>
      </c>
      <c r="V33">
        <f t="shared" si="5"/>
        <v>0.16202731092436976</v>
      </c>
    </row>
    <row r="34" spans="9:22" x14ac:dyDescent="0.2">
      <c r="I34">
        <v>290000</v>
      </c>
      <c r="J34">
        <v>589.62600799999996</v>
      </c>
      <c r="K34">
        <v>-34529.573146000002</v>
      </c>
      <c r="L34">
        <v>153827.587233</v>
      </c>
      <c r="M34">
        <v>78.566541000000001</v>
      </c>
      <c r="O34">
        <v>12.827</v>
      </c>
      <c r="P34">
        <v>68</v>
      </c>
      <c r="Q34">
        <v>12.802899999999999</v>
      </c>
      <c r="R34">
        <v>60</v>
      </c>
      <c r="S34">
        <f t="shared" si="3"/>
        <v>0.19695378151260506</v>
      </c>
      <c r="T34">
        <f t="shared" si="8"/>
        <v>9.0022055403573872E-2</v>
      </c>
      <c r="V34">
        <f t="shared" si="5"/>
        <v>0.16202731092436976</v>
      </c>
    </row>
    <row r="35" spans="9:22" x14ac:dyDescent="0.2">
      <c r="I35">
        <v>300000</v>
      </c>
      <c r="J35">
        <v>589.58586700000001</v>
      </c>
      <c r="K35">
        <v>-34525.486859999997</v>
      </c>
      <c r="L35">
        <v>153843.16782900001</v>
      </c>
      <c r="M35">
        <v>47.423977999999998</v>
      </c>
      <c r="O35">
        <v>16.491800000000001</v>
      </c>
      <c r="P35">
        <v>50</v>
      </c>
      <c r="Q35">
        <v>16.460899999999999</v>
      </c>
      <c r="R35">
        <v>52</v>
      </c>
      <c r="S35">
        <f t="shared" si="3"/>
        <v>0.17069327731092437</v>
      </c>
      <c r="T35">
        <f t="shared" si="8"/>
        <v>7.6658099960196763E-2</v>
      </c>
      <c r="V35">
        <f t="shared" si="5"/>
        <v>0.16202731092436976</v>
      </c>
    </row>
    <row r="36" spans="9:22" x14ac:dyDescent="0.2">
      <c r="I36">
        <v>310000</v>
      </c>
      <c r="J36">
        <v>587.86613399999999</v>
      </c>
      <c r="K36">
        <v>-34525.570137000002</v>
      </c>
      <c r="L36">
        <v>153848.25211599999</v>
      </c>
      <c r="M36">
        <v>47.897618999999999</v>
      </c>
      <c r="O36">
        <v>20.156700000000001</v>
      </c>
      <c r="P36">
        <v>52</v>
      </c>
      <c r="Q36">
        <v>20.1188</v>
      </c>
      <c r="R36">
        <v>34</v>
      </c>
      <c r="S36">
        <f t="shared" si="3"/>
        <v>0.11160714285714286</v>
      </c>
      <c r="T36">
        <f t="shared" si="8"/>
        <v>4.8229572766367905E-2</v>
      </c>
      <c r="V36">
        <f t="shared" si="5"/>
        <v>0.16202731092436976</v>
      </c>
    </row>
    <row r="37" spans="9:22" x14ac:dyDescent="0.2">
      <c r="I37">
        <v>320000</v>
      </c>
      <c r="J37">
        <v>592.26280499999996</v>
      </c>
      <c r="K37">
        <v>-34534.168032000001</v>
      </c>
      <c r="L37">
        <v>153747.95194100001</v>
      </c>
      <c r="M37">
        <v>35.595002000000001</v>
      </c>
      <c r="O37">
        <v>23.8215</v>
      </c>
      <c r="P37">
        <v>46</v>
      </c>
      <c r="Q37">
        <v>23.776800000000001</v>
      </c>
      <c r="R37">
        <v>58</v>
      </c>
      <c r="S37">
        <f t="shared" si="3"/>
        <v>0.19038865546218489</v>
      </c>
      <c r="T37">
        <f t="shared" si="8"/>
        <v>8.6636775319473114E-2</v>
      </c>
      <c r="V37">
        <f t="shared" si="5"/>
        <v>0.16202731092436976</v>
      </c>
    </row>
    <row r="38" spans="9:22" x14ac:dyDescent="0.2">
      <c r="I38">
        <v>330000</v>
      </c>
      <c r="J38">
        <v>595.14486499999998</v>
      </c>
      <c r="K38">
        <v>-34512.805398999997</v>
      </c>
      <c r="L38">
        <v>153953.56323</v>
      </c>
      <c r="M38">
        <v>-130.665133</v>
      </c>
      <c r="O38">
        <v>27.4864</v>
      </c>
      <c r="P38">
        <v>48</v>
      </c>
      <c r="Q38">
        <v>27.434799999999999</v>
      </c>
      <c r="R38">
        <v>48</v>
      </c>
      <c r="S38">
        <f t="shared" si="3"/>
        <v>0.15756302521008403</v>
      </c>
      <c r="T38">
        <f t="shared" si="8"/>
        <v>7.0149457316003805E-2</v>
      </c>
      <c r="V38">
        <f t="shared" si="5"/>
        <v>0.16202731092436976</v>
      </c>
    </row>
    <row r="39" spans="9:22" x14ac:dyDescent="0.2">
      <c r="I39">
        <v>340000</v>
      </c>
      <c r="J39">
        <v>590.42079999999999</v>
      </c>
      <c r="K39">
        <v>-34522.331985999997</v>
      </c>
      <c r="L39">
        <v>153984.231848</v>
      </c>
      <c r="M39">
        <v>60.513089999999998</v>
      </c>
      <c r="O39">
        <v>31.151199999999999</v>
      </c>
      <c r="P39">
        <v>54</v>
      </c>
      <c r="Q39">
        <v>31.092700000000001</v>
      </c>
      <c r="R39">
        <v>62</v>
      </c>
      <c r="S39">
        <f t="shared" si="3"/>
        <v>0.20351890756302521</v>
      </c>
      <c r="T39">
        <f t="shared" si="8"/>
        <v>9.3437521192986164E-2</v>
      </c>
      <c r="V39">
        <f t="shared" si="5"/>
        <v>0.16202731092436976</v>
      </c>
    </row>
    <row r="40" spans="9:22" x14ac:dyDescent="0.2">
      <c r="I40">
        <v>350000</v>
      </c>
      <c r="J40">
        <v>588.21040700000003</v>
      </c>
      <c r="K40">
        <v>-34527.753192999997</v>
      </c>
      <c r="L40">
        <v>153827.34031299999</v>
      </c>
      <c r="M40">
        <v>98.399206000000007</v>
      </c>
      <c r="O40">
        <v>34.816099999999999</v>
      </c>
      <c r="P40">
        <v>52</v>
      </c>
      <c r="Q40">
        <v>34.750700000000002</v>
      </c>
      <c r="R40">
        <v>64</v>
      </c>
      <c r="S40">
        <f t="shared" si="3"/>
        <v>0.21008403361344538</v>
      </c>
      <c r="T40">
        <f t="shared" si="8"/>
        <v>9.688357823348942E-2</v>
      </c>
      <c r="V40">
        <f t="shared" si="5"/>
        <v>0.16202731092436976</v>
      </c>
    </row>
    <row r="41" spans="9:22" x14ac:dyDescent="0.2">
      <c r="I41">
        <v>360000</v>
      </c>
      <c r="J41">
        <v>591.50532999999996</v>
      </c>
      <c r="K41">
        <v>-34522.260718999998</v>
      </c>
      <c r="L41">
        <v>153783.53470300001</v>
      </c>
      <c r="M41">
        <v>89.453469999999996</v>
      </c>
      <c r="O41">
        <v>38.480899999999998</v>
      </c>
      <c r="P41">
        <v>40</v>
      </c>
      <c r="Q41">
        <v>38.408700000000003</v>
      </c>
      <c r="R41">
        <v>52</v>
      </c>
      <c r="S41">
        <f t="shared" si="3"/>
        <v>0.17069327731092437</v>
      </c>
      <c r="T41">
        <f t="shared" si="8"/>
        <v>7.6658099960196763E-2</v>
      </c>
      <c r="V41">
        <f t="shared" si="5"/>
        <v>0.16202731092436976</v>
      </c>
    </row>
    <row r="42" spans="9:22" x14ac:dyDescent="0.2">
      <c r="I42">
        <v>370000</v>
      </c>
      <c r="J42">
        <v>590.48492399999998</v>
      </c>
      <c r="K42">
        <v>-34520.508749000001</v>
      </c>
      <c r="L42">
        <v>153902.34452099999</v>
      </c>
      <c r="M42">
        <v>9.2901539999999994</v>
      </c>
      <c r="O42">
        <v>42.145800000000001</v>
      </c>
      <c r="P42">
        <v>62</v>
      </c>
      <c r="Q42">
        <v>42.066600000000001</v>
      </c>
      <c r="R42">
        <v>48</v>
      </c>
      <c r="S42">
        <f t="shared" si="3"/>
        <v>0.15756302521008403</v>
      </c>
      <c r="T42">
        <f t="shared" si="8"/>
        <v>7.0149457316003805E-2</v>
      </c>
      <c r="V42">
        <f t="shared" si="5"/>
        <v>0.16202731092436976</v>
      </c>
    </row>
    <row r="43" spans="9:22" x14ac:dyDescent="0.2">
      <c r="I43">
        <v>380000</v>
      </c>
      <c r="J43">
        <v>589.46289100000001</v>
      </c>
      <c r="K43">
        <v>-34520.075600999997</v>
      </c>
      <c r="L43">
        <v>153795.26002099999</v>
      </c>
      <c r="M43">
        <v>61.232289000000002</v>
      </c>
      <c r="O43">
        <v>45.810600000000001</v>
      </c>
      <c r="P43">
        <v>50</v>
      </c>
      <c r="Q43">
        <v>45.724600000000002</v>
      </c>
      <c r="R43">
        <v>62</v>
      </c>
      <c r="S43">
        <f t="shared" si="3"/>
        <v>0.20351890756302521</v>
      </c>
      <c r="T43">
        <f t="shared" si="8"/>
        <v>9.3437521192986164E-2</v>
      </c>
      <c r="V43">
        <f t="shared" si="5"/>
        <v>0.16202731092436976</v>
      </c>
    </row>
    <row r="44" spans="9:22" x14ac:dyDescent="0.2">
      <c r="I44">
        <v>390000</v>
      </c>
      <c r="J44">
        <v>588.29888600000004</v>
      </c>
      <c r="K44">
        <v>-34527.153767999996</v>
      </c>
      <c r="L44">
        <v>153804.01038699999</v>
      </c>
      <c r="M44">
        <v>138.819312</v>
      </c>
      <c r="O44">
        <v>49.475499999999997</v>
      </c>
      <c r="P44">
        <v>62</v>
      </c>
      <c r="Q44">
        <v>49.382599999999996</v>
      </c>
      <c r="R44">
        <v>54</v>
      </c>
      <c r="S44">
        <f t="shared" si="3"/>
        <v>0.17725840336134455</v>
      </c>
      <c r="T44">
        <f t="shared" si="8"/>
        <v>7.9955185612014992E-2</v>
      </c>
      <c r="V44">
        <f t="shared" si="5"/>
        <v>0.16202731092436976</v>
      </c>
    </row>
    <row r="45" spans="9:22" x14ac:dyDescent="0.2">
      <c r="I45">
        <v>400000</v>
      </c>
      <c r="J45">
        <v>590.53507200000001</v>
      </c>
      <c r="K45">
        <v>-34518.301224000003</v>
      </c>
      <c r="L45">
        <v>153971.53430599999</v>
      </c>
      <c r="M45">
        <v>69.937034999999995</v>
      </c>
      <c r="O45">
        <v>53.140300000000003</v>
      </c>
      <c r="P45">
        <v>40</v>
      </c>
      <c r="Q45">
        <v>53.040500000000002</v>
      </c>
      <c r="R45">
        <v>50</v>
      </c>
      <c r="S45">
        <f t="shared" si="3"/>
        <v>0.1641281512605042</v>
      </c>
      <c r="T45">
        <f t="shared" si="8"/>
        <v>7.3389647656301599E-2</v>
      </c>
      <c r="V45">
        <f t="shared" si="5"/>
        <v>0.16202731092436976</v>
      </c>
    </row>
    <row r="46" spans="9:22" x14ac:dyDescent="0.2">
      <c r="I46">
        <v>410000</v>
      </c>
      <c r="J46">
        <v>591.72801800000002</v>
      </c>
      <c r="K46">
        <v>-34516.829455999999</v>
      </c>
      <c r="L46">
        <v>153929.75436399999</v>
      </c>
      <c r="M46">
        <v>109.196764</v>
      </c>
      <c r="O46">
        <v>56.805199999999999</v>
      </c>
      <c r="P46">
        <v>60</v>
      </c>
      <c r="Q46">
        <v>56.698500000000003</v>
      </c>
      <c r="R46">
        <v>54</v>
      </c>
      <c r="S46">
        <f t="shared" si="3"/>
        <v>0.17725840336134455</v>
      </c>
      <c r="T46">
        <f t="shared" si="8"/>
        <v>7.9955185612014992E-2</v>
      </c>
      <c r="V46">
        <f t="shared" si="5"/>
        <v>0.16202731092436976</v>
      </c>
    </row>
    <row r="47" spans="9:22" x14ac:dyDescent="0.2">
      <c r="I47">
        <v>420000</v>
      </c>
      <c r="J47">
        <v>587.71636999999998</v>
      </c>
      <c r="K47">
        <v>-34526.704876000003</v>
      </c>
      <c r="L47">
        <v>153875.260714</v>
      </c>
      <c r="M47">
        <v>39.381711000000003</v>
      </c>
      <c r="O47">
        <v>60.47</v>
      </c>
      <c r="P47">
        <v>44</v>
      </c>
      <c r="Q47">
        <v>60.356499999999997</v>
      </c>
      <c r="R47">
        <v>38</v>
      </c>
      <c r="S47">
        <f t="shared" si="3"/>
        <v>0.12473739495798319</v>
      </c>
      <c r="T47">
        <f t="shared" si="8"/>
        <v>5.4359876688911297E-2</v>
      </c>
      <c r="V47">
        <f t="shared" si="5"/>
        <v>0.16202731092436976</v>
      </c>
    </row>
    <row r="48" spans="9:22" x14ac:dyDescent="0.2">
      <c r="I48">
        <v>430000</v>
      </c>
      <c r="J48">
        <v>590.34795799999995</v>
      </c>
      <c r="K48">
        <v>-34530.407977000003</v>
      </c>
      <c r="L48">
        <v>153881.184052</v>
      </c>
      <c r="M48">
        <v>114.70760199999999</v>
      </c>
      <c r="O48">
        <v>64.134900000000002</v>
      </c>
      <c r="P48">
        <v>42</v>
      </c>
      <c r="Q48">
        <v>64.014399999999995</v>
      </c>
      <c r="R48">
        <v>52</v>
      </c>
      <c r="S48">
        <f t="shared" si="3"/>
        <v>0.17069327731092437</v>
      </c>
      <c r="T48">
        <f t="shared" si="8"/>
        <v>7.6658099960196763E-2</v>
      </c>
      <c r="V48">
        <f t="shared" si="5"/>
        <v>0.16202731092436976</v>
      </c>
    </row>
    <row r="49" spans="9:22" x14ac:dyDescent="0.2">
      <c r="I49">
        <v>440000</v>
      </c>
      <c r="J49">
        <v>593.397784</v>
      </c>
      <c r="K49">
        <v>-34522.444051999999</v>
      </c>
      <c r="L49">
        <v>153898.91063200001</v>
      </c>
      <c r="M49">
        <v>49.486162999999998</v>
      </c>
      <c r="O49">
        <v>67.799700000000001</v>
      </c>
      <c r="P49">
        <v>42</v>
      </c>
      <c r="Q49">
        <v>67.672399999999996</v>
      </c>
      <c r="R49">
        <v>38</v>
      </c>
      <c r="S49">
        <f t="shared" si="3"/>
        <v>0.12473739495798319</v>
      </c>
      <c r="T49">
        <f t="shared" si="8"/>
        <v>5.4359876688911297E-2</v>
      </c>
      <c r="V49">
        <f t="shared" si="5"/>
        <v>0.16202731092436976</v>
      </c>
    </row>
    <row r="50" spans="9:22" x14ac:dyDescent="0.2">
      <c r="I50">
        <v>450000</v>
      </c>
      <c r="J50">
        <v>590.08181999999999</v>
      </c>
      <c r="K50">
        <v>-34527.587721999997</v>
      </c>
      <c r="L50">
        <v>153836.642219</v>
      </c>
      <c r="M50">
        <v>43.905600999999997</v>
      </c>
      <c r="O50">
        <v>71.464600000000004</v>
      </c>
      <c r="P50">
        <v>68</v>
      </c>
      <c r="Q50">
        <v>71.330399999999997</v>
      </c>
      <c r="R50">
        <v>54</v>
      </c>
      <c r="S50">
        <f t="shared" si="3"/>
        <v>0.17725840336134455</v>
      </c>
      <c r="T50">
        <f t="shared" si="8"/>
        <v>7.9955185612014992E-2</v>
      </c>
      <c r="V50">
        <f t="shared" si="5"/>
        <v>0.16202731092436976</v>
      </c>
    </row>
    <row r="51" spans="9:22" x14ac:dyDescent="0.2">
      <c r="I51">
        <v>460000</v>
      </c>
      <c r="J51">
        <v>586.97337200000004</v>
      </c>
      <c r="K51">
        <v>-34522.239508999999</v>
      </c>
      <c r="L51">
        <v>153918.08107300001</v>
      </c>
      <c r="M51">
        <v>135.55617599999999</v>
      </c>
      <c r="O51">
        <v>75.129400000000004</v>
      </c>
      <c r="P51">
        <v>42</v>
      </c>
      <c r="Q51">
        <v>74.988299999999995</v>
      </c>
      <c r="R51">
        <v>58</v>
      </c>
      <c r="S51">
        <f t="shared" si="3"/>
        <v>0.19038865546218489</v>
      </c>
      <c r="T51">
        <f t="shared" si="8"/>
        <v>8.6636775319473114E-2</v>
      </c>
      <c r="V51">
        <f t="shared" si="5"/>
        <v>0.16202731092436976</v>
      </c>
    </row>
    <row r="52" spans="9:22" x14ac:dyDescent="0.2">
      <c r="I52">
        <v>470000</v>
      </c>
      <c r="J52">
        <v>589.19697099999996</v>
      </c>
      <c r="K52">
        <v>-34519.810818999998</v>
      </c>
      <c r="L52">
        <v>153953.615097</v>
      </c>
      <c r="M52">
        <v>49.715409999999999</v>
      </c>
      <c r="O52">
        <v>78.794300000000007</v>
      </c>
      <c r="P52">
        <v>50</v>
      </c>
      <c r="Q52">
        <v>78.646299999999997</v>
      </c>
      <c r="R52">
        <v>40</v>
      </c>
      <c r="S52">
        <f t="shared" si="3"/>
        <v>0.13130252100840337</v>
      </c>
      <c r="T52">
        <f t="shared" si="8"/>
        <v>5.7464108875331613E-2</v>
      </c>
      <c r="V52">
        <f t="shared" si="5"/>
        <v>0.16202731092436976</v>
      </c>
    </row>
    <row r="53" spans="9:22" x14ac:dyDescent="0.2">
      <c r="I53">
        <v>480000</v>
      </c>
      <c r="J53">
        <v>592.10490000000004</v>
      </c>
      <c r="K53">
        <v>-34523.413847000003</v>
      </c>
      <c r="L53">
        <v>153886.18232200001</v>
      </c>
      <c r="M53">
        <v>64.669335000000004</v>
      </c>
      <c r="O53">
        <v>82.459100000000007</v>
      </c>
      <c r="P53">
        <v>54</v>
      </c>
      <c r="Q53">
        <v>82.304299999999998</v>
      </c>
      <c r="R53">
        <v>46</v>
      </c>
      <c r="S53">
        <f t="shared" si="3"/>
        <v>0.15099789915966388</v>
      </c>
      <c r="T53">
        <f t="shared" ref="T53:T55" si="9">(R53*96)/(R53*96+(304.64-R53)*238)</f>
        <v>6.6937163949971734E-2</v>
      </c>
      <c r="V53">
        <f t="shared" si="5"/>
        <v>0.16202731092436976</v>
      </c>
    </row>
    <row r="54" spans="9:22" x14ac:dyDescent="0.2">
      <c r="I54">
        <v>490000</v>
      </c>
      <c r="J54">
        <v>589.86865299999999</v>
      </c>
      <c r="K54">
        <v>-34532.224191000001</v>
      </c>
      <c r="L54">
        <v>153904.20770299999</v>
      </c>
      <c r="M54">
        <v>-1.5237609999999999</v>
      </c>
      <c r="O54">
        <v>86.123999999999995</v>
      </c>
      <c r="P54">
        <v>50</v>
      </c>
      <c r="Q54">
        <v>85.962199999999996</v>
      </c>
      <c r="R54">
        <v>56</v>
      </c>
      <c r="S54">
        <f t="shared" si="3"/>
        <v>0.18382352941176472</v>
      </c>
      <c r="T54">
        <f t="shared" si="9"/>
        <v>8.3281282531750989E-2</v>
      </c>
      <c r="V54">
        <f t="shared" si="5"/>
        <v>0.16202731092436976</v>
      </c>
    </row>
    <row r="55" spans="9:22" x14ac:dyDescent="0.2">
      <c r="I55">
        <v>500000</v>
      </c>
      <c r="J55">
        <v>591.66205300000001</v>
      </c>
      <c r="K55">
        <v>-34525.842474999998</v>
      </c>
      <c r="L55">
        <v>153804.141596</v>
      </c>
      <c r="M55">
        <v>82.238985999999997</v>
      </c>
      <c r="O55">
        <v>89.788799999999995</v>
      </c>
      <c r="P55">
        <v>38</v>
      </c>
      <c r="Q55">
        <v>89.620199999999997</v>
      </c>
      <c r="R55">
        <v>28</v>
      </c>
      <c r="S55">
        <f t="shared" si="3"/>
        <v>9.1911764705882359E-2</v>
      </c>
      <c r="T55">
        <f t="shared" si="9"/>
        <v>3.9224659235772896E-2</v>
      </c>
      <c r="V55">
        <f t="shared" si="5"/>
        <v>0.16202731092436976</v>
      </c>
    </row>
    <row r="57" spans="9:22" x14ac:dyDescent="0.2">
      <c r="P57">
        <f>AVERAGE(P6:P55)</f>
        <v>49.36</v>
      </c>
      <c r="R57">
        <f>AVERAGE(R6:R55)</f>
        <v>49.36</v>
      </c>
    </row>
    <row r="58" spans="9:22" x14ac:dyDescent="0.2">
      <c r="P58">
        <f>STDEV(P6:P55)</f>
        <v>8.5660935778027518</v>
      </c>
      <c r="R58">
        <f>STDEV(R6:R55)</f>
        <v>11.83864305517128</v>
      </c>
    </row>
    <row r="60" spans="9:22" x14ac:dyDescent="0.2">
      <c r="P60">
        <f>P57*50</f>
        <v>2468</v>
      </c>
      <c r="R60">
        <f>R57*50</f>
        <v>2468</v>
      </c>
    </row>
    <row r="62" spans="9:22" x14ac:dyDescent="0.2">
      <c r="P62" t="s">
        <v>12</v>
      </c>
      <c r="Q62" t="s">
        <v>13</v>
      </c>
      <c r="S62" t="s">
        <v>14</v>
      </c>
      <c r="T62" t="s">
        <v>15</v>
      </c>
      <c r="U62" t="s">
        <v>16</v>
      </c>
      <c r="V62" s="2"/>
    </row>
    <row r="63" spans="9:22" x14ac:dyDescent="0.2">
      <c r="P63">
        <f>SUM(P27:P34)</f>
        <v>422</v>
      </c>
      <c r="Q63">
        <f>SUM(R27:R34)</f>
        <v>352</v>
      </c>
      <c r="S63">
        <f>SUM(R29:R32)</f>
        <v>136</v>
      </c>
      <c r="T63">
        <f>SUM(R27:R28,R33:R34)</f>
        <v>216</v>
      </c>
      <c r="U63">
        <f>SUM(R28:R33)</f>
        <v>242</v>
      </c>
      <c r="V63" s="2"/>
    </row>
    <row r="64" spans="9:22" x14ac:dyDescent="0.2">
      <c r="P64">
        <f>SUM(P6:P9,P52:P55)</f>
        <v>388</v>
      </c>
      <c r="Q64">
        <f>SUM(R6:R9,R52:R55)</f>
        <v>334</v>
      </c>
      <c r="S64">
        <f>SUM(R6:R7,R54:R55)</f>
        <v>140</v>
      </c>
      <c r="T64">
        <f>SUM(R8:R9,R52:R53)</f>
        <v>194</v>
      </c>
      <c r="U64">
        <f>SUM(R6:R8,R53:R55)</f>
        <v>232</v>
      </c>
      <c r="V64" s="2"/>
    </row>
    <row r="65" spans="15:22" x14ac:dyDescent="0.2">
      <c r="P65">
        <f>AVERAGE(P63:P64)</f>
        <v>405</v>
      </c>
      <c r="Q65">
        <f>AVERAGE(Q63:Q64)</f>
        <v>343</v>
      </c>
      <c r="R65">
        <f>Q65-P65</f>
        <v>-62</v>
      </c>
      <c r="S65">
        <f>AVERAGE(S63:S64)</f>
        <v>138</v>
      </c>
      <c r="T65">
        <f>AVERAGE(T63:T64)</f>
        <v>205</v>
      </c>
      <c r="U65">
        <f>AVERAGE(U63:U64)</f>
        <v>237</v>
      </c>
    </row>
    <row r="66" spans="15:22" x14ac:dyDescent="0.2">
      <c r="P66">
        <f>P65/8</f>
        <v>50.625</v>
      </c>
      <c r="Q66">
        <f>Q65/8</f>
        <v>42.875</v>
      </c>
      <c r="S66">
        <f>S65/4</f>
        <v>34.5</v>
      </c>
      <c r="T66">
        <f>T65/4</f>
        <v>51.25</v>
      </c>
      <c r="U66">
        <f>U65/4</f>
        <v>59.25</v>
      </c>
    </row>
    <row r="67" spans="15:22" x14ac:dyDescent="0.2">
      <c r="P67">
        <f>P66/304.64</f>
        <v>0.16617975315126052</v>
      </c>
      <c r="Q67">
        <f>Q66/304.64</f>
        <v>0.14073988970588236</v>
      </c>
      <c r="R67" t="s">
        <v>2</v>
      </c>
      <c r="S67">
        <f>S66/304.64</f>
        <v>0.1132484243697479</v>
      </c>
      <c r="T67">
        <f>T66/304.64</f>
        <v>0.16823135504201681</v>
      </c>
      <c r="U67">
        <f>U66/304.64</f>
        <v>0.1944918592436975</v>
      </c>
      <c r="V67" t="s">
        <v>2</v>
      </c>
    </row>
    <row r="68" spans="15:22" x14ac:dyDescent="0.2">
      <c r="P68">
        <f>(P66*96)/(P66*96+(304.64-P66)*238)</f>
        <v>7.4407985722240499E-2</v>
      </c>
      <c r="Q68">
        <f>(Q66*96)/(Q66*96+(304.64-Q66)*238)</f>
        <v>6.1972953232553502E-2</v>
      </c>
      <c r="R68" t="s">
        <v>3</v>
      </c>
      <c r="S68">
        <f>(S66*96)/(S66*96+(304.64-S66)*238)</f>
        <v>4.8990227396305493E-2</v>
      </c>
      <c r="T68">
        <f>(T66*96)/(T66*96+(304.64-T66)*238)</f>
        <v>7.5429094964310689E-2</v>
      </c>
      <c r="U68">
        <f>(U66*96)/(U66*96+(304.64-U66)*238)</f>
        <v>8.8749059537699779E-2</v>
      </c>
      <c r="V68" t="s">
        <v>3</v>
      </c>
    </row>
    <row r="70" spans="15:22" x14ac:dyDescent="0.2">
      <c r="O70" t="s">
        <v>18</v>
      </c>
      <c r="P70">
        <f>SUM(P6:P55)/304.4/50</f>
        <v>0.1621550591327201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8ACE-8ABD-244F-B84C-7134C6B87A1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ED55-DBE6-E249-838C-743BA00CD4D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4266-39CF-984F-A6B0-679D5E2B0ED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ADD2-308B-EA4C-B328-5405346B1E19}">
  <dimension ref="B2:O66"/>
  <sheetViews>
    <sheetView tabSelected="1" topLeftCell="A28" workbookViewId="0">
      <selection activeCell="D59" sqref="D59"/>
    </sheetView>
  </sheetViews>
  <sheetFormatPr baseColWidth="10" defaultRowHeight="16" x14ac:dyDescent="0.2"/>
  <sheetData>
    <row r="2" spans="2:13" x14ac:dyDescent="0.2">
      <c r="B2" t="s">
        <v>22</v>
      </c>
      <c r="K2" s="2"/>
      <c r="L2" s="2"/>
      <c r="M2" s="2"/>
    </row>
    <row r="3" spans="2:13" x14ac:dyDescent="0.2">
      <c r="B3" s="1" t="s">
        <v>23</v>
      </c>
      <c r="C3" s="1" t="s">
        <v>24</v>
      </c>
      <c r="D3" s="1"/>
      <c r="E3" s="1"/>
      <c r="F3" s="1" t="s">
        <v>25</v>
      </c>
      <c r="G3" s="1"/>
      <c r="H3" s="1">
        <f>0.0005*500000</f>
        <v>250</v>
      </c>
      <c r="I3" s="1"/>
      <c r="J3" s="1"/>
      <c r="K3" s="5"/>
      <c r="L3" t="s">
        <v>2</v>
      </c>
      <c r="M3" t="s">
        <v>3</v>
      </c>
    </row>
    <row r="4" spans="2:13" x14ac:dyDescent="0.2">
      <c r="B4">
        <v>10000</v>
      </c>
      <c r="C4">
        <v>587.515716</v>
      </c>
      <c r="D4">
        <v>-35613.360263000002</v>
      </c>
      <c r="E4">
        <v>150789.50450000001</v>
      </c>
      <c r="F4">
        <v>31.238372999999999</v>
      </c>
      <c r="H4">
        <v>-89.289100000000005</v>
      </c>
      <c r="I4">
        <v>64</v>
      </c>
      <c r="J4">
        <v>-89.085999999999999</v>
      </c>
      <c r="K4" s="2">
        <v>24</v>
      </c>
      <c r="L4">
        <f>K4/304.64</f>
        <v>7.8781512605042014E-2</v>
      </c>
      <c r="M4">
        <f>(K4*96)/(K4*96+(304.64-K4)*238)</f>
        <v>3.3344757000083367E-2</v>
      </c>
    </row>
    <row r="5" spans="2:13" x14ac:dyDescent="0.2">
      <c r="B5">
        <v>20000</v>
      </c>
      <c r="C5">
        <v>592.80436499999996</v>
      </c>
      <c r="D5">
        <v>-35641.632962000003</v>
      </c>
      <c r="E5">
        <v>150707.442286</v>
      </c>
      <c r="F5">
        <v>-63.565072999999998</v>
      </c>
      <c r="H5">
        <v>-85.6447</v>
      </c>
      <c r="I5">
        <v>62</v>
      </c>
      <c r="J5">
        <v>-85.449799999999996</v>
      </c>
      <c r="K5" s="2">
        <v>36</v>
      </c>
      <c r="L5">
        <f t="shared" ref="L5:L53" si="0">K5/304.64</f>
        <v>0.11817226890756304</v>
      </c>
      <c r="M5">
        <f t="shared" ref="M5:M53" si="1">(K5*96)/(K5*96+(304.64-K5)*238)</f>
        <v>5.1281807778690507E-2</v>
      </c>
    </row>
    <row r="6" spans="2:13" x14ac:dyDescent="0.2">
      <c r="B6">
        <v>30000</v>
      </c>
      <c r="C6">
        <v>589.77430300000003</v>
      </c>
      <c r="D6">
        <v>-35649.862887000003</v>
      </c>
      <c r="E6">
        <v>150752.266726</v>
      </c>
      <c r="F6">
        <v>77.406775999999994</v>
      </c>
      <c r="H6">
        <v>-82.000200000000007</v>
      </c>
      <c r="I6">
        <v>72</v>
      </c>
      <c r="J6">
        <v>-81.813699999999997</v>
      </c>
      <c r="K6" s="2">
        <v>76</v>
      </c>
      <c r="L6">
        <f t="shared" si="0"/>
        <v>0.24947478991596639</v>
      </c>
      <c r="M6">
        <f t="shared" si="1"/>
        <v>0.11822598793887509</v>
      </c>
    </row>
    <row r="7" spans="2:13" x14ac:dyDescent="0.2">
      <c r="B7">
        <v>40000</v>
      </c>
      <c r="C7">
        <v>590.872882</v>
      </c>
      <c r="D7">
        <v>-35660.402515000002</v>
      </c>
      <c r="E7">
        <v>150743.50797000001</v>
      </c>
      <c r="F7">
        <v>25.822234000000002</v>
      </c>
      <c r="H7">
        <v>-78.355800000000002</v>
      </c>
      <c r="I7">
        <v>68</v>
      </c>
      <c r="J7">
        <v>-78.177499999999995</v>
      </c>
      <c r="K7" s="2">
        <v>82</v>
      </c>
      <c r="L7">
        <f t="shared" si="0"/>
        <v>0.26917016806722688</v>
      </c>
      <c r="M7">
        <f t="shared" si="1"/>
        <v>0.12934535999810715</v>
      </c>
    </row>
    <row r="8" spans="2:13" x14ac:dyDescent="0.2">
      <c r="B8">
        <v>50000</v>
      </c>
      <c r="C8">
        <v>592.21723599999996</v>
      </c>
      <c r="D8">
        <v>-35675.327662999996</v>
      </c>
      <c r="E8">
        <v>150686.67939400001</v>
      </c>
      <c r="F8">
        <v>61.967478</v>
      </c>
      <c r="H8">
        <v>-74.711299999999994</v>
      </c>
      <c r="I8">
        <v>62</v>
      </c>
      <c r="J8">
        <v>-74.541399999999996</v>
      </c>
      <c r="K8" s="2">
        <v>74</v>
      </c>
      <c r="L8">
        <f t="shared" si="0"/>
        <v>0.24290966386554622</v>
      </c>
      <c r="M8">
        <f t="shared" si="1"/>
        <v>0.11458744648069434</v>
      </c>
    </row>
    <row r="9" spans="2:13" x14ac:dyDescent="0.2">
      <c r="B9">
        <v>60000</v>
      </c>
      <c r="C9">
        <v>594.95171400000004</v>
      </c>
      <c r="D9">
        <v>-35681.977523000001</v>
      </c>
      <c r="E9">
        <v>150678.788378</v>
      </c>
      <c r="F9">
        <v>14.465636</v>
      </c>
      <c r="H9">
        <v>-71.066900000000004</v>
      </c>
      <c r="I9">
        <v>62</v>
      </c>
      <c r="J9">
        <v>-70.905199999999994</v>
      </c>
      <c r="K9" s="2">
        <v>62</v>
      </c>
      <c r="L9">
        <f t="shared" si="0"/>
        <v>0.20351890756302521</v>
      </c>
      <c r="M9">
        <f t="shared" si="1"/>
        <v>9.3437521192986164E-2</v>
      </c>
    </row>
    <row r="10" spans="2:13" x14ac:dyDescent="0.2">
      <c r="B10">
        <v>70000</v>
      </c>
      <c r="C10">
        <v>592.01204299999995</v>
      </c>
      <c r="D10">
        <v>-35684.75344</v>
      </c>
      <c r="E10">
        <v>150616.68321700001</v>
      </c>
      <c r="F10">
        <v>-4.9528809999999996</v>
      </c>
      <c r="H10">
        <v>-67.422399999999996</v>
      </c>
      <c r="I10">
        <v>60</v>
      </c>
      <c r="J10">
        <v>-67.269000000000005</v>
      </c>
      <c r="K10" s="2">
        <v>90</v>
      </c>
      <c r="L10">
        <f t="shared" si="0"/>
        <v>0.29543067226890757</v>
      </c>
      <c r="M10">
        <f t="shared" si="1"/>
        <v>0.14466468601065696</v>
      </c>
    </row>
    <row r="11" spans="2:13" x14ac:dyDescent="0.2">
      <c r="B11">
        <v>80000</v>
      </c>
      <c r="C11">
        <v>590.93660299999999</v>
      </c>
      <c r="D11">
        <v>-35698.068236999999</v>
      </c>
      <c r="E11">
        <v>150644.61388600001</v>
      </c>
      <c r="F11">
        <v>-100.717851</v>
      </c>
      <c r="H11">
        <v>-63.777999999999999</v>
      </c>
      <c r="I11">
        <v>70</v>
      </c>
      <c r="J11">
        <v>-63.632899999999999</v>
      </c>
      <c r="K11" s="2">
        <v>54</v>
      </c>
      <c r="L11">
        <f t="shared" si="0"/>
        <v>0.17725840336134455</v>
      </c>
      <c r="M11">
        <f t="shared" si="1"/>
        <v>7.9955185612014992E-2</v>
      </c>
    </row>
    <row r="12" spans="2:13" x14ac:dyDescent="0.2">
      <c r="B12">
        <v>90000</v>
      </c>
      <c r="C12">
        <v>590.80567499999995</v>
      </c>
      <c r="D12">
        <v>-35701.228638000001</v>
      </c>
      <c r="E12">
        <v>150624.75980100001</v>
      </c>
      <c r="F12">
        <v>-103.04293</v>
      </c>
      <c r="H12">
        <v>-60.133499999999998</v>
      </c>
      <c r="I12">
        <v>66</v>
      </c>
      <c r="J12">
        <v>-59.996699999999997</v>
      </c>
      <c r="K12" s="2">
        <v>72</v>
      </c>
      <c r="L12">
        <f t="shared" si="0"/>
        <v>0.23634453781512607</v>
      </c>
      <c r="M12">
        <f t="shared" si="1"/>
        <v>0.11098208872401426</v>
      </c>
    </row>
    <row r="13" spans="2:13" x14ac:dyDescent="0.2">
      <c r="B13">
        <v>100000</v>
      </c>
      <c r="C13">
        <v>591.79491399999995</v>
      </c>
      <c r="D13">
        <v>-35707.320120999997</v>
      </c>
      <c r="E13">
        <v>150685.076833</v>
      </c>
      <c r="F13">
        <v>210.274137</v>
      </c>
      <c r="H13">
        <v>-56.489100000000001</v>
      </c>
      <c r="I13">
        <v>78</v>
      </c>
      <c r="J13">
        <v>-56.360500000000002</v>
      </c>
      <c r="K13" s="2">
        <v>76</v>
      </c>
      <c r="L13">
        <f t="shared" si="0"/>
        <v>0.24947478991596639</v>
      </c>
      <c r="M13">
        <f t="shared" si="1"/>
        <v>0.11822598793887509</v>
      </c>
    </row>
    <row r="14" spans="2:13" x14ac:dyDescent="0.2">
      <c r="B14">
        <v>110000</v>
      </c>
      <c r="C14">
        <v>590.47693100000004</v>
      </c>
      <c r="D14">
        <v>-35707.505087999998</v>
      </c>
      <c r="E14">
        <v>150512.99366099999</v>
      </c>
      <c r="F14">
        <v>98.086461999999997</v>
      </c>
      <c r="H14">
        <v>-52.8446</v>
      </c>
      <c r="I14">
        <v>76</v>
      </c>
      <c r="J14">
        <v>-52.724400000000003</v>
      </c>
      <c r="K14" s="2">
        <v>76</v>
      </c>
      <c r="L14">
        <f t="shared" si="0"/>
        <v>0.24947478991596639</v>
      </c>
      <c r="M14">
        <f t="shared" si="1"/>
        <v>0.11822598793887509</v>
      </c>
    </row>
    <row r="15" spans="2:13" x14ac:dyDescent="0.2">
      <c r="B15">
        <v>120000</v>
      </c>
      <c r="C15">
        <v>587.79899799999998</v>
      </c>
      <c r="D15">
        <v>-35703.215562999998</v>
      </c>
      <c r="E15">
        <v>150624.52770000001</v>
      </c>
      <c r="F15">
        <v>66.648034999999993</v>
      </c>
      <c r="H15">
        <v>-49.200099999999999</v>
      </c>
      <c r="I15">
        <v>64</v>
      </c>
      <c r="J15">
        <v>-49.088200000000001</v>
      </c>
      <c r="K15" s="2">
        <v>60</v>
      </c>
      <c r="L15">
        <f t="shared" si="0"/>
        <v>0.19695378151260506</v>
      </c>
      <c r="M15">
        <f t="shared" si="1"/>
        <v>9.0022055403573872E-2</v>
      </c>
    </row>
    <row r="16" spans="2:13" x14ac:dyDescent="0.2">
      <c r="B16">
        <v>130000</v>
      </c>
      <c r="C16">
        <v>593.45969400000001</v>
      </c>
      <c r="D16">
        <v>-35713.743514000002</v>
      </c>
      <c r="E16">
        <v>150520.500015</v>
      </c>
      <c r="F16">
        <v>44.786555</v>
      </c>
      <c r="H16">
        <v>-45.555700000000002</v>
      </c>
      <c r="I16">
        <v>64</v>
      </c>
      <c r="J16">
        <v>-45.451999999999998</v>
      </c>
      <c r="K16" s="2">
        <v>70</v>
      </c>
      <c r="L16">
        <f t="shared" si="0"/>
        <v>0.2297794117647059</v>
      </c>
      <c r="M16">
        <f t="shared" si="1"/>
        <v>0.10740946277367036</v>
      </c>
    </row>
    <row r="17" spans="2:13" x14ac:dyDescent="0.2">
      <c r="B17">
        <v>140000</v>
      </c>
      <c r="C17">
        <v>588.25867500000004</v>
      </c>
      <c r="D17">
        <v>-35720.548518000003</v>
      </c>
      <c r="E17">
        <v>150598.53648099999</v>
      </c>
      <c r="F17">
        <v>21.496344000000001</v>
      </c>
      <c r="H17">
        <v>-41.911200000000001</v>
      </c>
      <c r="I17">
        <v>48</v>
      </c>
      <c r="J17">
        <v>-41.815899999999999</v>
      </c>
      <c r="K17" s="2">
        <v>70</v>
      </c>
      <c r="L17">
        <f t="shared" si="0"/>
        <v>0.2297794117647059</v>
      </c>
      <c r="M17">
        <f t="shared" si="1"/>
        <v>0.10740946277367036</v>
      </c>
    </row>
    <row r="18" spans="2:13" x14ac:dyDescent="0.2">
      <c r="B18">
        <v>150000</v>
      </c>
      <c r="C18">
        <v>591.74665600000003</v>
      </c>
      <c r="D18">
        <v>-35718.040858</v>
      </c>
      <c r="E18">
        <v>150640.581714</v>
      </c>
      <c r="F18">
        <v>11.383759</v>
      </c>
      <c r="H18">
        <v>-38.266800000000003</v>
      </c>
      <c r="I18">
        <v>66</v>
      </c>
      <c r="J18">
        <v>-38.179699999999997</v>
      </c>
      <c r="K18" s="2">
        <v>96</v>
      </c>
      <c r="L18">
        <f t="shared" si="0"/>
        <v>0.31512605042016806</v>
      </c>
      <c r="M18">
        <f t="shared" si="1"/>
        <v>0.15654215767273993</v>
      </c>
    </row>
    <row r="19" spans="2:13" x14ac:dyDescent="0.2">
      <c r="B19">
        <v>160000</v>
      </c>
      <c r="C19">
        <v>590.06003399999997</v>
      </c>
      <c r="D19">
        <v>-35720.903404999997</v>
      </c>
      <c r="E19">
        <v>150448.30269800001</v>
      </c>
      <c r="F19">
        <v>53.818019999999997</v>
      </c>
      <c r="H19">
        <v>-34.622300000000003</v>
      </c>
      <c r="I19">
        <v>66</v>
      </c>
      <c r="J19">
        <v>-34.543599999999998</v>
      </c>
      <c r="K19" s="2">
        <v>64</v>
      </c>
      <c r="L19">
        <f t="shared" si="0"/>
        <v>0.21008403361344538</v>
      </c>
      <c r="M19">
        <f t="shared" si="1"/>
        <v>9.688357823348942E-2</v>
      </c>
    </row>
    <row r="20" spans="2:13" x14ac:dyDescent="0.2">
      <c r="B20">
        <v>170000</v>
      </c>
      <c r="C20">
        <v>590.33535900000004</v>
      </c>
      <c r="D20">
        <v>-35717.868592999999</v>
      </c>
      <c r="E20">
        <v>150511.06722500001</v>
      </c>
      <c r="F20">
        <v>104.750122</v>
      </c>
      <c r="H20">
        <v>-30.977900000000002</v>
      </c>
      <c r="I20">
        <v>80</v>
      </c>
      <c r="J20">
        <v>-30.907399999999999</v>
      </c>
      <c r="K20" s="2">
        <v>74</v>
      </c>
      <c r="L20">
        <f t="shared" si="0"/>
        <v>0.24290966386554622</v>
      </c>
      <c r="M20">
        <f t="shared" si="1"/>
        <v>0.11458744648069434</v>
      </c>
    </row>
    <row r="21" spans="2:13" x14ac:dyDescent="0.2">
      <c r="B21">
        <v>180000</v>
      </c>
      <c r="C21">
        <v>589.97145899999998</v>
      </c>
      <c r="D21">
        <v>-35721.820206999997</v>
      </c>
      <c r="E21">
        <v>150506.448481</v>
      </c>
      <c r="F21">
        <v>130.33287300000001</v>
      </c>
      <c r="H21">
        <v>-27.333400000000001</v>
      </c>
      <c r="I21">
        <v>62</v>
      </c>
      <c r="J21">
        <v>-27.2712</v>
      </c>
      <c r="K21" s="2">
        <v>82</v>
      </c>
      <c r="L21">
        <f t="shared" si="0"/>
        <v>0.26917016806722688</v>
      </c>
      <c r="M21">
        <f t="shared" si="1"/>
        <v>0.12934535999810715</v>
      </c>
    </row>
    <row r="22" spans="2:13" x14ac:dyDescent="0.2">
      <c r="B22">
        <v>190000</v>
      </c>
      <c r="C22">
        <v>591.55658300000005</v>
      </c>
      <c r="D22">
        <v>-35727.700633</v>
      </c>
      <c r="E22">
        <v>150459.72459699999</v>
      </c>
      <c r="F22">
        <v>144.26532</v>
      </c>
      <c r="H22">
        <v>-23.689</v>
      </c>
      <c r="I22">
        <v>68</v>
      </c>
      <c r="J22">
        <v>-23.635100000000001</v>
      </c>
      <c r="K22" s="2">
        <v>84</v>
      </c>
      <c r="L22">
        <f t="shared" si="0"/>
        <v>0.27573529411764708</v>
      </c>
      <c r="M22">
        <f t="shared" si="1"/>
        <v>0.13312132529674961</v>
      </c>
    </row>
    <row r="23" spans="2:13" x14ac:dyDescent="0.2">
      <c r="B23">
        <v>200000</v>
      </c>
      <c r="C23">
        <v>590.133014</v>
      </c>
      <c r="D23">
        <v>-35726.078851999999</v>
      </c>
      <c r="E23">
        <v>150593.36454400001</v>
      </c>
      <c r="F23">
        <v>19.79627</v>
      </c>
      <c r="H23">
        <v>-20.044499999999999</v>
      </c>
      <c r="I23">
        <v>52</v>
      </c>
      <c r="J23">
        <v>-19.998899999999999</v>
      </c>
      <c r="K23" s="2">
        <v>64</v>
      </c>
      <c r="L23">
        <f t="shared" si="0"/>
        <v>0.21008403361344538</v>
      </c>
      <c r="M23">
        <f t="shared" si="1"/>
        <v>9.688357823348942E-2</v>
      </c>
    </row>
    <row r="24" spans="2:13" x14ac:dyDescent="0.2">
      <c r="B24">
        <v>210000</v>
      </c>
      <c r="C24">
        <v>590.60537499999998</v>
      </c>
      <c r="D24">
        <v>-35722.216676999997</v>
      </c>
      <c r="E24">
        <v>150529.53756500001</v>
      </c>
      <c r="F24">
        <v>89.216550999999995</v>
      </c>
      <c r="H24">
        <v>-16.399999999999999</v>
      </c>
      <c r="I24">
        <v>54</v>
      </c>
      <c r="J24">
        <v>-16.3627</v>
      </c>
      <c r="K24" s="2">
        <v>72</v>
      </c>
      <c r="L24">
        <f t="shared" si="0"/>
        <v>0.23634453781512607</v>
      </c>
      <c r="M24">
        <f t="shared" si="1"/>
        <v>0.11098208872401426</v>
      </c>
    </row>
    <row r="25" spans="2:13" x14ac:dyDescent="0.2">
      <c r="B25">
        <v>220000</v>
      </c>
      <c r="C25">
        <v>592.68926099999999</v>
      </c>
      <c r="D25">
        <v>-35726.801792999999</v>
      </c>
      <c r="E25">
        <v>150503.249798</v>
      </c>
      <c r="F25">
        <v>336.57829099999998</v>
      </c>
      <c r="H25">
        <v>-12.755599999999999</v>
      </c>
      <c r="I25">
        <v>70</v>
      </c>
      <c r="J25">
        <v>-12.726599999999999</v>
      </c>
      <c r="K25" s="2">
        <v>66</v>
      </c>
      <c r="L25">
        <f t="shared" si="0"/>
        <v>0.21664915966386555</v>
      </c>
      <c r="M25">
        <f t="shared" si="1"/>
        <v>0.10036063936823485</v>
      </c>
    </row>
    <row r="26" spans="2:13" x14ac:dyDescent="0.2">
      <c r="B26">
        <v>230000</v>
      </c>
      <c r="C26">
        <v>595.84737199999995</v>
      </c>
      <c r="D26">
        <v>-35722.245469000001</v>
      </c>
      <c r="E26">
        <v>150475.90279399999</v>
      </c>
      <c r="F26">
        <v>43.987889000000003</v>
      </c>
      <c r="H26">
        <v>-9.1111400000000007</v>
      </c>
      <c r="I26">
        <v>54</v>
      </c>
      <c r="J26">
        <v>-9.0904100000000003</v>
      </c>
      <c r="K26" s="2">
        <v>64</v>
      </c>
      <c r="L26">
        <f t="shared" si="0"/>
        <v>0.21008403361344538</v>
      </c>
      <c r="M26">
        <f t="shared" si="1"/>
        <v>9.688357823348942E-2</v>
      </c>
    </row>
    <row r="27" spans="2:13" x14ac:dyDescent="0.2">
      <c r="B27">
        <v>240000</v>
      </c>
      <c r="C27">
        <v>589.11173599999995</v>
      </c>
      <c r="D27">
        <v>-35720.746619999998</v>
      </c>
      <c r="E27">
        <v>150572.82826099999</v>
      </c>
      <c r="F27">
        <v>52.638486999999998</v>
      </c>
      <c r="H27">
        <v>-5.4666800000000002</v>
      </c>
      <c r="I27">
        <v>62</v>
      </c>
      <c r="J27">
        <v>-5.45425</v>
      </c>
      <c r="K27" s="2">
        <v>44</v>
      </c>
      <c r="L27">
        <f t="shared" si="0"/>
        <v>0.14443277310924371</v>
      </c>
      <c r="M27">
        <f t="shared" si="1"/>
        <v>6.3752408826810783E-2</v>
      </c>
    </row>
    <row r="28" spans="2:13" x14ac:dyDescent="0.2">
      <c r="B28">
        <v>250000</v>
      </c>
      <c r="C28">
        <v>589.96634200000005</v>
      </c>
      <c r="D28">
        <v>-35728.777288999998</v>
      </c>
      <c r="E28">
        <v>150527.43801899999</v>
      </c>
      <c r="F28">
        <v>73.556518999999994</v>
      </c>
      <c r="H28">
        <v>-1.82223</v>
      </c>
      <c r="I28">
        <v>54</v>
      </c>
      <c r="J28">
        <v>-1.8180799999999999</v>
      </c>
      <c r="K28" s="2">
        <v>14</v>
      </c>
      <c r="L28">
        <f t="shared" si="0"/>
        <v>4.595588235294118E-2</v>
      </c>
      <c r="M28">
        <f t="shared" si="1"/>
        <v>1.9059417734788205E-2</v>
      </c>
    </row>
    <row r="29" spans="2:13" x14ac:dyDescent="0.2">
      <c r="B29">
        <v>260000</v>
      </c>
      <c r="C29">
        <v>589.37387000000001</v>
      </c>
      <c r="D29">
        <v>-35717.966246999997</v>
      </c>
      <c r="E29">
        <v>150639.30144800001</v>
      </c>
      <c r="F29">
        <v>-15.427472</v>
      </c>
      <c r="H29">
        <v>1.82223</v>
      </c>
      <c r="I29">
        <v>88</v>
      </c>
      <c r="J29">
        <v>1.8180799999999999</v>
      </c>
      <c r="K29" s="2">
        <v>38</v>
      </c>
      <c r="L29">
        <f t="shared" si="0"/>
        <v>0.12473739495798319</v>
      </c>
      <c r="M29">
        <f t="shared" si="1"/>
        <v>5.4359876688911297E-2</v>
      </c>
    </row>
    <row r="30" spans="2:13" x14ac:dyDescent="0.2">
      <c r="B30">
        <v>270000</v>
      </c>
      <c r="C30">
        <v>592.83288100000004</v>
      </c>
      <c r="D30">
        <v>-35708.485503999997</v>
      </c>
      <c r="E30">
        <v>150607.21844900001</v>
      </c>
      <c r="F30">
        <v>42.137712999999998</v>
      </c>
      <c r="H30">
        <v>5.4666800000000002</v>
      </c>
      <c r="I30">
        <v>60</v>
      </c>
      <c r="J30">
        <v>5.4542400000000004</v>
      </c>
      <c r="K30" s="2">
        <v>60</v>
      </c>
      <c r="L30">
        <f t="shared" si="0"/>
        <v>0.19695378151260506</v>
      </c>
      <c r="M30">
        <f t="shared" si="1"/>
        <v>9.0022055403573872E-2</v>
      </c>
    </row>
    <row r="31" spans="2:13" x14ac:dyDescent="0.2">
      <c r="B31">
        <v>280000</v>
      </c>
      <c r="C31">
        <v>590.40282200000001</v>
      </c>
      <c r="D31">
        <v>-35730.377865000002</v>
      </c>
      <c r="E31">
        <v>150571.586545</v>
      </c>
      <c r="F31">
        <v>207.036912</v>
      </c>
      <c r="H31">
        <v>9.1111400000000007</v>
      </c>
      <c r="I31">
        <v>64</v>
      </c>
      <c r="J31">
        <v>9.0904100000000003</v>
      </c>
      <c r="K31" s="2">
        <v>54</v>
      </c>
      <c r="L31">
        <f t="shared" si="0"/>
        <v>0.17725840336134455</v>
      </c>
      <c r="M31">
        <f t="shared" si="1"/>
        <v>7.9955185612014992E-2</v>
      </c>
    </row>
    <row r="32" spans="2:13" x14ac:dyDescent="0.2">
      <c r="B32">
        <v>290000</v>
      </c>
      <c r="C32">
        <v>590.45026600000006</v>
      </c>
      <c r="D32">
        <v>-35729.633005000003</v>
      </c>
      <c r="E32">
        <v>150483.86317500001</v>
      </c>
      <c r="F32">
        <v>79.869123999999999</v>
      </c>
      <c r="H32">
        <v>12.755599999999999</v>
      </c>
      <c r="I32">
        <v>82</v>
      </c>
      <c r="J32">
        <v>12.726599999999999</v>
      </c>
      <c r="K32" s="2">
        <v>82</v>
      </c>
      <c r="L32">
        <f t="shared" si="0"/>
        <v>0.26917016806722688</v>
      </c>
      <c r="M32">
        <f t="shared" si="1"/>
        <v>0.12934535999810715</v>
      </c>
    </row>
    <row r="33" spans="2:13" x14ac:dyDescent="0.2">
      <c r="B33">
        <v>300000</v>
      </c>
      <c r="C33">
        <v>591.24845900000003</v>
      </c>
      <c r="D33">
        <v>-35731.538380999998</v>
      </c>
      <c r="E33">
        <v>150520.610273</v>
      </c>
      <c r="F33">
        <v>-80.824225999999996</v>
      </c>
      <c r="H33">
        <v>16.399999999999999</v>
      </c>
      <c r="I33">
        <v>70</v>
      </c>
      <c r="J33">
        <v>16.3627</v>
      </c>
      <c r="K33" s="2">
        <v>70</v>
      </c>
      <c r="L33">
        <f t="shared" si="0"/>
        <v>0.2297794117647059</v>
      </c>
      <c r="M33">
        <f t="shared" si="1"/>
        <v>0.10740946277367036</v>
      </c>
    </row>
    <row r="34" spans="2:13" x14ac:dyDescent="0.2">
      <c r="B34">
        <v>310000</v>
      </c>
      <c r="C34">
        <v>587.40291000000002</v>
      </c>
      <c r="D34">
        <v>-35722.573501999999</v>
      </c>
      <c r="E34">
        <v>150558.86366999999</v>
      </c>
      <c r="F34">
        <v>90.802912000000006</v>
      </c>
      <c r="H34">
        <v>20.044499999999999</v>
      </c>
      <c r="I34">
        <v>88</v>
      </c>
      <c r="J34">
        <v>19.998899999999999</v>
      </c>
      <c r="K34" s="2">
        <v>96</v>
      </c>
      <c r="L34">
        <f t="shared" si="0"/>
        <v>0.31512605042016806</v>
      </c>
      <c r="M34">
        <f t="shared" si="1"/>
        <v>0.15654215767273993</v>
      </c>
    </row>
    <row r="35" spans="2:13" x14ac:dyDescent="0.2">
      <c r="B35">
        <v>320000</v>
      </c>
      <c r="C35">
        <v>590.76796899999999</v>
      </c>
      <c r="D35">
        <v>-35711.230486</v>
      </c>
      <c r="E35">
        <v>150624.585303</v>
      </c>
      <c r="F35">
        <v>29.302419</v>
      </c>
      <c r="H35">
        <v>23.689</v>
      </c>
      <c r="I35">
        <v>58</v>
      </c>
      <c r="J35">
        <v>23.635100000000001</v>
      </c>
      <c r="K35" s="2">
        <v>58</v>
      </c>
      <c r="L35">
        <f t="shared" si="0"/>
        <v>0.19038865546218489</v>
      </c>
      <c r="M35">
        <f t="shared" si="1"/>
        <v>8.6636775319473114E-2</v>
      </c>
    </row>
    <row r="36" spans="2:13" x14ac:dyDescent="0.2">
      <c r="B36">
        <v>330000</v>
      </c>
      <c r="C36">
        <v>590.82138899999995</v>
      </c>
      <c r="D36">
        <v>-35721.745472000002</v>
      </c>
      <c r="E36">
        <v>150614.65620500001</v>
      </c>
      <c r="F36">
        <v>31.580380000000002</v>
      </c>
      <c r="H36">
        <v>27.333400000000001</v>
      </c>
      <c r="I36">
        <v>66</v>
      </c>
      <c r="J36">
        <v>27.2712</v>
      </c>
      <c r="K36" s="2">
        <v>100</v>
      </c>
      <c r="L36">
        <f t="shared" si="0"/>
        <v>0.3282563025210084</v>
      </c>
      <c r="M36">
        <f t="shared" si="1"/>
        <v>0.16465332242962444</v>
      </c>
    </row>
    <row r="37" spans="2:13" x14ac:dyDescent="0.2">
      <c r="B37">
        <v>340000</v>
      </c>
      <c r="C37">
        <v>592.77956900000004</v>
      </c>
      <c r="D37">
        <v>-35728.075300999997</v>
      </c>
      <c r="E37">
        <v>150539.054397</v>
      </c>
      <c r="F37">
        <v>67.686831999999995</v>
      </c>
      <c r="H37">
        <v>30.977900000000002</v>
      </c>
      <c r="I37">
        <v>80</v>
      </c>
      <c r="J37">
        <v>30.907399999999999</v>
      </c>
      <c r="K37" s="2">
        <v>58</v>
      </c>
      <c r="L37">
        <f t="shared" si="0"/>
        <v>0.19038865546218489</v>
      </c>
      <c r="M37">
        <f t="shared" si="1"/>
        <v>8.6636775319473114E-2</v>
      </c>
    </row>
    <row r="38" spans="2:13" x14ac:dyDescent="0.2">
      <c r="B38">
        <v>350000</v>
      </c>
      <c r="C38">
        <v>594.01645199999996</v>
      </c>
      <c r="D38">
        <v>-35727.679226</v>
      </c>
      <c r="E38">
        <v>150638.09364499999</v>
      </c>
      <c r="F38">
        <v>129.977172</v>
      </c>
      <c r="H38">
        <v>34.622300000000003</v>
      </c>
      <c r="I38">
        <v>76</v>
      </c>
      <c r="J38">
        <v>34.543500000000002</v>
      </c>
      <c r="K38" s="2">
        <v>90</v>
      </c>
      <c r="L38">
        <f t="shared" si="0"/>
        <v>0.29543067226890757</v>
      </c>
      <c r="M38">
        <f t="shared" si="1"/>
        <v>0.14466468601065696</v>
      </c>
    </row>
    <row r="39" spans="2:13" x14ac:dyDescent="0.2">
      <c r="B39">
        <v>360000</v>
      </c>
      <c r="C39">
        <v>589.00852099999997</v>
      </c>
      <c r="D39">
        <v>-35740.543384999997</v>
      </c>
      <c r="E39">
        <v>150581.544761</v>
      </c>
      <c r="F39">
        <v>97.517715999999993</v>
      </c>
      <c r="H39">
        <v>38.266800000000003</v>
      </c>
      <c r="I39">
        <v>60</v>
      </c>
      <c r="J39">
        <v>38.179699999999997</v>
      </c>
      <c r="K39" s="2">
        <v>50</v>
      </c>
      <c r="L39">
        <f t="shared" si="0"/>
        <v>0.1641281512605042</v>
      </c>
      <c r="M39">
        <f t="shared" si="1"/>
        <v>7.3389647656301599E-2</v>
      </c>
    </row>
    <row r="40" spans="2:13" x14ac:dyDescent="0.2">
      <c r="B40">
        <v>370000</v>
      </c>
      <c r="C40">
        <v>588.97728700000005</v>
      </c>
      <c r="D40">
        <v>-35741.254514</v>
      </c>
      <c r="E40">
        <v>150500.702896</v>
      </c>
      <c r="F40">
        <v>111.864165</v>
      </c>
      <c r="H40">
        <v>41.911200000000001</v>
      </c>
      <c r="I40">
        <v>72</v>
      </c>
      <c r="J40">
        <v>41.815899999999999</v>
      </c>
      <c r="K40" s="2">
        <v>98</v>
      </c>
      <c r="L40">
        <f t="shared" si="0"/>
        <v>0.32169117647058826</v>
      </c>
      <c r="M40">
        <f t="shared" si="1"/>
        <v>0.16057808109193095</v>
      </c>
    </row>
    <row r="41" spans="2:13" x14ac:dyDescent="0.2">
      <c r="B41">
        <v>380000</v>
      </c>
      <c r="C41">
        <v>588.80586300000004</v>
      </c>
      <c r="D41">
        <v>-35737.441237999999</v>
      </c>
      <c r="E41">
        <v>150656.20589899999</v>
      </c>
      <c r="F41">
        <v>46.782240999999999</v>
      </c>
      <c r="H41">
        <v>45.555700000000002</v>
      </c>
      <c r="I41">
        <v>72</v>
      </c>
      <c r="J41">
        <v>45.451999999999998</v>
      </c>
      <c r="K41" s="2">
        <v>64</v>
      </c>
      <c r="L41">
        <f t="shared" si="0"/>
        <v>0.21008403361344538</v>
      </c>
      <c r="M41">
        <f t="shared" si="1"/>
        <v>9.688357823348942E-2</v>
      </c>
    </row>
    <row r="42" spans="2:13" x14ac:dyDescent="0.2">
      <c r="B42">
        <v>390000</v>
      </c>
      <c r="C42">
        <v>593.24943499999995</v>
      </c>
      <c r="D42">
        <v>-35734.086123000001</v>
      </c>
      <c r="E42">
        <v>150495.078496</v>
      </c>
      <c r="F42">
        <v>-1.9678</v>
      </c>
      <c r="H42">
        <v>49.200099999999999</v>
      </c>
      <c r="I42">
        <v>88</v>
      </c>
      <c r="J42">
        <v>49.088200000000001</v>
      </c>
      <c r="K42" s="2">
        <v>80</v>
      </c>
      <c r="L42">
        <f t="shared" si="0"/>
        <v>0.26260504201680673</v>
      </c>
      <c r="M42">
        <f t="shared" si="1"/>
        <v>0.12560447151918608</v>
      </c>
    </row>
    <row r="43" spans="2:13" x14ac:dyDescent="0.2">
      <c r="B43">
        <v>400000</v>
      </c>
      <c r="C43">
        <v>589.56879000000004</v>
      </c>
      <c r="D43">
        <v>-35732.440305999997</v>
      </c>
      <c r="E43">
        <v>150556.89775400001</v>
      </c>
      <c r="F43">
        <v>67.697708000000006</v>
      </c>
      <c r="H43">
        <v>52.8446</v>
      </c>
      <c r="I43">
        <v>62</v>
      </c>
      <c r="J43">
        <v>52.724400000000003</v>
      </c>
      <c r="K43" s="2">
        <v>68</v>
      </c>
      <c r="L43">
        <f t="shared" si="0"/>
        <v>0.22321428571428573</v>
      </c>
      <c r="M43">
        <f t="shared" si="1"/>
        <v>0.10386912490262269</v>
      </c>
    </row>
    <row r="44" spans="2:13" x14ac:dyDescent="0.2">
      <c r="B44">
        <v>410000</v>
      </c>
      <c r="C44">
        <v>591.98491999999999</v>
      </c>
      <c r="D44">
        <v>-35739.152542999997</v>
      </c>
      <c r="E44">
        <v>150461.751988</v>
      </c>
      <c r="F44">
        <v>37.388086999999999</v>
      </c>
      <c r="H44">
        <v>56.489100000000001</v>
      </c>
      <c r="I44">
        <v>76</v>
      </c>
      <c r="J44">
        <v>56.360500000000002</v>
      </c>
      <c r="K44" s="2">
        <v>74</v>
      </c>
      <c r="L44">
        <f t="shared" si="0"/>
        <v>0.24290966386554622</v>
      </c>
      <c r="M44">
        <f t="shared" si="1"/>
        <v>0.11458744648069434</v>
      </c>
    </row>
    <row r="45" spans="2:13" x14ac:dyDescent="0.2">
      <c r="B45">
        <v>420000</v>
      </c>
      <c r="C45">
        <v>588.07979499999999</v>
      </c>
      <c r="D45">
        <v>-35727.120061000001</v>
      </c>
      <c r="E45">
        <v>150575.68157399999</v>
      </c>
      <c r="F45">
        <v>-52.029426000000001</v>
      </c>
      <c r="H45">
        <v>60.133499999999998</v>
      </c>
      <c r="I45">
        <v>66</v>
      </c>
      <c r="J45">
        <v>59.996699999999997</v>
      </c>
      <c r="K45" s="2">
        <v>78</v>
      </c>
      <c r="L45">
        <f t="shared" si="0"/>
        <v>0.25603991596638659</v>
      </c>
      <c r="M45">
        <f t="shared" si="1"/>
        <v>0.12189817335066301</v>
      </c>
    </row>
    <row r="46" spans="2:13" x14ac:dyDescent="0.2">
      <c r="B46">
        <v>430000</v>
      </c>
      <c r="C46">
        <v>588.80145500000003</v>
      </c>
      <c r="D46">
        <v>-35727.279920000001</v>
      </c>
      <c r="E46">
        <v>150579.85017399999</v>
      </c>
      <c r="F46">
        <v>94.475820999999996</v>
      </c>
      <c r="H46">
        <v>63.777999999999999</v>
      </c>
      <c r="I46">
        <v>68</v>
      </c>
      <c r="J46">
        <v>63.632899999999999</v>
      </c>
      <c r="K46" s="2">
        <v>58</v>
      </c>
      <c r="L46">
        <f t="shared" si="0"/>
        <v>0.19038865546218489</v>
      </c>
      <c r="M46">
        <f t="shared" si="1"/>
        <v>8.6636775319473114E-2</v>
      </c>
    </row>
    <row r="47" spans="2:13" x14ac:dyDescent="0.2">
      <c r="B47">
        <v>440000</v>
      </c>
      <c r="C47">
        <v>587.76076399999999</v>
      </c>
      <c r="D47">
        <v>-35725.679990999997</v>
      </c>
      <c r="E47">
        <v>150483.92511499999</v>
      </c>
      <c r="F47">
        <v>157.388172</v>
      </c>
      <c r="H47">
        <v>67.422399999999996</v>
      </c>
      <c r="I47">
        <v>60</v>
      </c>
      <c r="J47">
        <v>67.269000000000005</v>
      </c>
      <c r="K47" s="2">
        <v>66</v>
      </c>
      <c r="L47">
        <f t="shared" si="0"/>
        <v>0.21664915966386555</v>
      </c>
      <c r="M47">
        <f t="shared" si="1"/>
        <v>0.10036063936823485</v>
      </c>
    </row>
    <row r="48" spans="2:13" x14ac:dyDescent="0.2">
      <c r="B48">
        <v>450000</v>
      </c>
      <c r="C48">
        <v>589.41307099999995</v>
      </c>
      <c r="D48">
        <v>-35734.472437999997</v>
      </c>
      <c r="E48">
        <v>150462.175456</v>
      </c>
      <c r="F48">
        <v>74.243246999999997</v>
      </c>
      <c r="H48">
        <v>71.066900000000004</v>
      </c>
      <c r="I48">
        <v>92</v>
      </c>
      <c r="J48">
        <v>70.905199999999994</v>
      </c>
      <c r="K48" s="2">
        <v>54</v>
      </c>
      <c r="L48">
        <f t="shared" si="0"/>
        <v>0.17725840336134455</v>
      </c>
      <c r="M48">
        <f t="shared" si="1"/>
        <v>7.9955185612014992E-2</v>
      </c>
    </row>
    <row r="49" spans="2:14" x14ac:dyDescent="0.2">
      <c r="B49">
        <v>460000</v>
      </c>
      <c r="C49">
        <v>591.19611699999996</v>
      </c>
      <c r="D49">
        <v>-35738.431438</v>
      </c>
      <c r="E49">
        <v>150489.840608</v>
      </c>
      <c r="F49">
        <v>54.535680999999997</v>
      </c>
      <c r="H49">
        <v>74.711299999999994</v>
      </c>
      <c r="I49">
        <v>54</v>
      </c>
      <c r="J49">
        <v>74.541399999999996</v>
      </c>
      <c r="K49" s="2">
        <v>64</v>
      </c>
      <c r="L49">
        <f t="shared" si="0"/>
        <v>0.21008403361344538</v>
      </c>
      <c r="M49">
        <f t="shared" si="1"/>
        <v>9.688357823348942E-2</v>
      </c>
    </row>
    <row r="50" spans="2:14" x14ac:dyDescent="0.2">
      <c r="B50">
        <v>470000</v>
      </c>
      <c r="C50">
        <v>588.36355100000003</v>
      </c>
      <c r="D50">
        <v>-35732.343056999998</v>
      </c>
      <c r="E50">
        <v>150580.69767600001</v>
      </c>
      <c r="F50">
        <v>80.132743000000005</v>
      </c>
      <c r="H50">
        <v>78.355800000000002</v>
      </c>
      <c r="I50">
        <v>72</v>
      </c>
      <c r="J50">
        <v>78.177499999999995</v>
      </c>
      <c r="K50" s="2">
        <v>94</v>
      </c>
      <c r="L50">
        <f t="shared" si="0"/>
        <v>0.30856092436974791</v>
      </c>
      <c r="M50">
        <f t="shared" si="1"/>
        <v>0.15254498589499821</v>
      </c>
    </row>
    <row r="51" spans="2:14" x14ac:dyDescent="0.2">
      <c r="B51">
        <v>480000</v>
      </c>
      <c r="C51">
        <v>588.15816299999994</v>
      </c>
      <c r="D51">
        <v>-35729.177525999999</v>
      </c>
      <c r="E51">
        <v>150558.09216900001</v>
      </c>
      <c r="F51">
        <v>-53.764037999999999</v>
      </c>
      <c r="H51">
        <v>82.000200000000007</v>
      </c>
      <c r="I51">
        <v>68</v>
      </c>
      <c r="J51">
        <v>81.813699999999997</v>
      </c>
      <c r="K51" s="2">
        <v>72</v>
      </c>
      <c r="L51">
        <f t="shared" si="0"/>
        <v>0.23634453781512607</v>
      </c>
      <c r="M51">
        <f t="shared" si="1"/>
        <v>0.11098208872401426</v>
      </c>
    </row>
    <row r="52" spans="2:14" x14ac:dyDescent="0.2">
      <c r="B52">
        <v>490000</v>
      </c>
      <c r="C52">
        <v>591.15729999999996</v>
      </c>
      <c r="D52">
        <v>-35734.049241000001</v>
      </c>
      <c r="E52">
        <v>150458.59420299999</v>
      </c>
      <c r="F52">
        <v>60.430472000000002</v>
      </c>
      <c r="H52">
        <v>85.6447</v>
      </c>
      <c r="I52">
        <v>60</v>
      </c>
      <c r="J52">
        <v>85.449799999999996</v>
      </c>
      <c r="K52" s="2">
        <v>68</v>
      </c>
      <c r="L52">
        <f t="shared" si="0"/>
        <v>0.22321428571428573</v>
      </c>
      <c r="M52">
        <f t="shared" si="1"/>
        <v>0.10386912490262269</v>
      </c>
    </row>
    <row r="53" spans="2:14" x14ac:dyDescent="0.2">
      <c r="B53">
        <v>500000</v>
      </c>
      <c r="C53">
        <v>587.69086100000004</v>
      </c>
      <c r="D53">
        <v>-35724.472115999997</v>
      </c>
      <c r="E53">
        <v>150532.44727199999</v>
      </c>
      <c r="F53">
        <v>18.466221999999998</v>
      </c>
      <c r="H53">
        <v>89.289100000000005</v>
      </c>
      <c r="I53">
        <v>54</v>
      </c>
      <c r="J53">
        <v>89.085999999999999</v>
      </c>
      <c r="K53" s="2">
        <v>20</v>
      </c>
      <c r="L53">
        <f t="shared" si="0"/>
        <v>6.5651260504201683E-2</v>
      </c>
      <c r="M53">
        <f t="shared" si="1"/>
        <v>2.756073697410669E-2</v>
      </c>
    </row>
    <row r="54" spans="2:14" x14ac:dyDescent="0.2">
      <c r="K54" s="2"/>
      <c r="L54" s="2"/>
      <c r="M54" s="2"/>
    </row>
    <row r="55" spans="2:14" x14ac:dyDescent="0.2">
      <c r="F55" t="s">
        <v>26</v>
      </c>
      <c r="I55">
        <f>AVERAGE(I4:I53)</f>
        <v>67.2</v>
      </c>
      <c r="K55">
        <f>AVERAGE(K4:K53)</f>
        <v>67.2</v>
      </c>
    </row>
    <row r="56" spans="2:14" x14ac:dyDescent="0.2">
      <c r="F56">
        <f>(D43-D53)/7616</f>
        <v>-1.0462434348738963E-3</v>
      </c>
      <c r="I56">
        <f>STDEV(I4:I53)</f>
        <v>10.052921191862389</v>
      </c>
      <c r="K56">
        <f>STDEV(K4:K53)</f>
        <v>18.990867837581561</v>
      </c>
    </row>
    <row r="58" spans="2:14" x14ac:dyDescent="0.2">
      <c r="I58">
        <f>I55*50</f>
        <v>3360</v>
      </c>
      <c r="K58">
        <f>K55*50</f>
        <v>3360</v>
      </c>
    </row>
    <row r="60" spans="2:14" x14ac:dyDescent="0.2">
      <c r="B60" s="2"/>
      <c r="I60" t="s">
        <v>12</v>
      </c>
      <c r="J60" t="s">
        <v>13</v>
      </c>
      <c r="L60" t="s">
        <v>14</v>
      </c>
      <c r="M60" t="s">
        <v>15</v>
      </c>
      <c r="N60" t="s">
        <v>16</v>
      </c>
    </row>
    <row r="61" spans="2:14" x14ac:dyDescent="0.2">
      <c r="B61" s="2"/>
      <c r="I61">
        <f>SUM(I25:I32)</f>
        <v>534</v>
      </c>
      <c r="J61">
        <f>SUM(K25:K32)</f>
        <v>422</v>
      </c>
      <c r="L61">
        <f>SUM(K27:K30)</f>
        <v>156</v>
      </c>
      <c r="M61">
        <f>SUM(K25:K26,K31:K32)</f>
        <v>266</v>
      </c>
      <c r="N61">
        <f>SUM(K26:K31)</f>
        <v>274</v>
      </c>
    </row>
    <row r="62" spans="2:14" x14ac:dyDescent="0.2">
      <c r="B62" s="2"/>
      <c r="I62">
        <f>SUM(I4:I7,I50:I53)</f>
        <v>520</v>
      </c>
      <c r="J62">
        <f>SUM(K4:K7,K50:K53)</f>
        <v>472</v>
      </c>
      <c r="L62">
        <f>SUM(K4:K5,K52:K53)</f>
        <v>148</v>
      </c>
      <c r="M62">
        <f>SUM(K6:K7,K50:K51)</f>
        <v>324</v>
      </c>
      <c r="N62">
        <f>SUM(K4:K6,K51:K53)</f>
        <v>296</v>
      </c>
    </row>
    <row r="63" spans="2:14" x14ac:dyDescent="0.2">
      <c r="I63">
        <f>AVERAGE(I61:I62)</f>
        <v>527</v>
      </c>
      <c r="J63">
        <f>AVERAGE(J61:J62)</f>
        <v>447</v>
      </c>
      <c r="K63">
        <f>J63-I63</f>
        <v>-80</v>
      </c>
      <c r="L63">
        <f>AVERAGE(L61:L62)</f>
        <v>152</v>
      </c>
      <c r="M63">
        <f>AVERAGE(M61:M62)</f>
        <v>295</v>
      </c>
      <c r="N63">
        <f>AVERAGE(N61:N62)</f>
        <v>285</v>
      </c>
    </row>
    <row r="64" spans="2:14" x14ac:dyDescent="0.2">
      <c r="I64">
        <f>I63/8</f>
        <v>65.875</v>
      </c>
      <c r="J64">
        <f>J63/8</f>
        <v>55.875</v>
      </c>
      <c r="L64">
        <f>L63/4</f>
        <v>38</v>
      </c>
      <c r="M64">
        <f>M63/4</f>
        <v>73.75</v>
      </c>
      <c r="N64">
        <f>N63/4</f>
        <v>71.25</v>
      </c>
    </row>
    <row r="65" spans="9:15" x14ac:dyDescent="0.2">
      <c r="I65">
        <f>I64/304.64</f>
        <v>0.2162388392857143</v>
      </c>
      <c r="J65">
        <f>J64/304.64</f>
        <v>0.18341320903361347</v>
      </c>
      <c r="K65" t="s">
        <v>2</v>
      </c>
      <c r="L65">
        <f>L64/304.64</f>
        <v>0.12473739495798319</v>
      </c>
      <c r="M65">
        <f>M64/304.64</f>
        <v>0.24208902310924371</v>
      </c>
      <c r="N65">
        <f>N64/304.64</f>
        <v>0.2338826155462185</v>
      </c>
      <c r="O65" t="s">
        <v>2</v>
      </c>
    </row>
    <row r="66" spans="9:15" x14ac:dyDescent="0.2">
      <c r="I66">
        <f>(I64*96)/(I64*96+(304.64-I64)*238)</f>
        <v>0.10014240680968366</v>
      </c>
      <c r="J66">
        <f>(J64*96)/(J64*96+(304.64-J64)*238)</f>
        <v>8.3072544291805786E-2</v>
      </c>
      <c r="K66" t="s">
        <v>3</v>
      </c>
      <c r="L66">
        <f>(L64*96)/(L64*96+(304.64-L64)*238)</f>
        <v>5.4359876688911297E-2</v>
      </c>
      <c r="M66">
        <f>(M64*96)/(M64*96+(304.64-M64)*238)</f>
        <v>0.11413497137436883</v>
      </c>
      <c r="N66">
        <f>(N64*96)/(N64*96+(304.64-N64)*238)</f>
        <v>0.10963854224337768</v>
      </c>
      <c r="O6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weight to percent</vt:lpstr>
      <vt:lpstr>u7mo</vt:lpstr>
      <vt:lpstr>u15mo</vt:lpstr>
      <vt:lpstr>u20mo</vt:lpstr>
      <vt:lpstr>u30mo</vt:lpstr>
      <vt:lpstr>u10mo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</dc:creator>
  <cp:lastModifiedBy>Ben B</cp:lastModifiedBy>
  <dcterms:created xsi:type="dcterms:W3CDTF">2018-08-24T21:08:01Z</dcterms:created>
  <dcterms:modified xsi:type="dcterms:W3CDTF">2018-09-05T22:19:51Z</dcterms:modified>
</cp:coreProperties>
</file>