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8_{B2AFD44E-F58C-D348-95AB-06309D0836B3}" xr6:coauthVersionLast="36" xr6:coauthVersionMax="36" xr10:uidLastSave="{00000000-0000-0000-0000-000000000000}"/>
  <bookViews>
    <workbookView xWindow="2680" yWindow="5180" windowWidth="27560" windowHeight="20540" activeTab="11" xr2:uid="{1E4901F4-0BBC-6249-B8BB-703530A23412}"/>
  </bookViews>
  <sheets>
    <sheet name="900" sheetId="6" r:id="rId1"/>
    <sheet name="950" sheetId="8" r:id="rId2"/>
    <sheet name="1000" sheetId="1" r:id="rId3"/>
    <sheet name="1050" sheetId="9" r:id="rId4"/>
    <sheet name="1100" sheetId="2" r:id="rId5"/>
    <sheet name="1150" sheetId="10" r:id="rId6"/>
    <sheet name="1200" sheetId="3" r:id="rId7"/>
    <sheet name="1250" sheetId="11" r:id="rId8"/>
    <sheet name="1300" sheetId="4" r:id="rId9"/>
    <sheet name="1350" sheetId="12" r:id="rId10"/>
    <sheet name="1400" sheetId="5" r:id="rId11"/>
    <sheet name="summary" sheetId="7" r:id="rId12"/>
    <sheet name="trajectory" sheetId="13" r:id="rId13"/>
    <sheet name="msd summary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0" i="7" l="1"/>
  <c r="AH80" i="7"/>
  <c r="AI80" i="7"/>
  <c r="G137" i="11"/>
  <c r="G140" i="11"/>
  <c r="AH73" i="7" l="1"/>
  <c r="AG73" i="7"/>
  <c r="AI73" i="7"/>
  <c r="B141" i="8"/>
  <c r="L140" i="8"/>
  <c r="F140" i="8"/>
  <c r="D140" i="8"/>
  <c r="G136" i="8" s="1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A98" i="8"/>
  <c r="B141" i="9"/>
  <c r="L140" i="9"/>
  <c r="F140" i="9"/>
  <c r="D140" i="9"/>
  <c r="G136" i="9" s="1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A98" i="9"/>
  <c r="B141" i="10"/>
  <c r="L140" i="10"/>
  <c r="F140" i="10"/>
  <c r="D140" i="10"/>
  <c r="G136" i="10" s="1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A98" i="10"/>
  <c r="B141" i="11"/>
  <c r="L140" i="11"/>
  <c r="F140" i="11"/>
  <c r="D140" i="11"/>
  <c r="G136" i="11" s="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A98" i="11"/>
  <c r="AI82" i="7"/>
  <c r="AG82" i="7"/>
  <c r="AH82" i="7"/>
  <c r="M141" i="12"/>
  <c r="M140" i="12"/>
  <c r="M99" i="12"/>
  <c r="M100" i="12"/>
  <c r="M101" i="12"/>
  <c r="B141" i="12"/>
  <c r="L140" i="12"/>
  <c r="F140" i="12"/>
  <c r="D140" i="12"/>
  <c r="M132" i="12" s="1"/>
  <c r="A98" i="12"/>
  <c r="B98" i="12" s="1"/>
  <c r="M131" i="9" l="1"/>
  <c r="G132" i="9"/>
  <c r="M124" i="9"/>
  <c r="G106" i="9"/>
  <c r="M101" i="9"/>
  <c r="G108" i="9"/>
  <c r="M106" i="9"/>
  <c r="G101" i="9"/>
  <c r="G102" i="9"/>
  <c r="G100" i="9"/>
  <c r="G125" i="9"/>
  <c r="M125" i="9"/>
  <c r="G120" i="9"/>
  <c r="M126" i="9"/>
  <c r="M108" i="9"/>
  <c r="G121" i="9"/>
  <c r="G134" i="9"/>
  <c r="G109" i="9"/>
  <c r="M128" i="9"/>
  <c r="G98" i="9"/>
  <c r="G104" i="9"/>
  <c r="G116" i="9"/>
  <c r="M122" i="9"/>
  <c r="G118" i="9"/>
  <c r="G119" i="9"/>
  <c r="M107" i="9"/>
  <c r="G133" i="9"/>
  <c r="M133" i="9"/>
  <c r="G127" i="9"/>
  <c r="M127" i="9"/>
  <c r="M115" i="9"/>
  <c r="G135" i="9"/>
  <c r="M98" i="9"/>
  <c r="M104" i="9"/>
  <c r="M110" i="9"/>
  <c r="M136" i="9"/>
  <c r="G113" i="9"/>
  <c r="M120" i="9"/>
  <c r="M114" i="9"/>
  <c r="G115" i="9"/>
  <c r="G122" i="9"/>
  <c r="G117" i="9"/>
  <c r="M123" i="9"/>
  <c r="G130" i="9"/>
  <c r="G131" i="9"/>
  <c r="M112" i="9"/>
  <c r="G114" i="9"/>
  <c r="G103" i="9"/>
  <c r="M109" i="9"/>
  <c r="G99" i="9"/>
  <c r="G105" i="9"/>
  <c r="G111" i="9"/>
  <c r="M117" i="9"/>
  <c r="M130" i="9"/>
  <c r="G137" i="9"/>
  <c r="M121" i="9"/>
  <c r="M103" i="9"/>
  <c r="M99" i="9"/>
  <c r="M105" i="9"/>
  <c r="M111" i="9"/>
  <c r="G124" i="9"/>
  <c r="M137" i="9"/>
  <c r="G112" i="10"/>
  <c r="G137" i="10"/>
  <c r="G114" i="10"/>
  <c r="G105" i="10"/>
  <c r="M136" i="10"/>
  <c r="M137" i="10"/>
  <c r="M104" i="10"/>
  <c r="G128" i="10"/>
  <c r="G130" i="10"/>
  <c r="G98" i="10"/>
  <c r="H98" i="10" s="1"/>
  <c r="M105" i="10"/>
  <c r="G121" i="10"/>
  <c r="M120" i="10"/>
  <c r="M121" i="10"/>
  <c r="M98" i="10"/>
  <c r="N98" i="10" s="1"/>
  <c r="M130" i="10"/>
  <c r="M123" i="10"/>
  <c r="G108" i="10"/>
  <c r="G124" i="10"/>
  <c r="G133" i="10"/>
  <c r="M114" i="10"/>
  <c r="M107" i="10"/>
  <c r="M133" i="10"/>
  <c r="M117" i="10"/>
  <c r="G115" i="10"/>
  <c r="G117" i="10"/>
  <c r="G118" i="10"/>
  <c r="G134" i="10"/>
  <c r="G101" i="10"/>
  <c r="M108" i="10"/>
  <c r="M101" i="10"/>
  <c r="G102" i="10"/>
  <c r="M102" i="10"/>
  <c r="G111" i="10"/>
  <c r="M118" i="10"/>
  <c r="G127" i="10"/>
  <c r="M134" i="10"/>
  <c r="G99" i="10"/>
  <c r="G131" i="10"/>
  <c r="M124" i="10"/>
  <c r="M111" i="10"/>
  <c r="M127" i="10"/>
  <c r="M104" i="8"/>
  <c r="G121" i="8"/>
  <c r="G133" i="8"/>
  <c r="M124" i="8"/>
  <c r="G134" i="8"/>
  <c r="G117" i="8"/>
  <c r="M117" i="8"/>
  <c r="M136" i="8"/>
  <c r="G105" i="8"/>
  <c r="M105" i="8"/>
  <c r="G98" i="8"/>
  <c r="M107" i="8"/>
  <c r="M112" i="8"/>
  <c r="G106" i="8"/>
  <c r="M111" i="8"/>
  <c r="M127" i="8"/>
  <c r="G114" i="8"/>
  <c r="M121" i="8"/>
  <c r="M114" i="8"/>
  <c r="M133" i="8"/>
  <c r="M98" i="8"/>
  <c r="G99" i="8"/>
  <c r="G125" i="8"/>
  <c r="M99" i="8"/>
  <c r="M125" i="8"/>
  <c r="G118" i="8"/>
  <c r="G111" i="8"/>
  <c r="M118" i="8"/>
  <c r="G127" i="8"/>
  <c r="M102" i="8"/>
  <c r="G112" i="8"/>
  <c r="M120" i="8"/>
  <c r="G137" i="8"/>
  <c r="M137" i="8"/>
  <c r="G101" i="8"/>
  <c r="G108" i="8"/>
  <c r="M101" i="8"/>
  <c r="M108" i="8"/>
  <c r="M115" i="8"/>
  <c r="M123" i="8"/>
  <c r="G130" i="8"/>
  <c r="M130" i="8"/>
  <c r="G131" i="8"/>
  <c r="H98" i="8"/>
  <c r="H99" i="8" s="1"/>
  <c r="G115" i="8"/>
  <c r="G102" i="8"/>
  <c r="G109" i="8"/>
  <c r="G124" i="8"/>
  <c r="M131" i="8"/>
  <c r="G115" i="11"/>
  <c r="M104" i="11"/>
  <c r="G108" i="11"/>
  <c r="M108" i="11"/>
  <c r="G99" i="11"/>
  <c r="M123" i="11"/>
  <c r="G124" i="11"/>
  <c r="G133" i="11"/>
  <c r="M107" i="11"/>
  <c r="M133" i="11"/>
  <c r="M124" i="11"/>
  <c r="G101" i="11"/>
  <c r="N98" i="8"/>
  <c r="N99" i="8" s="1"/>
  <c r="G128" i="8"/>
  <c r="M134" i="8"/>
  <c r="G122" i="8"/>
  <c r="M128" i="8"/>
  <c r="G135" i="8"/>
  <c r="G103" i="8"/>
  <c r="M109" i="8"/>
  <c r="G119" i="8"/>
  <c r="G100" i="8"/>
  <c r="M106" i="8"/>
  <c r="G116" i="8"/>
  <c r="M122" i="8"/>
  <c r="G132" i="8"/>
  <c r="M119" i="8"/>
  <c r="G129" i="8"/>
  <c r="M135" i="8"/>
  <c r="M103" i="8"/>
  <c r="G113" i="8"/>
  <c r="M100" i="8"/>
  <c r="G110" i="8"/>
  <c r="M116" i="8"/>
  <c r="G126" i="8"/>
  <c r="M132" i="8"/>
  <c r="G107" i="8"/>
  <c r="M113" i="8"/>
  <c r="G123" i="8"/>
  <c r="M129" i="8"/>
  <c r="G104" i="8"/>
  <c r="M110" i="8"/>
  <c r="G120" i="8"/>
  <c r="M126" i="8"/>
  <c r="N98" i="9"/>
  <c r="M102" i="9"/>
  <c r="G112" i="9"/>
  <c r="M118" i="9"/>
  <c r="G128" i="9"/>
  <c r="M134" i="9"/>
  <c r="H98" i="9"/>
  <c r="H99" i="9" s="1"/>
  <c r="M132" i="9"/>
  <c r="M119" i="9"/>
  <c r="G129" i="9"/>
  <c r="M135" i="9"/>
  <c r="M100" i="9"/>
  <c r="G110" i="9"/>
  <c r="M116" i="9"/>
  <c r="G126" i="9"/>
  <c r="G107" i="9"/>
  <c r="M113" i="9"/>
  <c r="G123" i="9"/>
  <c r="M129" i="9"/>
  <c r="M115" i="10"/>
  <c r="G125" i="10"/>
  <c r="M109" i="10"/>
  <c r="G119" i="10"/>
  <c r="M125" i="10"/>
  <c r="G135" i="10"/>
  <c r="M99" i="10"/>
  <c r="G109" i="10"/>
  <c r="G106" i="10"/>
  <c r="M128" i="10"/>
  <c r="G103" i="10"/>
  <c r="G100" i="10"/>
  <c r="M106" i="10"/>
  <c r="G116" i="10"/>
  <c r="M122" i="10"/>
  <c r="G132" i="10"/>
  <c r="G113" i="10"/>
  <c r="G129" i="10"/>
  <c r="G110" i="10"/>
  <c r="M116" i="10"/>
  <c r="G126" i="10"/>
  <c r="M132" i="10"/>
  <c r="M112" i="10"/>
  <c r="G122" i="10"/>
  <c r="M119" i="10"/>
  <c r="M135" i="10"/>
  <c r="G123" i="10"/>
  <c r="M129" i="10"/>
  <c r="M131" i="10"/>
  <c r="M103" i="10"/>
  <c r="M100" i="10"/>
  <c r="G107" i="10"/>
  <c r="M113" i="10"/>
  <c r="G104" i="10"/>
  <c r="M110" i="10"/>
  <c r="G120" i="10"/>
  <c r="M126" i="10"/>
  <c r="G134" i="11"/>
  <c r="G118" i="11"/>
  <c r="G117" i="11"/>
  <c r="M117" i="11"/>
  <c r="G102" i="11"/>
  <c r="M102" i="11"/>
  <c r="G111" i="11"/>
  <c r="M118" i="11"/>
  <c r="G127" i="11"/>
  <c r="M136" i="11"/>
  <c r="G112" i="11"/>
  <c r="M120" i="11"/>
  <c r="M101" i="11"/>
  <c r="M111" i="11"/>
  <c r="M127" i="11"/>
  <c r="M137" i="11"/>
  <c r="M130" i="11"/>
  <c r="G121" i="11"/>
  <c r="G98" i="11"/>
  <c r="H98" i="11" s="1"/>
  <c r="H99" i="11" s="1"/>
  <c r="M105" i="11"/>
  <c r="G114" i="11"/>
  <c r="M98" i="11"/>
  <c r="N98" i="11" s="1"/>
  <c r="M114" i="11"/>
  <c r="G105" i="11"/>
  <c r="G130" i="11"/>
  <c r="M121" i="11"/>
  <c r="G131" i="11"/>
  <c r="G128" i="11"/>
  <c r="M134" i="11"/>
  <c r="M112" i="11"/>
  <c r="M128" i="11"/>
  <c r="G103" i="11"/>
  <c r="M125" i="11"/>
  <c r="G135" i="11"/>
  <c r="G100" i="11"/>
  <c r="M106" i="11"/>
  <c r="G116" i="11"/>
  <c r="M122" i="11"/>
  <c r="G132" i="11"/>
  <c r="G125" i="11"/>
  <c r="M99" i="11"/>
  <c r="G109" i="11"/>
  <c r="G122" i="11"/>
  <c r="M103" i="11"/>
  <c r="G129" i="11"/>
  <c r="M100" i="11"/>
  <c r="G110" i="11"/>
  <c r="M116" i="11"/>
  <c r="G126" i="11"/>
  <c r="M132" i="11"/>
  <c r="M115" i="11"/>
  <c r="M131" i="11"/>
  <c r="G106" i="11"/>
  <c r="G119" i="11"/>
  <c r="G113" i="11"/>
  <c r="M119" i="11"/>
  <c r="M135" i="11"/>
  <c r="G107" i="11"/>
  <c r="M113" i="11"/>
  <c r="G123" i="11"/>
  <c r="M129" i="11"/>
  <c r="M109" i="11"/>
  <c r="G104" i="11"/>
  <c r="M110" i="11"/>
  <c r="G120" i="11"/>
  <c r="M126" i="11"/>
  <c r="G106" i="12"/>
  <c r="G107" i="12"/>
  <c r="M113" i="12"/>
  <c r="G123" i="12"/>
  <c r="M129" i="12"/>
  <c r="G104" i="12"/>
  <c r="M110" i="12"/>
  <c r="G120" i="12"/>
  <c r="M126" i="12"/>
  <c r="G136" i="12"/>
  <c r="M107" i="12"/>
  <c r="G117" i="12"/>
  <c r="M123" i="12"/>
  <c r="G133" i="12"/>
  <c r="G101" i="12"/>
  <c r="M104" i="12"/>
  <c r="G114" i="12"/>
  <c r="M120" i="12"/>
  <c r="G130" i="12"/>
  <c r="M136" i="12"/>
  <c r="G111" i="12"/>
  <c r="M117" i="12"/>
  <c r="G127" i="12"/>
  <c r="M133" i="12"/>
  <c r="G98" i="12"/>
  <c r="G108" i="12"/>
  <c r="M114" i="12"/>
  <c r="G124" i="12"/>
  <c r="M130" i="12"/>
  <c r="G137" i="12"/>
  <c r="G105" i="12"/>
  <c r="G121" i="12"/>
  <c r="M127" i="12"/>
  <c r="M111" i="12"/>
  <c r="M98" i="12"/>
  <c r="N98" i="12" s="1"/>
  <c r="N99" i="12" s="1"/>
  <c r="N100" i="12" s="1"/>
  <c r="N101" i="12" s="1"/>
  <c r="G102" i="12"/>
  <c r="M108" i="12"/>
  <c r="G118" i="12"/>
  <c r="M124" i="12"/>
  <c r="G134" i="12"/>
  <c r="M137" i="12"/>
  <c r="G115" i="12"/>
  <c r="M102" i="12"/>
  <c r="G112" i="12"/>
  <c r="M118" i="12"/>
  <c r="G128" i="12"/>
  <c r="M134" i="12"/>
  <c r="M105" i="12"/>
  <c r="G131" i="12"/>
  <c r="G99" i="12"/>
  <c r="G109" i="12"/>
  <c r="M115" i="12"/>
  <c r="G125" i="12"/>
  <c r="M131" i="12"/>
  <c r="G122" i="12"/>
  <c r="G119" i="12"/>
  <c r="M125" i="12"/>
  <c r="G135" i="12"/>
  <c r="G103" i="12"/>
  <c r="M109" i="12"/>
  <c r="M106" i="12"/>
  <c r="G116" i="12"/>
  <c r="M122" i="12"/>
  <c r="G132" i="12"/>
  <c r="M128" i="12"/>
  <c r="M103" i="12"/>
  <c r="G113" i="12"/>
  <c r="M119" i="12"/>
  <c r="G129" i="12"/>
  <c r="M135" i="12"/>
  <c r="M121" i="12"/>
  <c r="M112" i="12"/>
  <c r="G100" i="12"/>
  <c r="G110" i="12"/>
  <c r="M116" i="12"/>
  <c r="G126" i="12"/>
  <c r="H100" i="9" l="1"/>
  <c r="H101" i="9" s="1"/>
  <c r="H102" i="9" s="1"/>
  <c r="H103" i="9"/>
  <c r="H104" i="9" s="1"/>
  <c r="H105" i="9" s="1"/>
  <c r="H106" i="9" s="1"/>
  <c r="N99" i="9"/>
  <c r="G140" i="9"/>
  <c r="G141" i="9" s="1"/>
  <c r="M140" i="9"/>
  <c r="M141" i="9" s="1"/>
  <c r="H99" i="10"/>
  <c r="H100" i="10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G140" i="10"/>
  <c r="G141" i="10" s="1"/>
  <c r="M140" i="10"/>
  <c r="M141" i="10" s="1"/>
  <c r="M140" i="8"/>
  <c r="M141" i="8" s="1"/>
  <c r="H100" i="8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G140" i="8"/>
  <c r="G141" i="8" s="1"/>
  <c r="M140" i="11"/>
  <c r="M141" i="11" s="1"/>
  <c r="N100" i="8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H107" i="9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N100" i="9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N132" i="9" s="1"/>
  <c r="N133" i="9" s="1"/>
  <c r="N134" i="9" s="1"/>
  <c r="N135" i="9" s="1"/>
  <c r="N136" i="9" s="1"/>
  <c r="N137" i="9" s="1"/>
  <c r="N99" i="10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H100" i="1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G141" i="11"/>
  <c r="N99" i="1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N132" i="11" s="1"/>
  <c r="N133" i="11" s="1"/>
  <c r="N134" i="11" s="1"/>
  <c r="N135" i="11" s="1"/>
  <c r="N136" i="11" s="1"/>
  <c r="N137" i="11" s="1"/>
  <c r="N102" i="12"/>
  <c r="N103" i="12" s="1"/>
  <c r="N104" i="12" s="1"/>
  <c r="N105" i="12" s="1"/>
  <c r="N106" i="12" s="1"/>
  <c r="N107" i="12" s="1"/>
  <c r="N108" i="12" s="1"/>
  <c r="N109" i="12" s="1"/>
  <c r="N110" i="12" s="1"/>
  <c r="N111" i="12" s="1"/>
  <c r="N112" i="12" s="1"/>
  <c r="N113" i="12" s="1"/>
  <c r="N114" i="12" s="1"/>
  <c r="N115" i="12" s="1"/>
  <c r="N116" i="12" s="1"/>
  <c r="N117" i="12" s="1"/>
  <c r="N118" i="12" s="1"/>
  <c r="N119" i="12" s="1"/>
  <c r="N120" i="12" s="1"/>
  <c r="N121" i="12" s="1"/>
  <c r="N122" i="12" s="1"/>
  <c r="N123" i="12" s="1"/>
  <c r="N124" i="12" s="1"/>
  <c r="N125" i="12" s="1"/>
  <c r="N126" i="12" s="1"/>
  <c r="N127" i="12" s="1"/>
  <c r="N128" i="12" s="1"/>
  <c r="N129" i="12" s="1"/>
  <c r="N130" i="12" s="1"/>
  <c r="N131" i="12" s="1"/>
  <c r="N132" i="12" s="1"/>
  <c r="N133" i="12" s="1"/>
  <c r="N134" i="12" s="1"/>
  <c r="N135" i="12" s="1"/>
  <c r="N136" i="12" s="1"/>
  <c r="N137" i="12" s="1"/>
  <c r="G140" i="12"/>
  <c r="G141" i="12" s="1"/>
  <c r="H98" i="12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AH75" i="7" l="1"/>
  <c r="AG75" i="7"/>
  <c r="AI75" i="7" s="1"/>
  <c r="B142" i="6" l="1"/>
  <c r="M141" i="6"/>
  <c r="F141" i="6"/>
  <c r="D141" i="6"/>
  <c r="N139" i="6"/>
  <c r="G139" i="6"/>
  <c r="B139" i="6"/>
  <c r="N138" i="6"/>
  <c r="G138" i="6"/>
  <c r="B138" i="6"/>
  <c r="N137" i="6"/>
  <c r="G137" i="6"/>
  <c r="B137" i="6"/>
  <c r="N136" i="6"/>
  <c r="G136" i="6"/>
  <c r="B136" i="6"/>
  <c r="N135" i="6"/>
  <c r="G135" i="6"/>
  <c r="B135" i="6"/>
  <c r="N134" i="6"/>
  <c r="G134" i="6"/>
  <c r="B134" i="6"/>
  <c r="N133" i="6"/>
  <c r="G133" i="6"/>
  <c r="B133" i="6"/>
  <c r="N132" i="6"/>
  <c r="G132" i="6"/>
  <c r="B132" i="6"/>
  <c r="N131" i="6"/>
  <c r="G131" i="6"/>
  <c r="B131" i="6"/>
  <c r="N130" i="6"/>
  <c r="G130" i="6"/>
  <c r="B130" i="6"/>
  <c r="N129" i="6"/>
  <c r="G129" i="6"/>
  <c r="B129" i="6"/>
  <c r="N128" i="6"/>
  <c r="G128" i="6"/>
  <c r="B128" i="6"/>
  <c r="N127" i="6"/>
  <c r="G127" i="6"/>
  <c r="B127" i="6"/>
  <c r="N126" i="6"/>
  <c r="G126" i="6"/>
  <c r="B126" i="6"/>
  <c r="N125" i="6"/>
  <c r="G125" i="6"/>
  <c r="B125" i="6"/>
  <c r="N124" i="6"/>
  <c r="G124" i="6"/>
  <c r="B124" i="6"/>
  <c r="N123" i="6"/>
  <c r="G123" i="6"/>
  <c r="B123" i="6"/>
  <c r="N122" i="6"/>
  <c r="G122" i="6"/>
  <c r="B122" i="6"/>
  <c r="N121" i="6"/>
  <c r="G121" i="6"/>
  <c r="B121" i="6"/>
  <c r="N120" i="6"/>
  <c r="G120" i="6"/>
  <c r="B120" i="6"/>
  <c r="N119" i="6"/>
  <c r="G119" i="6"/>
  <c r="B119" i="6"/>
  <c r="N118" i="6"/>
  <c r="G118" i="6"/>
  <c r="B118" i="6"/>
  <c r="N117" i="6"/>
  <c r="G117" i="6"/>
  <c r="B117" i="6"/>
  <c r="N116" i="6"/>
  <c r="G116" i="6"/>
  <c r="B116" i="6"/>
  <c r="N115" i="6"/>
  <c r="G115" i="6"/>
  <c r="B115" i="6"/>
  <c r="N114" i="6"/>
  <c r="G114" i="6"/>
  <c r="B114" i="6"/>
  <c r="N113" i="6"/>
  <c r="G113" i="6"/>
  <c r="B113" i="6"/>
  <c r="N112" i="6"/>
  <c r="G112" i="6"/>
  <c r="B112" i="6"/>
  <c r="N111" i="6"/>
  <c r="G111" i="6"/>
  <c r="B111" i="6"/>
  <c r="N110" i="6"/>
  <c r="G110" i="6"/>
  <c r="B110" i="6"/>
  <c r="N109" i="6"/>
  <c r="G109" i="6"/>
  <c r="B109" i="6"/>
  <c r="N108" i="6"/>
  <c r="G108" i="6"/>
  <c r="B108" i="6"/>
  <c r="N107" i="6"/>
  <c r="G107" i="6"/>
  <c r="B107" i="6"/>
  <c r="N106" i="6"/>
  <c r="G106" i="6"/>
  <c r="B106" i="6"/>
  <c r="N105" i="6"/>
  <c r="G105" i="6"/>
  <c r="B105" i="6"/>
  <c r="N104" i="6"/>
  <c r="G104" i="6"/>
  <c r="B104" i="6"/>
  <c r="N103" i="6"/>
  <c r="G103" i="6"/>
  <c r="B103" i="6"/>
  <c r="N102" i="6"/>
  <c r="G102" i="6"/>
  <c r="B102" i="6"/>
  <c r="N101" i="6"/>
  <c r="G101" i="6"/>
  <c r="B101" i="6"/>
  <c r="N100" i="6"/>
  <c r="G100" i="6"/>
  <c r="H100" i="6" s="1"/>
  <c r="B100" i="6"/>
  <c r="A100" i="6"/>
  <c r="B142" i="1"/>
  <c r="M141" i="1"/>
  <c r="F141" i="1"/>
  <c r="D141" i="1"/>
  <c r="N139" i="1"/>
  <c r="G139" i="1"/>
  <c r="B139" i="1"/>
  <c r="N138" i="1"/>
  <c r="G138" i="1"/>
  <c r="B138" i="1"/>
  <c r="N137" i="1"/>
  <c r="G137" i="1"/>
  <c r="B137" i="1"/>
  <c r="N136" i="1"/>
  <c r="G136" i="1"/>
  <c r="B136" i="1"/>
  <c r="N135" i="1"/>
  <c r="G135" i="1"/>
  <c r="B135" i="1"/>
  <c r="N134" i="1"/>
  <c r="G134" i="1"/>
  <c r="B134" i="1"/>
  <c r="N133" i="1"/>
  <c r="G133" i="1"/>
  <c r="B133" i="1"/>
  <c r="N132" i="1"/>
  <c r="G132" i="1"/>
  <c r="B132" i="1"/>
  <c r="N131" i="1"/>
  <c r="G131" i="1"/>
  <c r="B131" i="1"/>
  <c r="N130" i="1"/>
  <c r="G130" i="1"/>
  <c r="B130" i="1"/>
  <c r="N129" i="1"/>
  <c r="G129" i="1"/>
  <c r="B129" i="1"/>
  <c r="N128" i="1"/>
  <c r="G128" i="1"/>
  <c r="B128" i="1"/>
  <c r="N127" i="1"/>
  <c r="G127" i="1"/>
  <c r="B127" i="1"/>
  <c r="N126" i="1"/>
  <c r="G126" i="1"/>
  <c r="B126" i="1"/>
  <c r="N125" i="1"/>
  <c r="G125" i="1"/>
  <c r="B125" i="1"/>
  <c r="N124" i="1"/>
  <c r="G124" i="1"/>
  <c r="B124" i="1"/>
  <c r="N123" i="1"/>
  <c r="G123" i="1"/>
  <c r="B123" i="1"/>
  <c r="N122" i="1"/>
  <c r="G122" i="1"/>
  <c r="B122" i="1"/>
  <c r="N121" i="1"/>
  <c r="G121" i="1"/>
  <c r="B121" i="1"/>
  <c r="N120" i="1"/>
  <c r="G120" i="1"/>
  <c r="B120" i="1"/>
  <c r="N119" i="1"/>
  <c r="G119" i="1"/>
  <c r="B119" i="1"/>
  <c r="N118" i="1"/>
  <c r="G118" i="1"/>
  <c r="B118" i="1"/>
  <c r="N117" i="1"/>
  <c r="G117" i="1"/>
  <c r="B117" i="1"/>
  <c r="N116" i="1"/>
  <c r="G116" i="1"/>
  <c r="B116" i="1"/>
  <c r="N115" i="1"/>
  <c r="G115" i="1"/>
  <c r="B115" i="1"/>
  <c r="N114" i="1"/>
  <c r="G114" i="1"/>
  <c r="B114" i="1"/>
  <c r="N113" i="1"/>
  <c r="G113" i="1"/>
  <c r="B113" i="1"/>
  <c r="N112" i="1"/>
  <c r="G112" i="1"/>
  <c r="B112" i="1"/>
  <c r="N111" i="1"/>
  <c r="G111" i="1"/>
  <c r="B111" i="1"/>
  <c r="N110" i="1"/>
  <c r="G110" i="1"/>
  <c r="B110" i="1"/>
  <c r="N109" i="1"/>
  <c r="G109" i="1"/>
  <c r="B109" i="1"/>
  <c r="N108" i="1"/>
  <c r="G108" i="1"/>
  <c r="B108" i="1"/>
  <c r="N107" i="1"/>
  <c r="G107" i="1"/>
  <c r="B107" i="1"/>
  <c r="N106" i="1"/>
  <c r="G106" i="1"/>
  <c r="B106" i="1"/>
  <c r="N105" i="1"/>
  <c r="G105" i="1"/>
  <c r="B105" i="1"/>
  <c r="N104" i="1"/>
  <c r="G104" i="1"/>
  <c r="B104" i="1"/>
  <c r="N103" i="1"/>
  <c r="G103" i="1"/>
  <c r="B103" i="1"/>
  <c r="N102" i="1"/>
  <c r="G102" i="1"/>
  <c r="B102" i="1"/>
  <c r="N101" i="1"/>
  <c r="G101" i="1"/>
  <c r="B101" i="1"/>
  <c r="N100" i="1"/>
  <c r="G100" i="1"/>
  <c r="B100" i="1"/>
  <c r="A100" i="1"/>
  <c r="N141" i="2"/>
  <c r="G141" i="2"/>
  <c r="G140" i="5"/>
  <c r="M140" i="5"/>
  <c r="G141" i="4"/>
  <c r="M141" i="4"/>
  <c r="N141" i="3"/>
  <c r="G141" i="3"/>
  <c r="AE74" i="7"/>
  <c r="AF74" i="7"/>
  <c r="AE75" i="7"/>
  <c r="AF75" i="7"/>
  <c r="AE76" i="7"/>
  <c r="AF76" i="7"/>
  <c r="AE77" i="7"/>
  <c r="AF77" i="7"/>
  <c r="AE78" i="7"/>
  <c r="AF78" i="7"/>
  <c r="AE79" i="7"/>
  <c r="AF79" i="7"/>
  <c r="AE80" i="7"/>
  <c r="AF80" i="7"/>
  <c r="AE81" i="7"/>
  <c r="AF81" i="7"/>
  <c r="AH81" i="7" s="1"/>
  <c r="AE82" i="7"/>
  <c r="AF82" i="7"/>
  <c r="AE83" i="7"/>
  <c r="AF83" i="7"/>
  <c r="AF73" i="7"/>
  <c r="AE73" i="7"/>
  <c r="P50" i="7"/>
  <c r="AA83" i="7"/>
  <c r="AH83" i="7" s="1"/>
  <c r="AA82" i="7"/>
  <c r="AA81" i="7"/>
  <c r="AA80" i="7"/>
  <c r="AA79" i="7"/>
  <c r="AH79" i="7" s="1"/>
  <c r="AA78" i="7"/>
  <c r="AA77" i="7"/>
  <c r="AH77" i="7" s="1"/>
  <c r="AA76" i="7"/>
  <c r="AA75" i="7"/>
  <c r="AA74" i="7"/>
  <c r="AA73" i="7"/>
  <c r="M141" i="3"/>
  <c r="H101" i="6" l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N141" i="6"/>
  <c r="N142" i="6" s="1"/>
  <c r="O100" i="6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G141" i="6"/>
  <c r="G142" i="6" s="1"/>
  <c r="N141" i="1"/>
  <c r="N142" i="1" s="1"/>
  <c r="G141" i="1"/>
  <c r="G142" i="1" s="1"/>
  <c r="H100" i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O100" i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AG81" i="7"/>
  <c r="AI81" i="7" s="1"/>
  <c r="AG77" i="7"/>
  <c r="AI77" i="7" s="1"/>
  <c r="AG79" i="7"/>
  <c r="AI79" i="7" s="1"/>
  <c r="AG83" i="7"/>
  <c r="AI83" i="7" s="1"/>
  <c r="B142" i="2" l="1"/>
  <c r="M141" i="2"/>
  <c r="F141" i="2"/>
  <c r="D141" i="2"/>
  <c r="N139" i="2"/>
  <c r="G139" i="2"/>
  <c r="B139" i="2"/>
  <c r="N138" i="2"/>
  <c r="G138" i="2"/>
  <c r="B138" i="2"/>
  <c r="N137" i="2"/>
  <c r="G137" i="2"/>
  <c r="B137" i="2"/>
  <c r="N136" i="2"/>
  <c r="G136" i="2"/>
  <c r="B136" i="2"/>
  <c r="N135" i="2"/>
  <c r="G135" i="2"/>
  <c r="B135" i="2"/>
  <c r="N134" i="2"/>
  <c r="G134" i="2"/>
  <c r="B134" i="2"/>
  <c r="N133" i="2"/>
  <c r="G133" i="2"/>
  <c r="B133" i="2"/>
  <c r="N132" i="2"/>
  <c r="G132" i="2"/>
  <c r="B132" i="2"/>
  <c r="N131" i="2"/>
  <c r="G131" i="2"/>
  <c r="B131" i="2"/>
  <c r="N130" i="2"/>
  <c r="G130" i="2"/>
  <c r="B130" i="2"/>
  <c r="N129" i="2"/>
  <c r="G129" i="2"/>
  <c r="B129" i="2"/>
  <c r="N128" i="2"/>
  <c r="G128" i="2"/>
  <c r="B128" i="2"/>
  <c r="N127" i="2"/>
  <c r="G127" i="2"/>
  <c r="B127" i="2"/>
  <c r="N126" i="2"/>
  <c r="G126" i="2"/>
  <c r="B126" i="2"/>
  <c r="N125" i="2"/>
  <c r="G125" i="2"/>
  <c r="B125" i="2"/>
  <c r="N124" i="2"/>
  <c r="G124" i="2"/>
  <c r="B124" i="2"/>
  <c r="N123" i="2"/>
  <c r="G123" i="2"/>
  <c r="B123" i="2"/>
  <c r="N122" i="2"/>
  <c r="G122" i="2"/>
  <c r="B122" i="2"/>
  <c r="N121" i="2"/>
  <c r="G121" i="2"/>
  <c r="B121" i="2"/>
  <c r="N120" i="2"/>
  <c r="G120" i="2"/>
  <c r="B120" i="2"/>
  <c r="N119" i="2"/>
  <c r="G119" i="2"/>
  <c r="B119" i="2"/>
  <c r="N118" i="2"/>
  <c r="G118" i="2"/>
  <c r="B118" i="2"/>
  <c r="N117" i="2"/>
  <c r="G117" i="2"/>
  <c r="B117" i="2"/>
  <c r="N116" i="2"/>
  <c r="G116" i="2"/>
  <c r="B116" i="2"/>
  <c r="N115" i="2"/>
  <c r="G115" i="2"/>
  <c r="B115" i="2"/>
  <c r="N114" i="2"/>
  <c r="G114" i="2"/>
  <c r="B114" i="2"/>
  <c r="N113" i="2"/>
  <c r="G113" i="2"/>
  <c r="B113" i="2"/>
  <c r="N112" i="2"/>
  <c r="G112" i="2"/>
  <c r="B112" i="2"/>
  <c r="N111" i="2"/>
  <c r="G111" i="2"/>
  <c r="B111" i="2"/>
  <c r="N110" i="2"/>
  <c r="G110" i="2"/>
  <c r="B110" i="2"/>
  <c r="N109" i="2"/>
  <c r="G109" i="2"/>
  <c r="B109" i="2"/>
  <c r="N108" i="2"/>
  <c r="G108" i="2"/>
  <c r="B108" i="2"/>
  <c r="N107" i="2"/>
  <c r="G107" i="2"/>
  <c r="B107" i="2"/>
  <c r="N106" i="2"/>
  <c r="G106" i="2"/>
  <c r="B106" i="2"/>
  <c r="N105" i="2"/>
  <c r="G105" i="2"/>
  <c r="B105" i="2"/>
  <c r="N104" i="2"/>
  <c r="G104" i="2"/>
  <c r="B104" i="2"/>
  <c r="N103" i="2"/>
  <c r="G103" i="2"/>
  <c r="B103" i="2"/>
  <c r="N102" i="2"/>
  <c r="G102" i="2"/>
  <c r="B102" i="2"/>
  <c r="N101" i="2"/>
  <c r="G101" i="2"/>
  <c r="B101" i="2"/>
  <c r="N100" i="2"/>
  <c r="G100" i="2"/>
  <c r="H100" i="2" s="1"/>
  <c r="A100" i="2"/>
  <c r="B100" i="2" s="1"/>
  <c r="I101" i="3"/>
  <c r="I102" i="3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00" i="3"/>
  <c r="G100" i="3"/>
  <c r="G101" i="3"/>
  <c r="G102" i="3"/>
  <c r="G103" i="3"/>
  <c r="G104" i="3"/>
  <c r="G105" i="3"/>
  <c r="G106" i="3"/>
  <c r="G107" i="3"/>
  <c r="G108" i="3"/>
  <c r="G109" i="3"/>
  <c r="B142" i="3"/>
  <c r="F141" i="3"/>
  <c r="D141" i="3"/>
  <c r="N139" i="3"/>
  <c r="G139" i="3"/>
  <c r="N138" i="3"/>
  <c r="G138" i="3"/>
  <c r="N137" i="3"/>
  <c r="G137" i="3"/>
  <c r="N136" i="3"/>
  <c r="G136" i="3"/>
  <c r="N135" i="3"/>
  <c r="G135" i="3"/>
  <c r="N134" i="3"/>
  <c r="G134" i="3"/>
  <c r="N133" i="3"/>
  <c r="G133" i="3"/>
  <c r="N132" i="3"/>
  <c r="G132" i="3"/>
  <c r="N131" i="3"/>
  <c r="G131" i="3"/>
  <c r="N130" i="3"/>
  <c r="G130" i="3"/>
  <c r="N129" i="3"/>
  <c r="G129" i="3"/>
  <c r="N128" i="3"/>
  <c r="G128" i="3"/>
  <c r="N127" i="3"/>
  <c r="G127" i="3"/>
  <c r="N126" i="3"/>
  <c r="G126" i="3"/>
  <c r="N125" i="3"/>
  <c r="G125" i="3"/>
  <c r="N124" i="3"/>
  <c r="G124" i="3"/>
  <c r="N123" i="3"/>
  <c r="G123" i="3"/>
  <c r="N122" i="3"/>
  <c r="G122" i="3"/>
  <c r="N121" i="3"/>
  <c r="G121" i="3"/>
  <c r="N120" i="3"/>
  <c r="G120" i="3"/>
  <c r="N119" i="3"/>
  <c r="G119" i="3"/>
  <c r="N118" i="3"/>
  <c r="G118" i="3"/>
  <c r="N117" i="3"/>
  <c r="G117" i="3"/>
  <c r="N116" i="3"/>
  <c r="G116" i="3"/>
  <c r="N115" i="3"/>
  <c r="G115" i="3"/>
  <c r="N114" i="3"/>
  <c r="G114" i="3"/>
  <c r="N113" i="3"/>
  <c r="G113" i="3"/>
  <c r="N112" i="3"/>
  <c r="G112" i="3"/>
  <c r="N111" i="3"/>
  <c r="G111" i="3"/>
  <c r="N110" i="3"/>
  <c r="G110" i="3"/>
  <c r="N109" i="3"/>
  <c r="N108" i="3"/>
  <c r="N107" i="3"/>
  <c r="N106" i="3"/>
  <c r="N105" i="3"/>
  <c r="N104" i="3"/>
  <c r="N103" i="3"/>
  <c r="N102" i="3"/>
  <c r="N101" i="3"/>
  <c r="N100" i="3"/>
  <c r="A100" i="3"/>
  <c r="B100" i="3" s="1"/>
  <c r="M141" i="5"/>
  <c r="G141" i="5"/>
  <c r="L140" i="5"/>
  <c r="F140" i="5"/>
  <c r="H128" i="5"/>
  <c r="H129" i="5"/>
  <c r="H130" i="5" s="1"/>
  <c r="H131" i="5" s="1"/>
  <c r="H132" i="5" s="1"/>
  <c r="H133" i="5" s="1"/>
  <c r="H134" i="5" s="1"/>
  <c r="H135" i="5" s="1"/>
  <c r="H136" i="5" s="1"/>
  <c r="H137" i="5" s="1"/>
  <c r="G128" i="5"/>
  <c r="G129" i="5"/>
  <c r="G130" i="5"/>
  <c r="G131" i="5"/>
  <c r="G132" i="5"/>
  <c r="G133" i="5"/>
  <c r="G134" i="5"/>
  <c r="G135" i="5"/>
  <c r="G136" i="5"/>
  <c r="G137" i="5"/>
  <c r="O126" i="5"/>
  <c r="O127" i="5" s="1"/>
  <c r="O128" i="5" s="1"/>
  <c r="O129" i="5" s="1"/>
  <c r="O130" i="5" s="1"/>
  <c r="O131" i="5" s="1"/>
  <c r="O132" i="5" s="1"/>
  <c r="O133" i="5" s="1"/>
  <c r="O134" i="5" s="1"/>
  <c r="O135" i="5" s="1"/>
  <c r="M128" i="5"/>
  <c r="M129" i="5"/>
  <c r="M130" i="5"/>
  <c r="M131" i="5"/>
  <c r="M132" i="5"/>
  <c r="M133" i="5"/>
  <c r="M134" i="5"/>
  <c r="M135" i="5"/>
  <c r="M136" i="5"/>
  <c r="M137" i="5"/>
  <c r="B128" i="5"/>
  <c r="B129" i="5"/>
  <c r="B130" i="5"/>
  <c r="B131" i="5"/>
  <c r="B132" i="5"/>
  <c r="B133" i="5"/>
  <c r="B134" i="5"/>
  <c r="B135" i="5"/>
  <c r="B136" i="5"/>
  <c r="B137" i="5"/>
  <c r="G142" i="4"/>
  <c r="F141" i="4"/>
  <c r="M142" i="4"/>
  <c r="L141" i="4"/>
  <c r="M130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M131" i="4"/>
  <c r="M132" i="4"/>
  <c r="M133" i="4"/>
  <c r="M134" i="4"/>
  <c r="M135" i="4"/>
  <c r="M136" i="4"/>
  <c r="M137" i="4"/>
  <c r="M138" i="4"/>
  <c r="M139" i="4"/>
  <c r="G130" i="4"/>
  <c r="H130" i="4"/>
  <c r="H131" i="4" s="1"/>
  <c r="H132" i="4" s="1"/>
  <c r="H133" i="4" s="1"/>
  <c r="H134" i="4" s="1"/>
  <c r="H135" i="4" s="1"/>
  <c r="H136" i="4" s="1"/>
  <c r="H137" i="4" s="1"/>
  <c r="H138" i="4" s="1"/>
  <c r="H139" i="4" s="1"/>
  <c r="G131" i="4"/>
  <c r="G132" i="4"/>
  <c r="G133" i="4"/>
  <c r="G134" i="4"/>
  <c r="G135" i="4"/>
  <c r="G136" i="4"/>
  <c r="G137" i="4"/>
  <c r="G138" i="4"/>
  <c r="G139" i="4"/>
  <c r="B130" i="4"/>
  <c r="B131" i="4"/>
  <c r="B132" i="4"/>
  <c r="B133" i="4"/>
  <c r="B134" i="4"/>
  <c r="B135" i="4"/>
  <c r="B136" i="4"/>
  <c r="B137" i="4"/>
  <c r="B138" i="4"/>
  <c r="B139" i="4"/>
  <c r="N101" i="4"/>
  <c r="N102" i="4"/>
  <c r="N103" i="4"/>
  <c r="M101" i="4"/>
  <c r="M102" i="4"/>
  <c r="M103" i="4"/>
  <c r="F88" i="4"/>
  <c r="B142" i="4"/>
  <c r="D141" i="4"/>
  <c r="M129" i="4"/>
  <c r="G129" i="4"/>
  <c r="M128" i="4"/>
  <c r="G128" i="4"/>
  <c r="M127" i="4"/>
  <c r="G127" i="4"/>
  <c r="M126" i="4"/>
  <c r="G126" i="4"/>
  <c r="M125" i="4"/>
  <c r="G125" i="4"/>
  <c r="M124" i="4"/>
  <c r="G124" i="4"/>
  <c r="M123" i="4"/>
  <c r="G123" i="4"/>
  <c r="M122" i="4"/>
  <c r="G122" i="4"/>
  <c r="M121" i="4"/>
  <c r="G121" i="4"/>
  <c r="M120" i="4"/>
  <c r="G120" i="4"/>
  <c r="M119" i="4"/>
  <c r="G119" i="4"/>
  <c r="M118" i="4"/>
  <c r="G118" i="4"/>
  <c r="M117" i="4"/>
  <c r="G117" i="4"/>
  <c r="M116" i="4"/>
  <c r="G116" i="4"/>
  <c r="M115" i="4"/>
  <c r="G115" i="4"/>
  <c r="M114" i="4"/>
  <c r="G114" i="4"/>
  <c r="M113" i="4"/>
  <c r="G113" i="4"/>
  <c r="M112" i="4"/>
  <c r="G112" i="4"/>
  <c r="M111" i="4"/>
  <c r="G111" i="4"/>
  <c r="M110" i="4"/>
  <c r="G110" i="4"/>
  <c r="M109" i="4"/>
  <c r="G109" i="4"/>
  <c r="M108" i="4"/>
  <c r="G108" i="4"/>
  <c r="M107" i="4"/>
  <c r="G107" i="4"/>
  <c r="M106" i="4"/>
  <c r="G106" i="4"/>
  <c r="M105" i="4"/>
  <c r="G105" i="4"/>
  <c r="M104" i="4"/>
  <c r="G104" i="4"/>
  <c r="G103" i="4"/>
  <c r="G102" i="4"/>
  <c r="G101" i="4"/>
  <c r="M100" i="4"/>
  <c r="N100" i="4" s="1"/>
  <c r="G100" i="4"/>
  <c r="H100" i="4" s="1"/>
  <c r="H101" i="4" s="1"/>
  <c r="H102" i="4" s="1"/>
  <c r="H103" i="4" s="1"/>
  <c r="A100" i="4"/>
  <c r="B100" i="4" s="1"/>
  <c r="H101" i="2" l="1"/>
  <c r="H102" i="2" s="1"/>
  <c r="H103" i="2" s="1"/>
  <c r="H104" i="2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N142" i="2"/>
  <c r="O100" i="2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N142" i="3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G142" i="3"/>
  <c r="N104" i="4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H104" i="4"/>
  <c r="H105" i="4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1" i="2" l="1"/>
  <c r="H132" i="2" s="1"/>
  <c r="H133" i="2" s="1"/>
  <c r="H134" i="2" s="1"/>
  <c r="H135" i="2" s="1"/>
  <c r="H136" i="2" s="1"/>
  <c r="H137" i="2" s="1"/>
  <c r="H138" i="2" s="1"/>
  <c r="H139" i="2" s="1"/>
  <c r="G142" i="2"/>
  <c r="O99" i="5" l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98" i="5"/>
  <c r="L88" i="5"/>
  <c r="M100" i="5"/>
  <c r="M110" i="5"/>
  <c r="M111" i="5"/>
  <c r="M112" i="5"/>
  <c r="M113" i="5"/>
  <c r="M114" i="5"/>
  <c r="M115" i="5"/>
  <c r="M116" i="5"/>
  <c r="M117" i="5"/>
  <c r="M125" i="5"/>
  <c r="M126" i="5"/>
  <c r="M127" i="5"/>
  <c r="M98" i="5"/>
  <c r="B141" i="5"/>
  <c r="G104" i="5"/>
  <c r="G105" i="5"/>
  <c r="G106" i="5"/>
  <c r="G107" i="5"/>
  <c r="G108" i="5"/>
  <c r="G109" i="5"/>
  <c r="G110" i="5"/>
  <c r="G111" i="5"/>
  <c r="G112" i="5"/>
  <c r="G120" i="5"/>
  <c r="G121" i="5"/>
  <c r="G122" i="5"/>
  <c r="G123" i="5"/>
  <c r="G124" i="5"/>
  <c r="G125" i="5"/>
  <c r="G126" i="5"/>
  <c r="G127" i="5"/>
  <c r="G98" i="5"/>
  <c r="H98" i="5" s="1"/>
  <c r="G92" i="5"/>
  <c r="G94" i="5" s="1"/>
  <c r="F88" i="5"/>
  <c r="D140" i="5"/>
  <c r="M102" i="5" s="1"/>
  <c r="A98" i="5"/>
  <c r="B98" i="5" s="1"/>
  <c r="G119" i="5" l="1"/>
  <c r="M108" i="5"/>
  <c r="M109" i="5"/>
  <c r="G103" i="5"/>
  <c r="M124" i="5"/>
  <c r="G118" i="5"/>
  <c r="G102" i="5"/>
  <c r="M123" i="5"/>
  <c r="M107" i="5"/>
  <c r="G117" i="5"/>
  <c r="G101" i="5"/>
  <c r="M122" i="5"/>
  <c r="M106" i="5"/>
  <c r="G116" i="5"/>
  <c r="G100" i="5"/>
  <c r="M121" i="5"/>
  <c r="M105" i="5"/>
  <c r="G115" i="5"/>
  <c r="G99" i="5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M120" i="5"/>
  <c r="M104" i="5"/>
  <c r="G114" i="5"/>
  <c r="M119" i="5"/>
  <c r="M103" i="5"/>
  <c r="G113" i="5"/>
  <c r="M118" i="5"/>
  <c r="B56" i="14" l="1"/>
  <c r="G103" i="7"/>
  <c r="G104" i="7"/>
  <c r="G105" i="7"/>
  <c r="G106" i="7"/>
  <c r="G107" i="7"/>
  <c r="G108" i="7"/>
  <c r="G102" i="7"/>
  <c r="G83" i="7"/>
  <c r="G84" i="7"/>
  <c r="G85" i="7"/>
  <c r="G86" i="7"/>
  <c r="G87" i="7"/>
  <c r="G88" i="7"/>
  <c r="G89" i="7"/>
  <c r="G82" i="7"/>
  <c r="G64" i="7"/>
  <c r="G65" i="7"/>
  <c r="G66" i="7"/>
  <c r="G67" i="7"/>
  <c r="G68" i="7"/>
  <c r="G69" i="7"/>
  <c r="G63" i="7"/>
  <c r="G44" i="7"/>
  <c r="G45" i="7"/>
  <c r="G46" i="7"/>
  <c r="G47" i="7"/>
  <c r="G48" i="7"/>
  <c r="G49" i="7"/>
  <c r="G50" i="7"/>
  <c r="G43" i="7"/>
  <c r="G34" i="7"/>
  <c r="G35" i="7"/>
  <c r="G36" i="7"/>
  <c r="G37" i="7"/>
  <c r="G38" i="7"/>
  <c r="G39" i="7"/>
  <c r="G40" i="7"/>
  <c r="G33" i="7"/>
  <c r="G24" i="7"/>
  <c r="G25" i="7"/>
  <c r="G26" i="7"/>
  <c r="G27" i="7"/>
  <c r="G28" i="7"/>
  <c r="G29" i="7"/>
  <c r="G30" i="7"/>
  <c r="G23" i="7"/>
  <c r="G14" i="7"/>
  <c r="G15" i="7"/>
  <c r="G16" i="7"/>
  <c r="G17" i="7"/>
  <c r="G18" i="7"/>
  <c r="G19" i="7"/>
  <c r="G20" i="7"/>
  <c r="G13" i="7"/>
  <c r="G4" i="7"/>
  <c r="G5" i="7"/>
  <c r="G6" i="7"/>
  <c r="G7" i="7"/>
  <c r="G8" i="7"/>
  <c r="G9" i="7"/>
  <c r="G10" i="7"/>
  <c r="G3" i="7"/>
  <c r="C2008" i="13" l="1"/>
  <c r="D2008" i="13"/>
  <c r="B2008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1043" i="13"/>
  <c r="D1044" i="13"/>
  <c r="D1045" i="13"/>
  <c r="D1046" i="13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605" i="13"/>
  <c r="D1606" i="13"/>
  <c r="D1607" i="13"/>
  <c r="D1608" i="13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7" i="13"/>
  <c r="Y74" i="7" l="1"/>
  <c r="Y75" i="7"/>
  <c r="Y76" i="7"/>
  <c r="Y77" i="7"/>
  <c r="Y78" i="7"/>
  <c r="Y79" i="7"/>
  <c r="Y80" i="7"/>
  <c r="Y81" i="7"/>
  <c r="Y82" i="7"/>
  <c r="Y83" i="7"/>
  <c r="Y73" i="7"/>
  <c r="M76" i="7" l="1"/>
  <c r="M75" i="7"/>
  <c r="M74" i="7"/>
  <c r="M73" i="7"/>
  <c r="S5" i="7"/>
  <c r="T5" i="7" s="1"/>
  <c r="U5" i="7"/>
  <c r="S6" i="7"/>
  <c r="T6" i="7"/>
  <c r="U6" i="7"/>
  <c r="S7" i="7"/>
  <c r="T7" i="7"/>
  <c r="U7" i="7"/>
  <c r="S8" i="7"/>
  <c r="T8" i="7" s="1"/>
  <c r="U8" i="7"/>
  <c r="S9" i="7"/>
  <c r="T9" i="7" s="1"/>
  <c r="U9" i="7"/>
  <c r="S10" i="7"/>
  <c r="T10" i="7" s="1"/>
  <c r="U10" i="7"/>
  <c r="S11" i="7"/>
  <c r="T11" i="7" s="1"/>
  <c r="U11" i="7"/>
  <c r="S12" i="7"/>
  <c r="T12" i="7"/>
  <c r="U12" i="7"/>
  <c r="S13" i="7"/>
  <c r="T13" i="7"/>
  <c r="U13" i="7"/>
  <c r="U4" i="7"/>
  <c r="S4" i="7"/>
  <c r="R4" i="7"/>
  <c r="R5" i="7"/>
  <c r="R6" i="7"/>
  <c r="R7" i="7"/>
  <c r="R8" i="7"/>
  <c r="R9" i="7"/>
  <c r="R10" i="7"/>
  <c r="R11" i="7"/>
  <c r="R12" i="7"/>
  <c r="R13" i="7"/>
  <c r="R3" i="7"/>
  <c r="T4" i="7" l="1"/>
  <c r="R59" i="7" l="1"/>
  <c r="T59" i="7" s="1"/>
  <c r="S59" i="7"/>
  <c r="J2" i="12"/>
  <c r="N12" i="7"/>
  <c r="C96" i="7"/>
  <c r="M44" i="7"/>
  <c r="S57" i="7"/>
  <c r="J2" i="11"/>
  <c r="M38" i="1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G41" i="11"/>
  <c r="H41" i="11"/>
  <c r="G42" i="11"/>
  <c r="H42" i="1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38" i="11"/>
  <c r="H38" i="11" s="1"/>
  <c r="H39" i="11" s="1"/>
  <c r="H40" i="11" s="1"/>
  <c r="G39" i="11"/>
  <c r="G40" i="11"/>
  <c r="G3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41" i="11"/>
  <c r="B42" i="11"/>
  <c r="B43" i="11"/>
  <c r="B44" i="11"/>
  <c r="B45" i="11"/>
  <c r="B46" i="11"/>
  <c r="B47" i="11"/>
  <c r="M38" i="10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D88" i="10"/>
  <c r="M37" i="10" s="1"/>
  <c r="G41" i="10"/>
  <c r="G42" i="10"/>
  <c r="G43" i="10"/>
  <c r="G44" i="10"/>
  <c r="G45" i="10"/>
  <c r="G46" i="10"/>
  <c r="G47" i="10"/>
  <c r="G48" i="10"/>
  <c r="G49" i="10"/>
  <c r="G50" i="10"/>
  <c r="G51" i="10"/>
  <c r="G52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R88" i="10"/>
  <c r="R89" i="10"/>
  <c r="T89" i="9"/>
  <c r="M39" i="9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38" i="9"/>
  <c r="N38" i="9" s="1"/>
  <c r="M37" i="9"/>
  <c r="G40" i="10" l="1"/>
  <c r="G71" i="10"/>
  <c r="G55" i="10"/>
  <c r="G39" i="10"/>
  <c r="G37" i="10"/>
  <c r="G70" i="10"/>
  <c r="G54" i="10"/>
  <c r="G38" i="10"/>
  <c r="G85" i="10"/>
  <c r="G69" i="10"/>
  <c r="G53" i="10"/>
  <c r="N79" i="9"/>
  <c r="N80" i="9" s="1"/>
  <c r="N81" i="9" s="1"/>
  <c r="N82" i="9" s="1"/>
  <c r="N83" i="9" s="1"/>
  <c r="N84" i="9" s="1"/>
  <c r="P89" i="9"/>
  <c r="G41" i="9" l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37" i="9"/>
  <c r="N44" i="7" l="1"/>
  <c r="Q52" i="7" s="1"/>
  <c r="S52" i="7" s="1"/>
  <c r="P57" i="7"/>
  <c r="R57" i="7" s="1"/>
  <c r="T57" i="7" s="1"/>
  <c r="T89" i="12"/>
  <c r="R89" i="12"/>
  <c r="P89" i="12"/>
  <c r="T88" i="12"/>
  <c r="R88" i="12"/>
  <c r="Q88" i="12"/>
  <c r="P88" i="12"/>
  <c r="F88" i="12"/>
  <c r="D88" i="12"/>
  <c r="T89" i="11"/>
  <c r="R89" i="11"/>
  <c r="P89" i="11"/>
  <c r="T88" i="11"/>
  <c r="T91" i="11" s="1"/>
  <c r="R88" i="11"/>
  <c r="R91" i="11" s="1"/>
  <c r="Q88" i="11"/>
  <c r="P88" i="11"/>
  <c r="F88" i="11"/>
  <c r="D88" i="11"/>
  <c r="T89" i="10"/>
  <c r="P89" i="10"/>
  <c r="T88" i="10"/>
  <c r="Q88" i="10"/>
  <c r="P88" i="10"/>
  <c r="F88" i="10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N6" i="7"/>
  <c r="C36" i="7"/>
  <c r="C40" i="7"/>
  <c r="C39" i="7"/>
  <c r="C38" i="7"/>
  <c r="C37" i="7"/>
  <c r="C35" i="7"/>
  <c r="C34" i="7"/>
  <c r="C33" i="7"/>
  <c r="T92" i="9"/>
  <c r="R89" i="9"/>
  <c r="R92" i="9" s="1"/>
  <c r="T88" i="9"/>
  <c r="T91" i="9" s="1"/>
  <c r="R88" i="9"/>
  <c r="R91" i="9" s="1"/>
  <c r="Q88" i="9"/>
  <c r="P88" i="9"/>
  <c r="F88" i="9"/>
  <c r="D88" i="9"/>
  <c r="M55" i="12" l="1"/>
  <c r="M71" i="12"/>
  <c r="G54" i="12"/>
  <c r="G70" i="12"/>
  <c r="G38" i="12"/>
  <c r="G80" i="12"/>
  <c r="M67" i="12"/>
  <c r="M69" i="12"/>
  <c r="M56" i="12"/>
  <c r="M72" i="12"/>
  <c r="G55" i="12"/>
  <c r="G71" i="12"/>
  <c r="G39" i="12"/>
  <c r="G81" i="12"/>
  <c r="M84" i="12"/>
  <c r="M70" i="12"/>
  <c r="M41" i="12"/>
  <c r="M57" i="12"/>
  <c r="M73" i="12"/>
  <c r="G56" i="12"/>
  <c r="G72" i="12"/>
  <c r="G40" i="12"/>
  <c r="G65" i="12"/>
  <c r="M85" i="12"/>
  <c r="M42" i="12"/>
  <c r="M58" i="12"/>
  <c r="M74" i="12"/>
  <c r="G41" i="12"/>
  <c r="G57" i="12"/>
  <c r="G73" i="12"/>
  <c r="G37" i="12"/>
  <c r="G88" i="12" s="1"/>
  <c r="G83" i="12"/>
  <c r="G69" i="12"/>
  <c r="M43" i="12"/>
  <c r="M59" i="12"/>
  <c r="M75" i="12"/>
  <c r="G42" i="12"/>
  <c r="G58" i="12"/>
  <c r="G74" i="12"/>
  <c r="G50" i="12"/>
  <c r="G52" i="12"/>
  <c r="M44" i="12"/>
  <c r="M60" i="12"/>
  <c r="M76" i="12"/>
  <c r="G43" i="12"/>
  <c r="G59" i="12"/>
  <c r="G75" i="12"/>
  <c r="G84" i="12"/>
  <c r="M45" i="12"/>
  <c r="M61" i="12"/>
  <c r="M77" i="12"/>
  <c r="G44" i="12"/>
  <c r="G60" i="12"/>
  <c r="G76" i="12"/>
  <c r="G49" i="12"/>
  <c r="G51" i="12"/>
  <c r="M54" i="12"/>
  <c r="M46" i="12"/>
  <c r="M62" i="12"/>
  <c r="M78" i="12"/>
  <c r="G45" i="12"/>
  <c r="G61" i="12"/>
  <c r="G77" i="12"/>
  <c r="G66" i="12"/>
  <c r="G68" i="12"/>
  <c r="M47" i="12"/>
  <c r="M63" i="12"/>
  <c r="M79" i="12"/>
  <c r="G46" i="12"/>
  <c r="G62" i="12"/>
  <c r="G78" i="12"/>
  <c r="G79" i="12"/>
  <c r="M83" i="12"/>
  <c r="M48" i="12"/>
  <c r="M64" i="12"/>
  <c r="M80" i="12"/>
  <c r="G47" i="12"/>
  <c r="G63" i="12"/>
  <c r="M82" i="12"/>
  <c r="M68" i="12"/>
  <c r="G85" i="12"/>
  <c r="M49" i="12"/>
  <c r="M65" i="12"/>
  <c r="M81" i="12"/>
  <c r="G48" i="12"/>
  <c r="G64" i="12"/>
  <c r="G82" i="12"/>
  <c r="M50" i="12"/>
  <c r="M66" i="12"/>
  <c r="G67" i="12"/>
  <c r="G53" i="12"/>
  <c r="M51" i="12"/>
  <c r="M86" i="12"/>
  <c r="M52" i="12"/>
  <c r="M53" i="12"/>
  <c r="T91" i="12"/>
  <c r="R91" i="12"/>
  <c r="R92" i="12"/>
  <c r="T92" i="12"/>
  <c r="R92" i="11"/>
  <c r="T92" i="11"/>
  <c r="T91" i="10"/>
  <c r="R91" i="10"/>
  <c r="R92" i="10"/>
  <c r="T92" i="10"/>
  <c r="P59" i="7"/>
  <c r="P58" i="7"/>
  <c r="R58" i="7" s="1"/>
  <c r="Q56" i="7"/>
  <c r="S56" i="7" s="1"/>
  <c r="P55" i="7"/>
  <c r="R55" i="7" s="1"/>
  <c r="Q54" i="7"/>
  <c r="S54" i="7" s="1"/>
  <c r="P56" i="7"/>
  <c r="R56" i="7" s="1"/>
  <c r="T56" i="7" s="1"/>
  <c r="Q59" i="7"/>
  <c r="Q58" i="7"/>
  <c r="S58" i="7" s="1"/>
  <c r="Q57" i="7"/>
  <c r="Q55" i="7"/>
  <c r="S55" i="7" s="1"/>
  <c r="Q51" i="7"/>
  <c r="S51" i="7" s="1"/>
  <c r="P51" i="7"/>
  <c r="R51" i="7" s="1"/>
  <c r="P54" i="7"/>
  <c r="R54" i="7" s="1"/>
  <c r="R50" i="7"/>
  <c r="Q53" i="7"/>
  <c r="S53" i="7" s="1"/>
  <c r="Q50" i="7"/>
  <c r="S50" i="7" s="1"/>
  <c r="P53" i="7"/>
  <c r="R53" i="7" s="1"/>
  <c r="T53" i="7" s="1"/>
  <c r="Q60" i="7"/>
  <c r="S60" i="7" s="1"/>
  <c r="P60" i="7"/>
  <c r="R60" i="7" s="1"/>
  <c r="P52" i="7"/>
  <c r="R52" i="7" s="1"/>
  <c r="T52" i="7" s="1"/>
  <c r="C99" i="7"/>
  <c r="C98" i="7"/>
  <c r="C97" i="7"/>
  <c r="C95" i="7"/>
  <c r="C94" i="7"/>
  <c r="C93" i="7"/>
  <c r="C92" i="7"/>
  <c r="N10" i="7"/>
  <c r="N8" i="7"/>
  <c r="J2" i="10"/>
  <c r="B10" i="12"/>
  <c r="L51" i="7"/>
  <c r="L52" i="7"/>
  <c r="L53" i="7"/>
  <c r="L54" i="7"/>
  <c r="L55" i="7"/>
  <c r="L56" i="7"/>
  <c r="L57" i="7"/>
  <c r="L58" i="7"/>
  <c r="L59" i="7"/>
  <c r="L60" i="7"/>
  <c r="C56" i="7"/>
  <c r="C60" i="7"/>
  <c r="C59" i="7"/>
  <c r="C58" i="7"/>
  <c r="C57" i="7"/>
  <c r="C55" i="7"/>
  <c r="C54" i="7"/>
  <c r="C53" i="7"/>
  <c r="C76" i="7"/>
  <c r="C79" i="7"/>
  <c r="C78" i="7"/>
  <c r="C77" i="7"/>
  <c r="C75" i="7"/>
  <c r="C74" i="7"/>
  <c r="C73" i="7"/>
  <c r="C72" i="7"/>
  <c r="B10" i="11"/>
  <c r="Q30" i="11"/>
  <c r="Q31" i="11"/>
  <c r="R30" i="11"/>
  <c r="M41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G89" i="8"/>
  <c r="D88" i="8"/>
  <c r="G54" i="8" s="1"/>
  <c r="G43" i="8"/>
  <c r="G41" i="8"/>
  <c r="G42" i="8"/>
  <c r="G44" i="8"/>
  <c r="G45" i="8"/>
  <c r="G46" i="8"/>
  <c r="G47" i="8"/>
  <c r="G48" i="8"/>
  <c r="G49" i="8"/>
  <c r="G50" i="8"/>
  <c r="G51" i="8"/>
  <c r="G52" i="8"/>
  <c r="G53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P88" i="8"/>
  <c r="Q88" i="8"/>
  <c r="T89" i="8"/>
  <c r="T92" i="8" s="1"/>
  <c r="R89" i="8"/>
  <c r="R92" i="8" s="1"/>
  <c r="P89" i="8"/>
  <c r="T88" i="8"/>
  <c r="R88" i="8"/>
  <c r="F88" i="8"/>
  <c r="G39" i="8"/>
  <c r="M41" i="6"/>
  <c r="N41" i="6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38" i="6"/>
  <c r="N38" i="6"/>
  <c r="N39" i="6" s="1"/>
  <c r="N40" i="6" s="1"/>
  <c r="M39" i="6"/>
  <c r="M40" i="6"/>
  <c r="M37" i="6"/>
  <c r="J2" i="9"/>
  <c r="T89" i="6"/>
  <c r="T92" i="6" s="1"/>
  <c r="G41" i="6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R91" i="6"/>
  <c r="G37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Q88" i="6"/>
  <c r="P88" i="6"/>
  <c r="R89" i="6"/>
  <c r="R92" i="6" s="1"/>
  <c r="P89" i="6"/>
  <c r="R88" i="6"/>
  <c r="F88" i="6"/>
  <c r="D88" i="6"/>
  <c r="B10" i="10"/>
  <c r="C30" i="10"/>
  <c r="Q31" i="10"/>
  <c r="R30" i="10"/>
  <c r="Q30" i="10"/>
  <c r="M81" i="5"/>
  <c r="M82" i="5"/>
  <c r="M83" i="5"/>
  <c r="M84" i="5"/>
  <c r="M85" i="5"/>
  <c r="M88" i="2"/>
  <c r="M89" i="2" s="1"/>
  <c r="G88" i="2"/>
  <c r="G89" i="2" s="1"/>
  <c r="M87" i="1"/>
  <c r="M88" i="1" s="1"/>
  <c r="G87" i="1"/>
  <c r="G88" i="1"/>
  <c r="B89" i="5"/>
  <c r="G52" i="5"/>
  <c r="G55" i="5"/>
  <c r="G56" i="5"/>
  <c r="G84" i="5"/>
  <c r="G85" i="5"/>
  <c r="G86" i="5"/>
  <c r="J12" i="5"/>
  <c r="I12" i="5"/>
  <c r="Q88" i="5"/>
  <c r="T89" i="5"/>
  <c r="R89" i="5"/>
  <c r="T88" i="5"/>
  <c r="R88" i="5"/>
  <c r="D88" i="5"/>
  <c r="M54" i="5" s="1"/>
  <c r="P38" i="5"/>
  <c r="P40" i="5"/>
  <c r="P41" i="5"/>
  <c r="P42" i="5"/>
  <c r="P43" i="5"/>
  <c r="P44" i="5"/>
  <c r="P45" i="5"/>
  <c r="P46" i="5"/>
  <c r="P47" i="5"/>
  <c r="P50" i="5"/>
  <c r="P51" i="5"/>
  <c r="P52" i="5"/>
  <c r="P54" i="5"/>
  <c r="P55" i="5"/>
  <c r="P57" i="5"/>
  <c r="P58" i="5"/>
  <c r="P59" i="5"/>
  <c r="P60" i="5"/>
  <c r="P61" i="5"/>
  <c r="P62" i="5"/>
  <c r="P63" i="5"/>
  <c r="P64" i="5"/>
  <c r="P66" i="5"/>
  <c r="P67" i="5"/>
  <c r="P68" i="5"/>
  <c r="P70" i="5"/>
  <c r="P71" i="5"/>
  <c r="P74" i="5"/>
  <c r="P75" i="5"/>
  <c r="P76" i="5"/>
  <c r="P77" i="5"/>
  <c r="P78" i="5"/>
  <c r="P79" i="5"/>
  <c r="P80" i="5"/>
  <c r="P82" i="5"/>
  <c r="P83" i="5"/>
  <c r="P85" i="5"/>
  <c r="P86" i="5"/>
  <c r="M40" i="12"/>
  <c r="M39" i="12"/>
  <c r="M38" i="12"/>
  <c r="M37" i="12"/>
  <c r="A37" i="12"/>
  <c r="B37" i="12" s="1"/>
  <c r="M37" i="11"/>
  <c r="A37" i="11"/>
  <c r="B37" i="11" s="1"/>
  <c r="N37" i="10"/>
  <c r="A37" i="10"/>
  <c r="B37" i="10" s="1"/>
  <c r="A37" i="6"/>
  <c r="B37" i="6" s="1"/>
  <c r="A37" i="8"/>
  <c r="B37" i="8" s="1"/>
  <c r="G40" i="9"/>
  <c r="G39" i="9"/>
  <c r="G38" i="9"/>
  <c r="A37" i="9"/>
  <c r="B37" i="9" s="1"/>
  <c r="B126" i="12" l="1"/>
  <c r="B110" i="12"/>
  <c r="B125" i="12"/>
  <c r="B109" i="12"/>
  <c r="B108" i="12"/>
  <c r="B123" i="12"/>
  <c r="B122" i="12"/>
  <c r="B106" i="12"/>
  <c r="B130" i="12"/>
  <c r="B129" i="12"/>
  <c r="B127" i="12"/>
  <c r="B124" i="12"/>
  <c r="B114" i="12"/>
  <c r="B113" i="12"/>
  <c r="B128" i="12"/>
  <c r="B112" i="12"/>
  <c r="B111" i="12"/>
  <c r="B107" i="12"/>
  <c r="B137" i="12"/>
  <c r="B121" i="12"/>
  <c r="B105" i="12"/>
  <c r="B119" i="12"/>
  <c r="B103" i="12"/>
  <c r="B118" i="12"/>
  <c r="B102" i="12"/>
  <c r="B117" i="12"/>
  <c r="B101" i="12"/>
  <c r="B116" i="12"/>
  <c r="B131" i="12"/>
  <c r="B99" i="12"/>
  <c r="B136" i="12"/>
  <c r="B120" i="12"/>
  <c r="B104" i="12"/>
  <c r="B135" i="12"/>
  <c r="B134" i="12"/>
  <c r="B133" i="12"/>
  <c r="B132" i="12"/>
  <c r="B100" i="12"/>
  <c r="B115" i="12"/>
  <c r="M68" i="5"/>
  <c r="G37" i="5"/>
  <c r="M67" i="5"/>
  <c r="G53" i="5"/>
  <c r="G54" i="5"/>
  <c r="M69" i="5"/>
  <c r="M88" i="12"/>
  <c r="M89" i="12" s="1"/>
  <c r="T58" i="7"/>
  <c r="T55" i="7"/>
  <c r="M88" i="11"/>
  <c r="M89" i="11" s="1"/>
  <c r="T51" i="7"/>
  <c r="T54" i="7"/>
  <c r="T60" i="7"/>
  <c r="T50" i="7"/>
  <c r="H37" i="12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G89" i="12"/>
  <c r="N37" i="12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H37" i="11"/>
  <c r="G88" i="11"/>
  <c r="G89" i="11" s="1"/>
  <c r="N37" i="11"/>
  <c r="G88" i="10"/>
  <c r="G89" i="10" s="1"/>
  <c r="H37" i="10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M88" i="10"/>
  <c r="M89" i="10" s="1"/>
  <c r="H37" i="9"/>
  <c r="H38" i="9" s="1"/>
  <c r="H39" i="9" s="1"/>
  <c r="H40" i="9" s="1"/>
  <c r="G88" i="9"/>
  <c r="G89" i="9" s="1"/>
  <c r="N37" i="9"/>
  <c r="M88" i="9"/>
  <c r="M89" i="9" s="1"/>
  <c r="G71" i="8"/>
  <c r="G55" i="8"/>
  <c r="G86" i="8"/>
  <c r="G70" i="8"/>
  <c r="G40" i="8"/>
  <c r="M40" i="8"/>
  <c r="M39" i="8"/>
  <c r="T91" i="8"/>
  <c r="R91" i="8"/>
  <c r="M37" i="8"/>
  <c r="G37" i="8"/>
  <c r="G88" i="8" s="1"/>
  <c r="G38" i="8"/>
  <c r="M38" i="8"/>
  <c r="T88" i="6"/>
  <c r="T91" i="6" s="1"/>
  <c r="H37" i="6"/>
  <c r="G38" i="6"/>
  <c r="N37" i="6"/>
  <c r="H38" i="6"/>
  <c r="G39" i="6"/>
  <c r="M88" i="6"/>
  <c r="M89" i="6" s="1"/>
  <c r="G40" i="6"/>
  <c r="G88" i="6"/>
  <c r="G89" i="6" s="1"/>
  <c r="G83" i="5"/>
  <c r="M66" i="5"/>
  <c r="G72" i="5"/>
  <c r="M65" i="5"/>
  <c r="P89" i="5"/>
  <c r="G71" i="5"/>
  <c r="M53" i="5"/>
  <c r="G70" i="5"/>
  <c r="M52" i="5"/>
  <c r="G69" i="5"/>
  <c r="M51" i="5"/>
  <c r="G68" i="5"/>
  <c r="M50" i="5"/>
  <c r="G67" i="5"/>
  <c r="M49" i="5"/>
  <c r="G82" i="5"/>
  <c r="G49" i="5"/>
  <c r="G80" i="5"/>
  <c r="G64" i="5"/>
  <c r="G48" i="5"/>
  <c r="M77" i="5"/>
  <c r="M61" i="5"/>
  <c r="M45" i="5"/>
  <c r="G51" i="5"/>
  <c r="M47" i="5"/>
  <c r="G65" i="5"/>
  <c r="M62" i="5"/>
  <c r="G79" i="5"/>
  <c r="G47" i="5"/>
  <c r="M76" i="5"/>
  <c r="M60" i="5"/>
  <c r="M44" i="5"/>
  <c r="M64" i="5"/>
  <c r="G66" i="5"/>
  <c r="M46" i="5"/>
  <c r="G63" i="5"/>
  <c r="G78" i="5"/>
  <c r="G62" i="5"/>
  <c r="G46" i="5"/>
  <c r="M75" i="5"/>
  <c r="M59" i="5"/>
  <c r="M43" i="5"/>
  <c r="G77" i="5"/>
  <c r="G61" i="5"/>
  <c r="G45" i="5"/>
  <c r="M74" i="5"/>
  <c r="M58" i="5"/>
  <c r="M42" i="5"/>
  <c r="G81" i="5"/>
  <c r="M78" i="5"/>
  <c r="G76" i="5"/>
  <c r="G60" i="5"/>
  <c r="G44" i="5"/>
  <c r="M73" i="5"/>
  <c r="M57" i="5"/>
  <c r="M41" i="5"/>
  <c r="M79" i="5"/>
  <c r="G75" i="5"/>
  <c r="M80" i="5"/>
  <c r="M63" i="5"/>
  <c r="G59" i="5"/>
  <c r="M56" i="5"/>
  <c r="G74" i="5"/>
  <c r="G42" i="5"/>
  <c r="M40" i="5"/>
  <c r="M71" i="5"/>
  <c r="M55" i="5"/>
  <c r="M48" i="5"/>
  <c r="G50" i="5"/>
  <c r="P88" i="5"/>
  <c r="T91" i="5" s="1"/>
  <c r="G43" i="5"/>
  <c r="M72" i="5"/>
  <c r="G58" i="5"/>
  <c r="G73" i="5"/>
  <c r="G57" i="5"/>
  <c r="G41" i="5"/>
  <c r="M70" i="5"/>
  <c r="T92" i="5"/>
  <c r="R92" i="5"/>
  <c r="B40" i="12"/>
  <c r="B39" i="12"/>
  <c r="B38" i="12"/>
  <c r="B39" i="11"/>
  <c r="B40" i="11"/>
  <c r="B38" i="11"/>
  <c r="B39" i="10"/>
  <c r="B38" i="10"/>
  <c r="B40" i="10"/>
  <c r="B40" i="6"/>
  <c r="B39" i="6"/>
  <c r="B38" i="6"/>
  <c r="B40" i="8"/>
  <c r="B39" i="8"/>
  <c r="B38" i="8"/>
  <c r="B40" i="9"/>
  <c r="B39" i="9"/>
  <c r="B38" i="9"/>
  <c r="O31" i="12"/>
  <c r="M31" i="12"/>
  <c r="K31" i="12"/>
  <c r="I31" i="12"/>
  <c r="G31" i="12"/>
  <c r="E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J12" i="12"/>
  <c r="I12" i="12"/>
  <c r="J11" i="12"/>
  <c r="I11" i="12"/>
  <c r="B9" i="12"/>
  <c r="B8" i="12"/>
  <c r="B7" i="12"/>
  <c r="B6" i="12"/>
  <c r="B5" i="12"/>
  <c r="B4" i="12"/>
  <c r="H3" i="12"/>
  <c r="B3" i="12"/>
  <c r="J3" i="12"/>
  <c r="H4" i="12" s="1"/>
  <c r="O31" i="11"/>
  <c r="M31" i="11"/>
  <c r="K31" i="11"/>
  <c r="I31" i="11"/>
  <c r="G31" i="11"/>
  <c r="E31" i="11"/>
  <c r="C31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J12" i="11"/>
  <c r="I12" i="11"/>
  <c r="J11" i="11"/>
  <c r="I11" i="11"/>
  <c r="B9" i="11"/>
  <c r="B8" i="11"/>
  <c r="B7" i="11"/>
  <c r="B6" i="11"/>
  <c r="B5" i="11"/>
  <c r="B4" i="11"/>
  <c r="H3" i="11"/>
  <c r="B3" i="11"/>
  <c r="J3" i="11"/>
  <c r="H4" i="11" s="1"/>
  <c r="G49" i="4"/>
  <c r="G50" i="4"/>
  <c r="G51" i="4"/>
  <c r="G52" i="4"/>
  <c r="G53" i="4"/>
  <c r="G54" i="4"/>
  <c r="G55" i="4"/>
  <c r="G56" i="4"/>
  <c r="G65" i="4"/>
  <c r="G66" i="4"/>
  <c r="G67" i="4"/>
  <c r="G68" i="4"/>
  <c r="G69" i="4"/>
  <c r="G70" i="4"/>
  <c r="G71" i="4"/>
  <c r="G72" i="4"/>
  <c r="G81" i="4"/>
  <c r="G82" i="4"/>
  <c r="G83" i="4"/>
  <c r="G84" i="4"/>
  <c r="G85" i="4"/>
  <c r="G86" i="4"/>
  <c r="G38" i="4"/>
  <c r="R88" i="4"/>
  <c r="P89" i="4"/>
  <c r="D88" i="4"/>
  <c r="G78" i="4" s="1"/>
  <c r="M93" i="4"/>
  <c r="M95" i="4" s="1"/>
  <c r="G93" i="4"/>
  <c r="G95" i="4" s="1"/>
  <c r="T89" i="4"/>
  <c r="T92" i="4" s="1"/>
  <c r="R89" i="4"/>
  <c r="T88" i="4"/>
  <c r="P88" i="4"/>
  <c r="T88" i="3"/>
  <c r="R89" i="3"/>
  <c r="R88" i="3"/>
  <c r="D88" i="3"/>
  <c r="M51" i="3" s="1"/>
  <c r="M92" i="3"/>
  <c r="M94" i="3" s="1"/>
  <c r="G92" i="3"/>
  <c r="G94" i="3" s="1"/>
  <c r="T89" i="3"/>
  <c r="P38" i="3"/>
  <c r="P39" i="3"/>
  <c r="P40" i="3"/>
  <c r="P45" i="3"/>
  <c r="P46" i="3"/>
  <c r="P47" i="3"/>
  <c r="P48" i="3"/>
  <c r="P49" i="3"/>
  <c r="P50" i="3"/>
  <c r="P51" i="3"/>
  <c r="P54" i="3"/>
  <c r="P57" i="3"/>
  <c r="P58" i="3"/>
  <c r="P88" i="3" s="1"/>
  <c r="P59" i="3"/>
  <c r="P60" i="3"/>
  <c r="P63" i="3"/>
  <c r="P64" i="3"/>
  <c r="P66" i="3"/>
  <c r="P70" i="3"/>
  <c r="P71" i="3"/>
  <c r="P72" i="3"/>
  <c r="P73" i="3"/>
  <c r="P74" i="3"/>
  <c r="P75" i="3"/>
  <c r="P76" i="3"/>
  <c r="P77" i="3"/>
  <c r="P78" i="3"/>
  <c r="P79" i="3"/>
  <c r="P80" i="3"/>
  <c r="P81" i="3"/>
  <c r="P84" i="3"/>
  <c r="P85" i="3"/>
  <c r="P86" i="3"/>
  <c r="M65" i="3" l="1"/>
  <c r="M64" i="3"/>
  <c r="G56" i="3"/>
  <c r="G53" i="3"/>
  <c r="M62" i="3"/>
  <c r="M50" i="3"/>
  <c r="M49" i="3"/>
  <c r="G39" i="3"/>
  <c r="M45" i="3"/>
  <c r="G41" i="3"/>
  <c r="R91" i="3"/>
  <c r="G37" i="3"/>
  <c r="M44" i="3"/>
  <c r="G84" i="3"/>
  <c r="G83" i="3"/>
  <c r="G81" i="3"/>
  <c r="M43" i="3"/>
  <c r="M48" i="3"/>
  <c r="M63" i="3"/>
  <c r="M78" i="3"/>
  <c r="G66" i="3"/>
  <c r="M37" i="3"/>
  <c r="G49" i="3"/>
  <c r="G80" i="3"/>
  <c r="G64" i="3"/>
  <c r="M74" i="3"/>
  <c r="M58" i="3"/>
  <c r="M42" i="3"/>
  <c r="M66" i="3"/>
  <c r="G40" i="3"/>
  <c r="G54" i="3"/>
  <c r="M47" i="3"/>
  <c r="M77" i="3"/>
  <c r="G48" i="3"/>
  <c r="G63" i="3"/>
  <c r="M40" i="3"/>
  <c r="M73" i="3"/>
  <c r="M57" i="3"/>
  <c r="M41" i="3"/>
  <c r="G65" i="3"/>
  <c r="G78" i="3"/>
  <c r="G62" i="3"/>
  <c r="M39" i="3"/>
  <c r="M72" i="3"/>
  <c r="M56" i="3"/>
  <c r="M82" i="3"/>
  <c r="G55" i="3"/>
  <c r="G70" i="3"/>
  <c r="M46" i="3"/>
  <c r="M60" i="3"/>
  <c r="G79" i="3"/>
  <c r="G47" i="3"/>
  <c r="G46" i="3"/>
  <c r="G77" i="3"/>
  <c r="G61" i="3"/>
  <c r="M38" i="3"/>
  <c r="M71" i="3"/>
  <c r="M55" i="3"/>
  <c r="M81" i="3"/>
  <c r="G51" i="3"/>
  <c r="M79" i="3"/>
  <c r="G52" i="3"/>
  <c r="G67" i="3"/>
  <c r="M59" i="3"/>
  <c r="P89" i="3"/>
  <c r="G45" i="3"/>
  <c r="G76" i="3"/>
  <c r="G60" i="3"/>
  <c r="M86" i="3"/>
  <c r="M70" i="3"/>
  <c r="M54" i="3"/>
  <c r="G72" i="3"/>
  <c r="G44" i="3"/>
  <c r="G75" i="3"/>
  <c r="G59" i="3"/>
  <c r="M85" i="3"/>
  <c r="M69" i="3"/>
  <c r="M53" i="3"/>
  <c r="G71" i="3"/>
  <c r="M80" i="3"/>
  <c r="G69" i="3"/>
  <c r="G68" i="3"/>
  <c r="M61" i="3"/>
  <c r="G82" i="3"/>
  <c r="M76" i="3"/>
  <c r="G50" i="3"/>
  <c r="G43" i="3"/>
  <c r="G74" i="3"/>
  <c r="G58" i="3"/>
  <c r="M84" i="3"/>
  <c r="M68" i="3"/>
  <c r="M52" i="3"/>
  <c r="G85" i="3"/>
  <c r="G38" i="3"/>
  <c r="M75" i="3"/>
  <c r="G42" i="3"/>
  <c r="G73" i="3"/>
  <c r="G57" i="3"/>
  <c r="M83" i="3"/>
  <c r="M67" i="3"/>
  <c r="T91" i="4"/>
  <c r="G48" i="4"/>
  <c r="G46" i="4"/>
  <c r="G80" i="4"/>
  <c r="M43" i="4"/>
  <c r="M59" i="4"/>
  <c r="M75" i="4"/>
  <c r="M44" i="4"/>
  <c r="M60" i="4"/>
  <c r="M76" i="4"/>
  <c r="M53" i="4"/>
  <c r="M40" i="4"/>
  <c r="M45" i="4"/>
  <c r="M61" i="4"/>
  <c r="M77" i="4"/>
  <c r="M69" i="4"/>
  <c r="M72" i="4"/>
  <c r="M73" i="4"/>
  <c r="M42" i="4"/>
  <c r="M46" i="4"/>
  <c r="M62" i="4"/>
  <c r="M78" i="4"/>
  <c r="M55" i="4"/>
  <c r="M39" i="4"/>
  <c r="M57" i="4"/>
  <c r="M47" i="4"/>
  <c r="M63" i="4"/>
  <c r="M79" i="4"/>
  <c r="M84" i="4"/>
  <c r="M70" i="4"/>
  <c r="M56" i="4"/>
  <c r="M48" i="4"/>
  <c r="M64" i="4"/>
  <c r="M80" i="4"/>
  <c r="M85" i="4"/>
  <c r="M37" i="4"/>
  <c r="M49" i="4"/>
  <c r="M65" i="4"/>
  <c r="M81" i="4"/>
  <c r="M68" i="4"/>
  <c r="M86" i="4"/>
  <c r="M50" i="4"/>
  <c r="M66" i="4"/>
  <c r="M82" i="4"/>
  <c r="M54" i="4"/>
  <c r="M74" i="4"/>
  <c r="M51" i="4"/>
  <c r="M67" i="4"/>
  <c r="M83" i="4"/>
  <c r="M52" i="4"/>
  <c r="M38" i="4"/>
  <c r="M58" i="4"/>
  <c r="M41" i="4"/>
  <c r="M71" i="4"/>
  <c r="R91" i="4"/>
  <c r="G77" i="4"/>
  <c r="G61" i="4"/>
  <c r="G44" i="4"/>
  <c r="G37" i="4"/>
  <c r="G76" i="4"/>
  <c r="G60" i="4"/>
  <c r="G43" i="4"/>
  <c r="G63" i="4"/>
  <c r="G62" i="4"/>
  <c r="G41" i="4"/>
  <c r="G75" i="4"/>
  <c r="G59" i="4"/>
  <c r="G64" i="4"/>
  <c r="G79" i="4"/>
  <c r="G45" i="4"/>
  <c r="G40" i="4"/>
  <c r="G74" i="4"/>
  <c r="G58" i="4"/>
  <c r="G42" i="4"/>
  <c r="G39" i="4"/>
  <c r="G73" i="4"/>
  <c r="G57" i="4"/>
  <c r="G47" i="4"/>
  <c r="H37" i="8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M88" i="8"/>
  <c r="M89" i="8" s="1"/>
  <c r="N37" i="8"/>
  <c r="N38" i="8" s="1"/>
  <c r="N39" i="8" s="1"/>
  <c r="N40" i="8" s="1"/>
  <c r="H39" i="6"/>
  <c r="H40" i="6" s="1"/>
  <c r="R91" i="5"/>
  <c r="R92" i="4"/>
  <c r="T92" i="3"/>
  <c r="R92" i="3"/>
  <c r="T91" i="3"/>
  <c r="G88" i="3" l="1"/>
  <c r="G89" i="3" s="1"/>
  <c r="H37" i="3"/>
  <c r="M88" i="3"/>
  <c r="M89" i="3" s="1"/>
  <c r="N37" i="3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G88" i="4"/>
  <c r="G89" i="4" s="1"/>
  <c r="H80" i="8"/>
  <c r="H81" i="8" s="1"/>
  <c r="H82" i="8" s="1"/>
  <c r="H83" i="8" s="1"/>
  <c r="H84" i="8" s="1"/>
  <c r="H85" i="8" s="1"/>
  <c r="H86" i="8" s="1"/>
  <c r="H79" i="8"/>
  <c r="O31" i="10"/>
  <c r="M31" i="10"/>
  <c r="K31" i="10"/>
  <c r="I31" i="10"/>
  <c r="G31" i="10"/>
  <c r="E31" i="10"/>
  <c r="C31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J12" i="10"/>
  <c r="I12" i="10"/>
  <c r="J11" i="10"/>
  <c r="I11" i="10"/>
  <c r="B9" i="10"/>
  <c r="B8" i="10"/>
  <c r="B7" i="10"/>
  <c r="B6" i="10"/>
  <c r="B5" i="10"/>
  <c r="B4" i="10"/>
  <c r="H3" i="10"/>
  <c r="B3" i="10"/>
  <c r="J3" i="10"/>
  <c r="H4" i="10" s="1"/>
  <c r="Q31" i="9"/>
  <c r="R30" i="9"/>
  <c r="Q30" i="9"/>
  <c r="O30" i="9"/>
  <c r="J2" i="6"/>
  <c r="Q30" i="6"/>
  <c r="J2" i="8"/>
  <c r="B10" i="8"/>
  <c r="G40" i="5"/>
  <c r="M39" i="5"/>
  <c r="G39" i="5"/>
  <c r="G88" i="5" s="1"/>
  <c r="G89" i="5" s="1"/>
  <c r="M38" i="5"/>
  <c r="G38" i="5"/>
  <c r="M37" i="5"/>
  <c r="H37" i="5"/>
  <c r="A37" i="5"/>
  <c r="B37" i="5" s="1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A37" i="4"/>
  <c r="B37" i="4" s="1"/>
  <c r="B119" i="5" l="1"/>
  <c r="B100" i="5"/>
  <c r="B110" i="5"/>
  <c r="B111" i="5"/>
  <c r="B113" i="5"/>
  <c r="B101" i="5"/>
  <c r="B120" i="5"/>
  <c r="B99" i="5"/>
  <c r="B121" i="5"/>
  <c r="B123" i="5"/>
  <c r="B127" i="5"/>
  <c r="B122" i="5"/>
  <c r="B107" i="5"/>
  <c r="B108" i="5"/>
  <c r="B124" i="5"/>
  <c r="B109" i="5"/>
  <c r="B125" i="5"/>
  <c r="B112" i="5"/>
  <c r="B106" i="5"/>
  <c r="B118" i="5"/>
  <c r="B126" i="5"/>
  <c r="B115" i="5"/>
  <c r="B114" i="5"/>
  <c r="B104" i="5"/>
  <c r="B116" i="5"/>
  <c r="B103" i="5"/>
  <c r="B102" i="5"/>
  <c r="B105" i="5"/>
  <c r="B117" i="5"/>
  <c r="B116" i="4"/>
  <c r="B126" i="4"/>
  <c r="B110" i="4"/>
  <c r="B120" i="4"/>
  <c r="B104" i="4"/>
  <c r="B125" i="4"/>
  <c r="B114" i="4"/>
  <c r="B103" i="4"/>
  <c r="B119" i="4"/>
  <c r="B102" i="4"/>
  <c r="B118" i="4"/>
  <c r="B122" i="4"/>
  <c r="B121" i="4"/>
  <c r="B105" i="4"/>
  <c r="B128" i="4"/>
  <c r="B108" i="4"/>
  <c r="B113" i="4"/>
  <c r="B115" i="4"/>
  <c r="B109" i="4"/>
  <c r="B107" i="4"/>
  <c r="B123" i="4"/>
  <c r="B127" i="4"/>
  <c r="B124" i="4"/>
  <c r="B129" i="4"/>
  <c r="B101" i="4"/>
  <c r="B112" i="4"/>
  <c r="B117" i="4"/>
  <c r="B111" i="4"/>
  <c r="B106" i="4"/>
  <c r="B44" i="4"/>
  <c r="B60" i="4"/>
  <c r="B76" i="4"/>
  <c r="B81" i="4"/>
  <c r="B66" i="4"/>
  <c r="B56" i="4"/>
  <c r="B45" i="4"/>
  <c r="B61" i="4"/>
  <c r="B77" i="4"/>
  <c r="B80" i="4"/>
  <c r="B49" i="4"/>
  <c r="B82" i="4"/>
  <c r="B68" i="4"/>
  <c r="B46" i="4"/>
  <c r="B62" i="4"/>
  <c r="B78" i="4"/>
  <c r="B48" i="4"/>
  <c r="B65" i="4"/>
  <c r="B67" i="4"/>
  <c r="B85" i="4"/>
  <c r="B47" i="4"/>
  <c r="B63" i="4"/>
  <c r="B79" i="4"/>
  <c r="B64" i="4"/>
  <c r="B57" i="4"/>
  <c r="B75" i="4"/>
  <c r="B84" i="4"/>
  <c r="B69" i="4"/>
  <c r="B70" i="4"/>
  <c r="B55" i="4"/>
  <c r="B41" i="4"/>
  <c r="B59" i="4"/>
  <c r="B50" i="4"/>
  <c r="B83" i="4"/>
  <c r="B53" i="4"/>
  <c r="B86" i="4"/>
  <c r="B73" i="4"/>
  <c r="B42" i="4"/>
  <c r="B51" i="4"/>
  <c r="B52" i="4"/>
  <c r="B74" i="4"/>
  <c r="B71" i="4"/>
  <c r="B72" i="4"/>
  <c r="B43" i="4"/>
  <c r="B54" i="4"/>
  <c r="B58" i="4"/>
  <c r="N37" i="5"/>
  <c r="M88" i="5"/>
  <c r="M89" i="5" s="1"/>
  <c r="B45" i="5"/>
  <c r="B61" i="5"/>
  <c r="B77" i="5"/>
  <c r="B78" i="5"/>
  <c r="B47" i="5"/>
  <c r="B79" i="5"/>
  <c r="B71" i="5"/>
  <c r="B43" i="5"/>
  <c r="B46" i="5"/>
  <c r="B62" i="5"/>
  <c r="B63" i="5"/>
  <c r="B70" i="5"/>
  <c r="B73" i="5"/>
  <c r="B75" i="5"/>
  <c r="B48" i="5"/>
  <c r="B64" i="5"/>
  <c r="B80" i="5"/>
  <c r="B54" i="5"/>
  <c r="B76" i="5"/>
  <c r="B49" i="5"/>
  <c r="B65" i="5"/>
  <c r="B81" i="5"/>
  <c r="B44" i="5"/>
  <c r="B50" i="5"/>
  <c r="B66" i="5"/>
  <c r="B82" i="5"/>
  <c r="B67" i="5"/>
  <c r="B85" i="5"/>
  <c r="B56" i="5"/>
  <c r="B59" i="5"/>
  <c r="B51" i="5"/>
  <c r="B83" i="5"/>
  <c r="B53" i="5"/>
  <c r="B69" i="5"/>
  <c r="B86" i="5"/>
  <c r="B57" i="5"/>
  <c r="B60" i="5"/>
  <c r="B52" i="5"/>
  <c r="B68" i="5"/>
  <c r="B84" i="5"/>
  <c r="B55" i="5"/>
  <c r="B72" i="5"/>
  <c r="B41" i="5"/>
  <c r="B42" i="5"/>
  <c r="B58" i="5"/>
  <c r="B74" i="5"/>
  <c r="N37" i="4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M88" i="4"/>
  <c r="M89" i="4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N38" i="5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B40" i="5"/>
  <c r="B39" i="5"/>
  <c r="B38" i="5"/>
  <c r="B40" i="4"/>
  <c r="B39" i="4"/>
  <c r="B38" i="4"/>
  <c r="H38" i="3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A37" i="3"/>
  <c r="B37" i="3" s="1"/>
  <c r="L50" i="7"/>
  <c r="M39" i="2"/>
  <c r="N39" i="2"/>
  <c r="M40" i="2"/>
  <c r="N40" i="2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N38" i="2"/>
  <c r="N37" i="2"/>
  <c r="M38" i="2"/>
  <c r="M37" i="2"/>
  <c r="R91" i="2"/>
  <c r="P88" i="2"/>
  <c r="T89" i="2"/>
  <c r="T92" i="2" s="1"/>
  <c r="R89" i="2"/>
  <c r="R92" i="2" s="1"/>
  <c r="P89" i="2"/>
  <c r="T88" i="2"/>
  <c r="R88" i="2"/>
  <c r="M92" i="2"/>
  <c r="M94" i="2" s="1"/>
  <c r="G92" i="2"/>
  <c r="G94" i="2" s="1"/>
  <c r="H39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37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38" i="2"/>
  <c r="G37" i="2"/>
  <c r="D88" i="2"/>
  <c r="F87" i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38" i="2"/>
  <c r="B37" i="2"/>
  <c r="A37" i="2"/>
  <c r="T91" i="1"/>
  <c r="R91" i="1"/>
  <c r="T90" i="1"/>
  <c r="T88" i="1"/>
  <c r="T87" i="1"/>
  <c r="R90" i="1"/>
  <c r="R88" i="1"/>
  <c r="R87" i="1"/>
  <c r="H84" i="1"/>
  <c r="G84" i="1"/>
  <c r="P88" i="1"/>
  <c r="P87" i="1"/>
  <c r="B10" i="9"/>
  <c r="O31" i="9"/>
  <c r="M31" i="9"/>
  <c r="K31" i="9"/>
  <c r="I31" i="9"/>
  <c r="G31" i="9"/>
  <c r="E31" i="9"/>
  <c r="C31" i="9"/>
  <c r="P30" i="9"/>
  <c r="N30" i="9"/>
  <c r="M30" i="9"/>
  <c r="L30" i="9"/>
  <c r="K30" i="9"/>
  <c r="J30" i="9"/>
  <c r="I30" i="9"/>
  <c r="H30" i="9"/>
  <c r="G30" i="9"/>
  <c r="F30" i="9"/>
  <c r="E30" i="9"/>
  <c r="D30" i="9"/>
  <c r="C30" i="9"/>
  <c r="J12" i="9"/>
  <c r="I12" i="9"/>
  <c r="J11" i="9"/>
  <c r="I11" i="9"/>
  <c r="B9" i="9"/>
  <c r="B8" i="9"/>
  <c r="B7" i="9"/>
  <c r="B6" i="9"/>
  <c r="B5" i="9"/>
  <c r="B4" i="9"/>
  <c r="H3" i="9"/>
  <c r="B3" i="9"/>
  <c r="J3" i="9"/>
  <c r="H4" i="9" s="1"/>
  <c r="Q31" i="8"/>
  <c r="R30" i="8"/>
  <c r="Q30" i="8"/>
  <c r="J3" i="8"/>
  <c r="H4" i="8" s="1"/>
  <c r="O31" i="8"/>
  <c r="M31" i="8"/>
  <c r="K31" i="8"/>
  <c r="I31" i="8"/>
  <c r="G31" i="8"/>
  <c r="E31" i="8"/>
  <c r="C31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J12" i="8"/>
  <c r="I12" i="8"/>
  <c r="J11" i="8"/>
  <c r="I11" i="8"/>
  <c r="B9" i="8"/>
  <c r="B8" i="8"/>
  <c r="B7" i="8"/>
  <c r="B6" i="8"/>
  <c r="B5" i="8"/>
  <c r="B4" i="8"/>
  <c r="H3" i="8"/>
  <c r="B3" i="8"/>
  <c r="M91" i="1"/>
  <c r="M93" i="1" s="1"/>
  <c r="M38" i="1"/>
  <c r="M39" i="1"/>
  <c r="M40" i="1"/>
  <c r="M41" i="1"/>
  <c r="M54" i="1"/>
  <c r="M55" i="1"/>
  <c r="M56" i="1"/>
  <c r="M57" i="1"/>
  <c r="M70" i="1"/>
  <c r="M71" i="1"/>
  <c r="M72" i="1"/>
  <c r="M73" i="1"/>
  <c r="M37" i="1"/>
  <c r="M36" i="1"/>
  <c r="N36" i="1" s="1"/>
  <c r="N37" i="1" s="1"/>
  <c r="N38" i="1" s="1"/>
  <c r="N39" i="1" s="1"/>
  <c r="N40" i="1" s="1"/>
  <c r="N41" i="1" s="1"/>
  <c r="N42" i="1" s="1"/>
  <c r="G91" i="1"/>
  <c r="G93" i="1" s="1"/>
  <c r="G45" i="1"/>
  <c r="G46" i="1"/>
  <c r="G47" i="1"/>
  <c r="G48" i="1"/>
  <c r="G61" i="1"/>
  <c r="G62" i="1"/>
  <c r="G63" i="1"/>
  <c r="G64" i="1"/>
  <c r="G77" i="1"/>
  <c r="G78" i="1"/>
  <c r="G79" i="1"/>
  <c r="G80" i="1"/>
  <c r="A36" i="1"/>
  <c r="B36" i="1" s="1"/>
  <c r="D87" i="1"/>
  <c r="M42" i="1" s="1"/>
  <c r="J12" i="4"/>
  <c r="I12" i="4"/>
  <c r="J2" i="5"/>
  <c r="J2" i="4"/>
  <c r="Q31" i="6"/>
  <c r="R30" i="6"/>
  <c r="B139" i="3" l="1"/>
  <c r="B123" i="3"/>
  <c r="B133" i="3"/>
  <c r="B117" i="3"/>
  <c r="B138" i="3"/>
  <c r="B122" i="3"/>
  <c r="B111" i="3"/>
  <c r="B121" i="3"/>
  <c r="B102" i="3"/>
  <c r="B120" i="3"/>
  <c r="B109" i="3"/>
  <c r="B108" i="3"/>
  <c r="B129" i="3"/>
  <c r="B128" i="3"/>
  <c r="B112" i="3"/>
  <c r="B105" i="3"/>
  <c r="B113" i="3"/>
  <c r="B134" i="3"/>
  <c r="B132" i="3"/>
  <c r="B116" i="3"/>
  <c r="B103" i="3"/>
  <c r="B110" i="3"/>
  <c r="B115" i="3"/>
  <c r="B101" i="3"/>
  <c r="B130" i="3"/>
  <c r="B135" i="3"/>
  <c r="B119" i="3"/>
  <c r="B124" i="3"/>
  <c r="B104" i="3"/>
  <c r="B137" i="3"/>
  <c r="B136" i="3"/>
  <c r="B107" i="3"/>
  <c r="B118" i="3"/>
  <c r="B127" i="3"/>
  <c r="B126" i="3"/>
  <c r="B131" i="3"/>
  <c r="B125" i="3"/>
  <c r="B114" i="3"/>
  <c r="B106" i="3"/>
  <c r="B71" i="3"/>
  <c r="B56" i="3"/>
  <c r="B78" i="3"/>
  <c r="B81" i="3"/>
  <c r="B66" i="3"/>
  <c r="B67" i="3"/>
  <c r="B69" i="3"/>
  <c r="B72" i="3"/>
  <c r="B57" i="3"/>
  <c r="B80" i="3"/>
  <c r="B65" i="3"/>
  <c r="B84" i="3"/>
  <c r="B73" i="3"/>
  <c r="B58" i="3"/>
  <c r="B74" i="3"/>
  <c r="B59" i="3"/>
  <c r="B86" i="3"/>
  <c r="B75" i="3"/>
  <c r="B60" i="3"/>
  <c r="B76" i="3"/>
  <c r="B61" i="3"/>
  <c r="B77" i="3"/>
  <c r="B62" i="3"/>
  <c r="B63" i="3"/>
  <c r="B79" i="3"/>
  <c r="B64" i="3"/>
  <c r="B82" i="3"/>
  <c r="B68" i="3"/>
  <c r="B85" i="3"/>
  <c r="B83" i="3"/>
  <c r="B7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40" i="3"/>
  <c r="B38" i="3"/>
  <c r="B39" i="3"/>
  <c r="T91" i="2"/>
  <c r="B39" i="1"/>
  <c r="B55" i="1"/>
  <c r="B71" i="1"/>
  <c r="B63" i="1"/>
  <c r="B80" i="1"/>
  <c r="B49" i="1"/>
  <c r="B66" i="1"/>
  <c r="B84" i="1"/>
  <c r="B69" i="1"/>
  <c r="B38" i="1"/>
  <c r="B40" i="1"/>
  <c r="B56" i="1"/>
  <c r="B72" i="1"/>
  <c r="B79" i="1"/>
  <c r="B81" i="1"/>
  <c r="B50" i="1"/>
  <c r="B51" i="1"/>
  <c r="B83" i="1"/>
  <c r="B68" i="1"/>
  <c r="B41" i="1"/>
  <c r="B57" i="1"/>
  <c r="B73" i="1"/>
  <c r="B42" i="1"/>
  <c r="B58" i="1"/>
  <c r="B78" i="1"/>
  <c r="B48" i="1"/>
  <c r="B82" i="1"/>
  <c r="B54" i="1"/>
  <c r="B74" i="1"/>
  <c r="B47" i="1"/>
  <c r="B64" i="1"/>
  <c r="B67" i="1"/>
  <c r="B52" i="1"/>
  <c r="B53" i="1"/>
  <c r="B37" i="1"/>
  <c r="B43" i="1"/>
  <c r="B59" i="1"/>
  <c r="B75" i="1"/>
  <c r="B60" i="1"/>
  <c r="B45" i="1"/>
  <c r="B77" i="1"/>
  <c r="B62" i="1"/>
  <c r="B65" i="1"/>
  <c r="B85" i="1"/>
  <c r="B44" i="1"/>
  <c r="B76" i="1"/>
  <c r="B61" i="1"/>
  <c r="B46" i="1"/>
  <c r="B70" i="1"/>
  <c r="M66" i="1"/>
  <c r="G40" i="1"/>
  <c r="M65" i="1"/>
  <c r="G55" i="1"/>
  <c r="M80" i="1"/>
  <c r="M64" i="1"/>
  <c r="G36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G54" i="1"/>
  <c r="M79" i="1"/>
  <c r="M47" i="1"/>
  <c r="G44" i="1"/>
  <c r="M85" i="1"/>
  <c r="G75" i="1"/>
  <c r="G58" i="1"/>
  <c r="G72" i="1"/>
  <c r="M81" i="1"/>
  <c r="M49" i="1"/>
  <c r="G71" i="1"/>
  <c r="M48" i="1"/>
  <c r="G70" i="1"/>
  <c r="G38" i="1"/>
  <c r="M63" i="1"/>
  <c r="G69" i="1"/>
  <c r="G53" i="1"/>
  <c r="G37" i="1"/>
  <c r="M78" i="1"/>
  <c r="M62" i="1"/>
  <c r="M46" i="1"/>
  <c r="G57" i="1"/>
  <c r="G56" i="1"/>
  <c r="M45" i="1"/>
  <c r="M69" i="1"/>
  <c r="G59" i="1"/>
  <c r="M84" i="1"/>
  <c r="G41" i="1"/>
  <c r="M82" i="1"/>
  <c r="G39" i="1"/>
  <c r="G68" i="1"/>
  <c r="G52" i="1"/>
  <c r="M77" i="1"/>
  <c r="M61" i="1"/>
  <c r="G83" i="1"/>
  <c r="G67" i="1"/>
  <c r="G51" i="1"/>
  <c r="M76" i="1"/>
  <c r="M60" i="1"/>
  <c r="M44" i="1"/>
  <c r="G60" i="1"/>
  <c r="M68" i="1"/>
  <c r="G42" i="1"/>
  <c r="M51" i="1"/>
  <c r="G82" i="1"/>
  <c r="G66" i="1"/>
  <c r="G50" i="1"/>
  <c r="M75" i="1"/>
  <c r="M59" i="1"/>
  <c r="M4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G76" i="1"/>
  <c r="M53" i="1"/>
  <c r="G43" i="1"/>
  <c r="M52" i="1"/>
  <c r="G74" i="1"/>
  <c r="M83" i="1"/>
  <c r="M67" i="1"/>
  <c r="G73" i="1"/>
  <c r="M50" i="1"/>
  <c r="G81" i="1"/>
  <c r="G65" i="1"/>
  <c r="G49" i="1"/>
  <c r="M74" i="1"/>
  <c r="M58" i="1"/>
  <c r="U31" i="4"/>
  <c r="V30" i="4"/>
  <c r="U30" i="4"/>
  <c r="S31" i="4"/>
  <c r="T30" i="4"/>
  <c r="S30" i="4"/>
  <c r="J12" i="2"/>
  <c r="I12" i="2"/>
  <c r="B10" i="6"/>
  <c r="S31" i="1" l="1"/>
  <c r="I11" i="1"/>
  <c r="I12" i="1"/>
  <c r="C69" i="7" l="1"/>
  <c r="C68" i="7"/>
  <c r="C67" i="7"/>
  <c r="C66" i="7"/>
  <c r="C65" i="7"/>
  <c r="C64" i="7"/>
  <c r="C63" i="7"/>
  <c r="C46" i="7"/>
  <c r="C50" i="7"/>
  <c r="C49" i="7"/>
  <c r="C48" i="7"/>
  <c r="C47" i="7"/>
  <c r="C45" i="7"/>
  <c r="C44" i="7"/>
  <c r="C43" i="7"/>
  <c r="C26" i="7"/>
  <c r="C30" i="7"/>
  <c r="C29" i="7"/>
  <c r="C28" i="7"/>
  <c r="C27" i="7"/>
  <c r="C25" i="7"/>
  <c r="C24" i="7"/>
  <c r="C23" i="7"/>
  <c r="Q31" i="4"/>
  <c r="R30" i="4"/>
  <c r="Q30" i="4"/>
  <c r="B10" i="4"/>
  <c r="S30" i="3"/>
  <c r="Q31" i="3"/>
  <c r="S31" i="3"/>
  <c r="R30" i="3"/>
  <c r="Q30" i="3"/>
  <c r="T30" i="3"/>
  <c r="J2" i="3"/>
  <c r="J3" i="3" s="1"/>
  <c r="H4" i="3" s="1"/>
  <c r="J2" i="2"/>
  <c r="J3" i="2" s="1"/>
  <c r="H4" i="2" s="1"/>
  <c r="C30" i="3"/>
  <c r="I30" i="3"/>
  <c r="S31" i="2"/>
  <c r="U31" i="2"/>
  <c r="T30" i="2"/>
  <c r="S30" i="2"/>
  <c r="V30" i="2"/>
  <c r="U30" i="2"/>
  <c r="Q30" i="2"/>
  <c r="Q31" i="2"/>
  <c r="R30" i="2"/>
  <c r="B10" i="2"/>
  <c r="O31" i="5"/>
  <c r="M31" i="5"/>
  <c r="K31" i="5"/>
  <c r="I31" i="5"/>
  <c r="G31" i="5"/>
  <c r="E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J11" i="5"/>
  <c r="I11" i="5"/>
  <c r="B9" i="5"/>
  <c r="B8" i="5"/>
  <c r="B7" i="5"/>
  <c r="B6" i="5"/>
  <c r="B5" i="5"/>
  <c r="B4" i="5"/>
  <c r="H3" i="5"/>
  <c r="B3" i="5"/>
  <c r="J3" i="5"/>
  <c r="H4" i="5" s="1"/>
  <c r="O31" i="4"/>
  <c r="M31" i="4"/>
  <c r="K31" i="4"/>
  <c r="I31" i="4"/>
  <c r="G31" i="4"/>
  <c r="E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J11" i="4"/>
  <c r="I11" i="4"/>
  <c r="B9" i="4"/>
  <c r="B8" i="4"/>
  <c r="B7" i="4"/>
  <c r="B6" i="4"/>
  <c r="B5" i="4"/>
  <c r="B4" i="4"/>
  <c r="H3" i="4"/>
  <c r="B3" i="4"/>
  <c r="J3" i="4"/>
  <c r="H4" i="4" s="1"/>
  <c r="O31" i="3"/>
  <c r="M31" i="3"/>
  <c r="K31" i="3"/>
  <c r="I31" i="3"/>
  <c r="G31" i="3"/>
  <c r="E31" i="3"/>
  <c r="C31" i="3"/>
  <c r="P30" i="3"/>
  <c r="O30" i="3"/>
  <c r="N30" i="3"/>
  <c r="M30" i="3"/>
  <c r="L30" i="3"/>
  <c r="K30" i="3"/>
  <c r="J30" i="3"/>
  <c r="H30" i="3"/>
  <c r="G30" i="3"/>
  <c r="F30" i="3"/>
  <c r="E30" i="3"/>
  <c r="D30" i="3"/>
  <c r="J12" i="3"/>
  <c r="I12" i="3"/>
  <c r="J11" i="3"/>
  <c r="I11" i="3"/>
  <c r="B9" i="3"/>
  <c r="B8" i="3"/>
  <c r="B7" i="3"/>
  <c r="B6" i="3"/>
  <c r="B5" i="3"/>
  <c r="B4" i="3"/>
  <c r="H3" i="3"/>
  <c r="B3" i="3"/>
  <c r="O31" i="2"/>
  <c r="M31" i="2"/>
  <c r="K31" i="2"/>
  <c r="I31" i="2"/>
  <c r="G31" i="2"/>
  <c r="E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J11" i="2"/>
  <c r="I11" i="2"/>
  <c r="B9" i="2"/>
  <c r="B8" i="2"/>
  <c r="B7" i="2"/>
  <c r="B6" i="2"/>
  <c r="B5" i="2"/>
  <c r="B4" i="2"/>
  <c r="H3" i="2"/>
  <c r="B3" i="2"/>
  <c r="O31" i="6"/>
  <c r="M31" i="6"/>
  <c r="K31" i="6"/>
  <c r="I31" i="6"/>
  <c r="E31" i="6"/>
  <c r="C31" i="6"/>
  <c r="P30" i="6"/>
  <c r="O30" i="6"/>
  <c r="N30" i="6"/>
  <c r="M30" i="6"/>
  <c r="L30" i="6"/>
  <c r="K30" i="6"/>
  <c r="J30" i="6"/>
  <c r="I30" i="6"/>
  <c r="F30" i="6"/>
  <c r="E30" i="6"/>
  <c r="D30" i="6"/>
  <c r="C30" i="6"/>
  <c r="H30" i="6"/>
  <c r="G30" i="6"/>
  <c r="G31" i="6"/>
  <c r="J12" i="6"/>
  <c r="I12" i="6"/>
  <c r="J11" i="6"/>
  <c r="I11" i="6"/>
  <c r="B9" i="6"/>
  <c r="B8" i="6"/>
  <c r="B7" i="6"/>
  <c r="B6" i="6"/>
  <c r="B5" i="6"/>
  <c r="B4" i="6"/>
  <c r="H3" i="6"/>
  <c r="B3" i="6"/>
  <c r="J3" i="6"/>
  <c r="H4" i="6" s="1"/>
  <c r="J12" i="1"/>
  <c r="T30" i="1"/>
  <c r="S30" i="1"/>
  <c r="U31" i="1"/>
  <c r="V30" i="1"/>
  <c r="U30" i="1"/>
  <c r="J2" i="1"/>
  <c r="H3" i="1"/>
  <c r="J11" i="1" l="1"/>
  <c r="J3" i="1"/>
  <c r="H4" i="1" s="1"/>
  <c r="B4" i="1" l="1"/>
  <c r="B5" i="1"/>
  <c r="B6" i="1"/>
  <c r="B7" i="1"/>
  <c r="B8" i="1"/>
  <c r="B9" i="1"/>
  <c r="B10" i="1"/>
  <c r="B3" i="1"/>
  <c r="Q31" i="1"/>
  <c r="R30" i="1"/>
  <c r="Q30" i="1"/>
  <c r="O31" i="1"/>
  <c r="P30" i="1"/>
  <c r="O30" i="1"/>
  <c r="M31" i="1"/>
  <c r="N30" i="1"/>
  <c r="M30" i="1"/>
  <c r="K31" i="1"/>
  <c r="L30" i="1"/>
  <c r="K30" i="1"/>
  <c r="I31" i="1"/>
  <c r="J30" i="1"/>
  <c r="I30" i="1"/>
  <c r="G31" i="1"/>
  <c r="H30" i="1"/>
  <c r="G30" i="1"/>
  <c r="F30" i="1"/>
  <c r="E19" i="1"/>
  <c r="E20" i="1"/>
  <c r="E21" i="1"/>
  <c r="E22" i="1"/>
  <c r="E23" i="1"/>
  <c r="E24" i="1"/>
  <c r="E25" i="1"/>
  <c r="E26" i="1"/>
  <c r="E27" i="1"/>
  <c r="E28" i="1"/>
  <c r="D30" i="1"/>
  <c r="C20" i="1"/>
  <c r="C21" i="1"/>
  <c r="C25" i="1"/>
  <c r="C31" i="1" l="1"/>
  <c r="C30" i="1"/>
  <c r="E31" i="1"/>
  <c r="E30" i="1"/>
</calcChain>
</file>

<file path=xl/sharedStrings.xml><?xml version="1.0" encoding="utf-8"?>
<sst xmlns="http://schemas.openxmlformats.org/spreadsheetml/2006/main" count="824" uniqueCount="80">
  <si>
    <t>avg</t>
  </si>
  <si>
    <t>stderr</t>
  </si>
  <si>
    <t>E</t>
  </si>
  <si>
    <t>P</t>
  </si>
  <si>
    <t>a0</t>
  </si>
  <si>
    <t>V</t>
  </si>
  <si>
    <t>V0</t>
  </si>
  <si>
    <t>B0</t>
  </si>
  <si>
    <t>kbar</t>
  </si>
  <si>
    <t>Gpa</t>
  </si>
  <si>
    <t>3.49int</t>
  </si>
  <si>
    <t>3.49vac</t>
  </si>
  <si>
    <t>bulk</t>
  </si>
  <si>
    <t>vac</t>
  </si>
  <si>
    <t>int</t>
  </si>
  <si>
    <t>Ef</t>
  </si>
  <si>
    <t>3.495int</t>
  </si>
  <si>
    <t>3.495vac</t>
  </si>
  <si>
    <t>3.5int</t>
  </si>
  <si>
    <t>3.5vac</t>
  </si>
  <si>
    <t>3.505int</t>
  </si>
  <si>
    <t>3.505vac</t>
  </si>
  <si>
    <t>bulk diff</t>
  </si>
  <si>
    <t>3.51int</t>
  </si>
  <si>
    <t>3.51vac</t>
  </si>
  <si>
    <t>int_diff</t>
  </si>
  <si>
    <t>time (fs)</t>
  </si>
  <si>
    <t>time (s)</t>
  </si>
  <si>
    <t>net diff</t>
  </si>
  <si>
    <t>sum</t>
  </si>
  <si>
    <t>SLOPE</t>
  </si>
  <si>
    <t>Ang^2/s</t>
  </si>
  <si>
    <t>m^2/s</t>
  </si>
  <si>
    <t>D=r^2/6t</t>
  </si>
  <si>
    <t>vac_diff</t>
  </si>
  <si>
    <t>50 avg</t>
  </si>
  <si>
    <t>Int</t>
  </si>
  <si>
    <t>Vac</t>
  </si>
  <si>
    <t>Bulk Mod</t>
  </si>
  <si>
    <t>Int Diff</t>
  </si>
  <si>
    <t>Vac Diff</t>
  </si>
  <si>
    <t>Bulk Modulus</t>
  </si>
  <si>
    <t>Defect energies</t>
  </si>
  <si>
    <t>Diffusion Coefficients</t>
  </si>
  <si>
    <t>1/kT</t>
  </si>
  <si>
    <t>bulk diff msd</t>
  </si>
  <si>
    <t>dt</t>
  </si>
  <si>
    <t>intstd</t>
  </si>
  <si>
    <t>vacstd</t>
  </si>
  <si>
    <t>c int</t>
  </si>
  <si>
    <t>c vac</t>
  </si>
  <si>
    <t>Dint</t>
  </si>
  <si>
    <t>Dvac</t>
  </si>
  <si>
    <t>Dself</t>
  </si>
  <si>
    <t>adda1959</t>
  </si>
  <si>
    <t>TE</t>
  </si>
  <si>
    <t>Cp (eV/at-K)</t>
  </si>
  <si>
    <t>Cp (J/mol-K)</t>
  </si>
  <si>
    <t>Konings and Benes Cp</t>
  </si>
  <si>
    <t>T</t>
  </si>
  <si>
    <t>Cp</t>
  </si>
  <si>
    <t>My data</t>
  </si>
  <si>
    <t>% length increase w.r.t. 1100 K</t>
  </si>
  <si>
    <t>Touloukian</t>
  </si>
  <si>
    <t>Basak</t>
  </si>
  <si>
    <t>T=1000</t>
  </si>
  <si>
    <t>step</t>
  </si>
  <si>
    <t>E/at</t>
  </si>
  <si>
    <t>Birch</t>
  </si>
  <si>
    <t>INT</t>
  </si>
  <si>
    <t>VAC</t>
  </si>
  <si>
    <t>AA</t>
  </si>
  <si>
    <t>BB</t>
  </si>
  <si>
    <t>CC</t>
  </si>
  <si>
    <t>int diff</t>
  </si>
  <si>
    <t>msd</t>
  </si>
  <si>
    <t>net</t>
  </si>
  <si>
    <t>vac diff</t>
  </si>
  <si>
    <t>net *</t>
  </si>
  <si>
    <t>net*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</si>
</sst>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2708.8709839999997</c:v>
                </c:pt>
              </c:numCache>
            </c:numRef>
          </c:xVal>
          <c:yVal>
            <c:numRef>
              <c:f>'900'!$E$3:$E$10</c:f>
              <c:numCache>
                <c:formatCode>General</c:formatCode>
                <c:ptCount val="8"/>
                <c:pt idx="0">
                  <c:v>15.369093333333334</c:v>
                </c:pt>
                <c:pt idx="1">
                  <c:v>5.1220233333333374</c:v>
                </c:pt>
                <c:pt idx="2">
                  <c:v>-3.8348666666666666</c:v>
                </c:pt>
                <c:pt idx="3">
                  <c:v>-13.11</c:v>
                </c:pt>
                <c:pt idx="4">
                  <c:v>-21.423459999999999</c:v>
                </c:pt>
                <c:pt idx="5">
                  <c:v>-29.116680000000002</c:v>
                </c:pt>
                <c:pt idx="6">
                  <c:v>-37.45021666666667</c:v>
                </c:pt>
                <c:pt idx="7">
                  <c:v>9.0376000000000165E-2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F-CD4A-B07B-9389C11D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18241469816272E-2"/>
                  <c:y val="0.1726009769612131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'1200'!$H$37:$H$85</c:f>
              <c:numCache>
                <c:formatCode>General</c:formatCode>
                <c:ptCount val="49"/>
                <c:pt idx="0">
                  <c:v>0.36432476741067543</c:v>
                </c:pt>
                <c:pt idx="1">
                  <c:v>0.34132498394578181</c:v>
                </c:pt>
                <c:pt idx="2">
                  <c:v>0.4184979218028172</c:v>
                </c:pt>
                <c:pt idx="3">
                  <c:v>0.62170949559981958</c:v>
                </c:pt>
                <c:pt idx="4">
                  <c:v>0.81270212203560599</c:v>
                </c:pt>
                <c:pt idx="5">
                  <c:v>0.91334549460130243</c:v>
                </c:pt>
                <c:pt idx="6">
                  <c:v>0.86269971963465086</c:v>
                </c:pt>
                <c:pt idx="7">
                  <c:v>0.93764422154989824</c:v>
                </c:pt>
                <c:pt idx="8">
                  <c:v>1.1830287189729116</c:v>
                </c:pt>
                <c:pt idx="9">
                  <c:v>1.470264318662694</c:v>
                </c:pt>
                <c:pt idx="10">
                  <c:v>1.5205702876894995</c:v>
                </c:pt>
                <c:pt idx="11">
                  <c:v>1.6266466237434618</c:v>
                </c:pt>
                <c:pt idx="12">
                  <c:v>1.6868706760754542</c:v>
                </c:pt>
                <c:pt idx="13">
                  <c:v>1.7879274578450195</c:v>
                </c:pt>
                <c:pt idx="14">
                  <c:v>2.0027324219112628</c:v>
                </c:pt>
                <c:pt idx="15">
                  <c:v>1.9757952798759453</c:v>
                </c:pt>
                <c:pt idx="16">
                  <c:v>2.0685887020821019</c:v>
                </c:pt>
                <c:pt idx="17">
                  <c:v>2.1168034233129274</c:v>
                </c:pt>
                <c:pt idx="18">
                  <c:v>2.1115404926990395</c:v>
                </c:pt>
                <c:pt idx="19">
                  <c:v>2.0473170128910039</c:v>
                </c:pt>
                <c:pt idx="20">
                  <c:v>2.0518108921493652</c:v>
                </c:pt>
                <c:pt idx="21">
                  <c:v>1.9268342553461655</c:v>
                </c:pt>
                <c:pt idx="22">
                  <c:v>2.050597765677479</c:v>
                </c:pt>
                <c:pt idx="23">
                  <c:v>2.0636643322304424</c:v>
                </c:pt>
                <c:pt idx="24">
                  <c:v>2.2135031522723061</c:v>
                </c:pt>
                <c:pt idx="25">
                  <c:v>2.2384454246276966</c:v>
                </c:pt>
                <c:pt idx="26">
                  <c:v>2.4434760474818309</c:v>
                </c:pt>
                <c:pt idx="27">
                  <c:v>2.4599936529318653</c:v>
                </c:pt>
                <c:pt idx="28">
                  <c:v>2.5899534130195767</c:v>
                </c:pt>
                <c:pt idx="29">
                  <c:v>2.8335764752813772</c:v>
                </c:pt>
                <c:pt idx="30">
                  <c:v>3.0075522825268015</c:v>
                </c:pt>
                <c:pt idx="31">
                  <c:v>2.9306345237153968</c:v>
                </c:pt>
                <c:pt idx="32">
                  <c:v>2.8932084834557164</c:v>
                </c:pt>
                <c:pt idx="33">
                  <c:v>3.1774609466631376</c:v>
                </c:pt>
                <c:pt idx="34">
                  <c:v>3.3338491459473021</c:v>
                </c:pt>
                <c:pt idx="35">
                  <c:v>3.3118351180967016</c:v>
                </c:pt>
                <c:pt idx="36">
                  <c:v>3.291190830260911</c:v>
                </c:pt>
                <c:pt idx="37">
                  <c:v>3.3561747089298395</c:v>
                </c:pt>
                <c:pt idx="38">
                  <c:v>3.5730807699342457</c:v>
                </c:pt>
                <c:pt idx="39">
                  <c:v>3.6478892502313962</c:v>
                </c:pt>
                <c:pt idx="40">
                  <c:v>3.5824054648785157</c:v>
                </c:pt>
                <c:pt idx="41">
                  <c:v>3.771603411274111</c:v>
                </c:pt>
                <c:pt idx="42">
                  <c:v>3.9607827947594094</c:v>
                </c:pt>
                <c:pt idx="43">
                  <c:v>3.9772323424594949</c:v>
                </c:pt>
                <c:pt idx="44">
                  <c:v>4.0798353590566325</c:v>
                </c:pt>
                <c:pt idx="45">
                  <c:v>4.2762435165532677</c:v>
                </c:pt>
                <c:pt idx="46">
                  <c:v>4.5060344119165334</c:v>
                </c:pt>
                <c:pt idx="47">
                  <c:v>4.5004433683934666</c:v>
                </c:pt>
                <c:pt idx="48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6-C642-B465-EA92B0D9D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'1200'!$N$37:$N$86</c:f>
              <c:numCache>
                <c:formatCode>General</c:formatCode>
                <c:ptCount val="50"/>
                <c:pt idx="0">
                  <c:v>0.36639569924086135</c:v>
                </c:pt>
                <c:pt idx="1">
                  <c:v>0.57721984311063679</c:v>
                </c:pt>
                <c:pt idx="2">
                  <c:v>0.90325162852876417</c:v>
                </c:pt>
                <c:pt idx="3">
                  <c:v>0.92080209525788759</c:v>
                </c:pt>
                <c:pt idx="4">
                  <c:v>1.1198934468919659</c:v>
                </c:pt>
                <c:pt idx="5">
                  <c:v>1.4295446895715653</c:v>
                </c:pt>
                <c:pt idx="6">
                  <c:v>1.7498243955612258</c:v>
                </c:pt>
                <c:pt idx="7">
                  <c:v>2.1538967657068815</c:v>
                </c:pt>
                <c:pt idx="8">
                  <c:v>2.5014203618961091</c:v>
                </c:pt>
                <c:pt idx="9">
                  <c:v>2.9210863987881166</c:v>
                </c:pt>
                <c:pt idx="10">
                  <c:v>3.1944207427876798</c:v>
                </c:pt>
                <c:pt idx="11">
                  <c:v>3.4719707959164161</c:v>
                </c:pt>
                <c:pt idx="12">
                  <c:v>3.5632767507217924</c:v>
                </c:pt>
                <c:pt idx="13">
                  <c:v>3.8749995012483587</c:v>
                </c:pt>
                <c:pt idx="14">
                  <c:v>4.107874849104971</c:v>
                </c:pt>
                <c:pt idx="15">
                  <c:v>4.4122978106948176</c:v>
                </c:pt>
                <c:pt idx="16">
                  <c:v>4.6593096820246149</c:v>
                </c:pt>
                <c:pt idx="17">
                  <c:v>4.8482641307673786</c:v>
                </c:pt>
                <c:pt idx="18">
                  <c:v>5.0693306161098199</c:v>
                </c:pt>
                <c:pt idx="19">
                  <c:v>5.4235491354476624</c:v>
                </c:pt>
                <c:pt idx="20">
                  <c:v>5.7463163166688078</c:v>
                </c:pt>
                <c:pt idx="21">
                  <c:v>5.8886752526388291</c:v>
                </c:pt>
                <c:pt idx="22">
                  <c:v>6.1382058736912422</c:v>
                </c:pt>
                <c:pt idx="23">
                  <c:v>6.1302049530359</c:v>
                </c:pt>
                <c:pt idx="24">
                  <c:v>6.5986213079807925</c:v>
                </c:pt>
                <c:pt idx="25">
                  <c:v>7.1145563066900648</c:v>
                </c:pt>
                <c:pt idx="26">
                  <c:v>7.3775774788903989</c:v>
                </c:pt>
                <c:pt idx="27">
                  <c:v>7.3795240703173457</c:v>
                </c:pt>
                <c:pt idx="28">
                  <c:v>7.675001539076626</c:v>
                </c:pt>
                <c:pt idx="29">
                  <c:v>7.898537665552432</c:v>
                </c:pt>
                <c:pt idx="30">
                  <c:v>8.2137212118784291</c:v>
                </c:pt>
                <c:pt idx="31">
                  <c:v>8.4406336480823523</c:v>
                </c:pt>
                <c:pt idx="32">
                  <c:v>8.7830222800231592</c:v>
                </c:pt>
                <c:pt idx="33">
                  <c:v>9.078488484199859</c:v>
                </c:pt>
                <c:pt idx="34">
                  <c:v>9.2676896529058332</c:v>
                </c:pt>
                <c:pt idx="35">
                  <c:v>9.5849067835534285</c:v>
                </c:pt>
                <c:pt idx="36">
                  <c:v>9.7310726373975811</c:v>
                </c:pt>
                <c:pt idx="37">
                  <c:v>9.7934537396985437</c:v>
                </c:pt>
                <c:pt idx="38">
                  <c:v>10.01219048398149</c:v>
                </c:pt>
                <c:pt idx="39">
                  <c:v>10.432768624901316</c:v>
                </c:pt>
                <c:pt idx="40">
                  <c:v>10.792835850233592</c:v>
                </c:pt>
                <c:pt idx="41">
                  <c:v>10.926867567741144</c:v>
                </c:pt>
                <c:pt idx="42">
                  <c:v>11.009577110135846</c:v>
                </c:pt>
                <c:pt idx="43">
                  <c:v>11.226687611284273</c:v>
                </c:pt>
                <c:pt idx="44">
                  <c:v>11.581493747958451</c:v>
                </c:pt>
                <c:pt idx="45">
                  <c:v>11.972046479699465</c:v>
                </c:pt>
                <c:pt idx="46">
                  <c:v>12.074006640176961</c:v>
                </c:pt>
                <c:pt idx="47">
                  <c:v>12.551374797128483</c:v>
                </c:pt>
                <c:pt idx="48">
                  <c:v>12.903997212933319</c:v>
                </c:pt>
                <c:pt idx="49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6-C642-B465-EA92B0D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67168"/>
        <c:axId val="1084316576"/>
      </c:scatterChart>
      <c:valAx>
        <c:axId val="10856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16576"/>
        <c:crosses val="autoZero"/>
        <c:crossBetween val="midCat"/>
      </c:valAx>
      <c:valAx>
        <c:axId val="108431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2748.7066885119993</c:v>
                </c:pt>
              </c:numCache>
            </c:numRef>
          </c:xVal>
          <c:yVal>
            <c:numRef>
              <c:f>'1250'!$E$3:$E$10</c:f>
              <c:numCache>
                <c:formatCode>General</c:formatCode>
                <c:ptCount val="8"/>
                <c:pt idx="0">
                  <c:v>30.043136666666669</c:v>
                </c:pt>
                <c:pt idx="1">
                  <c:v>20.759593333333331</c:v>
                </c:pt>
                <c:pt idx="2">
                  <c:v>10.015559999999995</c:v>
                </c:pt>
                <c:pt idx="3">
                  <c:v>1.8539300000000001</c:v>
                </c:pt>
                <c:pt idx="4">
                  <c:v>-7.0715333333333321</c:v>
                </c:pt>
                <c:pt idx="5">
                  <c:v>-14.604433333333333</c:v>
                </c:pt>
                <c:pt idx="6">
                  <c:v>-23.479609999999997</c:v>
                </c:pt>
                <c:pt idx="7">
                  <c:v>-0.17941499999999996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C-E44C-9AEA-F150EDFB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2755.7768079999996</c:v>
                </c:pt>
              </c:numCache>
            </c:numRef>
          </c:xVal>
          <c:yVal>
            <c:numRef>
              <c:f>'1300'!$E$3:$E$10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-5.3735133333333307</c:v>
                </c:pt>
                <c:pt idx="5">
                  <c:v>-11.326333333333332</c:v>
                </c:pt>
                <c:pt idx="6">
                  <c:v>-19.754976666666664</c:v>
                </c:pt>
                <c:pt idx="7">
                  <c:v>-0.88136333333333339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1-E845-BD07-5877C4AB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2760.4969499520003</c:v>
                </c:pt>
              </c:numCache>
            </c:numRef>
          </c:xVal>
          <c:yVal>
            <c:numRef>
              <c:f>'1350'!$E$3:$E$10</c:f>
              <c:numCache>
                <c:formatCode>General</c:formatCode>
                <c:ptCount val="8"/>
                <c:pt idx="0">
                  <c:v>34.704856666666728</c:v>
                </c:pt>
                <c:pt idx="1">
                  <c:v>24.652833333333334</c:v>
                </c:pt>
                <c:pt idx="2">
                  <c:v>14.747279999999998</c:v>
                </c:pt>
                <c:pt idx="3">
                  <c:v>5.2839099999999961</c:v>
                </c:pt>
                <c:pt idx="4">
                  <c:v>-2.9059766666666662</c:v>
                </c:pt>
                <c:pt idx="5">
                  <c:v>-11.234646666666663</c:v>
                </c:pt>
                <c:pt idx="6">
                  <c:v>-19.307833333333331</c:v>
                </c:pt>
                <c:pt idx="7">
                  <c:v>-0.4280562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1-4D4E-8066-F2D62216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'1400'!$E$3:$E$10</c:f>
              <c:numCache>
                <c:formatCode>General</c:formatCode>
                <c:ptCount val="8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2-6F40-97C0-00252884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'1400'!$B$37:$B$86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'1400'!$H$37:$H$86</c:f>
              <c:numCache>
                <c:formatCode>General</c:formatCode>
                <c:ptCount val="50"/>
                <c:pt idx="0">
                  <c:v>0.5613287148050522</c:v>
                </c:pt>
                <c:pt idx="1">
                  <c:v>1.0053866768555646</c:v>
                </c:pt>
                <c:pt idx="2">
                  <c:v>1.5252312906492769</c:v>
                </c:pt>
                <c:pt idx="3">
                  <c:v>1.8688023581831372</c:v>
                </c:pt>
                <c:pt idx="4">
                  <c:v>2.0527808123526086</c:v>
                </c:pt>
                <c:pt idx="5">
                  <c:v>2.3756895457106406</c:v>
                </c:pt>
                <c:pt idx="6">
                  <c:v>2.1349654665594611</c:v>
                </c:pt>
                <c:pt idx="7">
                  <c:v>2.2776345423206643</c:v>
                </c:pt>
                <c:pt idx="8">
                  <c:v>3.0366432628626967</c:v>
                </c:pt>
                <c:pt idx="9">
                  <c:v>3.5421550603964991</c:v>
                </c:pt>
                <c:pt idx="10">
                  <c:v>3.8658483807269692</c:v>
                </c:pt>
                <c:pt idx="11">
                  <c:v>4.1586696114411614</c:v>
                </c:pt>
                <c:pt idx="12">
                  <c:v>4.5325968943557298</c:v>
                </c:pt>
                <c:pt idx="13">
                  <c:v>4.7881094605934553</c:v>
                </c:pt>
                <c:pt idx="14">
                  <c:v>5.1948423246099473</c:v>
                </c:pt>
                <c:pt idx="15">
                  <c:v>5.5314436577025363</c:v>
                </c:pt>
                <c:pt idx="16">
                  <c:v>5.8441854260787043</c:v>
                </c:pt>
                <c:pt idx="17">
                  <c:v>6.3764076240265561</c:v>
                </c:pt>
                <c:pt idx="18">
                  <c:v>7.3658499937891984</c:v>
                </c:pt>
                <c:pt idx="19">
                  <c:v>7.6124688487646717</c:v>
                </c:pt>
                <c:pt idx="20">
                  <c:v>8.245654676838214</c:v>
                </c:pt>
                <c:pt idx="21">
                  <c:v>8.4202755508898459</c:v>
                </c:pt>
                <c:pt idx="22">
                  <c:v>8.7048690821569039</c:v>
                </c:pt>
                <c:pt idx="23">
                  <c:v>8.9161043216498221</c:v>
                </c:pt>
                <c:pt idx="24">
                  <c:v>9.4458386973423938</c:v>
                </c:pt>
                <c:pt idx="25">
                  <c:v>9.9334883847141953</c:v>
                </c:pt>
                <c:pt idx="26">
                  <c:v>10.138527718891286</c:v>
                </c:pt>
                <c:pt idx="27">
                  <c:v>10.616255622197578</c:v>
                </c:pt>
                <c:pt idx="28">
                  <c:v>10.920715439817387</c:v>
                </c:pt>
                <c:pt idx="29">
                  <c:v>11.265654709669217</c:v>
                </c:pt>
                <c:pt idx="30">
                  <c:v>11.584846195286518</c:v>
                </c:pt>
                <c:pt idx="31">
                  <c:v>11.958016222143378</c:v>
                </c:pt>
                <c:pt idx="32">
                  <c:v>12.323567966698556</c:v>
                </c:pt>
                <c:pt idx="33">
                  <c:v>12.564671540992634</c:v>
                </c:pt>
                <c:pt idx="34">
                  <c:v>12.924684631144189</c:v>
                </c:pt>
                <c:pt idx="35">
                  <c:v>13.232799034943351</c:v>
                </c:pt>
                <c:pt idx="36">
                  <c:v>13.993897632317553</c:v>
                </c:pt>
                <c:pt idx="37">
                  <c:v>14.408057600916505</c:v>
                </c:pt>
                <c:pt idx="38">
                  <c:v>15.211861365970597</c:v>
                </c:pt>
                <c:pt idx="39">
                  <c:v>15.550231056058868</c:v>
                </c:pt>
                <c:pt idx="40">
                  <c:v>15.96083548904096</c:v>
                </c:pt>
                <c:pt idx="41">
                  <c:v>16.390376604834113</c:v>
                </c:pt>
                <c:pt idx="42">
                  <c:v>17.065678724842346</c:v>
                </c:pt>
                <c:pt idx="43">
                  <c:v>17.490277313416708</c:v>
                </c:pt>
                <c:pt idx="44">
                  <c:v>17.690982135507827</c:v>
                </c:pt>
                <c:pt idx="45">
                  <c:v>18.084269475396571</c:v>
                </c:pt>
                <c:pt idx="46">
                  <c:v>18.630036394027773</c:v>
                </c:pt>
                <c:pt idx="47">
                  <c:v>19.027016631703773</c:v>
                </c:pt>
                <c:pt idx="48">
                  <c:v>19.407033640763945</c:v>
                </c:pt>
                <c:pt idx="49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2-BF44-AA62-564E545ED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88672"/>
        <c:axId val="1731409552"/>
      </c:scatterChart>
      <c:valAx>
        <c:axId val="17313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09552"/>
        <c:crosses val="autoZero"/>
        <c:crossBetween val="midCat"/>
      </c:valAx>
      <c:valAx>
        <c:axId val="1731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'1400'!$B$98:$B$137</c:f>
              <c:numCache>
                <c:formatCode>General</c:formatCode>
                <c:ptCount val="4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</c:numCache>
            </c:numRef>
          </c:xVal>
          <c:yVal>
            <c:numRef>
              <c:f>'1400'!$H$98:$H$137</c:f>
              <c:numCache>
                <c:formatCode>General</c:formatCode>
                <c:ptCount val="40"/>
                <c:pt idx="0">
                  <c:v>0.52348091741590952</c:v>
                </c:pt>
                <c:pt idx="1">
                  <c:v>0.54477838586253102</c:v>
                </c:pt>
                <c:pt idx="2">
                  <c:v>0.53748200688583658</c:v>
                </c:pt>
                <c:pt idx="3">
                  <c:v>0.65150780470469516</c:v>
                </c:pt>
                <c:pt idx="4">
                  <c:v>0.7483046023508797</c:v>
                </c:pt>
                <c:pt idx="5">
                  <c:v>2.0077839238250093</c:v>
                </c:pt>
                <c:pt idx="6">
                  <c:v>2.0659415317509078</c:v>
                </c:pt>
                <c:pt idx="7">
                  <c:v>2.2974088197433531</c:v>
                </c:pt>
                <c:pt idx="8">
                  <c:v>2.2816846427654847</c:v>
                </c:pt>
                <c:pt idx="9">
                  <c:v>2.4208457119592932</c:v>
                </c:pt>
                <c:pt idx="10">
                  <c:v>2.4135846124412459</c:v>
                </c:pt>
                <c:pt idx="11">
                  <c:v>2.7167525708807183</c:v>
                </c:pt>
                <c:pt idx="12">
                  <c:v>3.1237168862557678</c:v>
                </c:pt>
                <c:pt idx="13">
                  <c:v>3.2257307632459487</c:v>
                </c:pt>
                <c:pt idx="14">
                  <c:v>3.4653667915401472</c:v>
                </c:pt>
                <c:pt idx="15">
                  <c:v>3.7383757582728498</c:v>
                </c:pt>
                <c:pt idx="16">
                  <c:v>4.1302794088407095</c:v>
                </c:pt>
                <c:pt idx="17">
                  <c:v>4.202219104266673</c:v>
                </c:pt>
                <c:pt idx="18">
                  <c:v>4.3057877288222102</c:v>
                </c:pt>
                <c:pt idx="19">
                  <c:v>4.2525393952349395</c:v>
                </c:pt>
                <c:pt idx="20">
                  <c:v>4.5962510881461709</c:v>
                </c:pt>
                <c:pt idx="21">
                  <c:v>4.8773461128748998</c:v>
                </c:pt>
                <c:pt idx="22">
                  <c:v>4.8520917323484243</c:v>
                </c:pt>
                <c:pt idx="23">
                  <c:v>5.0140718997743479</c:v>
                </c:pt>
                <c:pt idx="24">
                  <c:v>5.0023144125562773</c:v>
                </c:pt>
                <c:pt idx="25">
                  <c:v>5.4532832539263767</c:v>
                </c:pt>
                <c:pt idx="26">
                  <c:v>5.9784466292824661</c:v>
                </c:pt>
                <c:pt idx="27">
                  <c:v>6.4530026226565553</c:v>
                </c:pt>
                <c:pt idx="28">
                  <c:v>6.5096179555065659</c:v>
                </c:pt>
                <c:pt idx="29">
                  <c:v>6.6798720405606904</c:v>
                </c:pt>
                <c:pt idx="30">
                  <c:v>7.2316731175541795</c:v>
                </c:pt>
                <c:pt idx="31">
                  <c:v>7.6662034417931295</c:v>
                </c:pt>
                <c:pt idx="32">
                  <c:v>8.1765204177752793</c:v>
                </c:pt>
                <c:pt idx="33">
                  <c:v>8.5105638474975773</c:v>
                </c:pt>
                <c:pt idx="34">
                  <c:v>8.6850146638554868</c:v>
                </c:pt>
                <c:pt idx="35">
                  <c:v>8.9983957594019568</c:v>
                </c:pt>
                <c:pt idx="36">
                  <c:v>8.7481440424392147</c:v>
                </c:pt>
                <c:pt idx="37">
                  <c:v>8.8812854803888559</c:v>
                </c:pt>
                <c:pt idx="38">
                  <c:v>9.6307665631193249</c:v>
                </c:pt>
                <c:pt idx="39">
                  <c:v>10.126750722841564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BB4B-BB0E-E9A4E3D3D6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'1400'!$B$98:$B$135</c:f>
              <c:numCache>
                <c:formatCode>General</c:formatCode>
                <c:ptCount val="38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</c:numCache>
            </c:numRef>
          </c:xVal>
          <c:yVal>
            <c:numRef>
              <c:f>'1400'!$O$98:$O$135</c:f>
              <c:numCache>
                <c:formatCode>General</c:formatCode>
                <c:ptCount val="38"/>
                <c:pt idx="0">
                  <c:v>0.12561903226595961</c:v>
                </c:pt>
                <c:pt idx="1">
                  <c:v>0.35095368806447313</c:v>
                </c:pt>
                <c:pt idx="2">
                  <c:v>0.56701609805882169</c:v>
                </c:pt>
                <c:pt idx="3">
                  <c:v>1.7117471479823312</c:v>
                </c:pt>
                <c:pt idx="4">
                  <c:v>1.8093484557193968</c:v>
                </c:pt>
                <c:pt idx="5">
                  <c:v>1.8637473608704453</c:v>
                </c:pt>
                <c:pt idx="6">
                  <c:v>2.044764227103014</c:v>
                </c:pt>
                <c:pt idx="7">
                  <c:v>2.1814709315736573</c:v>
                </c:pt>
                <c:pt idx="8">
                  <c:v>2.7129591532898867</c:v>
                </c:pt>
                <c:pt idx="9">
                  <c:v>3.1246159285703463</c:v>
                </c:pt>
                <c:pt idx="10">
                  <c:v>3.5826803065878159</c:v>
                </c:pt>
                <c:pt idx="11">
                  <c:v>4.2485482478880856</c:v>
                </c:pt>
                <c:pt idx="12">
                  <c:v>4.2708334134336638</c:v>
                </c:pt>
                <c:pt idx="13">
                  <c:v>5.0720393520536033</c:v>
                </c:pt>
                <c:pt idx="14">
                  <c:v>5.3681843425019027</c:v>
                </c:pt>
                <c:pt idx="15">
                  <c:v>5.564525784575646</c:v>
                </c:pt>
                <c:pt idx="16">
                  <c:v>5.82846641653604</c:v>
                </c:pt>
                <c:pt idx="17">
                  <c:v>6.0233646302068538</c:v>
                </c:pt>
                <c:pt idx="18">
                  <c:v>6.4570544868433437</c:v>
                </c:pt>
                <c:pt idx="19">
                  <c:v>6.5688495106056086</c:v>
                </c:pt>
                <c:pt idx="20">
                  <c:v>6.6878665859477024</c:v>
                </c:pt>
                <c:pt idx="21">
                  <c:v>6.7775758630660041</c:v>
                </c:pt>
                <c:pt idx="22">
                  <c:v>7.0510064600999227</c:v>
                </c:pt>
                <c:pt idx="23">
                  <c:v>7.1863104619831786</c:v>
                </c:pt>
                <c:pt idx="24">
                  <c:v>7.5823627816682384</c:v>
                </c:pt>
                <c:pt idx="25">
                  <c:v>7.7285465205850112</c:v>
                </c:pt>
                <c:pt idx="26">
                  <c:v>8.0274484981546603</c:v>
                </c:pt>
                <c:pt idx="27">
                  <c:v>8.0821966801637792</c:v>
                </c:pt>
                <c:pt idx="28">
                  <c:v>8.7487151004299584</c:v>
                </c:pt>
                <c:pt idx="29">
                  <c:v>9.2426541091879777</c:v>
                </c:pt>
                <c:pt idx="30">
                  <c:v>9.4574087475256956</c:v>
                </c:pt>
                <c:pt idx="31">
                  <c:v>9.5080684355063045</c:v>
                </c:pt>
                <c:pt idx="32">
                  <c:v>9.8932375547512645</c:v>
                </c:pt>
                <c:pt idx="33">
                  <c:v>9.9404066983993449</c:v>
                </c:pt>
                <c:pt idx="34">
                  <c:v>10.194126429744591</c:v>
                </c:pt>
                <c:pt idx="35">
                  <c:v>11.208062536906439</c:v>
                </c:pt>
                <c:pt idx="36">
                  <c:v>12.25840819889741</c:v>
                </c:pt>
                <c:pt idx="37">
                  <c:v>12.582676177698527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BB4B-BB0E-E9A4E3D3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34143"/>
        <c:axId val="782833231"/>
      </c:scatterChart>
      <c:valAx>
        <c:axId val="7853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33231"/>
        <c:crosses val="autoZero"/>
        <c:crossBetween val="midCat"/>
      </c:valAx>
      <c:valAx>
        <c:axId val="78283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3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summary!$G$3:$G$10</c:f>
              <c:numCache>
                <c:formatCode>General</c:formatCode>
                <c:ptCount val="8"/>
                <c:pt idx="0">
                  <c:v>14.356961632451862</c:v>
                </c:pt>
                <c:pt idx="1">
                  <c:v>4.6969602781035613</c:v>
                </c:pt>
                <c:pt idx="2">
                  <c:v>0</c:v>
                </c:pt>
                <c:pt idx="3">
                  <c:v>-4.6101674226367919</c:v>
                </c:pt>
                <c:pt idx="4">
                  <c:v>-13.575687394399987</c:v>
                </c:pt>
                <c:pt idx="5">
                  <c:v>-22.210502389608049</c:v>
                </c:pt>
                <c:pt idx="6">
                  <c:v>-30.525164255290246</c:v>
                </c:pt>
                <c:pt idx="7">
                  <c:v>-38.529885760756613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B-E245-8A95-0A3D1E8EDA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summary!$G$23:$G$30</c:f>
              <c:numCache>
                <c:formatCode>General</c:formatCode>
                <c:ptCount val="8"/>
                <c:pt idx="0">
                  <c:v>19.522751105509485</c:v>
                </c:pt>
                <c:pt idx="1">
                  <c:v>9.5804559031835428</c:v>
                </c:pt>
                <c:pt idx="2">
                  <c:v>0</c:v>
                </c:pt>
                <c:pt idx="3">
                  <c:v>-1.8736924235712489</c:v>
                </c:pt>
                <c:pt idx="4">
                  <c:v>-9.2301545106150371</c:v>
                </c:pt>
                <c:pt idx="5">
                  <c:v>-18.121173820768835</c:v>
                </c:pt>
                <c:pt idx="6">
                  <c:v>-26.68386495898968</c:v>
                </c:pt>
                <c:pt idx="7">
                  <c:v>-34.928687891906392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B-E245-8A95-0A3D1E8EDA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summary!$G$43:$G$50</c:f>
              <c:numCache>
                <c:formatCode>General</c:formatCode>
                <c:ptCount val="8"/>
                <c:pt idx="0">
                  <c:v>23.635633075108995</c:v>
                </c:pt>
                <c:pt idx="1">
                  <c:v>13.918524452263053</c:v>
                </c:pt>
                <c:pt idx="2">
                  <c:v>4.5537675651776501</c:v>
                </c:pt>
                <c:pt idx="3">
                  <c:v>0</c:v>
                </c:pt>
                <c:pt idx="4">
                  <c:v>-4.4698592305116795</c:v>
                </c:pt>
                <c:pt idx="5">
                  <c:v>-13.163216271098424</c:v>
                </c:pt>
                <c:pt idx="6">
                  <c:v>-21.536814780017242</c:v>
                </c:pt>
                <c:pt idx="7">
                  <c:v>-29.600828626683516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B-E245-8A95-0A3D1E8EDA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summary!$G$63:$G$69</c:f>
              <c:numCache>
                <c:formatCode>General</c:formatCode>
                <c:ptCount val="7"/>
                <c:pt idx="0">
                  <c:v>28.184198089049467</c:v>
                </c:pt>
                <c:pt idx="1">
                  <c:v>18.441179025059942</c:v>
                </c:pt>
                <c:pt idx="2">
                  <c:v>9.0501788183700995</c:v>
                </c:pt>
                <c:pt idx="3">
                  <c:v>0</c:v>
                </c:pt>
                <c:pt idx="4">
                  <c:v>-8.7201945845096223</c:v>
                </c:pt>
                <c:pt idx="5">
                  <c:v>-17.12089393251739</c:v>
                </c:pt>
                <c:pt idx="6">
                  <c:v>-25.21225060677564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B-E245-8A95-0A3D1E8EDA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summary!$G$82:$G$89</c:f>
              <c:numCache>
                <c:formatCode>General</c:formatCode>
                <c:ptCount val="8"/>
                <c:pt idx="0">
                  <c:v>31.499648519580269</c:v>
                </c:pt>
                <c:pt idx="1">
                  <c:v>22.082665124953422</c:v>
                </c:pt>
                <c:pt idx="2">
                  <c:v>13.004712761658704</c:v>
                </c:pt>
                <c:pt idx="3">
                  <c:v>4.2550200279296071</c:v>
                </c:pt>
                <c:pt idx="4">
                  <c:v>0</c:v>
                </c:pt>
                <c:pt idx="5">
                  <c:v>-4.1768380788276946</c:v>
                </c:pt>
                <c:pt idx="6">
                  <c:v>-12.30095184586961</c:v>
                </c:pt>
                <c:pt idx="7">
                  <c:v>-20.127088111057795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B-E245-8A95-0A3D1E8EDA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summary!$G$102:$G$108</c:f>
              <c:numCache>
                <c:formatCode>General</c:formatCode>
                <c:ptCount val="7"/>
                <c:pt idx="0">
                  <c:v>36.504207668489542</c:v>
                </c:pt>
                <c:pt idx="1">
                  <c:v>26.870612055380096</c:v>
                </c:pt>
                <c:pt idx="2">
                  <c:v>17.582631856324696</c:v>
                </c:pt>
                <c:pt idx="3">
                  <c:v>8.6292995212665407</c:v>
                </c:pt>
                <c:pt idx="4">
                  <c:v>0</c:v>
                </c:pt>
                <c:pt idx="5">
                  <c:v>-8.315541143323621</c:v>
                </c:pt>
                <c:pt idx="6">
                  <c:v>-16.32726919068935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F54A-BC3D-4316078BCE6B}"/>
            </c:ext>
          </c:extLst>
        </c:ser>
        <c:ser>
          <c:idx val="6"/>
          <c:order val="6"/>
          <c:tx>
            <c:v>900 K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summary!$C$3:$C$10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2708.8709839999997</c:v>
                </c:pt>
                <c:pt idx="3">
                  <c:v>2720.5471360000006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summary!$F$3:$F$10</c:f>
              <c:numCache>
                <c:formatCode>General</c:formatCode>
                <c:ptCount val="8"/>
                <c:pt idx="0">
                  <c:v>15.66525</c:v>
                </c:pt>
                <c:pt idx="1">
                  <c:v>4.9066000000000045</c:v>
                </c:pt>
                <c:pt idx="2">
                  <c:v>0.18177555555555575</c:v>
                </c:pt>
                <c:pt idx="3">
                  <c:v>-3.7190599999999998</c:v>
                </c:pt>
                <c:pt idx="4">
                  <c:v>-12.84609</c:v>
                </c:pt>
                <c:pt idx="5">
                  <c:v>-21.423459999999999</c:v>
                </c:pt>
                <c:pt idx="6">
                  <c:v>-28.302035</c:v>
                </c:pt>
                <c:pt idx="7">
                  <c:v>-37.650199999999998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6-1C48-833C-D9DE9EF93607}"/>
            </c:ext>
          </c:extLst>
        </c:ser>
        <c:ser>
          <c:idx val="7"/>
          <c:order val="7"/>
          <c:tx>
            <c:v>1000 K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summary!$C$23:$C$30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2725.2269752319999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summary!$F$23:$F$30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-1.7976160000000001</c:v>
                </c:pt>
                <c:pt idx="4">
                  <c:v>-8.6523133333333409</c:v>
                </c:pt>
                <c:pt idx="5">
                  <c:v>-17.773023333333331</c:v>
                </c:pt>
                <c:pt idx="6">
                  <c:v>-25.177779999999998</c:v>
                </c:pt>
                <c:pt idx="7">
                  <c:v>-33.462683333333302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6-1C48-833C-D9DE9EF93607}"/>
            </c:ext>
          </c:extLst>
        </c:ser>
        <c:ser>
          <c:idx val="8"/>
          <c:order val="8"/>
          <c:tx>
            <c:v>1100 K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summary!$C$43:$C$50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2732.2567920000001</c:v>
                </c:pt>
                <c:pt idx="4">
                  <c:v>2744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summary!$F$43:$F$50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3.2743999999999815E-2</c:v>
                </c:pt>
                <c:pt idx="4">
                  <c:v>-5.5719166666666569</c:v>
                </c:pt>
                <c:pt idx="5">
                  <c:v>-13.357643333333334</c:v>
                </c:pt>
                <c:pt idx="6">
                  <c:v>-21.823496666666667</c:v>
                </c:pt>
                <c:pt idx="7">
                  <c:v>-28.837599999999998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6-1C48-833C-D9DE9EF93607}"/>
            </c:ext>
          </c:extLst>
        </c:ser>
        <c:ser>
          <c:idx val="9"/>
          <c:order val="9"/>
          <c:tx>
            <c:v>1200 K</c:v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summary!$C$63:$C$69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summary!$F$63:$F$69</c:f>
              <c:numCache>
                <c:formatCode>General</c:formatCode>
                <c:ptCount val="7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6-1C48-833C-D9DE9EF93607}"/>
            </c:ext>
          </c:extLst>
        </c:ser>
        <c:ser>
          <c:idx val="10"/>
          <c:order val="10"/>
          <c:tx>
            <c:v>1300 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summary!$C$82:$C$89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2755.7768079999996</c:v>
                </c:pt>
                <c:pt idx="5">
                  <c:v>2767.5872639999993</c:v>
                </c:pt>
                <c:pt idx="6">
                  <c:v>2791.3093119999999</c:v>
                </c:pt>
                <c:pt idx="7">
                  <c:v>2815.1665279999997</c:v>
                </c:pt>
              </c:numCache>
            </c:numRef>
          </c:xVal>
          <c:yVal>
            <c:numRef>
              <c:f>summary!$F$82:$F$89</c:f>
              <c:numCache>
                <c:formatCode>General</c:formatCode>
                <c:ptCount val="8"/>
                <c:pt idx="0">
                  <c:v>31.662350000000004</c:v>
                </c:pt>
                <c:pt idx="1">
                  <c:v>22.707599999999999</c:v>
                </c:pt>
                <c:pt idx="2">
                  <c:v>12.594293333333335</c:v>
                </c:pt>
                <c:pt idx="3">
                  <c:v>4.3795966666666706</c:v>
                </c:pt>
                <c:pt idx="4">
                  <c:v>-0.88136333333333339</c:v>
                </c:pt>
                <c:pt idx="5">
                  <c:v>-5.3735133333333307</c:v>
                </c:pt>
                <c:pt idx="6">
                  <c:v>-11.326333333333332</c:v>
                </c:pt>
                <c:pt idx="7">
                  <c:v>-19.754976666666664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86-1C48-833C-D9DE9EF93607}"/>
            </c:ext>
          </c:extLst>
        </c:ser>
        <c:ser>
          <c:idx val="11"/>
          <c:order val="11"/>
          <c:tx>
            <c:v>1400 K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summary!$C$102:$C$108</c:f>
              <c:numCache>
                <c:formatCode>General</c:formatCode>
                <c:ptCount val="7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summary!$F$102:$F$108</c:f>
              <c:numCache>
                <c:formatCode>General</c:formatCode>
                <c:ptCount val="7"/>
                <c:pt idx="0">
                  <c:v>36.548976666666697</c:v>
                </c:pt>
                <c:pt idx="1">
                  <c:v>26.200573333333335</c:v>
                </c:pt>
                <c:pt idx="2">
                  <c:v>17.669156666666666</c:v>
                </c:pt>
                <c:pt idx="3">
                  <c:v>7.3069233333333301</c:v>
                </c:pt>
                <c:pt idx="4">
                  <c:v>-0.83485444444444457</c:v>
                </c:pt>
                <c:pt idx="5">
                  <c:v>-9.3894633333333335</c:v>
                </c:pt>
                <c:pt idx="6">
                  <c:v>-16.838739999999998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86-1C48-833C-D9DE9EF9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61887"/>
        <c:axId val="1782535119"/>
      </c:scatterChart>
      <c:valAx>
        <c:axId val="183736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82535119"/>
        <c:crosses val="autoZero"/>
        <c:crossBetween val="midCat"/>
      </c:valAx>
      <c:valAx>
        <c:axId val="17825351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7361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621473097112863"/>
          <c:y val="6.2055263925342677E-2"/>
          <c:w val="0.22207868547681542"/>
          <c:h val="0.343482064741907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summary!$M$19:$M$29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summary!$N$19:$N$29</c:f>
              <c:numCache>
                <c:formatCode>0.0</c:formatCode>
                <c:ptCount val="11"/>
                <c:pt idx="0">
                  <c:v>108.11234779581574</c:v>
                </c:pt>
                <c:pt idx="1">
                  <c:v>108.83669681806073</c:v>
                </c:pt>
                <c:pt idx="2">
                  <c:v>109.39304516725701</c:v>
                </c:pt>
                <c:pt idx="3">
                  <c:v>106.55238065913008</c:v>
                </c:pt>
                <c:pt idx="4">
                  <c:v>105.11998104737805</c:v>
                </c:pt>
                <c:pt idx="5">
                  <c:v>101.55676406404082</c:v>
                </c:pt>
                <c:pt idx="6">
                  <c:v>103.63978239999994</c:v>
                </c:pt>
                <c:pt idx="7">
                  <c:v>103.36800540206653</c:v>
                </c:pt>
                <c:pt idx="8">
                  <c:v>98.507297489584161</c:v>
                </c:pt>
                <c:pt idx="9">
                  <c:v>101.45596401969001</c:v>
                </c:pt>
                <c:pt idx="10">
                  <c:v>99.107608051507583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9-2D4D-BEA5-E517422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Bulk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plus>
            <c:minus>
              <c:numRef>
                <c:f>summary!$O$33:$O$43</c:f>
                <c:numCache>
                  <c:formatCode>General</c:formatCode>
                  <c:ptCount val="11"/>
                  <c:pt idx="0">
                    <c:v>0.12071450806989978</c:v>
                  </c:pt>
                  <c:pt idx="1">
                    <c:v>0.13304558241862424</c:v>
                  </c:pt>
                  <c:pt idx="2">
                    <c:v>0.11289786807961708</c:v>
                  </c:pt>
                  <c:pt idx="3">
                    <c:v>0.11122792699565666</c:v>
                  </c:pt>
                  <c:pt idx="4">
                    <c:v>0.10663356547702674</c:v>
                  </c:pt>
                  <c:pt idx="5">
                    <c:v>0.12151190747213192</c:v>
                  </c:pt>
                  <c:pt idx="6">
                    <c:v>0.1145161551930699</c:v>
                  </c:pt>
                  <c:pt idx="7">
                    <c:v>0.13006148894283676</c:v>
                  </c:pt>
                  <c:pt idx="8">
                    <c:v>0.12257141391169632</c:v>
                  </c:pt>
                  <c:pt idx="9">
                    <c:v>0.15995479899705273</c:v>
                  </c:pt>
                  <c:pt idx="10">
                    <c:v>0.1488120028956984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summary!$M$33:$M$43</c:f>
              <c:numCache>
                <c:formatCode>0.00</c:formatCode>
                <c:ptCount val="11"/>
                <c:pt idx="0">
                  <c:v>0.38325170756252191</c:v>
                </c:pt>
                <c:pt idx="1">
                  <c:v>0.27018867010428949</c:v>
                </c:pt>
                <c:pt idx="2">
                  <c:v>0.30593369666712533</c:v>
                </c:pt>
                <c:pt idx="3">
                  <c:v>0.25951585317170611</c:v>
                </c:pt>
                <c:pt idx="4">
                  <c:v>0.18417329218937084</c:v>
                </c:pt>
                <c:pt idx="5">
                  <c:v>0.12473269810288912</c:v>
                </c:pt>
                <c:pt idx="6">
                  <c:v>0.24121846733896746</c:v>
                </c:pt>
                <c:pt idx="7">
                  <c:v>0.26053819935009415</c:v>
                </c:pt>
                <c:pt idx="8">
                  <c:v>0.25372150435941876</c:v>
                </c:pt>
                <c:pt idx="9">
                  <c:v>0.41439365835708486</c:v>
                </c:pt>
                <c:pt idx="10">
                  <c:v>0.345944852683715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9842-8BF3-34A59633EB9C}"/>
            </c:ext>
          </c:extLst>
        </c:ser>
        <c:ser>
          <c:idx val="1"/>
          <c:order val="1"/>
          <c:tx>
            <c:v>Vacancy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plus>
            <c:minus>
              <c:numRef>
                <c:f>summary!$P$33:$P$43</c:f>
                <c:numCache>
                  <c:formatCode>General</c:formatCode>
                  <c:ptCount val="11"/>
                  <c:pt idx="0">
                    <c:v>0.10841015430550535</c:v>
                  </c:pt>
                  <c:pt idx="1">
                    <c:v>0.13121740608413507</c:v>
                  </c:pt>
                  <c:pt idx="2">
                    <c:v>0.12032936381191199</c:v>
                  </c:pt>
                  <c:pt idx="3">
                    <c:v>0.11393277551936512</c:v>
                  </c:pt>
                  <c:pt idx="4">
                    <c:v>0.1062629225947756</c:v>
                  </c:pt>
                  <c:pt idx="5">
                    <c:v>0.14220146151122554</c:v>
                  </c:pt>
                  <c:pt idx="6">
                    <c:v>0.10633487541927891</c:v>
                  </c:pt>
                  <c:pt idx="7">
                    <c:v>0.11524537768772647</c:v>
                  </c:pt>
                  <c:pt idx="8">
                    <c:v>0.12531891962258732</c:v>
                  </c:pt>
                  <c:pt idx="9">
                    <c:v>0.1625505540779503</c:v>
                  </c:pt>
                  <c:pt idx="10">
                    <c:v>0.17557977107157782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summary!$L$33:$L$43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summary!$N$33:$N$43</c:f>
              <c:numCache>
                <c:formatCode>0.00</c:formatCode>
                <c:ptCount val="11"/>
                <c:pt idx="0">
                  <c:v>1.0954145144373797</c:v>
                </c:pt>
                <c:pt idx="1">
                  <c:v>0.91101603018228161</c:v>
                </c:pt>
                <c:pt idx="2">
                  <c:v>1.1828579474545222</c:v>
                </c:pt>
                <c:pt idx="3">
                  <c:v>1.1933168974946966</c:v>
                </c:pt>
                <c:pt idx="4">
                  <c:v>1.0452690073182112</c:v>
                </c:pt>
                <c:pt idx="5">
                  <c:v>1.1623169791630517</c:v>
                </c:pt>
                <c:pt idx="6">
                  <c:v>1.2329225096405025</c:v>
                </c:pt>
                <c:pt idx="7">
                  <c:v>1.2293589394844275</c:v>
                </c:pt>
                <c:pt idx="8">
                  <c:v>1.5783658876398476</c:v>
                </c:pt>
                <c:pt idx="9">
                  <c:v>1.75015863376575</c:v>
                </c:pt>
                <c:pt idx="10">
                  <c:v>2.0129556164997666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6-9842-8BF3-34A59633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ax val="15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535843175853019"/>
          <c:y val="8.3911490230387895E-2"/>
          <c:w val="0.2624193460192476"/>
          <c:h val="0.184028871391076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2713.5374273920002</c:v>
                </c:pt>
              </c:numCache>
            </c:numRef>
          </c:xVal>
          <c:yVal>
            <c:numRef>
              <c:f>'950'!$E$3:$E$10</c:f>
              <c:numCache>
                <c:formatCode>General</c:formatCode>
                <c:ptCount val="8"/>
                <c:pt idx="0">
                  <c:v>16.975540000000002</c:v>
                </c:pt>
                <c:pt idx="1">
                  <c:v>6.8977599999999999</c:v>
                </c:pt>
                <c:pt idx="2">
                  <c:v>-2.7281300000000002</c:v>
                </c:pt>
                <c:pt idx="3">
                  <c:v>-11.559125</c:v>
                </c:pt>
                <c:pt idx="4">
                  <c:v>-19.433810000000001</c:v>
                </c:pt>
                <c:pt idx="5">
                  <c:v>-27.927225</c:v>
                </c:pt>
                <c:pt idx="6">
                  <c:v>-34.992620000000002</c:v>
                </c:pt>
                <c:pt idx="7">
                  <c:v>0.12959500000000046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A-9D4E-9D27-19713D0B2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923865425912669"/>
                  <c:y val="3.222374590816597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summary!$N$50:$N$60</c:f>
              <c:numCache>
                <c:formatCode>General</c:formatCode>
                <c:ptCount val="11"/>
                <c:pt idx="0">
                  <c:v>1.9851898485992315E-11</c:v>
                </c:pt>
                <c:pt idx="1">
                  <c:v>1.0744803536650058E-11</c:v>
                </c:pt>
                <c:pt idx="2">
                  <c:v>3.135E-11</c:v>
                </c:pt>
                <c:pt idx="3">
                  <c:v>1.0443688835973109E-11</c:v>
                </c:pt>
                <c:pt idx="4">
                  <c:v>6.1883333333333329E-11</c:v>
                </c:pt>
                <c:pt idx="5">
                  <c:v>3.4855324870010052E-11</c:v>
                </c:pt>
                <c:pt idx="6">
                  <c:v>2.7199999999999997E-11</c:v>
                </c:pt>
                <c:pt idx="7">
                  <c:v>3.5235140433095715E-11</c:v>
                </c:pt>
                <c:pt idx="8">
                  <c:v>6.8759079771263418E-11</c:v>
                </c:pt>
                <c:pt idx="9">
                  <c:v>6.5751277096929967E-11</c:v>
                </c:pt>
                <c:pt idx="10">
                  <c:v>1.3309759445820673E-10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154E-9B7C-85CF80A7FD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78273549139691E-2"/>
                  <c:y val="-0.3355690765926986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summary!$O$50:$O$60</c:f>
              <c:numCache>
                <c:formatCode>General</c:formatCode>
                <c:ptCount val="11"/>
                <c:pt idx="0">
                  <c:v>3.0842827211758777E-11</c:v>
                </c:pt>
                <c:pt idx="1">
                  <c:v>3.5510950072419354E-11</c:v>
                </c:pt>
                <c:pt idx="2">
                  <c:v>2.4849999999999997E-11</c:v>
                </c:pt>
                <c:pt idx="3">
                  <c:v>1.5946511552252944E-11</c:v>
                </c:pt>
                <c:pt idx="4">
                  <c:v>5.3666666666666662E-11</c:v>
                </c:pt>
                <c:pt idx="5">
                  <c:v>5.2640733473842473E-11</c:v>
                </c:pt>
                <c:pt idx="6">
                  <c:v>8.5916666666666654E-11</c:v>
                </c:pt>
                <c:pt idx="7">
                  <c:v>8.8814466596709231E-11</c:v>
                </c:pt>
                <c:pt idx="8">
                  <c:v>6.5078698732492441E-11</c:v>
                </c:pt>
                <c:pt idx="9">
                  <c:v>1.0009121170846803E-10</c:v>
                </c:pt>
                <c:pt idx="10">
                  <c:v>1.2182902926999616E-10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7-154E-9B7C-85CF80A7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summary!$P$3:$P$13</c:f>
              <c:numCache>
                <c:formatCode>General</c:formatCode>
                <c:ptCount val="11"/>
                <c:pt idx="0">
                  <c:v>-1391.9446652879999</c:v>
                </c:pt>
                <c:pt idx="1">
                  <c:v>-1390.7508151408165</c:v>
                </c:pt>
                <c:pt idx="2">
                  <c:v>-1389.5369875244894</c:v>
                </c:pt>
                <c:pt idx="3">
                  <c:v>-1388.477128598</c:v>
                </c:pt>
                <c:pt idx="4">
                  <c:v>-1387.3638782100004</c:v>
                </c:pt>
                <c:pt idx="5">
                  <c:v>-1386.3240105979594</c:v>
                </c:pt>
                <c:pt idx="6">
                  <c:v>-1385.3287255500002</c:v>
                </c:pt>
                <c:pt idx="7">
                  <c:v>-1384.3500669354169</c:v>
                </c:pt>
                <c:pt idx="8">
                  <c:v>-1383.3867789259998</c:v>
                </c:pt>
                <c:pt idx="9">
                  <c:v>-1382.444699934</c:v>
                </c:pt>
                <c:pt idx="10">
                  <c:v>-1381.3703425919998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3-DF45-AAE5-DFFAA9E2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summary!$C$113:$C$123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summary!$D$113:$D$123</c:f>
              <c:numCache>
                <c:formatCode>General</c:formatCode>
                <c:ptCount val="11"/>
                <c:pt idx="0">
                  <c:v>0.4310547877410294</c:v>
                </c:pt>
                <c:pt idx="1">
                  <c:v>0.45134496523730572</c:v>
                </c:pt>
                <c:pt idx="2">
                  <c:v>0.48728844579124081</c:v>
                </c:pt>
                <c:pt idx="3">
                  <c:v>0.52907992821439476</c:v>
                </c:pt>
                <c:pt idx="4">
                  <c:v>0.4726560390440121</c:v>
                </c:pt>
                <c:pt idx="5">
                  <c:v>0.52382006493674438</c:v>
                </c:pt>
                <c:pt idx="6">
                  <c:v>0.5547631691517676</c:v>
                </c:pt>
                <c:pt idx="7">
                  <c:v>0.52297183291158178</c:v>
                </c:pt>
                <c:pt idx="8">
                  <c:v>0.56013162099190006</c:v>
                </c:pt>
                <c:pt idx="9">
                  <c:v>0.5915101698259676</c:v>
                </c:pt>
                <c:pt idx="10">
                  <c:v>0.6160151038178977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B-B346-9589-842789B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39168"/>
        <c:axId val="1932939984"/>
      </c:scatterChart>
      <c:valAx>
        <c:axId val="1932939168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984"/>
        <c:crosses val="autoZero"/>
        <c:crossBetween val="midCat"/>
      </c:valAx>
      <c:valAx>
        <c:axId val="193293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summary!$M$3:$M$13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summary!$O$3:$O$13</c:f>
              <c:numCache>
                <c:formatCode>General</c:formatCode>
                <c:ptCount val="11"/>
                <c:pt idx="0">
                  <c:v>3.4849999999999999</c:v>
                </c:pt>
                <c:pt idx="1">
                  <c:v>3.4870000000000001</c:v>
                </c:pt>
                <c:pt idx="2">
                  <c:v>3.49</c:v>
                </c:pt>
                <c:pt idx="3">
                  <c:v>3.4929999999999999</c:v>
                </c:pt>
                <c:pt idx="4">
                  <c:v>3.4950000000000001</c:v>
                </c:pt>
                <c:pt idx="5">
                  <c:v>3.4969999999999999</c:v>
                </c:pt>
                <c:pt idx="6">
                  <c:v>3.5</c:v>
                </c:pt>
                <c:pt idx="7">
                  <c:v>3.5019999999999998</c:v>
                </c:pt>
                <c:pt idx="8">
                  <c:v>3.5049999999999999</c:v>
                </c:pt>
                <c:pt idx="9">
                  <c:v>3.5070000000000001</c:v>
                </c:pt>
                <c:pt idx="10">
                  <c:v>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2-CB4F-9301-8A3F48A9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7.536323444008076E-13</c:v>
                </c:pt>
                <c:pt idx="1">
                  <c:v>4.8455130506162776E-13</c:v>
                </c:pt>
                <c:pt idx="2">
                  <c:v>1.6506791998719261E-12</c:v>
                </c:pt>
                <c:pt idx="3">
                  <c:v>6.3267411250076864E-13</c:v>
                </c:pt>
                <c:pt idx="4">
                  <c:v>4.2584101867288911E-12</c:v>
                </c:pt>
                <c:pt idx="5">
                  <c:v>2.6947288476282865E-12</c:v>
                </c:pt>
                <c:pt idx="6">
                  <c:v>2.3402286542366535E-12</c:v>
                </c:pt>
                <c:pt idx="7">
                  <c:v>3.3443339970579642E-12</c:v>
                </c:pt>
                <c:pt idx="8">
                  <c:v>7.1434758770386171E-12</c:v>
                </c:pt>
                <c:pt idx="9">
                  <c:v>7.4307753394208338E-12</c:v>
                </c:pt>
                <c:pt idx="10">
                  <c:v>1.6258458671622001E-11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D-9445-9709-D67456434F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30225169222268"/>
                  <c:y val="1.29094045828541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0D-9445-9709-D6745643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summary!$W$73:$W$83</c:f>
              <c:numCache>
                <c:formatCode>General</c:formatCode>
                <c:ptCount val="11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</c:numCache>
            </c:numRef>
          </c:xVal>
          <c:yVal>
            <c:numRef>
              <c:f>summary!$Y$73:$Y$83</c:f>
              <c:numCache>
                <c:formatCode>General</c:formatCode>
                <c:ptCount val="11"/>
                <c:pt idx="0">
                  <c:v>-0.28612303290415536</c:v>
                </c:pt>
                <c:pt idx="1">
                  <c:v>-0.22889842632331922</c:v>
                </c:pt>
                <c:pt idx="2">
                  <c:v>-0.14306151645207132</c:v>
                </c:pt>
                <c:pt idx="3">
                  <c:v>-5.7224606580836154E-2</c:v>
                </c:pt>
                <c:pt idx="4">
                  <c:v>0</c:v>
                </c:pt>
                <c:pt idx="5">
                  <c:v>5.7224606580823449E-2</c:v>
                </c:pt>
                <c:pt idx="6">
                  <c:v>0.14306151645207132</c:v>
                </c:pt>
                <c:pt idx="7">
                  <c:v>0.20028612303289481</c:v>
                </c:pt>
                <c:pt idx="8">
                  <c:v>0.28612303290414265</c:v>
                </c:pt>
                <c:pt idx="9">
                  <c:v>0.34334763948497882</c:v>
                </c:pt>
                <c:pt idx="10">
                  <c:v>0.42918454935621397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184B-9AEB-4BFD90C49AB8}"/>
            </c:ext>
          </c:extLst>
        </c:ser>
        <c:ser>
          <c:idx val="1"/>
          <c:order val="1"/>
          <c:tx>
            <c:v>Touloukian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summary!$S$73:$S$76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summary!$T$73:$T$76</c:f>
              <c:numCache>
                <c:formatCode>General</c:formatCode>
                <c:ptCount val="4"/>
                <c:pt idx="0">
                  <c:v>0</c:v>
                </c:pt>
                <c:pt idx="1">
                  <c:v>0.22423447775637767</c:v>
                </c:pt>
                <c:pt idx="2">
                  <c:v>0.44831548401956034</c:v>
                </c:pt>
                <c:pt idx="3">
                  <c:v>0.67151539947790884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3-184B-9AEB-4BFD90C49AB8}"/>
            </c:ext>
          </c:extLst>
        </c:ser>
        <c:ser>
          <c:idx val="2"/>
          <c:order val="2"/>
          <c:tx>
            <c:v>Basak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summary!$S$73:$S$74</c:f>
              <c:numCache>
                <c:formatCode>General</c:formatCode>
                <c:ptCount val="2"/>
                <c:pt idx="0">
                  <c:v>1100</c:v>
                </c:pt>
                <c:pt idx="1">
                  <c:v>1200</c:v>
                </c:pt>
              </c:numCache>
            </c:numRef>
          </c:xVal>
          <c:yVal>
            <c:numRef>
              <c:f>summary!$U$73:$U$74</c:f>
              <c:numCache>
                <c:formatCode>General</c:formatCode>
                <c:ptCount val="2"/>
                <c:pt idx="0">
                  <c:v>0</c:v>
                </c:pt>
                <c:pt idx="1">
                  <c:v>0.133246073915431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3-184B-9AEB-4BFD90C4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600"/>
        <c:axId val="19088544"/>
      </c:scatterChart>
      <c:valAx>
        <c:axId val="1779160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88544"/>
        <c:crosses val="autoZero"/>
        <c:crossBetween val="midCat"/>
      </c:valAx>
      <c:valAx>
        <c:axId val="19088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D</a:t>
                </a:r>
                <a:r>
                  <a:rPr lang="en-US"/>
                  <a:t>V/V0 x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91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556889763779525"/>
          <c:y val="9.9608759842519684E-2"/>
          <c:w val="0.30998665791776026"/>
          <c:h val="0.234810258092738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summary!$P$73:$P$82</c:f>
              <c:numCache>
                <c:formatCode>General</c:formatCode>
                <c:ptCount val="10"/>
                <c:pt idx="0">
                  <c:v>925</c:v>
                </c:pt>
                <c:pt idx="1">
                  <c:v>975</c:v>
                </c:pt>
                <c:pt idx="2">
                  <c:v>1025</c:v>
                </c:pt>
                <c:pt idx="3">
                  <c:v>1075</c:v>
                </c:pt>
                <c:pt idx="4">
                  <c:v>1125</c:v>
                </c:pt>
                <c:pt idx="5">
                  <c:v>1175</c:v>
                </c:pt>
                <c:pt idx="6">
                  <c:v>1225</c:v>
                </c:pt>
                <c:pt idx="7">
                  <c:v>1275</c:v>
                </c:pt>
                <c:pt idx="8">
                  <c:v>1325</c:v>
                </c:pt>
                <c:pt idx="9">
                  <c:v>1375</c:v>
                </c:pt>
              </c:numCache>
            </c:numRef>
          </c:xVal>
          <c:yVal>
            <c:numRef>
              <c:f>summary!$O$73:$O$82</c:f>
              <c:numCache>
                <c:formatCode>General</c:formatCode>
                <c:ptCount val="10"/>
                <c:pt idx="0">
                  <c:v>30.46982652171706</c:v>
                </c:pt>
                <c:pt idx="1">
                  <c:v>30.771002476455635</c:v>
                </c:pt>
                <c:pt idx="2">
                  <c:v>28.449804189113202</c:v>
                </c:pt>
                <c:pt idx="3">
                  <c:v>29.254722183459869</c:v>
                </c:pt>
                <c:pt idx="4">
                  <c:v>28.148419505589739</c:v>
                </c:pt>
                <c:pt idx="5">
                  <c:v>27.476302521931945</c:v>
                </c:pt>
                <c:pt idx="6">
                  <c:v>27.225646049385681</c:v>
                </c:pt>
                <c:pt idx="7">
                  <c:v>26.993922168219118</c:v>
                </c:pt>
                <c:pt idx="8">
                  <c:v>26.674179661108806</c:v>
                </c:pt>
                <c:pt idx="9">
                  <c:v>28.668379129826278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B-904B-8CD2-D7AD00D9A6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summary!$L$73:$L$76</c:f>
              <c:numCache>
                <c:formatCode>General</c:formatCode>
                <c:ptCount val="4"/>
                <c:pt idx="0">
                  <c:v>1050</c:v>
                </c:pt>
                <c:pt idx="1">
                  <c:v>1150</c:v>
                </c:pt>
                <c:pt idx="2">
                  <c:v>1250</c:v>
                </c:pt>
                <c:pt idx="3">
                  <c:v>1350</c:v>
                </c:pt>
              </c:numCache>
            </c:numRef>
          </c:xVal>
          <c:yVal>
            <c:numRef>
              <c:f>summary!$M$73:$M$76</c:f>
              <c:numCache>
                <c:formatCode>General</c:formatCode>
                <c:ptCount val="4"/>
                <c:pt idx="0">
                  <c:v>31.560911564625854</c:v>
                </c:pt>
                <c:pt idx="1">
                  <c:v>36.564948960302459</c:v>
                </c:pt>
                <c:pt idx="2">
                  <c:v>40.416784000000007</c:v>
                </c:pt>
                <c:pt idx="3">
                  <c:v>43.444798353909469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B-904B-8CD2-D7AD00D9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73263"/>
        <c:axId val="17353504"/>
      </c:scatterChart>
      <c:valAx>
        <c:axId val="1657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04"/>
        <c:crosses val="autoZero"/>
        <c:crossBetween val="midCat"/>
      </c:valAx>
      <c:valAx>
        <c:axId val="1735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summary!$L$50:$L$60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summary!$T$50:$T$60</c:f>
              <c:numCache>
                <c:formatCode>General</c:formatCode>
                <c:ptCount val="11"/>
                <c:pt idx="0">
                  <c:v>7.536323444008076E-13</c:v>
                </c:pt>
                <c:pt idx="1">
                  <c:v>4.8455130506162776E-13</c:v>
                </c:pt>
                <c:pt idx="2">
                  <c:v>1.6506791998719261E-12</c:v>
                </c:pt>
                <c:pt idx="3">
                  <c:v>6.3267411250076864E-13</c:v>
                </c:pt>
                <c:pt idx="4">
                  <c:v>4.2584101867288911E-12</c:v>
                </c:pt>
                <c:pt idx="5">
                  <c:v>2.6947288476282865E-12</c:v>
                </c:pt>
                <c:pt idx="6">
                  <c:v>2.3402286542366535E-12</c:v>
                </c:pt>
                <c:pt idx="7">
                  <c:v>3.3443339970579642E-12</c:v>
                </c:pt>
                <c:pt idx="8">
                  <c:v>7.1434758770386171E-12</c:v>
                </c:pt>
                <c:pt idx="9">
                  <c:v>7.4307753394208338E-12</c:v>
                </c:pt>
                <c:pt idx="10">
                  <c:v>1.6258458671622001E-11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D-7C42-9570-25761B286C28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D-7C42-9570-25761B286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summary!$AC$73:$AC$83</c:f>
              <c:numCache>
                <c:formatCode>General</c:formatCode>
                <c:ptCount val="11"/>
                <c:pt idx="0">
                  <c:v>2.0440753349275761E-11</c:v>
                </c:pt>
                <c:pt idx="2">
                  <c:v>4.0965692005868739E-11</c:v>
                </c:pt>
                <c:pt idx="4">
                  <c:v>4.4754225489289595E-11</c:v>
                </c:pt>
                <c:pt idx="6">
                  <c:v>4.3252539490569005E-11</c:v>
                </c:pt>
                <c:pt idx="7">
                  <c:v>3.6538364398734714E-11</c:v>
                </c:pt>
                <c:pt idx="8">
                  <c:v>4.1126337603685707E-11</c:v>
                </c:pt>
                <c:pt idx="9">
                  <c:v>7.5836361809697639E-11</c:v>
                </c:pt>
                <c:pt idx="10">
                  <c:v>8.4389589357013034E-11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1-0F42-B5B3-2B2E4E6908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630225169222268"/>
                  <c:y val="1.29094045828541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summary!$AD$73:$AD$83</c:f>
              <c:numCache>
                <c:formatCode>General</c:formatCode>
                <c:ptCount val="11"/>
                <c:pt idx="0">
                  <c:v>2.2912262757630891E-11</c:v>
                </c:pt>
                <c:pt idx="2">
                  <c:v>5.0542251229326229E-11</c:v>
                </c:pt>
                <c:pt idx="4">
                  <c:v>5.8208549678386906E-11</c:v>
                </c:pt>
                <c:pt idx="6">
                  <c:v>5.6947078382031945E-11</c:v>
                </c:pt>
                <c:pt idx="7">
                  <c:v>5.6292338788969592E-11</c:v>
                </c:pt>
                <c:pt idx="8">
                  <c:v>5.5923607088446598E-11</c:v>
                </c:pt>
                <c:pt idx="9">
                  <c:v>1.0546607999414621E-10</c:v>
                </c:pt>
                <c:pt idx="10">
                  <c:v>1.1037435243595199E-10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61-0F42-B5B3-2B2E4E69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7.7598473600119538E-13</c:v>
                </c:pt>
                <c:pt idx="2">
                  <c:v>2.1569967115829886E-12</c:v>
                </c:pt>
                <c:pt idx="4">
                  <c:v>3.0797710703465914E-12</c:v>
                </c:pt>
                <c:pt idx="6">
                  <c:v>3.72048223770692E-12</c:v>
                </c:pt>
                <c:pt idx="7">
                  <c:v>3.4674103623995035E-12</c:v>
                </c:pt>
                <c:pt idx="8">
                  <c:v>4.2731199595931099E-12</c:v>
                </c:pt>
                <c:pt idx="9">
                  <c:v>8.5701365709660014E-12</c:v>
                </c:pt>
                <c:pt idx="10">
                  <c:v>1.0310414592164643E-11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6B-9D4E-B1DE-BF508F18164C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summary!$T$62:$T$66</c:f>
              <c:numCache>
                <c:formatCode>General</c:formatCode>
                <c:ptCount val="5"/>
                <c:pt idx="0">
                  <c:v>11.604562914137839</c:v>
                </c:pt>
                <c:pt idx="1">
                  <c:v>10.549602649216217</c:v>
                </c:pt>
                <c:pt idx="2">
                  <c:v>9.6704690951148642</c:v>
                </c:pt>
                <c:pt idx="3">
                  <c:v>8.9265868570291058</c:v>
                </c:pt>
                <c:pt idx="4">
                  <c:v>8.2889735100984545</c:v>
                </c:pt>
              </c:numCache>
            </c:numRef>
          </c:xVal>
          <c:yVal>
            <c:numRef>
              <c:f>summary!$R$62:$R$66</c:f>
              <c:numCache>
                <c:formatCode>General</c:formatCode>
                <c:ptCount val="5"/>
                <c:pt idx="0">
                  <c:v>1.8109785871181042E-13</c:v>
                </c:pt>
                <c:pt idx="1">
                  <c:v>6.3551789952752962E-13</c:v>
                </c:pt>
                <c:pt idx="2">
                  <c:v>1.8091441835386132E-12</c:v>
                </c:pt>
                <c:pt idx="3">
                  <c:v>4.3844920016727809E-12</c:v>
                </c:pt>
                <c:pt idx="4">
                  <c:v>9.3636357776967476E-12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B-9D4E-B1DE-BF508F18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6E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946788230418568"/>
          <c:y val="0.15644873042555074"/>
          <c:w val="0.17526895980107748"/>
          <c:h val="0.215192426789347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2725.2269752319999</c:v>
                </c:pt>
              </c:numCache>
            </c:numRef>
          </c:xVal>
          <c:yVal>
            <c:numRef>
              <c:f>'1000'!$E$3:$E$10</c:f>
              <c:numCache>
                <c:formatCode>General</c:formatCode>
                <c:ptCount val="8"/>
                <c:pt idx="0">
                  <c:v>20.058646666666668</c:v>
                </c:pt>
                <c:pt idx="1">
                  <c:v>9.3832900000000077</c:v>
                </c:pt>
                <c:pt idx="2">
                  <c:v>0.11452</c:v>
                </c:pt>
                <c:pt idx="3">
                  <c:v>-8.6523133333333409</c:v>
                </c:pt>
                <c:pt idx="4">
                  <c:v>-17.773023333333331</c:v>
                </c:pt>
                <c:pt idx="5">
                  <c:v>-25.177779999999998</c:v>
                </c:pt>
                <c:pt idx="6">
                  <c:v>-33.462683333333302</c:v>
                </c:pt>
                <c:pt idx="7">
                  <c:v>-1.7976160000000001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E-C14C-858A-68858E9D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2992402265506286E-2"/>
                  <c:y val="-0.38520525524197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summary!$AA$73:$AA$83</c:f>
              <c:numCache>
                <c:formatCode>General</c:formatCode>
                <c:ptCount val="11"/>
                <c:pt idx="0">
                  <c:v>12.893958793486487</c:v>
                </c:pt>
                <c:pt idx="1">
                  <c:v>12.215329383302988</c:v>
                </c:pt>
                <c:pt idx="2">
                  <c:v>11.604562914137839</c:v>
                </c:pt>
                <c:pt idx="3">
                  <c:v>11.051964680131276</c:v>
                </c:pt>
                <c:pt idx="4">
                  <c:v>10.549602649216217</c:v>
                </c:pt>
                <c:pt idx="5">
                  <c:v>10.090924273163338</c:v>
                </c:pt>
                <c:pt idx="6">
                  <c:v>9.670469095114866</c:v>
                </c:pt>
                <c:pt idx="7">
                  <c:v>9.2836503313102714</c:v>
                </c:pt>
                <c:pt idx="8">
                  <c:v>8.9265868570291058</c:v>
                </c:pt>
                <c:pt idx="9">
                  <c:v>8.5959725289909912</c:v>
                </c:pt>
                <c:pt idx="10">
                  <c:v>8.2889735100984563</c:v>
                </c:pt>
              </c:numCache>
            </c:numRef>
          </c:xVal>
          <c:yVal>
            <c:numRef>
              <c:f>summary!$AI$73:$AI$83</c:f>
              <c:numCache>
                <c:formatCode>General</c:formatCode>
                <c:ptCount val="11"/>
                <c:pt idx="0">
                  <c:v>7.7598473600119538E-13</c:v>
                </c:pt>
                <c:pt idx="2">
                  <c:v>2.1569967115829886E-12</c:v>
                </c:pt>
                <c:pt idx="4">
                  <c:v>3.0797710703465914E-12</c:v>
                </c:pt>
                <c:pt idx="6">
                  <c:v>3.72048223770692E-12</c:v>
                </c:pt>
                <c:pt idx="7">
                  <c:v>3.4674103623995035E-12</c:v>
                </c:pt>
                <c:pt idx="8">
                  <c:v>4.2731199595931099E-12</c:v>
                </c:pt>
                <c:pt idx="9">
                  <c:v>8.5701365709660014E-12</c:v>
                </c:pt>
                <c:pt idx="10">
                  <c:v>1.0310414592164643E-11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2-C54D-8513-639BA007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1039"/>
        <c:axId val="1993082719"/>
      </c:scatterChart>
      <c:valAx>
        <c:axId val="1993081039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2719"/>
        <c:crosses val="autoZero"/>
        <c:crossBetween val="midCat"/>
      </c:valAx>
      <c:valAx>
        <c:axId val="1993082719"/>
        <c:scaling>
          <c:logBase val="10"/>
          <c:orientation val="minMax"/>
          <c:max val="1.0000000000000005E-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9308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trajectory!$D$7:$D$2006</c:f>
              <c:numCache>
                <c:formatCode>0.000</c:formatCode>
                <c:ptCount val="2000"/>
                <c:pt idx="0">
                  <c:v>-10.80962578125</c:v>
                </c:pt>
                <c:pt idx="1">
                  <c:v>-10.8065625</c:v>
                </c:pt>
                <c:pt idx="2">
                  <c:v>-10.80724140625</c:v>
                </c:pt>
                <c:pt idx="3">
                  <c:v>-10.8080625</c:v>
                </c:pt>
                <c:pt idx="4">
                  <c:v>-10.809001562500001</c:v>
                </c:pt>
                <c:pt idx="5">
                  <c:v>-10.81004375</c:v>
                </c:pt>
                <c:pt idx="6">
                  <c:v>-10.811160156250001</c:v>
                </c:pt>
                <c:pt idx="7">
                  <c:v>-10.8123234375</c:v>
                </c:pt>
                <c:pt idx="8">
                  <c:v>-10.8135109375</c:v>
                </c:pt>
                <c:pt idx="9">
                  <c:v>-10.81471328125</c:v>
                </c:pt>
                <c:pt idx="10">
                  <c:v>-10.81591640625</c:v>
                </c:pt>
                <c:pt idx="11">
                  <c:v>-10.817125000000001</c:v>
                </c:pt>
                <c:pt idx="12">
                  <c:v>-10.818335156250001</c:v>
                </c:pt>
                <c:pt idx="13">
                  <c:v>-10.819546875</c:v>
                </c:pt>
                <c:pt idx="14">
                  <c:v>-10.8207734375</c:v>
                </c:pt>
                <c:pt idx="15">
                  <c:v>-10.822013281249999</c:v>
                </c:pt>
                <c:pt idx="16">
                  <c:v>-10.82326875</c:v>
                </c:pt>
                <c:pt idx="17">
                  <c:v>-10.82454375</c:v>
                </c:pt>
                <c:pt idx="18">
                  <c:v>-10.825842187499999</c:v>
                </c:pt>
                <c:pt idx="19">
                  <c:v>-10.827159375000001</c:v>
                </c:pt>
                <c:pt idx="20">
                  <c:v>-10.828496093749999</c:v>
                </c:pt>
                <c:pt idx="21">
                  <c:v>-10.829846874999999</c:v>
                </c:pt>
                <c:pt idx="22">
                  <c:v>-10.831209375</c:v>
                </c:pt>
                <c:pt idx="23">
                  <c:v>-10.83258125</c:v>
                </c:pt>
                <c:pt idx="24">
                  <c:v>-10.833960156250001</c:v>
                </c:pt>
                <c:pt idx="25">
                  <c:v>-10.835345312499999</c:v>
                </c:pt>
                <c:pt idx="26">
                  <c:v>-10.83673671875</c:v>
                </c:pt>
                <c:pt idx="27">
                  <c:v>-10.8381375</c:v>
                </c:pt>
                <c:pt idx="28">
                  <c:v>-10.839549218749999</c:v>
                </c:pt>
                <c:pt idx="29">
                  <c:v>-10.840971874999999</c:v>
                </c:pt>
                <c:pt idx="30">
                  <c:v>-10.842403125000001</c:v>
                </c:pt>
                <c:pt idx="31">
                  <c:v>-10.843839843750001</c:v>
                </c:pt>
                <c:pt idx="32">
                  <c:v>-10.84527734375</c:v>
                </c:pt>
                <c:pt idx="33">
                  <c:v>-10.8467</c:v>
                </c:pt>
                <c:pt idx="34">
                  <c:v>-10.84810234375</c:v>
                </c:pt>
                <c:pt idx="35">
                  <c:v>-10.8494765625</c:v>
                </c:pt>
                <c:pt idx="36">
                  <c:v>-10.8508</c:v>
                </c:pt>
                <c:pt idx="37">
                  <c:v>-10.85205078125</c:v>
                </c:pt>
                <c:pt idx="38">
                  <c:v>-10.85321796875</c:v>
                </c:pt>
                <c:pt idx="39">
                  <c:v>-10.85427421875</c:v>
                </c:pt>
                <c:pt idx="40">
                  <c:v>-10.855210937500001</c:v>
                </c:pt>
                <c:pt idx="41">
                  <c:v>-10.856015625</c:v>
                </c:pt>
                <c:pt idx="42">
                  <c:v>-10.8566796875</c:v>
                </c:pt>
                <c:pt idx="43">
                  <c:v>-10.857197656249999</c:v>
                </c:pt>
                <c:pt idx="44">
                  <c:v>-10.857567187500001</c:v>
                </c:pt>
                <c:pt idx="45">
                  <c:v>-10.857799218749999</c:v>
                </c:pt>
                <c:pt idx="46">
                  <c:v>-10.857903125</c:v>
                </c:pt>
                <c:pt idx="47">
                  <c:v>-10.857892968750001</c:v>
                </c:pt>
                <c:pt idx="48">
                  <c:v>-10.857785937499999</c:v>
                </c:pt>
                <c:pt idx="49">
                  <c:v>-10.85760625</c:v>
                </c:pt>
                <c:pt idx="50">
                  <c:v>-10.857371875</c:v>
                </c:pt>
                <c:pt idx="51">
                  <c:v>-10.85710859375</c:v>
                </c:pt>
                <c:pt idx="52">
                  <c:v>-10.85683984375</c:v>
                </c:pt>
                <c:pt idx="53">
                  <c:v>-10.85658671875</c:v>
                </c:pt>
                <c:pt idx="54">
                  <c:v>-10.856371093750001</c:v>
                </c:pt>
                <c:pt idx="55">
                  <c:v>-10.85621328125</c:v>
                </c:pt>
                <c:pt idx="56">
                  <c:v>-10.856128125</c:v>
                </c:pt>
                <c:pt idx="57">
                  <c:v>-10.85612578125</c:v>
                </c:pt>
                <c:pt idx="58">
                  <c:v>-10.856215625000001</c:v>
                </c:pt>
                <c:pt idx="59">
                  <c:v>-10.85639609375</c:v>
                </c:pt>
                <c:pt idx="60">
                  <c:v>-10.85666640625</c:v>
                </c:pt>
                <c:pt idx="61">
                  <c:v>-10.857022656250001</c:v>
                </c:pt>
                <c:pt idx="62">
                  <c:v>-10.857454687500001</c:v>
                </c:pt>
                <c:pt idx="63">
                  <c:v>-10.857946875</c:v>
                </c:pt>
                <c:pt idx="64">
                  <c:v>-10.858487500000001</c:v>
                </c:pt>
                <c:pt idx="65">
                  <c:v>-10.8590640625</c:v>
                </c:pt>
                <c:pt idx="66">
                  <c:v>-10.859655468750001</c:v>
                </c:pt>
                <c:pt idx="67">
                  <c:v>-10.8602390625</c:v>
                </c:pt>
                <c:pt idx="68">
                  <c:v>-10.86079921875</c:v>
                </c:pt>
                <c:pt idx="69">
                  <c:v>-10.861332031250001</c:v>
                </c:pt>
                <c:pt idx="70">
                  <c:v>-10.861803125</c:v>
                </c:pt>
                <c:pt idx="71">
                  <c:v>-10.862209375000001</c:v>
                </c:pt>
                <c:pt idx="72">
                  <c:v>-10.862547656249999</c:v>
                </c:pt>
                <c:pt idx="73">
                  <c:v>-10.862811718750001</c:v>
                </c:pt>
                <c:pt idx="74">
                  <c:v>-10.8629984375</c:v>
                </c:pt>
                <c:pt idx="75">
                  <c:v>-10.86310390625</c:v>
                </c:pt>
                <c:pt idx="76">
                  <c:v>-10.86314140625</c:v>
                </c:pt>
                <c:pt idx="77">
                  <c:v>-10.863116406250001</c:v>
                </c:pt>
                <c:pt idx="78">
                  <c:v>-10.863038281250001</c:v>
                </c:pt>
                <c:pt idx="79">
                  <c:v>-10.862925000000001</c:v>
                </c:pt>
                <c:pt idx="80">
                  <c:v>-10.8627921875</c:v>
                </c:pt>
                <c:pt idx="81">
                  <c:v>-10.862656250000001</c:v>
                </c:pt>
                <c:pt idx="82">
                  <c:v>-10.86253203125</c:v>
                </c:pt>
                <c:pt idx="83">
                  <c:v>-10.862436718750001</c:v>
                </c:pt>
                <c:pt idx="84">
                  <c:v>-10.86238359375</c:v>
                </c:pt>
                <c:pt idx="85">
                  <c:v>-10.862386718750001</c:v>
                </c:pt>
                <c:pt idx="86">
                  <c:v>-10.8624515625</c:v>
                </c:pt>
                <c:pt idx="87">
                  <c:v>-10.862585156250001</c:v>
                </c:pt>
                <c:pt idx="88">
                  <c:v>-10.862789843750001</c:v>
                </c:pt>
                <c:pt idx="89">
                  <c:v>-10.863059375000001</c:v>
                </c:pt>
                <c:pt idx="90">
                  <c:v>-10.86339453125</c:v>
                </c:pt>
                <c:pt idx="91">
                  <c:v>-10.86378984375</c:v>
                </c:pt>
                <c:pt idx="92">
                  <c:v>-10.86423125</c:v>
                </c:pt>
                <c:pt idx="93">
                  <c:v>-10.8647125</c:v>
                </c:pt>
                <c:pt idx="94">
                  <c:v>-10.865223437499999</c:v>
                </c:pt>
                <c:pt idx="95">
                  <c:v>-10.86575234375</c:v>
                </c:pt>
                <c:pt idx="96">
                  <c:v>-10.86628828125</c:v>
                </c:pt>
                <c:pt idx="97">
                  <c:v>-10.866814843749999</c:v>
                </c:pt>
                <c:pt idx="98">
                  <c:v>-10.867319531250001</c:v>
                </c:pt>
                <c:pt idx="99">
                  <c:v>-10.867790625</c:v>
                </c:pt>
                <c:pt idx="100">
                  <c:v>-10.868215624999999</c:v>
                </c:pt>
                <c:pt idx="101">
                  <c:v>-10.8685828125</c:v>
                </c:pt>
                <c:pt idx="102">
                  <c:v>-10.868881249999999</c:v>
                </c:pt>
                <c:pt idx="103">
                  <c:v>-10.869103125000001</c:v>
                </c:pt>
                <c:pt idx="104">
                  <c:v>-10.869235937499999</c:v>
                </c:pt>
                <c:pt idx="105">
                  <c:v>-10.86926953125</c:v>
                </c:pt>
                <c:pt idx="106">
                  <c:v>-10.86919921875</c:v>
                </c:pt>
                <c:pt idx="107">
                  <c:v>-10.86901953125</c:v>
                </c:pt>
                <c:pt idx="108">
                  <c:v>-10.868725</c:v>
                </c:pt>
                <c:pt idx="109">
                  <c:v>-10.8683140625</c:v>
                </c:pt>
                <c:pt idx="110">
                  <c:v>-10.867786718750001</c:v>
                </c:pt>
                <c:pt idx="111">
                  <c:v>-10.8671390625</c:v>
                </c:pt>
                <c:pt idx="112">
                  <c:v>-10.866371093750001</c:v>
                </c:pt>
                <c:pt idx="113">
                  <c:v>-10.8654890625</c:v>
                </c:pt>
                <c:pt idx="114">
                  <c:v>-10.8645</c:v>
                </c:pt>
                <c:pt idx="115">
                  <c:v>-10.863413281250001</c:v>
                </c:pt>
                <c:pt idx="116">
                  <c:v>-10.862237500000001</c:v>
                </c:pt>
                <c:pt idx="117">
                  <c:v>-10.8609890625</c:v>
                </c:pt>
                <c:pt idx="118">
                  <c:v>-10.85968046875</c:v>
                </c:pt>
                <c:pt idx="119">
                  <c:v>-10.8583265625</c:v>
                </c:pt>
                <c:pt idx="120">
                  <c:v>-10.856953125</c:v>
                </c:pt>
                <c:pt idx="121">
                  <c:v>-10.855571093749999</c:v>
                </c:pt>
                <c:pt idx="122">
                  <c:v>-10.8542015625</c:v>
                </c:pt>
                <c:pt idx="123">
                  <c:v>-10.852860937499999</c:v>
                </c:pt>
                <c:pt idx="124">
                  <c:v>-10.851567187500001</c:v>
                </c:pt>
                <c:pt idx="125">
                  <c:v>-10.85033125</c:v>
                </c:pt>
                <c:pt idx="126">
                  <c:v>-10.84916484375</c:v>
                </c:pt>
                <c:pt idx="127">
                  <c:v>-10.848075</c:v>
                </c:pt>
                <c:pt idx="128">
                  <c:v>-10.847066406250001</c:v>
                </c:pt>
                <c:pt idx="129">
                  <c:v>-10.846139062500001</c:v>
                </c:pt>
                <c:pt idx="130">
                  <c:v>-10.8452921875</c:v>
                </c:pt>
                <c:pt idx="131">
                  <c:v>-10.84451953125</c:v>
                </c:pt>
                <c:pt idx="132">
                  <c:v>-10.84381484375</c:v>
                </c:pt>
                <c:pt idx="133">
                  <c:v>-10.84316328125</c:v>
                </c:pt>
                <c:pt idx="134">
                  <c:v>-10.842557031249999</c:v>
                </c:pt>
                <c:pt idx="135">
                  <c:v>-10.84198125</c:v>
                </c:pt>
                <c:pt idx="136">
                  <c:v>-10.841428125</c:v>
                </c:pt>
                <c:pt idx="137">
                  <c:v>-10.840884375</c:v>
                </c:pt>
                <c:pt idx="138">
                  <c:v>-10.84033046875</c:v>
                </c:pt>
                <c:pt idx="139">
                  <c:v>-10.8397578125</c:v>
                </c:pt>
                <c:pt idx="140">
                  <c:v>-10.8391578125</c:v>
                </c:pt>
                <c:pt idx="141">
                  <c:v>-10.83852109375</c:v>
                </c:pt>
                <c:pt idx="142">
                  <c:v>-10.83784140625</c:v>
                </c:pt>
                <c:pt idx="143">
                  <c:v>-10.8371140625</c:v>
                </c:pt>
                <c:pt idx="144">
                  <c:v>-10.836343749999999</c:v>
                </c:pt>
                <c:pt idx="145">
                  <c:v>-10.835531250000001</c:v>
                </c:pt>
                <c:pt idx="146">
                  <c:v>-10.8346796875</c:v>
                </c:pt>
                <c:pt idx="147">
                  <c:v>-10.8337984375</c:v>
                </c:pt>
                <c:pt idx="148">
                  <c:v>-10.8329</c:v>
                </c:pt>
                <c:pt idx="149">
                  <c:v>-10.831996875</c:v>
                </c:pt>
                <c:pt idx="150">
                  <c:v>-10.831107812500001</c:v>
                </c:pt>
                <c:pt idx="151">
                  <c:v>-10.83024609375</c:v>
                </c:pt>
                <c:pt idx="152">
                  <c:v>-10.82942890625</c:v>
                </c:pt>
                <c:pt idx="153">
                  <c:v>-10.82866953125</c:v>
                </c:pt>
                <c:pt idx="154">
                  <c:v>-10.82798359375</c:v>
                </c:pt>
                <c:pt idx="155">
                  <c:v>-10.827375</c:v>
                </c:pt>
                <c:pt idx="156">
                  <c:v>-10.82684453125</c:v>
                </c:pt>
                <c:pt idx="157">
                  <c:v>-10.826389062500001</c:v>
                </c:pt>
                <c:pt idx="158">
                  <c:v>-10.8260015625</c:v>
                </c:pt>
                <c:pt idx="159">
                  <c:v>-10.82566328125</c:v>
                </c:pt>
                <c:pt idx="160">
                  <c:v>-10.825355468750001</c:v>
                </c:pt>
                <c:pt idx="161">
                  <c:v>-10.825057812500001</c:v>
                </c:pt>
                <c:pt idx="162">
                  <c:v>-10.824753906250001</c:v>
                </c:pt>
                <c:pt idx="163">
                  <c:v>-10.824421875000001</c:v>
                </c:pt>
                <c:pt idx="164">
                  <c:v>-10.82405078125</c:v>
                </c:pt>
                <c:pt idx="165">
                  <c:v>-10.823634374999999</c:v>
                </c:pt>
                <c:pt idx="166">
                  <c:v>-10.823175000000001</c:v>
                </c:pt>
                <c:pt idx="167">
                  <c:v>-10.82268125</c:v>
                </c:pt>
                <c:pt idx="168">
                  <c:v>-10.8221671875</c:v>
                </c:pt>
                <c:pt idx="169">
                  <c:v>-10.821646875000001</c:v>
                </c:pt>
                <c:pt idx="170">
                  <c:v>-10.821144531250001</c:v>
                </c:pt>
                <c:pt idx="171">
                  <c:v>-10.820677343750001</c:v>
                </c:pt>
                <c:pt idx="172">
                  <c:v>-10.82026953125</c:v>
                </c:pt>
                <c:pt idx="173">
                  <c:v>-10.819939843749999</c:v>
                </c:pt>
                <c:pt idx="174">
                  <c:v>-10.8197109375</c:v>
                </c:pt>
                <c:pt idx="175">
                  <c:v>-10.81959921875</c:v>
                </c:pt>
                <c:pt idx="176">
                  <c:v>-10.81961171875</c:v>
                </c:pt>
                <c:pt idx="177">
                  <c:v>-10.81975859375</c:v>
                </c:pt>
                <c:pt idx="178">
                  <c:v>-10.820046874999999</c:v>
                </c:pt>
                <c:pt idx="179">
                  <c:v>-10.820478906250001</c:v>
                </c:pt>
                <c:pt idx="180">
                  <c:v>-10.821051562499999</c:v>
                </c:pt>
                <c:pt idx="181">
                  <c:v>-10.821765624999999</c:v>
                </c:pt>
                <c:pt idx="182">
                  <c:v>-10.822615624999999</c:v>
                </c:pt>
                <c:pt idx="183">
                  <c:v>-10.82359453125</c:v>
                </c:pt>
                <c:pt idx="184">
                  <c:v>-10.824695312499999</c:v>
                </c:pt>
                <c:pt idx="185">
                  <c:v>-10.825907812500001</c:v>
                </c:pt>
                <c:pt idx="186">
                  <c:v>-10.82721953125</c:v>
                </c:pt>
                <c:pt idx="187">
                  <c:v>-10.828623437499999</c:v>
                </c:pt>
                <c:pt idx="188">
                  <c:v>-10.8301046875</c:v>
                </c:pt>
                <c:pt idx="189">
                  <c:v>-10.8316484375</c:v>
                </c:pt>
                <c:pt idx="190">
                  <c:v>-10.833238281250001</c:v>
                </c:pt>
                <c:pt idx="191">
                  <c:v>-10.8348609375</c:v>
                </c:pt>
                <c:pt idx="192">
                  <c:v>-10.836503125</c:v>
                </c:pt>
                <c:pt idx="193">
                  <c:v>-10.838150000000001</c:v>
                </c:pt>
                <c:pt idx="194">
                  <c:v>-10.839789843749999</c:v>
                </c:pt>
                <c:pt idx="195">
                  <c:v>-10.841411718750001</c:v>
                </c:pt>
                <c:pt idx="196">
                  <c:v>-10.84300546875</c:v>
                </c:pt>
                <c:pt idx="197">
                  <c:v>-10.844561718750001</c:v>
                </c:pt>
                <c:pt idx="198">
                  <c:v>-10.84607734375</c:v>
                </c:pt>
                <c:pt idx="199">
                  <c:v>-10.84755</c:v>
                </c:pt>
                <c:pt idx="200">
                  <c:v>-10.8489796875</c:v>
                </c:pt>
                <c:pt idx="201">
                  <c:v>-10.850369531249999</c:v>
                </c:pt>
                <c:pt idx="202">
                  <c:v>-10.851720312499999</c:v>
                </c:pt>
                <c:pt idx="203">
                  <c:v>-10.853034375</c:v>
                </c:pt>
                <c:pt idx="204">
                  <c:v>-10.85431640625</c:v>
                </c:pt>
                <c:pt idx="205">
                  <c:v>-10.855571093749999</c:v>
                </c:pt>
                <c:pt idx="206">
                  <c:v>-10.856801562499999</c:v>
                </c:pt>
                <c:pt idx="207">
                  <c:v>-10.8580078125</c:v>
                </c:pt>
                <c:pt idx="208">
                  <c:v>-10.85919140625</c:v>
                </c:pt>
                <c:pt idx="209">
                  <c:v>-10.860356250000001</c:v>
                </c:pt>
                <c:pt idx="210">
                  <c:v>-10.861495312500001</c:v>
                </c:pt>
                <c:pt idx="211">
                  <c:v>-10.862603125</c:v>
                </c:pt>
                <c:pt idx="212">
                  <c:v>-10.863680468749999</c:v>
                </c:pt>
                <c:pt idx="213">
                  <c:v>-10.86472421875</c:v>
                </c:pt>
                <c:pt idx="214">
                  <c:v>-10.86573125</c:v>
                </c:pt>
                <c:pt idx="215">
                  <c:v>-10.8666984375</c:v>
                </c:pt>
                <c:pt idx="216">
                  <c:v>-10.867614843749999</c:v>
                </c:pt>
                <c:pt idx="217">
                  <c:v>-10.868478906249999</c:v>
                </c:pt>
                <c:pt idx="218">
                  <c:v>-10.869285156249999</c:v>
                </c:pt>
                <c:pt idx="219">
                  <c:v>-10.870028124999999</c:v>
                </c:pt>
                <c:pt idx="220">
                  <c:v>-10.870699999999999</c:v>
                </c:pt>
                <c:pt idx="221">
                  <c:v>-10.8712984375</c:v>
                </c:pt>
                <c:pt idx="222">
                  <c:v>-10.8718171875</c:v>
                </c:pt>
                <c:pt idx="223">
                  <c:v>-10.872250781250001</c:v>
                </c:pt>
                <c:pt idx="224">
                  <c:v>-10.8725921875</c:v>
                </c:pt>
                <c:pt idx="225">
                  <c:v>-10.872834375</c:v>
                </c:pt>
                <c:pt idx="226">
                  <c:v>-10.87296796875</c:v>
                </c:pt>
                <c:pt idx="227">
                  <c:v>-10.872992968749999</c:v>
                </c:pt>
                <c:pt idx="228">
                  <c:v>-10.87290390625</c:v>
                </c:pt>
                <c:pt idx="229">
                  <c:v>-10.8726984375</c:v>
                </c:pt>
                <c:pt idx="230">
                  <c:v>-10.872378124999999</c:v>
                </c:pt>
                <c:pt idx="231">
                  <c:v>-10.871946093749999</c:v>
                </c:pt>
                <c:pt idx="232">
                  <c:v>-10.871409375000001</c:v>
                </c:pt>
                <c:pt idx="233">
                  <c:v>-10.870771875000001</c:v>
                </c:pt>
                <c:pt idx="234">
                  <c:v>-10.870049218749999</c:v>
                </c:pt>
                <c:pt idx="235">
                  <c:v>-10.86926171875</c:v>
                </c:pt>
                <c:pt idx="236">
                  <c:v>-10.868425</c:v>
                </c:pt>
                <c:pt idx="237">
                  <c:v>-10.86755390625</c:v>
                </c:pt>
                <c:pt idx="238">
                  <c:v>-10.866673437499999</c:v>
                </c:pt>
                <c:pt idx="239">
                  <c:v>-10.865805468750001</c:v>
                </c:pt>
                <c:pt idx="240">
                  <c:v>-10.864975781249999</c:v>
                </c:pt>
                <c:pt idx="241">
                  <c:v>-10.86420703125</c:v>
                </c:pt>
                <c:pt idx="242">
                  <c:v>-10.8635140625</c:v>
                </c:pt>
                <c:pt idx="243">
                  <c:v>-10.86291953125</c:v>
                </c:pt>
                <c:pt idx="244">
                  <c:v>-10.862435937500001</c:v>
                </c:pt>
                <c:pt idx="245">
                  <c:v>-10.86206953125</c:v>
                </c:pt>
                <c:pt idx="246">
                  <c:v>-10.8618234375</c:v>
                </c:pt>
                <c:pt idx="247">
                  <c:v>-10.861709375</c:v>
                </c:pt>
                <c:pt idx="248">
                  <c:v>-10.861725</c:v>
                </c:pt>
                <c:pt idx="249">
                  <c:v>-10.86186484375</c:v>
                </c:pt>
                <c:pt idx="250">
                  <c:v>-10.862125000000001</c:v>
                </c:pt>
                <c:pt idx="251">
                  <c:v>-10.862492968750001</c:v>
                </c:pt>
                <c:pt idx="252">
                  <c:v>-10.862952343750001</c:v>
                </c:pt>
                <c:pt idx="253">
                  <c:v>-10.863489062499999</c:v>
                </c:pt>
                <c:pt idx="254">
                  <c:v>-10.864070312500001</c:v>
                </c:pt>
                <c:pt idx="255">
                  <c:v>-10.86468125</c:v>
                </c:pt>
                <c:pt idx="256">
                  <c:v>-10.8653046875</c:v>
                </c:pt>
                <c:pt idx="257">
                  <c:v>-10.865917187499999</c:v>
                </c:pt>
                <c:pt idx="258">
                  <c:v>-10.866496093749999</c:v>
                </c:pt>
                <c:pt idx="259">
                  <c:v>-10.86701796875</c:v>
                </c:pt>
                <c:pt idx="260">
                  <c:v>-10.867465624999999</c:v>
                </c:pt>
                <c:pt idx="261">
                  <c:v>-10.867828125000001</c:v>
                </c:pt>
                <c:pt idx="262">
                  <c:v>-10.86809453125</c:v>
                </c:pt>
                <c:pt idx="263">
                  <c:v>-10.8682546875</c:v>
                </c:pt>
                <c:pt idx="264">
                  <c:v>-10.8683</c:v>
                </c:pt>
                <c:pt idx="265">
                  <c:v>-10.868231249999999</c:v>
                </c:pt>
                <c:pt idx="266">
                  <c:v>-10.868046874999999</c:v>
                </c:pt>
                <c:pt idx="267">
                  <c:v>-10.8677484375</c:v>
                </c:pt>
                <c:pt idx="268">
                  <c:v>-10.86734140625</c:v>
                </c:pt>
                <c:pt idx="269">
                  <c:v>-10.86683359375</c:v>
                </c:pt>
                <c:pt idx="270">
                  <c:v>-10.8662390625</c:v>
                </c:pt>
                <c:pt idx="271">
                  <c:v>-10.86556796875</c:v>
                </c:pt>
                <c:pt idx="272">
                  <c:v>-10.86483203125</c:v>
                </c:pt>
                <c:pt idx="273">
                  <c:v>-10.864048437499999</c:v>
                </c:pt>
                <c:pt idx="274">
                  <c:v>-10.863228124999999</c:v>
                </c:pt>
                <c:pt idx="275">
                  <c:v>-10.862387500000001</c:v>
                </c:pt>
                <c:pt idx="276">
                  <c:v>-10.861538281250001</c:v>
                </c:pt>
                <c:pt idx="277">
                  <c:v>-10.8606921875</c:v>
                </c:pt>
                <c:pt idx="278">
                  <c:v>-10.8598578125</c:v>
                </c:pt>
                <c:pt idx="279">
                  <c:v>-10.859053906250001</c:v>
                </c:pt>
                <c:pt idx="280">
                  <c:v>-10.8582765625</c:v>
                </c:pt>
                <c:pt idx="281">
                  <c:v>-10.857532031250001</c:v>
                </c:pt>
                <c:pt idx="282">
                  <c:v>-10.856828125</c:v>
                </c:pt>
                <c:pt idx="283">
                  <c:v>-10.856166406250001</c:v>
                </c:pt>
                <c:pt idx="284">
                  <c:v>-10.85554609375</c:v>
                </c:pt>
                <c:pt idx="285">
                  <c:v>-10.8549671875</c:v>
                </c:pt>
                <c:pt idx="286">
                  <c:v>-10.85442109375</c:v>
                </c:pt>
                <c:pt idx="287">
                  <c:v>-10.8539046875</c:v>
                </c:pt>
                <c:pt idx="288">
                  <c:v>-10.853418749999999</c:v>
                </c:pt>
                <c:pt idx="289">
                  <c:v>-10.852960937500001</c:v>
                </c:pt>
                <c:pt idx="290">
                  <c:v>-10.852525</c:v>
                </c:pt>
                <c:pt idx="291">
                  <c:v>-10.852109375</c:v>
                </c:pt>
                <c:pt idx="292">
                  <c:v>-10.851707031249999</c:v>
                </c:pt>
                <c:pt idx="293">
                  <c:v>-10.851317187499999</c:v>
                </c:pt>
                <c:pt idx="294">
                  <c:v>-10.850936718750001</c:v>
                </c:pt>
                <c:pt idx="295">
                  <c:v>-10.850565625</c:v>
                </c:pt>
                <c:pt idx="296">
                  <c:v>-10.85020390625</c:v>
                </c:pt>
                <c:pt idx="297">
                  <c:v>-10.849847656250001</c:v>
                </c:pt>
                <c:pt idx="298">
                  <c:v>-10.84949765625</c:v>
                </c:pt>
                <c:pt idx="299">
                  <c:v>-10.849153125000001</c:v>
                </c:pt>
                <c:pt idx="300">
                  <c:v>-10.848813281250001</c:v>
                </c:pt>
                <c:pt idx="301">
                  <c:v>-10.848478125</c:v>
                </c:pt>
                <c:pt idx="302">
                  <c:v>-10.8481578125</c:v>
                </c:pt>
                <c:pt idx="303">
                  <c:v>-10.847853125</c:v>
                </c:pt>
                <c:pt idx="304">
                  <c:v>-10.84756953125</c:v>
                </c:pt>
                <c:pt idx="305">
                  <c:v>-10.847312499999999</c:v>
                </c:pt>
                <c:pt idx="306">
                  <c:v>-10.847094531250001</c:v>
                </c:pt>
                <c:pt idx="307">
                  <c:v>-10.846922656249999</c:v>
                </c:pt>
                <c:pt idx="308">
                  <c:v>-10.8468015625</c:v>
                </c:pt>
                <c:pt idx="309">
                  <c:v>-10.84675078125</c:v>
                </c:pt>
                <c:pt idx="310">
                  <c:v>-10.84677734375</c:v>
                </c:pt>
                <c:pt idx="311">
                  <c:v>-10.846889843750001</c:v>
                </c:pt>
                <c:pt idx="312">
                  <c:v>-10.84709140625</c:v>
                </c:pt>
                <c:pt idx="313">
                  <c:v>-10.8473890625</c:v>
                </c:pt>
                <c:pt idx="314">
                  <c:v>-10.847779687499999</c:v>
                </c:pt>
                <c:pt idx="315">
                  <c:v>-10.84825703125</c:v>
                </c:pt>
                <c:pt idx="316">
                  <c:v>-10.8488171875</c:v>
                </c:pt>
                <c:pt idx="317">
                  <c:v>-10.84945234375</c:v>
                </c:pt>
                <c:pt idx="318">
                  <c:v>-10.850146875</c:v>
                </c:pt>
                <c:pt idx="319">
                  <c:v>-10.85088359375</c:v>
                </c:pt>
                <c:pt idx="320">
                  <c:v>-10.851640625</c:v>
                </c:pt>
                <c:pt idx="321">
                  <c:v>-10.852396875</c:v>
                </c:pt>
                <c:pt idx="322">
                  <c:v>-10.853137500000001</c:v>
                </c:pt>
                <c:pt idx="323">
                  <c:v>-10.853843749999999</c:v>
                </c:pt>
                <c:pt idx="324">
                  <c:v>-10.85449296875</c:v>
                </c:pt>
                <c:pt idx="325">
                  <c:v>-10.8550671875</c:v>
                </c:pt>
                <c:pt idx="326">
                  <c:v>-10.85555234375</c:v>
                </c:pt>
                <c:pt idx="327">
                  <c:v>-10.8559375</c:v>
                </c:pt>
                <c:pt idx="328">
                  <c:v>-10.856215625000001</c:v>
                </c:pt>
                <c:pt idx="329">
                  <c:v>-10.856384374999999</c:v>
                </c:pt>
                <c:pt idx="330">
                  <c:v>-10.856442968750001</c:v>
                </c:pt>
                <c:pt idx="331">
                  <c:v>-10.856393750000001</c:v>
                </c:pt>
                <c:pt idx="332">
                  <c:v>-10.856244531250001</c:v>
                </c:pt>
                <c:pt idx="333">
                  <c:v>-10.856010937500001</c:v>
                </c:pt>
                <c:pt idx="334">
                  <c:v>-10.85570078125</c:v>
                </c:pt>
                <c:pt idx="335">
                  <c:v>-10.85533359375</c:v>
                </c:pt>
                <c:pt idx="336">
                  <c:v>-10.85492578125</c:v>
                </c:pt>
                <c:pt idx="337">
                  <c:v>-10.854495312499999</c:v>
                </c:pt>
                <c:pt idx="338">
                  <c:v>-10.854064062500001</c:v>
                </c:pt>
                <c:pt idx="339">
                  <c:v>-10.8536515625</c:v>
                </c:pt>
                <c:pt idx="340">
                  <c:v>-10.85326640625</c:v>
                </c:pt>
                <c:pt idx="341">
                  <c:v>-10.852918750000001</c:v>
                </c:pt>
                <c:pt idx="342">
                  <c:v>-10.852621875000001</c:v>
                </c:pt>
                <c:pt idx="343">
                  <c:v>-10.8523828125</c:v>
                </c:pt>
                <c:pt idx="344">
                  <c:v>-10.85219921875</c:v>
                </c:pt>
                <c:pt idx="345">
                  <c:v>-10.852067187499999</c:v>
                </c:pt>
                <c:pt idx="346">
                  <c:v>-10.851978125</c:v>
                </c:pt>
                <c:pt idx="347">
                  <c:v>-10.85193125</c:v>
                </c:pt>
                <c:pt idx="348">
                  <c:v>-10.851921875</c:v>
                </c:pt>
                <c:pt idx="349">
                  <c:v>-10.851940624999999</c:v>
                </c:pt>
                <c:pt idx="350">
                  <c:v>-10.851976562500001</c:v>
                </c:pt>
                <c:pt idx="351">
                  <c:v>-10.852028125</c:v>
                </c:pt>
                <c:pt idx="352">
                  <c:v>-10.85209375</c:v>
                </c:pt>
                <c:pt idx="353">
                  <c:v>-10.852168750000001</c:v>
                </c:pt>
                <c:pt idx="354">
                  <c:v>-10.85224765625</c:v>
                </c:pt>
                <c:pt idx="355">
                  <c:v>-10.852338281250001</c:v>
                </c:pt>
                <c:pt idx="356">
                  <c:v>-10.852436718750001</c:v>
                </c:pt>
                <c:pt idx="357">
                  <c:v>-10.85253984375</c:v>
                </c:pt>
                <c:pt idx="358">
                  <c:v>-10.85264375</c:v>
                </c:pt>
                <c:pt idx="359">
                  <c:v>-10.85275078125</c:v>
                </c:pt>
                <c:pt idx="360">
                  <c:v>-10.85285625</c:v>
                </c:pt>
                <c:pt idx="361">
                  <c:v>-10.8529484375</c:v>
                </c:pt>
                <c:pt idx="362">
                  <c:v>-10.853024218750001</c:v>
                </c:pt>
                <c:pt idx="363">
                  <c:v>-10.853075</c:v>
                </c:pt>
                <c:pt idx="364">
                  <c:v>-10.853088281250001</c:v>
                </c:pt>
                <c:pt idx="365">
                  <c:v>-10.85305546875</c:v>
                </c:pt>
                <c:pt idx="366">
                  <c:v>-10.852967968750001</c:v>
                </c:pt>
                <c:pt idx="367">
                  <c:v>-10.85282265625</c:v>
                </c:pt>
                <c:pt idx="368">
                  <c:v>-10.85261015625</c:v>
                </c:pt>
                <c:pt idx="369">
                  <c:v>-10.85232578125</c:v>
                </c:pt>
                <c:pt idx="370">
                  <c:v>-10.85196484375</c:v>
                </c:pt>
                <c:pt idx="371">
                  <c:v>-10.85152734375</c:v>
                </c:pt>
                <c:pt idx="372">
                  <c:v>-10.8510125</c:v>
                </c:pt>
                <c:pt idx="373">
                  <c:v>-10.85041796875</c:v>
                </c:pt>
                <c:pt idx="374">
                  <c:v>-10.849755468750001</c:v>
                </c:pt>
                <c:pt idx="375">
                  <c:v>-10.849031249999999</c:v>
                </c:pt>
                <c:pt idx="376">
                  <c:v>-10.848254687500001</c:v>
                </c:pt>
                <c:pt idx="377">
                  <c:v>-10.847427343750001</c:v>
                </c:pt>
                <c:pt idx="378">
                  <c:v>-10.846562499999999</c:v>
                </c:pt>
                <c:pt idx="379">
                  <c:v>-10.84566953125</c:v>
                </c:pt>
                <c:pt idx="380">
                  <c:v>-10.8447625</c:v>
                </c:pt>
                <c:pt idx="381">
                  <c:v>-10.843851562499999</c:v>
                </c:pt>
                <c:pt idx="382">
                  <c:v>-10.842939062499999</c:v>
                </c:pt>
                <c:pt idx="383">
                  <c:v>-10.842048437500001</c:v>
                </c:pt>
                <c:pt idx="384">
                  <c:v>-10.841192187500001</c:v>
                </c:pt>
                <c:pt idx="385">
                  <c:v>-10.84038046875</c:v>
                </c:pt>
                <c:pt idx="386">
                  <c:v>-10.839628906250001</c:v>
                </c:pt>
                <c:pt idx="387">
                  <c:v>-10.83895390625</c:v>
                </c:pt>
                <c:pt idx="388">
                  <c:v>-10.838365625</c:v>
                </c:pt>
                <c:pt idx="389">
                  <c:v>-10.83787578125</c:v>
                </c:pt>
                <c:pt idx="390">
                  <c:v>-10.83750078125</c:v>
                </c:pt>
                <c:pt idx="391">
                  <c:v>-10.837249999999999</c:v>
                </c:pt>
                <c:pt idx="392">
                  <c:v>-10.837130468750001</c:v>
                </c:pt>
                <c:pt idx="393">
                  <c:v>-10.837151562500001</c:v>
                </c:pt>
                <c:pt idx="394">
                  <c:v>-10.837314062500001</c:v>
                </c:pt>
                <c:pt idx="395">
                  <c:v>-10.83761484375</c:v>
                </c:pt>
                <c:pt idx="396">
                  <c:v>-10.838042968750001</c:v>
                </c:pt>
                <c:pt idx="397">
                  <c:v>-10.83858984375</c:v>
                </c:pt>
                <c:pt idx="398">
                  <c:v>-10.83924375</c:v>
                </c:pt>
                <c:pt idx="399">
                  <c:v>-10.83999296875</c:v>
                </c:pt>
                <c:pt idx="400">
                  <c:v>-10.84081953125</c:v>
                </c:pt>
                <c:pt idx="401">
                  <c:v>-10.841709375000001</c:v>
                </c:pt>
                <c:pt idx="402">
                  <c:v>-10.8426515625</c:v>
                </c:pt>
                <c:pt idx="403">
                  <c:v>-10.84364296875</c:v>
                </c:pt>
                <c:pt idx="404">
                  <c:v>-10.844679687499999</c:v>
                </c:pt>
                <c:pt idx="405">
                  <c:v>-10.84576015625</c:v>
                </c:pt>
                <c:pt idx="406">
                  <c:v>-10.84688515625</c:v>
                </c:pt>
                <c:pt idx="407">
                  <c:v>-10.848063281250001</c:v>
                </c:pt>
                <c:pt idx="408">
                  <c:v>-10.84929921875</c:v>
                </c:pt>
                <c:pt idx="409">
                  <c:v>-10.85059453125</c:v>
                </c:pt>
                <c:pt idx="410">
                  <c:v>-10.851954687499999</c:v>
                </c:pt>
                <c:pt idx="411">
                  <c:v>-10.853383593749999</c:v>
                </c:pt>
                <c:pt idx="412">
                  <c:v>-10.854878125000001</c:v>
                </c:pt>
                <c:pt idx="413">
                  <c:v>-10.856434374999999</c:v>
                </c:pt>
                <c:pt idx="414">
                  <c:v>-10.858040624999999</c:v>
                </c:pt>
                <c:pt idx="415">
                  <c:v>-10.85968671875</c:v>
                </c:pt>
                <c:pt idx="416">
                  <c:v>-10.8613625</c:v>
                </c:pt>
                <c:pt idx="417">
                  <c:v>-10.8630546875</c:v>
                </c:pt>
                <c:pt idx="418">
                  <c:v>-10.8647453125</c:v>
                </c:pt>
                <c:pt idx="419">
                  <c:v>-10.866421875</c:v>
                </c:pt>
                <c:pt idx="420">
                  <c:v>-10.86807109375</c:v>
                </c:pt>
                <c:pt idx="421">
                  <c:v>-10.869675781250001</c:v>
                </c:pt>
                <c:pt idx="422">
                  <c:v>-10.871221875</c:v>
                </c:pt>
                <c:pt idx="423">
                  <c:v>-10.872702343749999</c:v>
                </c:pt>
                <c:pt idx="424">
                  <c:v>-10.874103906249999</c:v>
                </c:pt>
                <c:pt idx="425">
                  <c:v>-10.875406249999999</c:v>
                </c:pt>
                <c:pt idx="426">
                  <c:v>-10.87659765625</c:v>
                </c:pt>
                <c:pt idx="427">
                  <c:v>-10.877677343749999</c:v>
                </c:pt>
                <c:pt idx="428">
                  <c:v>-10.878639843749999</c:v>
                </c:pt>
                <c:pt idx="429">
                  <c:v>-10.879469531250001</c:v>
                </c:pt>
                <c:pt idx="430">
                  <c:v>-10.880165625</c:v>
                </c:pt>
                <c:pt idx="431">
                  <c:v>-10.88072578125</c:v>
                </c:pt>
                <c:pt idx="432">
                  <c:v>-10.881152343749999</c:v>
                </c:pt>
                <c:pt idx="433">
                  <c:v>-10.881442968749999</c:v>
                </c:pt>
                <c:pt idx="434">
                  <c:v>-10.8816015625</c:v>
                </c:pt>
                <c:pt idx="435">
                  <c:v>-10.88162890625</c:v>
                </c:pt>
                <c:pt idx="436">
                  <c:v>-10.88153203125</c:v>
                </c:pt>
                <c:pt idx="437">
                  <c:v>-10.881322656249999</c:v>
                </c:pt>
                <c:pt idx="438">
                  <c:v>-10.8810078125</c:v>
                </c:pt>
                <c:pt idx="439">
                  <c:v>-10.8805984375</c:v>
                </c:pt>
                <c:pt idx="440">
                  <c:v>-10.880103125</c:v>
                </c:pt>
                <c:pt idx="441">
                  <c:v>-10.879531249999999</c:v>
                </c:pt>
                <c:pt idx="442">
                  <c:v>-10.878896093750001</c:v>
                </c:pt>
                <c:pt idx="443">
                  <c:v>-10.87820390625</c:v>
                </c:pt>
                <c:pt idx="444">
                  <c:v>-10.87746328125</c:v>
                </c:pt>
                <c:pt idx="445">
                  <c:v>-10.87668515625</c:v>
                </c:pt>
                <c:pt idx="446">
                  <c:v>-10.875878125</c:v>
                </c:pt>
                <c:pt idx="447">
                  <c:v>-10.87505625</c:v>
                </c:pt>
                <c:pt idx="448">
                  <c:v>-10.8742203125</c:v>
                </c:pt>
                <c:pt idx="449">
                  <c:v>-10.87338046875</c:v>
                </c:pt>
                <c:pt idx="450">
                  <c:v>-10.87254453125</c:v>
                </c:pt>
                <c:pt idx="451">
                  <c:v>-10.871718749999999</c:v>
                </c:pt>
                <c:pt idx="452">
                  <c:v>-10.87091171875</c:v>
                </c:pt>
                <c:pt idx="453">
                  <c:v>-10.8701234375</c:v>
                </c:pt>
                <c:pt idx="454">
                  <c:v>-10.869362499999999</c:v>
                </c:pt>
                <c:pt idx="455">
                  <c:v>-10.868628906250001</c:v>
                </c:pt>
                <c:pt idx="456">
                  <c:v>-10.867928125000001</c:v>
                </c:pt>
                <c:pt idx="457">
                  <c:v>-10.867269531250001</c:v>
                </c:pt>
                <c:pt idx="458">
                  <c:v>-10.866654687500001</c:v>
                </c:pt>
                <c:pt idx="459">
                  <c:v>-10.866081250000001</c:v>
                </c:pt>
                <c:pt idx="460">
                  <c:v>-10.865550781250001</c:v>
                </c:pt>
                <c:pt idx="461">
                  <c:v>-10.86506640625</c:v>
                </c:pt>
                <c:pt idx="462">
                  <c:v>-10.8646390625</c:v>
                </c:pt>
                <c:pt idx="463">
                  <c:v>-10.864247656250001</c:v>
                </c:pt>
                <c:pt idx="464">
                  <c:v>-10.863896875</c:v>
                </c:pt>
                <c:pt idx="465">
                  <c:v>-10.86359296875</c:v>
                </c:pt>
                <c:pt idx="466">
                  <c:v>-10.863328125000001</c:v>
                </c:pt>
                <c:pt idx="467">
                  <c:v>-10.86309609375</c:v>
                </c:pt>
                <c:pt idx="468">
                  <c:v>-10.862889843750001</c:v>
                </c:pt>
                <c:pt idx="469">
                  <c:v>-10.8627015625</c:v>
                </c:pt>
                <c:pt idx="470">
                  <c:v>-10.8625234375</c:v>
                </c:pt>
                <c:pt idx="471">
                  <c:v>-10.862351562500001</c:v>
                </c:pt>
                <c:pt idx="472">
                  <c:v>-10.862180468749999</c:v>
                </c:pt>
                <c:pt idx="473">
                  <c:v>-10.86200078125</c:v>
                </c:pt>
                <c:pt idx="474">
                  <c:v>-10.86180078125</c:v>
                </c:pt>
                <c:pt idx="475">
                  <c:v>-10.86158125</c:v>
                </c:pt>
                <c:pt idx="476">
                  <c:v>-10.86133671875</c:v>
                </c:pt>
                <c:pt idx="477">
                  <c:v>-10.86106484375</c:v>
                </c:pt>
                <c:pt idx="478">
                  <c:v>-10.86076328125</c:v>
                </c:pt>
                <c:pt idx="479">
                  <c:v>-10.860432031249999</c:v>
                </c:pt>
                <c:pt idx="480">
                  <c:v>-10.860072656250001</c:v>
                </c:pt>
                <c:pt idx="481">
                  <c:v>-10.859683593750001</c:v>
                </c:pt>
                <c:pt idx="482">
                  <c:v>-10.85926875</c:v>
                </c:pt>
                <c:pt idx="483">
                  <c:v>-10.8588375</c:v>
                </c:pt>
                <c:pt idx="484">
                  <c:v>-10.858388281250001</c:v>
                </c:pt>
                <c:pt idx="485">
                  <c:v>-10.85793125</c:v>
                </c:pt>
                <c:pt idx="486">
                  <c:v>-10.857475000000001</c:v>
                </c:pt>
                <c:pt idx="487">
                  <c:v>-10.857023437500001</c:v>
                </c:pt>
                <c:pt idx="488">
                  <c:v>-10.856575781249999</c:v>
                </c:pt>
                <c:pt idx="489">
                  <c:v>-10.856138281250001</c:v>
                </c:pt>
                <c:pt idx="490">
                  <c:v>-10.855714062500001</c:v>
                </c:pt>
                <c:pt idx="491">
                  <c:v>-10.855301562499999</c:v>
                </c:pt>
                <c:pt idx="492">
                  <c:v>-10.8548953125</c:v>
                </c:pt>
                <c:pt idx="493">
                  <c:v>-10.85449140625</c:v>
                </c:pt>
                <c:pt idx="494">
                  <c:v>-10.85408125</c:v>
                </c:pt>
                <c:pt idx="495">
                  <c:v>-10.853653906250001</c:v>
                </c:pt>
                <c:pt idx="496">
                  <c:v>-10.853207031249999</c:v>
                </c:pt>
                <c:pt idx="497">
                  <c:v>-10.8527296875</c:v>
                </c:pt>
                <c:pt idx="498">
                  <c:v>-10.8522140625</c:v>
                </c:pt>
                <c:pt idx="499">
                  <c:v>-10.85165390625</c:v>
                </c:pt>
                <c:pt idx="500">
                  <c:v>-10.85104609375</c:v>
                </c:pt>
                <c:pt idx="501">
                  <c:v>-10.850392187500001</c:v>
                </c:pt>
                <c:pt idx="502">
                  <c:v>-10.84969609375</c:v>
                </c:pt>
                <c:pt idx="503">
                  <c:v>-10.848959375</c:v>
                </c:pt>
                <c:pt idx="504">
                  <c:v>-10.84818671875</c:v>
                </c:pt>
                <c:pt idx="505">
                  <c:v>-10.8473875</c:v>
                </c:pt>
                <c:pt idx="506">
                  <c:v>-10.846575</c:v>
                </c:pt>
                <c:pt idx="507">
                  <c:v>-10.8457671875</c:v>
                </c:pt>
                <c:pt idx="508">
                  <c:v>-10.844971093750001</c:v>
                </c:pt>
                <c:pt idx="509">
                  <c:v>-10.844199218749999</c:v>
                </c:pt>
                <c:pt idx="510">
                  <c:v>-10.84346875</c:v>
                </c:pt>
                <c:pt idx="511">
                  <c:v>-10.842792187500001</c:v>
                </c:pt>
                <c:pt idx="512">
                  <c:v>-10.8421859375</c:v>
                </c:pt>
                <c:pt idx="513">
                  <c:v>-10.84166796875</c:v>
                </c:pt>
                <c:pt idx="514">
                  <c:v>-10.8412453125</c:v>
                </c:pt>
                <c:pt idx="515">
                  <c:v>-10.84092578125</c:v>
                </c:pt>
                <c:pt idx="516">
                  <c:v>-10.840711718750001</c:v>
                </c:pt>
                <c:pt idx="517">
                  <c:v>-10.8406015625</c:v>
                </c:pt>
                <c:pt idx="518">
                  <c:v>-10.840589062499999</c:v>
                </c:pt>
                <c:pt idx="519">
                  <c:v>-10.840660937499999</c:v>
                </c:pt>
                <c:pt idx="520">
                  <c:v>-10.8408</c:v>
                </c:pt>
                <c:pt idx="521">
                  <c:v>-10.840987500000001</c:v>
                </c:pt>
                <c:pt idx="522">
                  <c:v>-10.841204687499999</c:v>
                </c:pt>
                <c:pt idx="523">
                  <c:v>-10.8414359375</c:v>
                </c:pt>
                <c:pt idx="524">
                  <c:v>-10.841667187500001</c:v>
                </c:pt>
                <c:pt idx="525">
                  <c:v>-10.8418828125</c:v>
                </c:pt>
                <c:pt idx="526">
                  <c:v>-10.8420734375</c:v>
                </c:pt>
                <c:pt idx="527">
                  <c:v>-10.842240625000001</c:v>
                </c:pt>
                <c:pt idx="528">
                  <c:v>-10.842389062500001</c:v>
                </c:pt>
                <c:pt idx="529">
                  <c:v>-10.842523437500001</c:v>
                </c:pt>
                <c:pt idx="530">
                  <c:v>-10.842650781250001</c:v>
                </c:pt>
                <c:pt idx="531">
                  <c:v>-10.842782812499999</c:v>
                </c:pt>
                <c:pt idx="532">
                  <c:v>-10.84292734375</c:v>
                </c:pt>
                <c:pt idx="533">
                  <c:v>-10.843089062500001</c:v>
                </c:pt>
                <c:pt idx="534">
                  <c:v>-10.84327734375</c:v>
                </c:pt>
                <c:pt idx="535">
                  <c:v>-10.843499218750001</c:v>
                </c:pt>
                <c:pt idx="536">
                  <c:v>-10.84375703125</c:v>
                </c:pt>
                <c:pt idx="537">
                  <c:v>-10.844049999999999</c:v>
                </c:pt>
                <c:pt idx="538">
                  <c:v>-10.844390625000001</c:v>
                </c:pt>
                <c:pt idx="539">
                  <c:v>-10.8447765625</c:v>
                </c:pt>
                <c:pt idx="540">
                  <c:v>-10.845196093749999</c:v>
                </c:pt>
                <c:pt idx="541">
                  <c:v>-10.845642187499999</c:v>
                </c:pt>
                <c:pt idx="542">
                  <c:v>-10.84611953125</c:v>
                </c:pt>
                <c:pt idx="543">
                  <c:v>-10.846625</c:v>
                </c:pt>
                <c:pt idx="544">
                  <c:v>-10.847144531250001</c:v>
                </c:pt>
                <c:pt idx="545">
                  <c:v>-10.847667968750001</c:v>
                </c:pt>
                <c:pt idx="546">
                  <c:v>-10.848190625000001</c:v>
                </c:pt>
                <c:pt idx="547">
                  <c:v>-10.848708593750001</c:v>
                </c:pt>
                <c:pt idx="548">
                  <c:v>-10.849210937500001</c:v>
                </c:pt>
                <c:pt idx="549">
                  <c:v>-10.84969296875</c:v>
                </c:pt>
                <c:pt idx="550">
                  <c:v>-10.85015390625</c:v>
                </c:pt>
                <c:pt idx="551">
                  <c:v>-10.850589843750001</c:v>
                </c:pt>
                <c:pt idx="552">
                  <c:v>-10.85099609375</c:v>
                </c:pt>
                <c:pt idx="553">
                  <c:v>-10.85137890625</c:v>
                </c:pt>
                <c:pt idx="554">
                  <c:v>-10.851735937500001</c:v>
                </c:pt>
                <c:pt idx="555">
                  <c:v>-10.85207265625</c:v>
                </c:pt>
                <c:pt idx="556">
                  <c:v>-10.852390625</c:v>
                </c:pt>
                <c:pt idx="557">
                  <c:v>-10.852690624999999</c:v>
                </c:pt>
                <c:pt idx="558">
                  <c:v>-10.852971875</c:v>
                </c:pt>
                <c:pt idx="559">
                  <c:v>-10.853242187499999</c:v>
                </c:pt>
                <c:pt idx="560">
                  <c:v>-10.853499218750001</c:v>
                </c:pt>
                <c:pt idx="561">
                  <c:v>-10.853744531249999</c:v>
                </c:pt>
                <c:pt idx="562">
                  <c:v>-10.853972656250001</c:v>
                </c:pt>
                <c:pt idx="563">
                  <c:v>-10.854190624999999</c:v>
                </c:pt>
                <c:pt idx="564">
                  <c:v>-10.8544015625</c:v>
                </c:pt>
                <c:pt idx="565">
                  <c:v>-10.854588281250001</c:v>
                </c:pt>
                <c:pt idx="566">
                  <c:v>-10.854765625000001</c:v>
                </c:pt>
                <c:pt idx="567">
                  <c:v>-10.8549375</c:v>
                </c:pt>
                <c:pt idx="568">
                  <c:v>-10.855112500000001</c:v>
                </c:pt>
                <c:pt idx="569">
                  <c:v>-10.85527734375</c:v>
                </c:pt>
                <c:pt idx="570">
                  <c:v>-10.85543984375</c:v>
                </c:pt>
                <c:pt idx="571">
                  <c:v>-10.8556046875</c:v>
                </c:pt>
                <c:pt idx="572">
                  <c:v>-10.8557671875</c:v>
                </c:pt>
                <c:pt idx="573">
                  <c:v>-10.855924218749999</c:v>
                </c:pt>
                <c:pt idx="574">
                  <c:v>-10.856075000000001</c:v>
                </c:pt>
                <c:pt idx="575">
                  <c:v>-10.85621953125</c:v>
                </c:pt>
                <c:pt idx="576">
                  <c:v>-10.8563515625</c:v>
                </c:pt>
                <c:pt idx="577">
                  <c:v>-10.856464062500001</c:v>
                </c:pt>
                <c:pt idx="578">
                  <c:v>-10.856555468750001</c:v>
                </c:pt>
                <c:pt idx="579">
                  <c:v>-10.856619531250001</c:v>
                </c:pt>
                <c:pt idx="580">
                  <c:v>-10.856653906249999</c:v>
                </c:pt>
                <c:pt idx="581">
                  <c:v>-10.856661718750001</c:v>
                </c:pt>
                <c:pt idx="582">
                  <c:v>-10.85664296875</c:v>
                </c:pt>
                <c:pt idx="583">
                  <c:v>-10.856597656250001</c:v>
                </c:pt>
                <c:pt idx="584">
                  <c:v>-10.856525781249999</c:v>
                </c:pt>
                <c:pt idx="585">
                  <c:v>-10.8564375</c:v>
                </c:pt>
                <c:pt idx="586">
                  <c:v>-10.85633046875</c:v>
                </c:pt>
                <c:pt idx="587">
                  <c:v>-10.856199999999999</c:v>
                </c:pt>
                <c:pt idx="588">
                  <c:v>-10.85605546875</c:v>
                </c:pt>
                <c:pt idx="589">
                  <c:v>-10.85589140625</c:v>
                </c:pt>
                <c:pt idx="590">
                  <c:v>-10.8557109375</c:v>
                </c:pt>
                <c:pt idx="591">
                  <c:v>-10.8555171875</c:v>
                </c:pt>
                <c:pt idx="592">
                  <c:v>-10.855303906250001</c:v>
                </c:pt>
                <c:pt idx="593">
                  <c:v>-10.85507109375</c:v>
                </c:pt>
                <c:pt idx="594">
                  <c:v>-10.85481875</c:v>
                </c:pt>
                <c:pt idx="595">
                  <c:v>-10.854545312500001</c:v>
                </c:pt>
                <c:pt idx="596">
                  <c:v>-10.85425703125</c:v>
                </c:pt>
                <c:pt idx="597">
                  <c:v>-10.853953125</c:v>
                </c:pt>
                <c:pt idx="598">
                  <c:v>-10.8536296875</c:v>
                </c:pt>
                <c:pt idx="599">
                  <c:v>-10.853292187499999</c:v>
                </c:pt>
                <c:pt idx="600">
                  <c:v>-10.852951562499999</c:v>
                </c:pt>
                <c:pt idx="601">
                  <c:v>-10.85261640625</c:v>
                </c:pt>
                <c:pt idx="602">
                  <c:v>-10.852287499999999</c:v>
                </c:pt>
                <c:pt idx="603">
                  <c:v>-10.851978125</c:v>
                </c:pt>
                <c:pt idx="604">
                  <c:v>-10.851692968749999</c:v>
                </c:pt>
                <c:pt idx="605">
                  <c:v>-10.851437499999999</c:v>
                </c:pt>
                <c:pt idx="606">
                  <c:v>-10.851206250000001</c:v>
                </c:pt>
                <c:pt idx="607">
                  <c:v>-10.85100234375</c:v>
                </c:pt>
                <c:pt idx="608">
                  <c:v>-10.850834375</c:v>
                </c:pt>
                <c:pt idx="609">
                  <c:v>-10.850696093750001</c:v>
                </c:pt>
                <c:pt idx="610">
                  <c:v>-10.85058046875</c:v>
                </c:pt>
                <c:pt idx="611">
                  <c:v>-10.850482031249999</c:v>
                </c:pt>
                <c:pt idx="612">
                  <c:v>-10.8504015625</c:v>
                </c:pt>
                <c:pt idx="613">
                  <c:v>-10.85032578125</c:v>
                </c:pt>
                <c:pt idx="614">
                  <c:v>-10.85024765625</c:v>
                </c:pt>
                <c:pt idx="615">
                  <c:v>-10.850159375</c:v>
                </c:pt>
                <c:pt idx="616">
                  <c:v>-10.85005625</c:v>
                </c:pt>
                <c:pt idx="617">
                  <c:v>-10.849928125</c:v>
                </c:pt>
                <c:pt idx="618">
                  <c:v>-10.8497703125</c:v>
                </c:pt>
                <c:pt idx="619">
                  <c:v>-10.84958125</c:v>
                </c:pt>
                <c:pt idx="620">
                  <c:v>-10.84935390625</c:v>
                </c:pt>
                <c:pt idx="621">
                  <c:v>-10.8490875</c:v>
                </c:pt>
                <c:pt idx="622">
                  <c:v>-10.84877578125</c:v>
                </c:pt>
                <c:pt idx="623">
                  <c:v>-10.848417187500001</c:v>
                </c:pt>
                <c:pt idx="624">
                  <c:v>-10.848014843750001</c:v>
                </c:pt>
                <c:pt idx="625">
                  <c:v>-10.84757265625</c:v>
                </c:pt>
                <c:pt idx="626">
                  <c:v>-10.847096875</c:v>
                </c:pt>
                <c:pt idx="627">
                  <c:v>-10.84658671875</c:v>
                </c:pt>
                <c:pt idx="628">
                  <c:v>-10.84605078125</c:v>
                </c:pt>
                <c:pt idx="629">
                  <c:v>-10.845493749999999</c:v>
                </c:pt>
                <c:pt idx="630">
                  <c:v>-10.84492421875</c:v>
                </c:pt>
                <c:pt idx="631">
                  <c:v>-10.8443515625</c:v>
                </c:pt>
                <c:pt idx="632">
                  <c:v>-10.843782812500001</c:v>
                </c:pt>
                <c:pt idx="633">
                  <c:v>-10.84322578125</c:v>
                </c:pt>
                <c:pt idx="634">
                  <c:v>-10.8426890625</c:v>
                </c:pt>
                <c:pt idx="635">
                  <c:v>-10.8421734375</c:v>
                </c:pt>
                <c:pt idx="636">
                  <c:v>-10.841681250000001</c:v>
                </c:pt>
                <c:pt idx="637">
                  <c:v>-10.841214062500001</c:v>
                </c:pt>
                <c:pt idx="638">
                  <c:v>-10.8407703125</c:v>
                </c:pt>
                <c:pt idx="639">
                  <c:v>-10.840350781250001</c:v>
                </c:pt>
                <c:pt idx="640">
                  <c:v>-10.839947656250001</c:v>
                </c:pt>
                <c:pt idx="641">
                  <c:v>-10.839549218749999</c:v>
                </c:pt>
                <c:pt idx="642">
                  <c:v>-10.83914921875</c:v>
                </c:pt>
                <c:pt idx="643">
                  <c:v>-10.83874140625</c:v>
                </c:pt>
                <c:pt idx="644">
                  <c:v>-10.838315625</c:v>
                </c:pt>
                <c:pt idx="645">
                  <c:v>-10.837866406250001</c:v>
                </c:pt>
                <c:pt idx="646">
                  <c:v>-10.83738984375</c:v>
                </c:pt>
                <c:pt idx="647">
                  <c:v>-10.8368796875</c:v>
                </c:pt>
                <c:pt idx="648">
                  <c:v>-10.836338281250001</c:v>
                </c:pt>
                <c:pt idx="649">
                  <c:v>-10.83576796875</c:v>
                </c:pt>
                <c:pt idx="650">
                  <c:v>-10.835170312500001</c:v>
                </c:pt>
                <c:pt idx="651">
                  <c:v>-10.8345515625</c:v>
                </c:pt>
                <c:pt idx="652">
                  <c:v>-10.833924218749999</c:v>
                </c:pt>
                <c:pt idx="653">
                  <c:v>-10.833307031249999</c:v>
                </c:pt>
                <c:pt idx="654">
                  <c:v>-10.832708593750001</c:v>
                </c:pt>
                <c:pt idx="655">
                  <c:v>-10.83214453125</c:v>
                </c:pt>
                <c:pt idx="656">
                  <c:v>-10.83163359375</c:v>
                </c:pt>
                <c:pt idx="657">
                  <c:v>-10.831193750000001</c:v>
                </c:pt>
                <c:pt idx="658">
                  <c:v>-10.83084375</c:v>
                </c:pt>
                <c:pt idx="659">
                  <c:v>-10.8305890625</c:v>
                </c:pt>
                <c:pt idx="660">
                  <c:v>-10.830442968750001</c:v>
                </c:pt>
                <c:pt idx="661">
                  <c:v>-10.830421875000001</c:v>
                </c:pt>
                <c:pt idx="662">
                  <c:v>-10.83053984375</c:v>
                </c:pt>
                <c:pt idx="663">
                  <c:v>-10.83079296875</c:v>
                </c:pt>
                <c:pt idx="664">
                  <c:v>-10.83118828125</c:v>
                </c:pt>
                <c:pt idx="665">
                  <c:v>-10.831724218750001</c:v>
                </c:pt>
                <c:pt idx="666">
                  <c:v>-10.832394531249999</c:v>
                </c:pt>
                <c:pt idx="667">
                  <c:v>-10.833190625</c:v>
                </c:pt>
                <c:pt idx="668">
                  <c:v>-10.834108593750001</c:v>
                </c:pt>
                <c:pt idx="669">
                  <c:v>-10.83513125</c:v>
                </c:pt>
                <c:pt idx="670">
                  <c:v>-10.836244531249999</c:v>
                </c:pt>
                <c:pt idx="671">
                  <c:v>-10.83743203125</c:v>
                </c:pt>
                <c:pt idx="672">
                  <c:v>-10.8386765625</c:v>
                </c:pt>
                <c:pt idx="673">
                  <c:v>-10.839959374999999</c:v>
                </c:pt>
                <c:pt idx="674">
                  <c:v>-10.84126015625</c:v>
                </c:pt>
                <c:pt idx="675">
                  <c:v>-10.842558593750001</c:v>
                </c:pt>
                <c:pt idx="676">
                  <c:v>-10.84384140625</c:v>
                </c:pt>
                <c:pt idx="677">
                  <c:v>-10.8450890625</c:v>
                </c:pt>
                <c:pt idx="678">
                  <c:v>-10.84629140625</c:v>
                </c:pt>
                <c:pt idx="679">
                  <c:v>-10.8474375</c:v>
                </c:pt>
                <c:pt idx="680">
                  <c:v>-10.84851328125</c:v>
                </c:pt>
                <c:pt idx="681">
                  <c:v>-10.84951796875</c:v>
                </c:pt>
                <c:pt idx="682">
                  <c:v>-10.8504515625</c:v>
                </c:pt>
                <c:pt idx="683">
                  <c:v>-10.85130703125</c:v>
                </c:pt>
                <c:pt idx="684">
                  <c:v>-10.8520859375</c:v>
                </c:pt>
                <c:pt idx="685">
                  <c:v>-10.85279453125</c:v>
                </c:pt>
                <c:pt idx="686">
                  <c:v>-10.853441406250001</c:v>
                </c:pt>
                <c:pt idx="687">
                  <c:v>-10.85403125</c:v>
                </c:pt>
                <c:pt idx="688">
                  <c:v>-10.85456171875</c:v>
                </c:pt>
                <c:pt idx="689">
                  <c:v>-10.85503828125</c:v>
                </c:pt>
                <c:pt idx="690">
                  <c:v>-10.8554671875</c:v>
                </c:pt>
                <c:pt idx="691">
                  <c:v>-10.8558578125</c:v>
                </c:pt>
                <c:pt idx="692">
                  <c:v>-10.8562125</c:v>
                </c:pt>
                <c:pt idx="693">
                  <c:v>-10.856534375000001</c:v>
                </c:pt>
                <c:pt idx="694">
                  <c:v>-10.85682578125</c:v>
                </c:pt>
                <c:pt idx="695">
                  <c:v>-10.857090625</c:v>
                </c:pt>
                <c:pt idx="696">
                  <c:v>-10.8573234375</c:v>
                </c:pt>
                <c:pt idx="697">
                  <c:v>-10.85752890625</c:v>
                </c:pt>
                <c:pt idx="698">
                  <c:v>-10.8577125</c:v>
                </c:pt>
                <c:pt idx="699">
                  <c:v>-10.857875</c:v>
                </c:pt>
                <c:pt idx="700">
                  <c:v>-10.85801640625</c:v>
                </c:pt>
                <c:pt idx="701">
                  <c:v>-10.85813671875</c:v>
                </c:pt>
                <c:pt idx="702">
                  <c:v>-10.85823515625</c:v>
                </c:pt>
                <c:pt idx="703">
                  <c:v>-10.8583140625</c:v>
                </c:pt>
                <c:pt idx="704">
                  <c:v>-10.858374218750001</c:v>
                </c:pt>
                <c:pt idx="705">
                  <c:v>-10.858417187500001</c:v>
                </c:pt>
                <c:pt idx="706">
                  <c:v>-10.85844140625</c:v>
                </c:pt>
                <c:pt idx="707">
                  <c:v>-10.858442968749999</c:v>
                </c:pt>
                <c:pt idx="708">
                  <c:v>-10.858415624999999</c:v>
                </c:pt>
                <c:pt idx="709">
                  <c:v>-10.85836484375</c:v>
                </c:pt>
                <c:pt idx="710">
                  <c:v>-10.85829140625</c:v>
                </c:pt>
                <c:pt idx="711">
                  <c:v>-10.85819375</c:v>
                </c:pt>
                <c:pt idx="712">
                  <c:v>-10.85805859375</c:v>
                </c:pt>
                <c:pt idx="713">
                  <c:v>-10.857892968750001</c:v>
                </c:pt>
                <c:pt idx="714">
                  <c:v>-10.857702343750001</c:v>
                </c:pt>
                <c:pt idx="715">
                  <c:v>-10.857490625000001</c:v>
                </c:pt>
                <c:pt idx="716">
                  <c:v>-10.857259375</c:v>
                </c:pt>
                <c:pt idx="717">
                  <c:v>-10.8570203125</c:v>
                </c:pt>
                <c:pt idx="718">
                  <c:v>-10.8567859375</c:v>
                </c:pt>
                <c:pt idx="719">
                  <c:v>-10.8565734375</c:v>
                </c:pt>
                <c:pt idx="720">
                  <c:v>-10.8563953125</c:v>
                </c:pt>
                <c:pt idx="721">
                  <c:v>-10.85626171875</c:v>
                </c:pt>
                <c:pt idx="722">
                  <c:v>-10.856175</c:v>
                </c:pt>
                <c:pt idx="723">
                  <c:v>-10.856143749999999</c:v>
                </c:pt>
                <c:pt idx="724">
                  <c:v>-10.85617109375</c:v>
                </c:pt>
                <c:pt idx="725">
                  <c:v>-10.856251562500001</c:v>
                </c:pt>
                <c:pt idx="726">
                  <c:v>-10.856377343749999</c:v>
                </c:pt>
                <c:pt idx="727">
                  <c:v>-10.85653203125</c:v>
                </c:pt>
                <c:pt idx="728">
                  <c:v>-10.85670546875</c:v>
                </c:pt>
                <c:pt idx="729">
                  <c:v>-10.856886718749999</c:v>
                </c:pt>
                <c:pt idx="730">
                  <c:v>-10.857063281249999</c:v>
                </c:pt>
                <c:pt idx="731">
                  <c:v>-10.857226562499999</c:v>
                </c:pt>
                <c:pt idx="732">
                  <c:v>-10.857369531250001</c:v>
                </c:pt>
                <c:pt idx="733">
                  <c:v>-10.857484375</c:v>
                </c:pt>
                <c:pt idx="734">
                  <c:v>-10.85756328125</c:v>
                </c:pt>
                <c:pt idx="735">
                  <c:v>-10.85760546875</c:v>
                </c:pt>
                <c:pt idx="736">
                  <c:v>-10.857610156250001</c:v>
                </c:pt>
                <c:pt idx="737">
                  <c:v>-10.85757734375</c:v>
                </c:pt>
                <c:pt idx="738">
                  <c:v>-10.85750078125</c:v>
                </c:pt>
                <c:pt idx="739">
                  <c:v>-10.85737421875</c:v>
                </c:pt>
                <c:pt idx="740">
                  <c:v>-10.85720078125</c:v>
                </c:pt>
                <c:pt idx="741">
                  <c:v>-10.856978124999999</c:v>
                </c:pt>
                <c:pt idx="742">
                  <c:v>-10.85670625</c:v>
                </c:pt>
                <c:pt idx="743">
                  <c:v>-10.856384374999999</c:v>
                </c:pt>
                <c:pt idx="744">
                  <c:v>-10.85601171875</c:v>
                </c:pt>
                <c:pt idx="745">
                  <c:v>-10.855593750000001</c:v>
                </c:pt>
                <c:pt idx="746">
                  <c:v>-10.855128125</c:v>
                </c:pt>
                <c:pt idx="747">
                  <c:v>-10.854623437500001</c:v>
                </c:pt>
                <c:pt idx="748">
                  <c:v>-10.854075</c:v>
                </c:pt>
                <c:pt idx="749">
                  <c:v>-10.853483593749999</c:v>
                </c:pt>
                <c:pt idx="750">
                  <c:v>-10.852860156249999</c:v>
                </c:pt>
                <c:pt idx="751">
                  <c:v>-10.852209374999999</c:v>
                </c:pt>
                <c:pt idx="752">
                  <c:v>-10.851532031250001</c:v>
                </c:pt>
                <c:pt idx="753">
                  <c:v>-10.850828906249999</c:v>
                </c:pt>
                <c:pt idx="754">
                  <c:v>-10.85010390625</c:v>
                </c:pt>
                <c:pt idx="755">
                  <c:v>-10.84936328125</c:v>
                </c:pt>
                <c:pt idx="756">
                  <c:v>-10.84859921875</c:v>
                </c:pt>
                <c:pt idx="757">
                  <c:v>-10.847814062499999</c:v>
                </c:pt>
                <c:pt idx="758">
                  <c:v>-10.84700703125</c:v>
                </c:pt>
                <c:pt idx="759">
                  <c:v>-10.846175000000001</c:v>
                </c:pt>
                <c:pt idx="760">
                  <c:v>-10.8453203125</c:v>
                </c:pt>
                <c:pt idx="761">
                  <c:v>-10.84444296875</c:v>
                </c:pt>
                <c:pt idx="762">
                  <c:v>-10.8435453125</c:v>
                </c:pt>
                <c:pt idx="763">
                  <c:v>-10.84263125</c:v>
                </c:pt>
                <c:pt idx="764">
                  <c:v>-10.8417109375</c:v>
                </c:pt>
                <c:pt idx="765">
                  <c:v>-10.84079375</c:v>
                </c:pt>
                <c:pt idx="766">
                  <c:v>-10.839888281249999</c:v>
                </c:pt>
                <c:pt idx="767">
                  <c:v>-10.839005468750001</c:v>
                </c:pt>
                <c:pt idx="768">
                  <c:v>-10.83816484375</c:v>
                </c:pt>
                <c:pt idx="769">
                  <c:v>-10.83737265625</c:v>
                </c:pt>
                <c:pt idx="770">
                  <c:v>-10.836641406249999</c:v>
                </c:pt>
                <c:pt idx="771">
                  <c:v>-10.83598515625</c:v>
                </c:pt>
                <c:pt idx="772">
                  <c:v>-10.835411718750001</c:v>
                </c:pt>
                <c:pt idx="773">
                  <c:v>-10.83492421875</c:v>
                </c:pt>
                <c:pt idx="774">
                  <c:v>-10.834532031249999</c:v>
                </c:pt>
                <c:pt idx="775">
                  <c:v>-10.834229687500001</c:v>
                </c:pt>
                <c:pt idx="776">
                  <c:v>-10.8340125</c:v>
                </c:pt>
                <c:pt idx="777">
                  <c:v>-10.833875000000001</c:v>
                </c:pt>
                <c:pt idx="778">
                  <c:v>-10.83380859375</c:v>
                </c:pt>
                <c:pt idx="779">
                  <c:v>-10.83380859375</c:v>
                </c:pt>
                <c:pt idx="780">
                  <c:v>-10.833865625</c:v>
                </c:pt>
                <c:pt idx="781">
                  <c:v>-10.833967187500001</c:v>
                </c:pt>
                <c:pt idx="782">
                  <c:v>-10.834101562500001</c:v>
                </c:pt>
                <c:pt idx="783">
                  <c:v>-10.83426171875</c:v>
                </c:pt>
                <c:pt idx="784">
                  <c:v>-10.834435156250001</c:v>
                </c:pt>
                <c:pt idx="785">
                  <c:v>-10.834615625</c:v>
                </c:pt>
                <c:pt idx="786">
                  <c:v>-10.8347984375</c:v>
                </c:pt>
                <c:pt idx="787">
                  <c:v>-10.83498203125</c:v>
                </c:pt>
                <c:pt idx="788">
                  <c:v>-10.835165625</c:v>
                </c:pt>
                <c:pt idx="789">
                  <c:v>-10.835347656250001</c:v>
                </c:pt>
                <c:pt idx="790">
                  <c:v>-10.835531250000001</c:v>
                </c:pt>
                <c:pt idx="791">
                  <c:v>-10.8357171875</c:v>
                </c:pt>
                <c:pt idx="792">
                  <c:v>-10.835906250000001</c:v>
                </c:pt>
                <c:pt idx="793">
                  <c:v>-10.8361078125</c:v>
                </c:pt>
                <c:pt idx="794">
                  <c:v>-10.836324218750001</c:v>
                </c:pt>
                <c:pt idx="795">
                  <c:v>-10.8365546875</c:v>
                </c:pt>
                <c:pt idx="796">
                  <c:v>-10.83680703125</c:v>
                </c:pt>
                <c:pt idx="797">
                  <c:v>-10.837086718749999</c:v>
                </c:pt>
                <c:pt idx="798">
                  <c:v>-10.8373890625</c:v>
                </c:pt>
                <c:pt idx="799">
                  <c:v>-10.83771484375</c:v>
                </c:pt>
                <c:pt idx="800">
                  <c:v>-10.838063281249999</c:v>
                </c:pt>
                <c:pt idx="801">
                  <c:v>-10.8384296875</c:v>
                </c:pt>
                <c:pt idx="802">
                  <c:v>-10.83881640625</c:v>
                </c:pt>
                <c:pt idx="803">
                  <c:v>-10.8392203125</c:v>
                </c:pt>
                <c:pt idx="804">
                  <c:v>-10.839642968750001</c:v>
                </c:pt>
                <c:pt idx="805">
                  <c:v>-10.840080468749999</c:v>
                </c:pt>
                <c:pt idx="806">
                  <c:v>-10.840532812499999</c:v>
                </c:pt>
                <c:pt idx="807">
                  <c:v>-10.840993750000001</c:v>
                </c:pt>
                <c:pt idx="808">
                  <c:v>-10.841461718750001</c:v>
                </c:pt>
                <c:pt idx="809">
                  <c:v>-10.8419328125</c:v>
                </c:pt>
                <c:pt idx="810">
                  <c:v>-10.84240546875</c:v>
                </c:pt>
                <c:pt idx="811">
                  <c:v>-10.842875781249999</c:v>
                </c:pt>
                <c:pt idx="812">
                  <c:v>-10.843342187499999</c:v>
                </c:pt>
                <c:pt idx="813">
                  <c:v>-10.84380546875</c:v>
                </c:pt>
                <c:pt idx="814">
                  <c:v>-10.84425859375</c:v>
                </c:pt>
                <c:pt idx="815">
                  <c:v>-10.844694531249999</c:v>
                </c:pt>
                <c:pt idx="816">
                  <c:v>-10.8451171875</c:v>
                </c:pt>
                <c:pt idx="817">
                  <c:v>-10.845524218750001</c:v>
                </c:pt>
                <c:pt idx="818">
                  <c:v>-10.845915625</c:v>
                </c:pt>
                <c:pt idx="819">
                  <c:v>-10.8462890625</c:v>
                </c:pt>
                <c:pt idx="820">
                  <c:v>-10.846648437500001</c:v>
                </c:pt>
                <c:pt idx="821">
                  <c:v>-10.8469859375</c:v>
                </c:pt>
                <c:pt idx="822">
                  <c:v>-10.847300000000001</c:v>
                </c:pt>
                <c:pt idx="823">
                  <c:v>-10.84759453125</c:v>
                </c:pt>
                <c:pt idx="824">
                  <c:v>-10.847866406250001</c:v>
                </c:pt>
                <c:pt idx="825">
                  <c:v>-10.848111718749999</c:v>
                </c:pt>
                <c:pt idx="826">
                  <c:v>-10.848328125</c:v>
                </c:pt>
                <c:pt idx="827">
                  <c:v>-10.8485203125</c:v>
                </c:pt>
                <c:pt idx="828">
                  <c:v>-10.848679687500001</c:v>
                </c:pt>
                <c:pt idx="829">
                  <c:v>-10.848799218750001</c:v>
                </c:pt>
                <c:pt idx="830">
                  <c:v>-10.848876562499999</c:v>
                </c:pt>
                <c:pt idx="831">
                  <c:v>-10.8489171875</c:v>
                </c:pt>
                <c:pt idx="832">
                  <c:v>-10.848919531250001</c:v>
                </c:pt>
                <c:pt idx="833">
                  <c:v>-10.848870312500001</c:v>
                </c:pt>
                <c:pt idx="834">
                  <c:v>-10.848776562499999</c:v>
                </c:pt>
                <c:pt idx="835">
                  <c:v>-10.84864140625</c:v>
                </c:pt>
                <c:pt idx="836">
                  <c:v>-10.848467968750001</c:v>
                </c:pt>
                <c:pt idx="837">
                  <c:v>-10.848260937499999</c:v>
                </c:pt>
                <c:pt idx="838">
                  <c:v>-10.84803125</c:v>
                </c:pt>
                <c:pt idx="839">
                  <c:v>-10.847780468750001</c:v>
                </c:pt>
                <c:pt idx="840">
                  <c:v>-10.84752265625</c:v>
                </c:pt>
                <c:pt idx="841">
                  <c:v>-10.84726640625</c:v>
                </c:pt>
                <c:pt idx="842">
                  <c:v>-10.84701875</c:v>
                </c:pt>
                <c:pt idx="843">
                  <c:v>-10.8467875</c:v>
                </c:pt>
                <c:pt idx="844">
                  <c:v>-10.846584375000001</c:v>
                </c:pt>
                <c:pt idx="845">
                  <c:v>-10.846414062499999</c:v>
                </c:pt>
                <c:pt idx="846">
                  <c:v>-10.84628203125</c:v>
                </c:pt>
                <c:pt idx="847">
                  <c:v>-10.846190625</c:v>
                </c:pt>
                <c:pt idx="848">
                  <c:v>-10.846130468749999</c:v>
                </c:pt>
                <c:pt idx="849">
                  <c:v>-10.846102343749999</c:v>
                </c:pt>
                <c:pt idx="850">
                  <c:v>-10.846103906250001</c:v>
                </c:pt>
                <c:pt idx="851">
                  <c:v>-10.84612109375</c:v>
                </c:pt>
                <c:pt idx="852">
                  <c:v>-10.84614765625</c:v>
                </c:pt>
                <c:pt idx="853">
                  <c:v>-10.846182031250001</c:v>
                </c:pt>
                <c:pt idx="854">
                  <c:v>-10.8462203125</c:v>
                </c:pt>
                <c:pt idx="855">
                  <c:v>-10.846258593749999</c:v>
                </c:pt>
                <c:pt idx="856">
                  <c:v>-10.84630546875</c:v>
                </c:pt>
                <c:pt idx="857">
                  <c:v>-10.846344531250001</c:v>
                </c:pt>
                <c:pt idx="858">
                  <c:v>-10.846385156249999</c:v>
                </c:pt>
                <c:pt idx="859">
                  <c:v>-10.846435156249999</c:v>
                </c:pt>
                <c:pt idx="860">
                  <c:v>-10.84649453125</c:v>
                </c:pt>
                <c:pt idx="861">
                  <c:v>-10.846564062500001</c:v>
                </c:pt>
                <c:pt idx="862">
                  <c:v>-10.84664375</c:v>
                </c:pt>
                <c:pt idx="863">
                  <c:v>-10.8467375</c:v>
                </c:pt>
                <c:pt idx="864">
                  <c:v>-10.846840625</c:v>
                </c:pt>
                <c:pt idx="865">
                  <c:v>-10.846953125000001</c:v>
                </c:pt>
                <c:pt idx="866">
                  <c:v>-10.8470703125</c:v>
                </c:pt>
                <c:pt idx="867">
                  <c:v>-10.84718984375</c:v>
                </c:pt>
                <c:pt idx="868">
                  <c:v>-10.847304687499999</c:v>
                </c:pt>
                <c:pt idx="869">
                  <c:v>-10.847412500000001</c:v>
                </c:pt>
                <c:pt idx="870">
                  <c:v>-10.847510937499999</c:v>
                </c:pt>
                <c:pt idx="871">
                  <c:v>-10.84759453125</c:v>
                </c:pt>
                <c:pt idx="872">
                  <c:v>-10.8476625</c:v>
                </c:pt>
                <c:pt idx="873">
                  <c:v>-10.847710156250001</c:v>
                </c:pt>
                <c:pt idx="874">
                  <c:v>-10.84773359375</c:v>
                </c:pt>
                <c:pt idx="875">
                  <c:v>-10.84773984375</c:v>
                </c:pt>
                <c:pt idx="876">
                  <c:v>-10.84772578125</c:v>
                </c:pt>
                <c:pt idx="877">
                  <c:v>-10.847693749999999</c:v>
                </c:pt>
                <c:pt idx="878">
                  <c:v>-10.847645312499999</c:v>
                </c:pt>
                <c:pt idx="879">
                  <c:v>-10.847589843750001</c:v>
                </c:pt>
                <c:pt idx="880">
                  <c:v>-10.847525781250001</c:v>
                </c:pt>
                <c:pt idx="881">
                  <c:v>-10.847459375</c:v>
                </c:pt>
                <c:pt idx="882">
                  <c:v>-10.847403125</c:v>
                </c:pt>
                <c:pt idx="883">
                  <c:v>-10.847363281250001</c:v>
                </c:pt>
                <c:pt idx="884">
                  <c:v>-10.84734453125</c:v>
                </c:pt>
                <c:pt idx="885">
                  <c:v>-10.847353125</c:v>
                </c:pt>
                <c:pt idx="886">
                  <c:v>-10.84739296875</c:v>
                </c:pt>
                <c:pt idx="887">
                  <c:v>-10.847478125</c:v>
                </c:pt>
                <c:pt idx="888">
                  <c:v>-10.847610937500001</c:v>
                </c:pt>
                <c:pt idx="889">
                  <c:v>-10.847790625</c:v>
                </c:pt>
                <c:pt idx="890">
                  <c:v>-10.8480234375</c:v>
                </c:pt>
                <c:pt idx="891">
                  <c:v>-10.848311718750001</c:v>
                </c:pt>
                <c:pt idx="892">
                  <c:v>-10.848653125</c:v>
                </c:pt>
                <c:pt idx="893">
                  <c:v>-10.84903671875</c:v>
                </c:pt>
                <c:pt idx="894">
                  <c:v>-10.84945390625</c:v>
                </c:pt>
                <c:pt idx="895">
                  <c:v>-10.849896875000001</c:v>
                </c:pt>
                <c:pt idx="896">
                  <c:v>-10.85035390625</c:v>
                </c:pt>
                <c:pt idx="897">
                  <c:v>-10.8508140625</c:v>
                </c:pt>
                <c:pt idx="898">
                  <c:v>-10.85126484375</c:v>
                </c:pt>
                <c:pt idx="899">
                  <c:v>-10.851692187499999</c:v>
                </c:pt>
                <c:pt idx="900">
                  <c:v>-10.8520875</c:v>
                </c:pt>
                <c:pt idx="901">
                  <c:v>-10.852444531250001</c:v>
                </c:pt>
                <c:pt idx="902">
                  <c:v>-10.85275859375</c:v>
                </c:pt>
                <c:pt idx="903">
                  <c:v>-10.853032031250001</c:v>
                </c:pt>
                <c:pt idx="904">
                  <c:v>-10.853263281249999</c:v>
                </c:pt>
                <c:pt idx="905">
                  <c:v>-10.853463281250001</c:v>
                </c:pt>
                <c:pt idx="906">
                  <c:v>-10.853617968749999</c:v>
                </c:pt>
                <c:pt idx="907">
                  <c:v>-10.85375</c:v>
                </c:pt>
                <c:pt idx="908">
                  <c:v>-10.853873437500001</c:v>
                </c:pt>
                <c:pt idx="909">
                  <c:v>-10.8539984375</c:v>
                </c:pt>
                <c:pt idx="910">
                  <c:v>-10.85413125</c:v>
                </c:pt>
                <c:pt idx="911">
                  <c:v>-10.854283593750001</c:v>
                </c:pt>
                <c:pt idx="912">
                  <c:v>-10.85446328125</c:v>
                </c:pt>
                <c:pt idx="913">
                  <c:v>-10.85468359375</c:v>
                </c:pt>
                <c:pt idx="914">
                  <c:v>-10.8549609375</c:v>
                </c:pt>
                <c:pt idx="915">
                  <c:v>-10.855302343749999</c:v>
                </c:pt>
                <c:pt idx="916">
                  <c:v>-10.85571484375</c:v>
                </c:pt>
                <c:pt idx="917">
                  <c:v>-10.85620390625</c:v>
                </c:pt>
                <c:pt idx="918">
                  <c:v>-10.856771875</c:v>
                </c:pt>
                <c:pt idx="919">
                  <c:v>-10.857417187499999</c:v>
                </c:pt>
                <c:pt idx="920">
                  <c:v>-10.858140625000001</c:v>
                </c:pt>
                <c:pt idx="921">
                  <c:v>-10.858932812500001</c:v>
                </c:pt>
                <c:pt idx="922">
                  <c:v>-10.85978359375</c:v>
                </c:pt>
                <c:pt idx="923">
                  <c:v>-10.86067734375</c:v>
                </c:pt>
                <c:pt idx="924">
                  <c:v>-10.861599999999999</c:v>
                </c:pt>
                <c:pt idx="925">
                  <c:v>-10.86253046875</c:v>
                </c:pt>
                <c:pt idx="926">
                  <c:v>-10.863447656250001</c:v>
                </c:pt>
                <c:pt idx="927">
                  <c:v>-10.8643375</c:v>
                </c:pt>
                <c:pt idx="928">
                  <c:v>-10.865188281249999</c:v>
                </c:pt>
                <c:pt idx="929">
                  <c:v>-10.86598359375</c:v>
                </c:pt>
                <c:pt idx="930">
                  <c:v>-10.866716406249999</c:v>
                </c:pt>
                <c:pt idx="931">
                  <c:v>-10.86738671875</c:v>
                </c:pt>
                <c:pt idx="932">
                  <c:v>-10.867991406250001</c:v>
                </c:pt>
                <c:pt idx="933">
                  <c:v>-10.86853359375</c:v>
                </c:pt>
                <c:pt idx="934">
                  <c:v>-10.869031250000001</c:v>
                </c:pt>
                <c:pt idx="935">
                  <c:v>-10.869496874999999</c:v>
                </c:pt>
                <c:pt idx="936">
                  <c:v>-10.869944531250001</c:v>
                </c:pt>
                <c:pt idx="937">
                  <c:v>-10.87038515625</c:v>
                </c:pt>
                <c:pt idx="938">
                  <c:v>-10.870829687500001</c:v>
                </c:pt>
                <c:pt idx="939">
                  <c:v>-10.8712796875</c:v>
                </c:pt>
                <c:pt idx="940">
                  <c:v>-10.871740624999999</c:v>
                </c:pt>
                <c:pt idx="941">
                  <c:v>-10.872208593750001</c:v>
                </c:pt>
                <c:pt idx="942">
                  <c:v>-10.87267734375</c:v>
                </c:pt>
                <c:pt idx="943">
                  <c:v>-10.8731328125</c:v>
                </c:pt>
                <c:pt idx="944">
                  <c:v>-10.873560937500001</c:v>
                </c:pt>
                <c:pt idx="945">
                  <c:v>-10.87394375</c:v>
                </c:pt>
                <c:pt idx="946">
                  <c:v>-10.874266406249999</c:v>
                </c:pt>
                <c:pt idx="947">
                  <c:v>-10.8745125</c:v>
                </c:pt>
                <c:pt idx="948">
                  <c:v>-10.8746734375</c:v>
                </c:pt>
                <c:pt idx="949">
                  <c:v>-10.874747656249999</c:v>
                </c:pt>
                <c:pt idx="950">
                  <c:v>-10.8747390625</c:v>
                </c:pt>
                <c:pt idx="951">
                  <c:v>-10.874648437499999</c:v>
                </c:pt>
                <c:pt idx="952">
                  <c:v>-10.87448515625</c:v>
                </c:pt>
                <c:pt idx="953">
                  <c:v>-10.874266406249999</c:v>
                </c:pt>
                <c:pt idx="954">
                  <c:v>-10.874004687499999</c:v>
                </c:pt>
                <c:pt idx="955">
                  <c:v>-10.873716406250001</c:v>
                </c:pt>
                <c:pt idx="956">
                  <c:v>-10.873418750000001</c:v>
                </c:pt>
                <c:pt idx="957">
                  <c:v>-10.873121875000001</c:v>
                </c:pt>
                <c:pt idx="958">
                  <c:v>-10.8728359375</c:v>
                </c:pt>
                <c:pt idx="959">
                  <c:v>-10.872565625</c:v>
                </c:pt>
                <c:pt idx="960">
                  <c:v>-10.8723171875</c:v>
                </c:pt>
                <c:pt idx="961">
                  <c:v>-10.872087499999999</c:v>
                </c:pt>
                <c:pt idx="962">
                  <c:v>-10.871871875</c:v>
                </c:pt>
                <c:pt idx="963">
                  <c:v>-10.871664062500001</c:v>
                </c:pt>
                <c:pt idx="964">
                  <c:v>-10.871457031249999</c:v>
                </c:pt>
                <c:pt idx="965">
                  <c:v>-10.871240625</c:v>
                </c:pt>
                <c:pt idx="966">
                  <c:v>-10.871010937499999</c:v>
                </c:pt>
                <c:pt idx="967">
                  <c:v>-10.870759375</c:v>
                </c:pt>
                <c:pt idx="968">
                  <c:v>-10.87047890625</c:v>
                </c:pt>
                <c:pt idx="969">
                  <c:v>-10.870169531249999</c:v>
                </c:pt>
                <c:pt idx="970">
                  <c:v>-10.869838281250001</c:v>
                </c:pt>
                <c:pt idx="971">
                  <c:v>-10.869484375000001</c:v>
                </c:pt>
                <c:pt idx="972">
                  <c:v>-10.86910625</c:v>
                </c:pt>
                <c:pt idx="973">
                  <c:v>-10.8687109375</c:v>
                </c:pt>
                <c:pt idx="974">
                  <c:v>-10.868303125000001</c:v>
                </c:pt>
                <c:pt idx="975">
                  <c:v>-10.867884374999999</c:v>
                </c:pt>
                <c:pt idx="976">
                  <c:v>-10.86745625</c:v>
                </c:pt>
                <c:pt idx="977">
                  <c:v>-10.867025</c:v>
                </c:pt>
                <c:pt idx="978">
                  <c:v>-10.8665875</c:v>
                </c:pt>
                <c:pt idx="979">
                  <c:v>-10.86613984375</c:v>
                </c:pt>
                <c:pt idx="980">
                  <c:v>-10.8656796875</c:v>
                </c:pt>
                <c:pt idx="981">
                  <c:v>-10.8652078125</c:v>
                </c:pt>
                <c:pt idx="982">
                  <c:v>-10.864722656250001</c:v>
                </c:pt>
                <c:pt idx="983">
                  <c:v>-10.86421640625</c:v>
                </c:pt>
                <c:pt idx="984">
                  <c:v>-10.86369140625</c:v>
                </c:pt>
                <c:pt idx="985">
                  <c:v>-10.86314765625</c:v>
                </c:pt>
                <c:pt idx="986">
                  <c:v>-10.86258203125</c:v>
                </c:pt>
                <c:pt idx="987">
                  <c:v>-10.86199375</c:v>
                </c:pt>
                <c:pt idx="988">
                  <c:v>-10.86138671875</c:v>
                </c:pt>
                <c:pt idx="989">
                  <c:v>-10.8607671875</c:v>
                </c:pt>
                <c:pt idx="990">
                  <c:v>-10.8601328125</c:v>
                </c:pt>
                <c:pt idx="991">
                  <c:v>-10.859485937500001</c:v>
                </c:pt>
                <c:pt idx="992">
                  <c:v>-10.85883125</c:v>
                </c:pt>
                <c:pt idx="993">
                  <c:v>-10.858175781250001</c:v>
                </c:pt>
                <c:pt idx="994">
                  <c:v>-10.857525000000001</c:v>
                </c:pt>
                <c:pt idx="995">
                  <c:v>-10.85686796875</c:v>
                </c:pt>
                <c:pt idx="996">
                  <c:v>-10.8562171875</c:v>
                </c:pt>
                <c:pt idx="997">
                  <c:v>-10.855577343749999</c:v>
                </c:pt>
                <c:pt idx="998">
                  <c:v>-10.85494453125</c:v>
                </c:pt>
                <c:pt idx="999">
                  <c:v>-10.8543234375</c:v>
                </c:pt>
                <c:pt idx="1000">
                  <c:v>-10.853715625</c:v>
                </c:pt>
                <c:pt idx="1001">
                  <c:v>-10.85311953125</c:v>
                </c:pt>
                <c:pt idx="1002">
                  <c:v>-10.8525390625</c:v>
                </c:pt>
                <c:pt idx="1003">
                  <c:v>-10.851978125</c:v>
                </c:pt>
                <c:pt idx="1004">
                  <c:v>-10.851438281249999</c:v>
                </c:pt>
                <c:pt idx="1005">
                  <c:v>-10.850923437500001</c:v>
                </c:pt>
                <c:pt idx="1006">
                  <c:v>-10.850441406250001</c:v>
                </c:pt>
                <c:pt idx="1007">
                  <c:v>-10.8499984375</c:v>
                </c:pt>
                <c:pt idx="1008">
                  <c:v>-10.849598437499999</c:v>
                </c:pt>
                <c:pt idx="1009">
                  <c:v>-10.8492421875</c:v>
                </c:pt>
                <c:pt idx="1010">
                  <c:v>-10.84893828125</c:v>
                </c:pt>
                <c:pt idx="1011">
                  <c:v>-10.848692187499999</c:v>
                </c:pt>
                <c:pt idx="1012">
                  <c:v>-10.8485046875</c:v>
                </c:pt>
                <c:pt idx="1013">
                  <c:v>-10.848375000000001</c:v>
                </c:pt>
                <c:pt idx="1014">
                  <c:v>-10.84830546875</c:v>
                </c:pt>
                <c:pt idx="1015">
                  <c:v>-10.84827890625</c:v>
                </c:pt>
                <c:pt idx="1016">
                  <c:v>-10.848289843750001</c:v>
                </c:pt>
                <c:pt idx="1017">
                  <c:v>-10.848334375</c:v>
                </c:pt>
                <c:pt idx="1018">
                  <c:v>-10.8484</c:v>
                </c:pt>
                <c:pt idx="1019">
                  <c:v>-10.84847578125</c:v>
                </c:pt>
                <c:pt idx="1020">
                  <c:v>-10.84855390625</c:v>
                </c:pt>
                <c:pt idx="1021">
                  <c:v>-10.848621874999999</c:v>
                </c:pt>
                <c:pt idx="1022">
                  <c:v>-10.848670312499999</c:v>
                </c:pt>
                <c:pt idx="1023">
                  <c:v>-10.848699999999999</c:v>
                </c:pt>
                <c:pt idx="1024">
                  <c:v>-10.848706249999999</c:v>
                </c:pt>
                <c:pt idx="1025">
                  <c:v>-10.84868359375</c:v>
                </c:pt>
                <c:pt idx="1026">
                  <c:v>-10.8486328125</c:v>
                </c:pt>
                <c:pt idx="1027">
                  <c:v>-10.84855546875</c:v>
                </c:pt>
                <c:pt idx="1028">
                  <c:v>-10.84845625</c:v>
                </c:pt>
                <c:pt idx="1029">
                  <c:v>-10.848333593750001</c:v>
                </c:pt>
                <c:pt idx="1030">
                  <c:v>-10.8482015625</c:v>
                </c:pt>
                <c:pt idx="1031">
                  <c:v>-10.848068749999999</c:v>
                </c:pt>
                <c:pt idx="1032">
                  <c:v>-10.847942187499999</c:v>
                </c:pt>
                <c:pt idx="1033">
                  <c:v>-10.847829687500001</c:v>
                </c:pt>
                <c:pt idx="1034">
                  <c:v>-10.847740625</c:v>
                </c:pt>
                <c:pt idx="1035">
                  <c:v>-10.84768359375</c:v>
                </c:pt>
                <c:pt idx="1036">
                  <c:v>-10.84766484375</c:v>
                </c:pt>
                <c:pt idx="1037">
                  <c:v>-10.847696093750001</c:v>
                </c:pt>
                <c:pt idx="1038">
                  <c:v>-10.8477828125</c:v>
                </c:pt>
                <c:pt idx="1039">
                  <c:v>-10.84792578125</c:v>
                </c:pt>
                <c:pt idx="1040">
                  <c:v>-10.84812265625</c:v>
                </c:pt>
                <c:pt idx="1041">
                  <c:v>-10.848380468749999</c:v>
                </c:pt>
                <c:pt idx="1042">
                  <c:v>-10.848696875</c:v>
                </c:pt>
                <c:pt idx="1043">
                  <c:v>-10.84906640625</c:v>
                </c:pt>
                <c:pt idx="1044">
                  <c:v>-10.8494875</c:v>
                </c:pt>
                <c:pt idx="1045">
                  <c:v>-10.849953125000001</c:v>
                </c:pt>
                <c:pt idx="1046">
                  <c:v>-10.850459375</c:v>
                </c:pt>
                <c:pt idx="1047">
                  <c:v>-10.85099609375</c:v>
                </c:pt>
                <c:pt idx="1048">
                  <c:v>-10.8515625</c:v>
                </c:pt>
                <c:pt idx="1049">
                  <c:v>-10.85215078125</c:v>
                </c:pt>
                <c:pt idx="1050">
                  <c:v>-10.85275703125</c:v>
                </c:pt>
                <c:pt idx="1051">
                  <c:v>-10.85337265625</c:v>
                </c:pt>
                <c:pt idx="1052">
                  <c:v>-10.85399609375</c:v>
                </c:pt>
                <c:pt idx="1053">
                  <c:v>-10.85461953125</c:v>
                </c:pt>
                <c:pt idx="1054">
                  <c:v>-10.85523671875</c:v>
                </c:pt>
                <c:pt idx="1055">
                  <c:v>-10.8558453125</c:v>
                </c:pt>
                <c:pt idx="1056">
                  <c:v>-10.856442187500001</c:v>
                </c:pt>
                <c:pt idx="1057">
                  <c:v>-10.8570171875</c:v>
                </c:pt>
                <c:pt idx="1058">
                  <c:v>-10.857566406249999</c:v>
                </c:pt>
                <c:pt idx="1059">
                  <c:v>-10.85808125</c:v>
                </c:pt>
                <c:pt idx="1060">
                  <c:v>-10.85855546875</c:v>
                </c:pt>
                <c:pt idx="1061">
                  <c:v>-10.858984375</c:v>
                </c:pt>
                <c:pt idx="1062">
                  <c:v>-10.859363281249999</c:v>
                </c:pt>
                <c:pt idx="1063">
                  <c:v>-10.85968671875</c:v>
                </c:pt>
                <c:pt idx="1064">
                  <c:v>-10.859951562499999</c:v>
                </c:pt>
                <c:pt idx="1065">
                  <c:v>-10.860156249999999</c:v>
                </c:pt>
                <c:pt idx="1066">
                  <c:v>-10.8603015625</c:v>
                </c:pt>
                <c:pt idx="1067">
                  <c:v>-10.860390625000001</c:v>
                </c:pt>
                <c:pt idx="1068">
                  <c:v>-10.860421875</c:v>
                </c:pt>
                <c:pt idx="1069">
                  <c:v>-10.8604</c:v>
                </c:pt>
                <c:pt idx="1070">
                  <c:v>-10.8603296875</c:v>
                </c:pt>
                <c:pt idx="1071">
                  <c:v>-10.860219531249999</c:v>
                </c:pt>
                <c:pt idx="1072">
                  <c:v>-10.860075</c:v>
                </c:pt>
                <c:pt idx="1073">
                  <c:v>-10.859900781249999</c:v>
                </c:pt>
                <c:pt idx="1074">
                  <c:v>-10.859704687500001</c:v>
                </c:pt>
                <c:pt idx="1075">
                  <c:v>-10.859496875</c:v>
                </c:pt>
                <c:pt idx="1076">
                  <c:v>-10.859278906249999</c:v>
                </c:pt>
                <c:pt idx="1077">
                  <c:v>-10.859059374999999</c:v>
                </c:pt>
                <c:pt idx="1078">
                  <c:v>-10.858853906249999</c:v>
                </c:pt>
                <c:pt idx="1079">
                  <c:v>-10.858665625</c:v>
                </c:pt>
                <c:pt idx="1080">
                  <c:v>-10.8585046875</c:v>
                </c:pt>
                <c:pt idx="1081">
                  <c:v>-10.858373437499999</c:v>
                </c:pt>
                <c:pt idx="1082">
                  <c:v>-10.858282812500001</c:v>
                </c:pt>
                <c:pt idx="1083">
                  <c:v>-10.858234375</c:v>
                </c:pt>
                <c:pt idx="1084">
                  <c:v>-10.85822734375</c:v>
                </c:pt>
                <c:pt idx="1085">
                  <c:v>-10.8582625</c:v>
                </c:pt>
                <c:pt idx="1086">
                  <c:v>-10.85834296875</c:v>
                </c:pt>
                <c:pt idx="1087">
                  <c:v>-10.858465624999999</c:v>
                </c:pt>
                <c:pt idx="1088">
                  <c:v>-10.858621875000001</c:v>
                </c:pt>
                <c:pt idx="1089">
                  <c:v>-10.858805468750001</c:v>
                </c:pt>
                <c:pt idx="1090">
                  <c:v>-10.859010937500001</c:v>
                </c:pt>
                <c:pt idx="1091">
                  <c:v>-10.85922109375</c:v>
                </c:pt>
                <c:pt idx="1092">
                  <c:v>-10.85942578125</c:v>
                </c:pt>
                <c:pt idx="1093">
                  <c:v>-10.859625781249999</c:v>
                </c:pt>
                <c:pt idx="1094">
                  <c:v>-10.859810156249999</c:v>
                </c:pt>
                <c:pt idx="1095">
                  <c:v>-10.85996796875</c:v>
                </c:pt>
                <c:pt idx="1096">
                  <c:v>-10.86009765625</c:v>
                </c:pt>
                <c:pt idx="1097">
                  <c:v>-10.860205468749999</c:v>
                </c:pt>
                <c:pt idx="1098">
                  <c:v>-10.860290624999999</c:v>
                </c:pt>
                <c:pt idx="1099">
                  <c:v>-10.86035</c:v>
                </c:pt>
                <c:pt idx="1100">
                  <c:v>-10.86038828125</c:v>
                </c:pt>
                <c:pt idx="1101">
                  <c:v>-10.86041328125</c:v>
                </c:pt>
                <c:pt idx="1102">
                  <c:v>-10.860427343750001</c:v>
                </c:pt>
                <c:pt idx="1103">
                  <c:v>-10.860434375000001</c:v>
                </c:pt>
                <c:pt idx="1104">
                  <c:v>-10.860441406250001</c:v>
                </c:pt>
                <c:pt idx="1105">
                  <c:v>-10.860455468750001</c:v>
                </c:pt>
                <c:pt idx="1106">
                  <c:v>-10.860474999999999</c:v>
                </c:pt>
                <c:pt idx="1107">
                  <c:v>-10.860503124999999</c:v>
                </c:pt>
                <c:pt idx="1108">
                  <c:v>-10.860540625000001</c:v>
                </c:pt>
                <c:pt idx="1109">
                  <c:v>-10.860589843750001</c:v>
                </c:pt>
                <c:pt idx="1110">
                  <c:v>-10.86064921875</c:v>
                </c:pt>
                <c:pt idx="1111">
                  <c:v>-10.860721874999999</c:v>
                </c:pt>
                <c:pt idx="1112">
                  <c:v>-10.860807031249999</c:v>
                </c:pt>
                <c:pt idx="1113">
                  <c:v>-10.86090234375</c:v>
                </c:pt>
                <c:pt idx="1114">
                  <c:v>-10.861006250000001</c:v>
                </c:pt>
                <c:pt idx="1115">
                  <c:v>-10.8611171875</c:v>
                </c:pt>
                <c:pt idx="1116">
                  <c:v>-10.861231249999999</c:v>
                </c:pt>
                <c:pt idx="1117">
                  <c:v>-10.861346093750001</c:v>
                </c:pt>
                <c:pt idx="1118">
                  <c:v>-10.8614609375</c:v>
                </c:pt>
                <c:pt idx="1119">
                  <c:v>-10.861571874999999</c:v>
                </c:pt>
                <c:pt idx="1120">
                  <c:v>-10.86166953125</c:v>
                </c:pt>
                <c:pt idx="1121">
                  <c:v>-10.8617546875</c:v>
                </c:pt>
                <c:pt idx="1122">
                  <c:v>-10.861821875</c:v>
                </c:pt>
                <c:pt idx="1123">
                  <c:v>-10.861860937499999</c:v>
                </c:pt>
                <c:pt idx="1124">
                  <c:v>-10.86186640625</c:v>
                </c:pt>
                <c:pt idx="1125">
                  <c:v>-10.86183046875</c:v>
                </c:pt>
                <c:pt idx="1126">
                  <c:v>-10.861746875</c:v>
                </c:pt>
                <c:pt idx="1127">
                  <c:v>-10.86161015625</c:v>
                </c:pt>
                <c:pt idx="1128">
                  <c:v>-10.8614125</c:v>
                </c:pt>
                <c:pt idx="1129">
                  <c:v>-10.8611453125</c:v>
                </c:pt>
                <c:pt idx="1130">
                  <c:v>-10.860802343750001</c:v>
                </c:pt>
                <c:pt idx="1131">
                  <c:v>-10.86038515625</c:v>
                </c:pt>
                <c:pt idx="1132">
                  <c:v>-10.8598921875</c:v>
                </c:pt>
                <c:pt idx="1133">
                  <c:v>-10.85932734375</c:v>
                </c:pt>
                <c:pt idx="1134">
                  <c:v>-10.858696875</c:v>
                </c:pt>
                <c:pt idx="1135">
                  <c:v>-10.858003125</c:v>
                </c:pt>
                <c:pt idx="1136">
                  <c:v>-10.857257031250001</c:v>
                </c:pt>
                <c:pt idx="1137">
                  <c:v>-10.8564734375</c:v>
                </c:pt>
                <c:pt idx="1138">
                  <c:v>-10.85566171875</c:v>
                </c:pt>
                <c:pt idx="1139">
                  <c:v>-10.854835156249999</c:v>
                </c:pt>
                <c:pt idx="1140">
                  <c:v>-10.85401171875</c:v>
                </c:pt>
                <c:pt idx="1141">
                  <c:v>-10.85320390625</c:v>
                </c:pt>
                <c:pt idx="1142">
                  <c:v>-10.852422656250001</c:v>
                </c:pt>
                <c:pt idx="1143">
                  <c:v>-10.851684375</c:v>
                </c:pt>
                <c:pt idx="1144">
                  <c:v>-10.85100390625</c:v>
                </c:pt>
                <c:pt idx="1145">
                  <c:v>-10.85038828125</c:v>
                </c:pt>
                <c:pt idx="1146">
                  <c:v>-10.84985</c:v>
                </c:pt>
                <c:pt idx="1147">
                  <c:v>-10.84939765625</c:v>
                </c:pt>
                <c:pt idx="1148">
                  <c:v>-10.84903671875</c:v>
                </c:pt>
                <c:pt idx="1149">
                  <c:v>-10.84876875</c:v>
                </c:pt>
                <c:pt idx="1150">
                  <c:v>-10.848599999999999</c:v>
                </c:pt>
                <c:pt idx="1151">
                  <c:v>-10.848531250000001</c:v>
                </c:pt>
                <c:pt idx="1152">
                  <c:v>-10.848566406250001</c:v>
                </c:pt>
                <c:pt idx="1153">
                  <c:v>-10.848699218749999</c:v>
                </c:pt>
                <c:pt idx="1154">
                  <c:v>-10.84893046875</c:v>
                </c:pt>
                <c:pt idx="1155">
                  <c:v>-10.849250781249999</c:v>
                </c:pt>
                <c:pt idx="1156">
                  <c:v>-10.8496515625</c:v>
                </c:pt>
                <c:pt idx="1157">
                  <c:v>-10.85012421875</c:v>
                </c:pt>
                <c:pt idx="1158">
                  <c:v>-10.85065859375</c:v>
                </c:pt>
                <c:pt idx="1159">
                  <c:v>-10.85124296875</c:v>
                </c:pt>
                <c:pt idx="1160">
                  <c:v>-10.851859375</c:v>
                </c:pt>
                <c:pt idx="1161">
                  <c:v>-10.8524984375</c:v>
                </c:pt>
                <c:pt idx="1162">
                  <c:v>-10.85313984375</c:v>
                </c:pt>
                <c:pt idx="1163">
                  <c:v>-10.853772656249999</c:v>
                </c:pt>
                <c:pt idx="1164">
                  <c:v>-10.854383593750001</c:v>
                </c:pt>
                <c:pt idx="1165">
                  <c:v>-10.85496484375</c:v>
                </c:pt>
                <c:pt idx="1166">
                  <c:v>-10.855499999999999</c:v>
                </c:pt>
                <c:pt idx="1167">
                  <c:v>-10.855988281249999</c:v>
                </c:pt>
                <c:pt idx="1168">
                  <c:v>-10.856420312499999</c:v>
                </c:pt>
                <c:pt idx="1169">
                  <c:v>-10.85680078125</c:v>
                </c:pt>
                <c:pt idx="1170">
                  <c:v>-10.8571328125</c:v>
                </c:pt>
                <c:pt idx="1171">
                  <c:v>-10.857424218749999</c:v>
                </c:pt>
                <c:pt idx="1172">
                  <c:v>-10.857687500000001</c:v>
                </c:pt>
                <c:pt idx="1173">
                  <c:v>-10.85793671875</c:v>
                </c:pt>
                <c:pt idx="1174">
                  <c:v>-10.8581796875</c:v>
                </c:pt>
                <c:pt idx="1175">
                  <c:v>-10.85843515625</c:v>
                </c:pt>
                <c:pt idx="1176">
                  <c:v>-10.858721093750001</c:v>
                </c:pt>
                <c:pt idx="1177">
                  <c:v>-10.85904765625</c:v>
                </c:pt>
                <c:pt idx="1178">
                  <c:v>-10.859428906250001</c:v>
                </c:pt>
                <c:pt idx="1179">
                  <c:v>-10.859873437499999</c:v>
                </c:pt>
                <c:pt idx="1180">
                  <c:v>-10.860383593750001</c:v>
                </c:pt>
                <c:pt idx="1181">
                  <c:v>-10.860957812500001</c:v>
                </c:pt>
                <c:pt idx="1182">
                  <c:v>-10.86159609375</c:v>
                </c:pt>
                <c:pt idx="1183">
                  <c:v>-10.8622921875</c:v>
                </c:pt>
                <c:pt idx="1184">
                  <c:v>-10.86303984375</c:v>
                </c:pt>
                <c:pt idx="1185">
                  <c:v>-10.863822656250001</c:v>
                </c:pt>
                <c:pt idx="1186">
                  <c:v>-10.8646328125</c:v>
                </c:pt>
                <c:pt idx="1187">
                  <c:v>-10.86546015625</c:v>
                </c:pt>
                <c:pt idx="1188">
                  <c:v>-10.8662890625</c:v>
                </c:pt>
                <c:pt idx="1189">
                  <c:v>-10.867103125</c:v>
                </c:pt>
                <c:pt idx="1190">
                  <c:v>-10.86788984375</c:v>
                </c:pt>
                <c:pt idx="1191">
                  <c:v>-10.868635156250001</c:v>
                </c:pt>
                <c:pt idx="1192">
                  <c:v>-10.8693234375</c:v>
                </c:pt>
                <c:pt idx="1193">
                  <c:v>-10.869945312500001</c:v>
                </c:pt>
                <c:pt idx="1194">
                  <c:v>-10.870496093750001</c:v>
                </c:pt>
                <c:pt idx="1195">
                  <c:v>-10.87096484375</c:v>
                </c:pt>
                <c:pt idx="1196">
                  <c:v>-10.87133984375</c:v>
                </c:pt>
                <c:pt idx="1197">
                  <c:v>-10.871619531249999</c:v>
                </c:pt>
                <c:pt idx="1198">
                  <c:v>-10.8718</c:v>
                </c:pt>
                <c:pt idx="1199">
                  <c:v>-10.871875781250001</c:v>
                </c:pt>
                <c:pt idx="1200">
                  <c:v>-10.87184375</c:v>
                </c:pt>
                <c:pt idx="1201">
                  <c:v>-10.8717078125</c:v>
                </c:pt>
                <c:pt idx="1202">
                  <c:v>-10.871464843749999</c:v>
                </c:pt>
                <c:pt idx="1203">
                  <c:v>-10.87112109375</c:v>
                </c:pt>
                <c:pt idx="1204">
                  <c:v>-10.87067578125</c:v>
                </c:pt>
                <c:pt idx="1205">
                  <c:v>-10.87013984375</c:v>
                </c:pt>
                <c:pt idx="1206">
                  <c:v>-10.86952421875</c:v>
                </c:pt>
                <c:pt idx="1207">
                  <c:v>-10.86884453125</c:v>
                </c:pt>
                <c:pt idx="1208">
                  <c:v>-10.8681078125</c:v>
                </c:pt>
                <c:pt idx="1209">
                  <c:v>-10.8673359375</c:v>
                </c:pt>
                <c:pt idx="1210">
                  <c:v>-10.86654921875</c:v>
                </c:pt>
                <c:pt idx="1211">
                  <c:v>-10.8657640625</c:v>
                </c:pt>
                <c:pt idx="1212">
                  <c:v>-10.86499921875</c:v>
                </c:pt>
                <c:pt idx="1213">
                  <c:v>-10.864269531250001</c:v>
                </c:pt>
                <c:pt idx="1214">
                  <c:v>-10.8635875</c:v>
                </c:pt>
                <c:pt idx="1215">
                  <c:v>-10.86296171875</c:v>
                </c:pt>
                <c:pt idx="1216">
                  <c:v>-10.862407812500001</c:v>
                </c:pt>
                <c:pt idx="1217">
                  <c:v>-10.861925781249999</c:v>
                </c:pt>
                <c:pt idx="1218">
                  <c:v>-10.86151328125</c:v>
                </c:pt>
                <c:pt idx="1219">
                  <c:v>-10.8611640625</c:v>
                </c:pt>
                <c:pt idx="1220">
                  <c:v>-10.86087578125</c:v>
                </c:pt>
                <c:pt idx="1221">
                  <c:v>-10.860638281250001</c:v>
                </c:pt>
                <c:pt idx="1222">
                  <c:v>-10.86044921875</c:v>
                </c:pt>
                <c:pt idx="1223">
                  <c:v>-10.860303125</c:v>
                </c:pt>
                <c:pt idx="1224">
                  <c:v>-10.8601890625</c:v>
                </c:pt>
                <c:pt idx="1225">
                  <c:v>-10.860099218749999</c:v>
                </c:pt>
                <c:pt idx="1226">
                  <c:v>-10.86003359375</c:v>
                </c:pt>
                <c:pt idx="1227">
                  <c:v>-10.8599921875</c:v>
                </c:pt>
                <c:pt idx="1228">
                  <c:v>-10.859965624999999</c:v>
                </c:pt>
                <c:pt idx="1229">
                  <c:v>-10.8599546875</c:v>
                </c:pt>
                <c:pt idx="1230">
                  <c:v>-10.85996171875</c:v>
                </c:pt>
                <c:pt idx="1231">
                  <c:v>-10.8599921875</c:v>
                </c:pt>
                <c:pt idx="1232">
                  <c:v>-10.860043750000001</c:v>
                </c:pt>
                <c:pt idx="1233">
                  <c:v>-10.86012578125</c:v>
                </c:pt>
                <c:pt idx="1234">
                  <c:v>-10.86023984375</c:v>
                </c:pt>
                <c:pt idx="1235">
                  <c:v>-10.86038671875</c:v>
                </c:pt>
                <c:pt idx="1236">
                  <c:v>-10.860573437499999</c:v>
                </c:pt>
                <c:pt idx="1237">
                  <c:v>-10.860801562500001</c:v>
                </c:pt>
                <c:pt idx="1238">
                  <c:v>-10.861064062500001</c:v>
                </c:pt>
                <c:pt idx="1239">
                  <c:v>-10.861367187500001</c:v>
                </c:pt>
                <c:pt idx="1240">
                  <c:v>-10.86170859375</c:v>
                </c:pt>
                <c:pt idx="1241">
                  <c:v>-10.86208671875</c:v>
                </c:pt>
                <c:pt idx="1242">
                  <c:v>-10.862492968750001</c:v>
                </c:pt>
                <c:pt idx="1243">
                  <c:v>-10.862922656249999</c:v>
                </c:pt>
                <c:pt idx="1244">
                  <c:v>-10.863368749999999</c:v>
                </c:pt>
                <c:pt idx="1245">
                  <c:v>-10.86381875</c:v>
                </c:pt>
                <c:pt idx="1246">
                  <c:v>-10.864260937499999</c:v>
                </c:pt>
                <c:pt idx="1247">
                  <c:v>-10.864692968749999</c:v>
                </c:pt>
                <c:pt idx="1248">
                  <c:v>-10.86510546875</c:v>
                </c:pt>
                <c:pt idx="1249">
                  <c:v>-10.865493750000001</c:v>
                </c:pt>
                <c:pt idx="1250">
                  <c:v>-10.86585546875</c:v>
                </c:pt>
                <c:pt idx="1251">
                  <c:v>-10.8661953125</c:v>
                </c:pt>
                <c:pt idx="1252">
                  <c:v>-10.86651640625</c:v>
                </c:pt>
                <c:pt idx="1253">
                  <c:v>-10.866824218750001</c:v>
                </c:pt>
                <c:pt idx="1254">
                  <c:v>-10.867121875</c:v>
                </c:pt>
                <c:pt idx="1255">
                  <c:v>-10.8674203125</c:v>
                </c:pt>
                <c:pt idx="1256">
                  <c:v>-10.867727343749999</c:v>
                </c:pt>
                <c:pt idx="1257">
                  <c:v>-10.86805</c:v>
                </c:pt>
                <c:pt idx="1258">
                  <c:v>-10.868386718749999</c:v>
                </c:pt>
                <c:pt idx="1259">
                  <c:v>-10.868735156250001</c:v>
                </c:pt>
                <c:pt idx="1260">
                  <c:v>-10.8690984375</c:v>
                </c:pt>
                <c:pt idx="1261">
                  <c:v>-10.869471093750001</c:v>
                </c:pt>
                <c:pt idx="1262">
                  <c:v>-10.86984765625</c:v>
                </c:pt>
                <c:pt idx="1263">
                  <c:v>-10.87022265625</c:v>
                </c:pt>
                <c:pt idx="1264">
                  <c:v>-10.870594531249999</c:v>
                </c:pt>
                <c:pt idx="1265">
                  <c:v>-10.870957031250001</c:v>
                </c:pt>
                <c:pt idx="1266">
                  <c:v>-10.87130546875</c:v>
                </c:pt>
                <c:pt idx="1267">
                  <c:v>-10.87163671875</c:v>
                </c:pt>
                <c:pt idx="1268">
                  <c:v>-10.871954687500001</c:v>
                </c:pt>
                <c:pt idx="1269">
                  <c:v>-10.872258593750001</c:v>
                </c:pt>
                <c:pt idx="1270">
                  <c:v>-10.872549218750001</c:v>
                </c:pt>
                <c:pt idx="1271">
                  <c:v>-10.87282578125</c:v>
                </c:pt>
                <c:pt idx="1272">
                  <c:v>-10.873093750000001</c:v>
                </c:pt>
                <c:pt idx="1273">
                  <c:v>-10.8733515625</c:v>
                </c:pt>
                <c:pt idx="1274">
                  <c:v>-10.873603125000001</c:v>
                </c:pt>
                <c:pt idx="1275">
                  <c:v>-10.873846875</c:v>
                </c:pt>
                <c:pt idx="1276">
                  <c:v>-10.87408515625</c:v>
                </c:pt>
                <c:pt idx="1277">
                  <c:v>-10.874321875</c:v>
                </c:pt>
                <c:pt idx="1278">
                  <c:v>-10.8745546875</c:v>
                </c:pt>
                <c:pt idx="1279">
                  <c:v>-10.87478203125</c:v>
                </c:pt>
                <c:pt idx="1280">
                  <c:v>-10.875004687500001</c:v>
                </c:pt>
                <c:pt idx="1281">
                  <c:v>-10.875224218750001</c:v>
                </c:pt>
                <c:pt idx="1282">
                  <c:v>-10.8754375</c:v>
                </c:pt>
                <c:pt idx="1283">
                  <c:v>-10.8756421875</c:v>
                </c:pt>
                <c:pt idx="1284">
                  <c:v>-10.87583671875</c:v>
                </c:pt>
                <c:pt idx="1285">
                  <c:v>-10.876014843749999</c:v>
                </c:pt>
                <c:pt idx="1286">
                  <c:v>-10.876178124999999</c:v>
                </c:pt>
                <c:pt idx="1287">
                  <c:v>-10.876318749999999</c:v>
                </c:pt>
                <c:pt idx="1288">
                  <c:v>-10.87643125</c:v>
                </c:pt>
                <c:pt idx="1289">
                  <c:v>-10.876515625</c:v>
                </c:pt>
                <c:pt idx="1290">
                  <c:v>-10.876567187499999</c:v>
                </c:pt>
                <c:pt idx="1291">
                  <c:v>-10.8765765625</c:v>
                </c:pt>
                <c:pt idx="1292">
                  <c:v>-10.876539062499999</c:v>
                </c:pt>
                <c:pt idx="1293">
                  <c:v>-10.87645234375</c:v>
                </c:pt>
                <c:pt idx="1294">
                  <c:v>-10.8763109375</c:v>
                </c:pt>
                <c:pt idx="1295">
                  <c:v>-10.876107812500001</c:v>
                </c:pt>
                <c:pt idx="1296">
                  <c:v>-10.87584296875</c:v>
                </c:pt>
                <c:pt idx="1297">
                  <c:v>-10.87551640625</c:v>
                </c:pt>
                <c:pt idx="1298">
                  <c:v>-10.8751203125</c:v>
                </c:pt>
                <c:pt idx="1299">
                  <c:v>-10.8746515625</c:v>
                </c:pt>
                <c:pt idx="1300">
                  <c:v>-10.874112500000001</c:v>
                </c:pt>
                <c:pt idx="1301">
                  <c:v>-10.873504687500001</c:v>
                </c:pt>
                <c:pt idx="1302">
                  <c:v>-10.872830468749999</c:v>
                </c:pt>
                <c:pt idx="1303">
                  <c:v>-10.872096093750001</c:v>
                </c:pt>
                <c:pt idx="1304">
                  <c:v>-10.87130625</c:v>
                </c:pt>
                <c:pt idx="1305">
                  <c:v>-10.8704765625</c:v>
                </c:pt>
                <c:pt idx="1306">
                  <c:v>-10.8696078125</c:v>
                </c:pt>
                <c:pt idx="1307">
                  <c:v>-10.868715625</c:v>
                </c:pt>
                <c:pt idx="1308">
                  <c:v>-10.86781171875</c:v>
                </c:pt>
                <c:pt idx="1309">
                  <c:v>-10.86691015625</c:v>
                </c:pt>
                <c:pt idx="1310">
                  <c:v>-10.866024218750001</c:v>
                </c:pt>
                <c:pt idx="1311">
                  <c:v>-10.8651625</c:v>
                </c:pt>
                <c:pt idx="1312">
                  <c:v>-10.86434140625</c:v>
                </c:pt>
                <c:pt idx="1313">
                  <c:v>-10.863567968750001</c:v>
                </c:pt>
                <c:pt idx="1314">
                  <c:v>-10.86285</c:v>
                </c:pt>
                <c:pt idx="1315">
                  <c:v>-10.862193749999999</c:v>
                </c:pt>
                <c:pt idx="1316">
                  <c:v>-10.861608593750001</c:v>
                </c:pt>
                <c:pt idx="1317">
                  <c:v>-10.8610875</c:v>
                </c:pt>
                <c:pt idx="1318">
                  <c:v>-10.8606203125</c:v>
                </c:pt>
                <c:pt idx="1319">
                  <c:v>-10.86020859375</c:v>
                </c:pt>
                <c:pt idx="1320">
                  <c:v>-10.859844531249999</c:v>
                </c:pt>
                <c:pt idx="1321">
                  <c:v>-10.85951640625</c:v>
                </c:pt>
                <c:pt idx="1322">
                  <c:v>-10.859210156250001</c:v>
                </c:pt>
                <c:pt idx="1323">
                  <c:v>-10.858911718750001</c:v>
                </c:pt>
                <c:pt idx="1324">
                  <c:v>-10.858609375</c:v>
                </c:pt>
                <c:pt idx="1325">
                  <c:v>-10.858288281249999</c:v>
                </c:pt>
                <c:pt idx="1326">
                  <c:v>-10.8579390625</c:v>
                </c:pt>
                <c:pt idx="1327">
                  <c:v>-10.85754296875</c:v>
                </c:pt>
                <c:pt idx="1328">
                  <c:v>-10.85709609375</c:v>
                </c:pt>
                <c:pt idx="1329">
                  <c:v>-10.8565921875</c:v>
                </c:pt>
                <c:pt idx="1330">
                  <c:v>-10.856030468749999</c:v>
                </c:pt>
                <c:pt idx="1331">
                  <c:v>-10.85539140625</c:v>
                </c:pt>
                <c:pt idx="1332">
                  <c:v>-10.854692968749999</c:v>
                </c:pt>
                <c:pt idx="1333">
                  <c:v>-10.853935937499999</c:v>
                </c:pt>
                <c:pt idx="1334">
                  <c:v>-10.8531265625</c:v>
                </c:pt>
                <c:pt idx="1335">
                  <c:v>-10.852267187500001</c:v>
                </c:pt>
                <c:pt idx="1336">
                  <c:v>-10.85136953125</c:v>
                </c:pt>
                <c:pt idx="1337">
                  <c:v>-10.8504390625</c:v>
                </c:pt>
                <c:pt idx="1338">
                  <c:v>-10.84948828125</c:v>
                </c:pt>
                <c:pt idx="1339">
                  <c:v>-10.848531250000001</c:v>
                </c:pt>
                <c:pt idx="1340">
                  <c:v>-10.847574218749999</c:v>
                </c:pt>
                <c:pt idx="1341">
                  <c:v>-10.84663046875</c:v>
                </c:pt>
                <c:pt idx="1342">
                  <c:v>-10.845705468749999</c:v>
                </c:pt>
                <c:pt idx="1343">
                  <c:v>-10.844808593750001</c:v>
                </c:pt>
                <c:pt idx="1344">
                  <c:v>-10.84394921875</c:v>
                </c:pt>
                <c:pt idx="1345">
                  <c:v>-10.843137499999999</c:v>
                </c:pt>
                <c:pt idx="1346">
                  <c:v>-10.842381250000001</c:v>
                </c:pt>
                <c:pt idx="1347">
                  <c:v>-10.841681250000001</c:v>
                </c:pt>
                <c:pt idx="1348">
                  <c:v>-10.841036718750001</c:v>
                </c:pt>
                <c:pt idx="1349">
                  <c:v>-10.84046015625</c:v>
                </c:pt>
                <c:pt idx="1350">
                  <c:v>-10.83995078125</c:v>
                </c:pt>
                <c:pt idx="1351">
                  <c:v>-10.839507031249999</c:v>
                </c:pt>
                <c:pt idx="1352">
                  <c:v>-10.839126562500001</c:v>
                </c:pt>
                <c:pt idx="1353">
                  <c:v>-10.838807031249999</c:v>
                </c:pt>
                <c:pt idx="1354">
                  <c:v>-10.838544531249999</c:v>
                </c:pt>
                <c:pt idx="1355">
                  <c:v>-10.83832890625</c:v>
                </c:pt>
                <c:pt idx="1356">
                  <c:v>-10.83815859375</c:v>
                </c:pt>
                <c:pt idx="1357">
                  <c:v>-10.838022656250001</c:v>
                </c:pt>
                <c:pt idx="1358">
                  <c:v>-10.8379046875</c:v>
                </c:pt>
                <c:pt idx="1359">
                  <c:v>-10.837795312500001</c:v>
                </c:pt>
                <c:pt idx="1360">
                  <c:v>-10.837687499999999</c:v>
                </c:pt>
                <c:pt idx="1361">
                  <c:v>-10.837560156249999</c:v>
                </c:pt>
                <c:pt idx="1362">
                  <c:v>-10.83740390625</c:v>
                </c:pt>
                <c:pt idx="1363">
                  <c:v>-10.837203125</c:v>
                </c:pt>
                <c:pt idx="1364">
                  <c:v>-10.83694375</c:v>
                </c:pt>
                <c:pt idx="1365">
                  <c:v>-10.83661875</c:v>
                </c:pt>
                <c:pt idx="1366">
                  <c:v>-10.836224218750001</c:v>
                </c:pt>
                <c:pt idx="1367">
                  <c:v>-10.835757812500001</c:v>
                </c:pt>
                <c:pt idx="1368">
                  <c:v>-10.835224999999999</c:v>
                </c:pt>
                <c:pt idx="1369">
                  <c:v>-10.83464296875</c:v>
                </c:pt>
                <c:pt idx="1370">
                  <c:v>-10.834031250000001</c:v>
                </c:pt>
                <c:pt idx="1371">
                  <c:v>-10.833414843750001</c:v>
                </c:pt>
                <c:pt idx="1372">
                  <c:v>-10.832828906250001</c:v>
                </c:pt>
                <c:pt idx="1373">
                  <c:v>-10.832310937500001</c:v>
                </c:pt>
                <c:pt idx="1374">
                  <c:v>-10.831892968749999</c:v>
                </c:pt>
                <c:pt idx="1375">
                  <c:v>-10.8316046875</c:v>
                </c:pt>
                <c:pt idx="1376">
                  <c:v>-10.83147265625</c:v>
                </c:pt>
                <c:pt idx="1377">
                  <c:v>-10.831512500000001</c:v>
                </c:pt>
                <c:pt idx="1378">
                  <c:v>-10.831729687499999</c:v>
                </c:pt>
                <c:pt idx="1379">
                  <c:v>-10.8321234375</c:v>
                </c:pt>
                <c:pt idx="1380">
                  <c:v>-10.832685156249999</c:v>
                </c:pt>
                <c:pt idx="1381">
                  <c:v>-10.833392968749999</c:v>
                </c:pt>
                <c:pt idx="1382">
                  <c:v>-10.834228124999999</c:v>
                </c:pt>
                <c:pt idx="1383">
                  <c:v>-10.835165625</c:v>
                </c:pt>
                <c:pt idx="1384">
                  <c:v>-10.8361765625</c:v>
                </c:pt>
                <c:pt idx="1385">
                  <c:v>-10.83723203125</c:v>
                </c:pt>
                <c:pt idx="1386">
                  <c:v>-10.8383078125</c:v>
                </c:pt>
                <c:pt idx="1387">
                  <c:v>-10.839378906249999</c:v>
                </c:pt>
                <c:pt idx="1388">
                  <c:v>-10.840420312499999</c:v>
                </c:pt>
                <c:pt idx="1389">
                  <c:v>-10.841419531250001</c:v>
                </c:pt>
                <c:pt idx="1390">
                  <c:v>-10.84235625</c:v>
                </c:pt>
                <c:pt idx="1391">
                  <c:v>-10.843223437500001</c:v>
                </c:pt>
                <c:pt idx="1392">
                  <c:v>-10.844008593750001</c:v>
                </c:pt>
                <c:pt idx="1393">
                  <c:v>-10.844708593749999</c:v>
                </c:pt>
                <c:pt idx="1394">
                  <c:v>-10.845321875</c:v>
                </c:pt>
                <c:pt idx="1395">
                  <c:v>-10.845839843749999</c:v>
                </c:pt>
                <c:pt idx="1396">
                  <c:v>-10.8462609375</c:v>
                </c:pt>
                <c:pt idx="1397">
                  <c:v>-10.846591406250001</c:v>
                </c:pt>
                <c:pt idx="1398">
                  <c:v>-10.846837499999999</c:v>
                </c:pt>
                <c:pt idx="1399">
                  <c:v>-10.8469984375</c:v>
                </c:pt>
                <c:pt idx="1400">
                  <c:v>-10.84707734375</c:v>
                </c:pt>
                <c:pt idx="1401">
                  <c:v>-10.847080468750001</c:v>
                </c:pt>
                <c:pt idx="1402">
                  <c:v>-10.84700625</c:v>
                </c:pt>
                <c:pt idx="1403">
                  <c:v>-10.8468625</c:v>
                </c:pt>
                <c:pt idx="1404">
                  <c:v>-10.84665234375</c:v>
                </c:pt>
                <c:pt idx="1405">
                  <c:v>-10.846385937499999</c:v>
                </c:pt>
                <c:pt idx="1406">
                  <c:v>-10.846065625</c:v>
                </c:pt>
                <c:pt idx="1407">
                  <c:v>-10.8456953125</c:v>
                </c:pt>
                <c:pt idx="1408">
                  <c:v>-10.845289062499999</c:v>
                </c:pt>
                <c:pt idx="1409">
                  <c:v>-10.84485546875</c:v>
                </c:pt>
                <c:pt idx="1410">
                  <c:v>-10.844404687500001</c:v>
                </c:pt>
                <c:pt idx="1411">
                  <c:v>-10.8439484375</c:v>
                </c:pt>
                <c:pt idx="1412">
                  <c:v>-10.843506250000001</c:v>
                </c:pt>
                <c:pt idx="1413">
                  <c:v>-10.843096093750001</c:v>
                </c:pt>
                <c:pt idx="1414">
                  <c:v>-10.84272578125</c:v>
                </c:pt>
                <c:pt idx="1415">
                  <c:v>-10.84240546875</c:v>
                </c:pt>
                <c:pt idx="1416">
                  <c:v>-10.842148437500001</c:v>
                </c:pt>
                <c:pt idx="1417">
                  <c:v>-10.84195859375</c:v>
                </c:pt>
                <c:pt idx="1418">
                  <c:v>-10.8418390625</c:v>
                </c:pt>
                <c:pt idx="1419">
                  <c:v>-10.8417890625</c:v>
                </c:pt>
                <c:pt idx="1420">
                  <c:v>-10.841807031249999</c:v>
                </c:pt>
                <c:pt idx="1421">
                  <c:v>-10.84188984375</c:v>
                </c:pt>
                <c:pt idx="1422">
                  <c:v>-10.8420296875</c:v>
                </c:pt>
                <c:pt idx="1423">
                  <c:v>-10.84220859375</c:v>
                </c:pt>
                <c:pt idx="1424">
                  <c:v>-10.8424265625</c:v>
                </c:pt>
                <c:pt idx="1425">
                  <c:v>-10.842678125000001</c:v>
                </c:pt>
                <c:pt idx="1426">
                  <c:v>-10.84294921875</c:v>
                </c:pt>
                <c:pt idx="1427">
                  <c:v>-10.843228906249999</c:v>
                </c:pt>
                <c:pt idx="1428">
                  <c:v>-10.84351640625</c:v>
                </c:pt>
                <c:pt idx="1429">
                  <c:v>-10.84380625</c:v>
                </c:pt>
                <c:pt idx="1430">
                  <c:v>-10.84408984375</c:v>
                </c:pt>
                <c:pt idx="1431">
                  <c:v>-10.844363281250001</c:v>
                </c:pt>
                <c:pt idx="1432">
                  <c:v>-10.8446203125</c:v>
                </c:pt>
                <c:pt idx="1433">
                  <c:v>-10.84486015625</c:v>
                </c:pt>
                <c:pt idx="1434">
                  <c:v>-10.84507890625</c:v>
                </c:pt>
                <c:pt idx="1435">
                  <c:v>-10.8452765625</c:v>
                </c:pt>
                <c:pt idx="1436">
                  <c:v>-10.84545390625</c:v>
                </c:pt>
                <c:pt idx="1437">
                  <c:v>-10.8456109375</c:v>
                </c:pt>
                <c:pt idx="1438">
                  <c:v>-10.84574375</c:v>
                </c:pt>
                <c:pt idx="1439">
                  <c:v>-10.845854687499999</c:v>
                </c:pt>
                <c:pt idx="1440">
                  <c:v>-10.845939843749999</c:v>
                </c:pt>
                <c:pt idx="1441">
                  <c:v>-10.846003124999999</c:v>
                </c:pt>
                <c:pt idx="1442">
                  <c:v>-10.846045312499999</c:v>
                </c:pt>
                <c:pt idx="1443">
                  <c:v>-10.846071875</c:v>
                </c:pt>
                <c:pt idx="1444">
                  <c:v>-10.846082031250001</c:v>
                </c:pt>
                <c:pt idx="1445">
                  <c:v>-10.84607734375</c:v>
                </c:pt>
                <c:pt idx="1446">
                  <c:v>-10.846060156249999</c:v>
                </c:pt>
                <c:pt idx="1447">
                  <c:v>-10.846033593750001</c:v>
                </c:pt>
                <c:pt idx="1448">
                  <c:v>-10.84600546875</c:v>
                </c:pt>
                <c:pt idx="1449">
                  <c:v>-10.845983593750001</c:v>
                </c:pt>
                <c:pt idx="1450">
                  <c:v>-10.84597109375</c:v>
                </c:pt>
                <c:pt idx="1451">
                  <c:v>-10.845968750000001</c:v>
                </c:pt>
                <c:pt idx="1452">
                  <c:v>-10.845981249999999</c:v>
                </c:pt>
                <c:pt idx="1453">
                  <c:v>-10.846009375</c:v>
                </c:pt>
                <c:pt idx="1454">
                  <c:v>-10.84605703125</c:v>
                </c:pt>
                <c:pt idx="1455">
                  <c:v>-10.846125000000001</c:v>
                </c:pt>
                <c:pt idx="1456">
                  <c:v>-10.846215624999999</c:v>
                </c:pt>
                <c:pt idx="1457">
                  <c:v>-10.846328906249999</c:v>
                </c:pt>
                <c:pt idx="1458">
                  <c:v>-10.846464843750001</c:v>
                </c:pt>
                <c:pt idx="1459">
                  <c:v>-10.8466171875</c:v>
                </c:pt>
                <c:pt idx="1460">
                  <c:v>-10.846784375</c:v>
                </c:pt>
                <c:pt idx="1461">
                  <c:v>-10.84696796875</c:v>
                </c:pt>
                <c:pt idx="1462">
                  <c:v>-10.8471625</c:v>
                </c:pt>
                <c:pt idx="1463">
                  <c:v>-10.8473671875</c:v>
                </c:pt>
                <c:pt idx="1464">
                  <c:v>-10.847578125</c:v>
                </c:pt>
                <c:pt idx="1465">
                  <c:v>-10.8477890625</c:v>
                </c:pt>
                <c:pt idx="1466">
                  <c:v>-10.848000781250001</c:v>
                </c:pt>
                <c:pt idx="1467">
                  <c:v>-10.848210937499999</c:v>
                </c:pt>
                <c:pt idx="1468">
                  <c:v>-10.848417968750001</c:v>
                </c:pt>
                <c:pt idx="1469">
                  <c:v>-10.848622656250001</c:v>
                </c:pt>
                <c:pt idx="1470">
                  <c:v>-10.84881796875</c:v>
                </c:pt>
                <c:pt idx="1471">
                  <c:v>-10.8490078125</c:v>
                </c:pt>
                <c:pt idx="1472">
                  <c:v>-10.849189843750001</c:v>
                </c:pt>
                <c:pt idx="1473">
                  <c:v>-10.84936171875</c:v>
                </c:pt>
                <c:pt idx="1474">
                  <c:v>-10.84952265625</c:v>
                </c:pt>
                <c:pt idx="1475">
                  <c:v>-10.849676562499999</c:v>
                </c:pt>
                <c:pt idx="1476">
                  <c:v>-10.84982265625</c:v>
                </c:pt>
                <c:pt idx="1477">
                  <c:v>-10.84995625</c:v>
                </c:pt>
                <c:pt idx="1478">
                  <c:v>-10.850075</c:v>
                </c:pt>
                <c:pt idx="1479">
                  <c:v>-10.85018828125</c:v>
                </c:pt>
                <c:pt idx="1480">
                  <c:v>-10.850299218749999</c:v>
                </c:pt>
                <c:pt idx="1481">
                  <c:v>-10.85040390625</c:v>
                </c:pt>
                <c:pt idx="1482">
                  <c:v>-10.85050625</c:v>
                </c:pt>
                <c:pt idx="1483">
                  <c:v>-10.850610156249999</c:v>
                </c:pt>
                <c:pt idx="1484">
                  <c:v>-10.85072109375</c:v>
                </c:pt>
                <c:pt idx="1485">
                  <c:v>-10.850845312500001</c:v>
                </c:pt>
                <c:pt idx="1486">
                  <c:v>-10.85098828125</c:v>
                </c:pt>
                <c:pt idx="1487">
                  <c:v>-10.851156250000001</c:v>
                </c:pt>
                <c:pt idx="1488">
                  <c:v>-10.85135625</c:v>
                </c:pt>
                <c:pt idx="1489">
                  <c:v>-10.8515890625</c:v>
                </c:pt>
                <c:pt idx="1490">
                  <c:v>-10.85185390625</c:v>
                </c:pt>
                <c:pt idx="1491">
                  <c:v>-10.852152343749999</c:v>
                </c:pt>
                <c:pt idx="1492">
                  <c:v>-10.8524828125</c:v>
                </c:pt>
                <c:pt idx="1493">
                  <c:v>-10.852839062499999</c:v>
                </c:pt>
                <c:pt idx="1494">
                  <c:v>-10.8532125</c:v>
                </c:pt>
                <c:pt idx="1495">
                  <c:v>-10.8535953125</c:v>
                </c:pt>
                <c:pt idx="1496">
                  <c:v>-10.853978906249999</c:v>
                </c:pt>
                <c:pt idx="1497">
                  <c:v>-10.854347656250001</c:v>
                </c:pt>
                <c:pt idx="1498">
                  <c:v>-10.854693749999999</c:v>
                </c:pt>
                <c:pt idx="1499">
                  <c:v>-10.855004687499999</c:v>
                </c:pt>
                <c:pt idx="1500">
                  <c:v>-10.8552703125</c:v>
                </c:pt>
                <c:pt idx="1501">
                  <c:v>-10.85548203125</c:v>
                </c:pt>
                <c:pt idx="1502">
                  <c:v>-10.855634374999999</c:v>
                </c:pt>
                <c:pt idx="1503">
                  <c:v>-10.855720312500001</c:v>
                </c:pt>
                <c:pt idx="1504">
                  <c:v>-10.8557359375</c:v>
                </c:pt>
                <c:pt idx="1505">
                  <c:v>-10.855678906250001</c:v>
                </c:pt>
                <c:pt idx="1506">
                  <c:v>-10.855551562500001</c:v>
                </c:pt>
                <c:pt idx="1507">
                  <c:v>-10.855360156250001</c:v>
                </c:pt>
                <c:pt idx="1508">
                  <c:v>-10.855110156249999</c:v>
                </c:pt>
                <c:pt idx="1509">
                  <c:v>-10.854807031249999</c:v>
                </c:pt>
                <c:pt idx="1510">
                  <c:v>-10.854453906250001</c:v>
                </c:pt>
                <c:pt idx="1511">
                  <c:v>-10.854057031250001</c:v>
                </c:pt>
                <c:pt idx="1512">
                  <c:v>-10.853625781250001</c:v>
                </c:pt>
                <c:pt idx="1513">
                  <c:v>-10.85316328125</c:v>
                </c:pt>
                <c:pt idx="1514">
                  <c:v>-10.85267890625</c:v>
                </c:pt>
                <c:pt idx="1515">
                  <c:v>-10.852178125</c:v>
                </c:pt>
                <c:pt idx="1516">
                  <c:v>-10.85166328125</c:v>
                </c:pt>
                <c:pt idx="1517">
                  <c:v>-10.8511390625</c:v>
                </c:pt>
                <c:pt idx="1518">
                  <c:v>-10.85060625</c:v>
                </c:pt>
                <c:pt idx="1519">
                  <c:v>-10.8500703125</c:v>
                </c:pt>
                <c:pt idx="1520">
                  <c:v>-10.849540624999999</c:v>
                </c:pt>
                <c:pt idx="1521">
                  <c:v>-10.8490203125</c:v>
                </c:pt>
                <c:pt idx="1522">
                  <c:v>-10.84852109375</c:v>
                </c:pt>
                <c:pt idx="1523">
                  <c:v>-10.84805234375</c:v>
                </c:pt>
                <c:pt idx="1524">
                  <c:v>-10.847625000000001</c:v>
                </c:pt>
                <c:pt idx="1525">
                  <c:v>-10.847243750000001</c:v>
                </c:pt>
                <c:pt idx="1526">
                  <c:v>-10.846917187500001</c:v>
                </c:pt>
                <c:pt idx="1527">
                  <c:v>-10.8466578125</c:v>
                </c:pt>
                <c:pt idx="1528">
                  <c:v>-10.846477343749999</c:v>
                </c:pt>
                <c:pt idx="1529">
                  <c:v>-10.84637734375</c:v>
                </c:pt>
                <c:pt idx="1530">
                  <c:v>-10.846358593750001</c:v>
                </c:pt>
                <c:pt idx="1531">
                  <c:v>-10.84642421875</c:v>
                </c:pt>
                <c:pt idx="1532">
                  <c:v>-10.846571093750001</c:v>
                </c:pt>
                <c:pt idx="1533">
                  <c:v>-10.84679921875</c:v>
                </c:pt>
                <c:pt idx="1534">
                  <c:v>-10.847101562500001</c:v>
                </c:pt>
                <c:pt idx="1535">
                  <c:v>-10.847471875</c:v>
                </c:pt>
                <c:pt idx="1536">
                  <c:v>-10.847903125</c:v>
                </c:pt>
                <c:pt idx="1537">
                  <c:v>-10.84838671875</c:v>
                </c:pt>
                <c:pt idx="1538">
                  <c:v>-10.8489140625</c:v>
                </c:pt>
                <c:pt idx="1539">
                  <c:v>-10.849478906250001</c:v>
                </c:pt>
                <c:pt idx="1540">
                  <c:v>-10.8500765625</c:v>
                </c:pt>
                <c:pt idx="1541">
                  <c:v>-10.85070625</c:v>
                </c:pt>
                <c:pt idx="1542">
                  <c:v>-10.851360156249999</c:v>
                </c:pt>
                <c:pt idx="1543">
                  <c:v>-10.852034375000001</c:v>
                </c:pt>
                <c:pt idx="1544">
                  <c:v>-10.852726562499999</c:v>
                </c:pt>
                <c:pt idx="1545">
                  <c:v>-10.853435156250001</c:v>
                </c:pt>
                <c:pt idx="1546">
                  <c:v>-10.854154687499999</c:v>
                </c:pt>
                <c:pt idx="1547">
                  <c:v>-10.854877343749999</c:v>
                </c:pt>
                <c:pt idx="1548">
                  <c:v>-10.855599218749999</c:v>
                </c:pt>
                <c:pt idx="1549">
                  <c:v>-10.856314062499999</c:v>
                </c:pt>
                <c:pt idx="1550">
                  <c:v>-10.85701875</c:v>
                </c:pt>
                <c:pt idx="1551">
                  <c:v>-10.857700781249999</c:v>
                </c:pt>
                <c:pt idx="1552">
                  <c:v>-10.858351562499999</c:v>
                </c:pt>
                <c:pt idx="1553">
                  <c:v>-10.858959375</c:v>
                </c:pt>
                <c:pt idx="1554">
                  <c:v>-10.859521093750001</c:v>
                </c:pt>
                <c:pt idx="1555">
                  <c:v>-10.860034375</c:v>
                </c:pt>
                <c:pt idx="1556">
                  <c:v>-10.8604921875</c:v>
                </c:pt>
                <c:pt idx="1557">
                  <c:v>-10.860892968750001</c:v>
                </c:pt>
                <c:pt idx="1558">
                  <c:v>-10.8612359375</c:v>
                </c:pt>
                <c:pt idx="1559">
                  <c:v>-10.861522656249999</c:v>
                </c:pt>
                <c:pt idx="1560">
                  <c:v>-10.86175234375</c:v>
                </c:pt>
                <c:pt idx="1561">
                  <c:v>-10.86193125</c:v>
                </c:pt>
                <c:pt idx="1562">
                  <c:v>-10.862068750000001</c:v>
                </c:pt>
                <c:pt idx="1563">
                  <c:v>-10.86216484375</c:v>
                </c:pt>
                <c:pt idx="1564">
                  <c:v>-10.862231250000001</c:v>
                </c:pt>
                <c:pt idx="1565">
                  <c:v>-10.86226875</c:v>
                </c:pt>
                <c:pt idx="1566">
                  <c:v>-10.862284375</c:v>
                </c:pt>
                <c:pt idx="1567">
                  <c:v>-10.86228359375</c:v>
                </c:pt>
                <c:pt idx="1568">
                  <c:v>-10.86227578125</c:v>
                </c:pt>
                <c:pt idx="1569">
                  <c:v>-10.86226328125</c:v>
                </c:pt>
                <c:pt idx="1570">
                  <c:v>-10.862246875</c:v>
                </c:pt>
                <c:pt idx="1571">
                  <c:v>-10.862229687499999</c:v>
                </c:pt>
                <c:pt idx="1572">
                  <c:v>-10.86221953125</c:v>
                </c:pt>
                <c:pt idx="1573">
                  <c:v>-10.862214843749999</c:v>
                </c:pt>
                <c:pt idx="1574">
                  <c:v>-10.86221953125</c:v>
                </c:pt>
                <c:pt idx="1575">
                  <c:v>-10.862235937499999</c:v>
                </c:pt>
                <c:pt idx="1576">
                  <c:v>-10.8622640625</c:v>
                </c:pt>
                <c:pt idx="1577">
                  <c:v>-10.86230390625</c:v>
                </c:pt>
                <c:pt idx="1578">
                  <c:v>-10.8623609375</c:v>
                </c:pt>
                <c:pt idx="1579">
                  <c:v>-10.86243203125</c:v>
                </c:pt>
                <c:pt idx="1580">
                  <c:v>-10.86251796875</c:v>
                </c:pt>
                <c:pt idx="1581">
                  <c:v>-10.862615625</c:v>
                </c:pt>
                <c:pt idx="1582">
                  <c:v>-10.8627234375</c:v>
                </c:pt>
                <c:pt idx="1583">
                  <c:v>-10.862839843750001</c:v>
                </c:pt>
                <c:pt idx="1584">
                  <c:v>-10.86296171875</c:v>
                </c:pt>
                <c:pt idx="1585">
                  <c:v>-10.863084375</c:v>
                </c:pt>
                <c:pt idx="1586">
                  <c:v>-10.8632046875</c:v>
                </c:pt>
                <c:pt idx="1587">
                  <c:v>-10.86331484375</c:v>
                </c:pt>
                <c:pt idx="1588">
                  <c:v>-10.863413281250001</c:v>
                </c:pt>
                <c:pt idx="1589">
                  <c:v>-10.86350078125</c:v>
                </c:pt>
                <c:pt idx="1590">
                  <c:v>-10.863578125</c:v>
                </c:pt>
                <c:pt idx="1591">
                  <c:v>-10.863637499999999</c:v>
                </c:pt>
                <c:pt idx="1592">
                  <c:v>-10.86367890625</c:v>
                </c:pt>
                <c:pt idx="1593">
                  <c:v>-10.86370390625</c:v>
                </c:pt>
                <c:pt idx="1594">
                  <c:v>-10.8637125</c:v>
                </c:pt>
                <c:pt idx="1595">
                  <c:v>-10.8637046875</c:v>
                </c:pt>
                <c:pt idx="1596">
                  <c:v>-10.863679687499999</c:v>
                </c:pt>
                <c:pt idx="1597">
                  <c:v>-10.863640625</c:v>
                </c:pt>
                <c:pt idx="1598">
                  <c:v>-10.863589062499999</c:v>
                </c:pt>
                <c:pt idx="1599">
                  <c:v>-10.863525781250001</c:v>
                </c:pt>
                <c:pt idx="1600">
                  <c:v>-10.863446874999999</c:v>
                </c:pt>
                <c:pt idx="1601">
                  <c:v>-10.863364062500001</c:v>
                </c:pt>
                <c:pt idx="1602">
                  <c:v>-10.863284374999999</c:v>
                </c:pt>
                <c:pt idx="1603">
                  <c:v>-10.86320390625</c:v>
                </c:pt>
                <c:pt idx="1604">
                  <c:v>-10.863128124999999</c:v>
                </c:pt>
                <c:pt idx="1605">
                  <c:v>-10.863064843749999</c:v>
                </c:pt>
                <c:pt idx="1606">
                  <c:v>-10.863014843749999</c:v>
                </c:pt>
                <c:pt idx="1607">
                  <c:v>-10.862987499999999</c:v>
                </c:pt>
                <c:pt idx="1608">
                  <c:v>-10.86297734375</c:v>
                </c:pt>
                <c:pt idx="1609">
                  <c:v>-10.86298359375</c:v>
                </c:pt>
                <c:pt idx="1610">
                  <c:v>-10.863008593749999</c:v>
                </c:pt>
                <c:pt idx="1611">
                  <c:v>-10.863059375000001</c:v>
                </c:pt>
                <c:pt idx="1612">
                  <c:v>-10.86311796875</c:v>
                </c:pt>
                <c:pt idx="1613">
                  <c:v>-10.86318359375</c:v>
                </c:pt>
                <c:pt idx="1614">
                  <c:v>-10.86325859375</c:v>
                </c:pt>
                <c:pt idx="1615">
                  <c:v>-10.863335156250001</c:v>
                </c:pt>
                <c:pt idx="1616">
                  <c:v>-10.86340078125</c:v>
                </c:pt>
                <c:pt idx="1617">
                  <c:v>-10.863453906249999</c:v>
                </c:pt>
                <c:pt idx="1618">
                  <c:v>-10.863491406250001</c:v>
                </c:pt>
                <c:pt idx="1619">
                  <c:v>-10.863498437500001</c:v>
                </c:pt>
                <c:pt idx="1620">
                  <c:v>-10.8634671875</c:v>
                </c:pt>
                <c:pt idx="1621">
                  <c:v>-10.86339609375</c:v>
                </c:pt>
                <c:pt idx="1622">
                  <c:v>-10.863276562499999</c:v>
                </c:pt>
                <c:pt idx="1623">
                  <c:v>-10.86309921875</c:v>
                </c:pt>
                <c:pt idx="1624">
                  <c:v>-10.862853906250001</c:v>
                </c:pt>
                <c:pt idx="1625">
                  <c:v>-10.862540624999999</c:v>
                </c:pt>
                <c:pt idx="1626">
                  <c:v>-10.8621421875</c:v>
                </c:pt>
                <c:pt idx="1627">
                  <c:v>-10.861659375</c:v>
                </c:pt>
                <c:pt idx="1628">
                  <c:v>-10.86108671875</c:v>
                </c:pt>
                <c:pt idx="1629">
                  <c:v>-10.86042265625</c:v>
                </c:pt>
                <c:pt idx="1630">
                  <c:v>-10.859671875</c:v>
                </c:pt>
                <c:pt idx="1631">
                  <c:v>-10.8588375</c:v>
                </c:pt>
                <c:pt idx="1632">
                  <c:v>-10.85792421875</c:v>
                </c:pt>
                <c:pt idx="1633">
                  <c:v>-10.856943749999999</c:v>
                </c:pt>
                <c:pt idx="1634">
                  <c:v>-10.85591484375</c:v>
                </c:pt>
                <c:pt idx="1635">
                  <c:v>-10.854857031250001</c:v>
                </c:pt>
                <c:pt idx="1636">
                  <c:v>-10.853790625</c:v>
                </c:pt>
                <c:pt idx="1637">
                  <c:v>-10.85273828125</c:v>
                </c:pt>
                <c:pt idx="1638">
                  <c:v>-10.851721875000001</c:v>
                </c:pt>
                <c:pt idx="1639">
                  <c:v>-10.850764843749999</c:v>
                </c:pt>
                <c:pt idx="1640">
                  <c:v>-10.84989140625</c:v>
                </c:pt>
                <c:pt idx="1641">
                  <c:v>-10.849116406249999</c:v>
                </c:pt>
                <c:pt idx="1642">
                  <c:v>-10.84845078125</c:v>
                </c:pt>
                <c:pt idx="1643">
                  <c:v>-10.8478984375</c:v>
                </c:pt>
                <c:pt idx="1644">
                  <c:v>-10.847468750000001</c:v>
                </c:pt>
                <c:pt idx="1645">
                  <c:v>-10.84716796875</c:v>
                </c:pt>
                <c:pt idx="1646">
                  <c:v>-10.8469828125</c:v>
                </c:pt>
                <c:pt idx="1647">
                  <c:v>-10.84690703125</c:v>
                </c:pt>
                <c:pt idx="1648">
                  <c:v>-10.846925000000001</c:v>
                </c:pt>
                <c:pt idx="1649">
                  <c:v>-10.8470203125</c:v>
                </c:pt>
                <c:pt idx="1650">
                  <c:v>-10.847171875000001</c:v>
                </c:pt>
                <c:pt idx="1651">
                  <c:v>-10.84735390625</c:v>
                </c:pt>
                <c:pt idx="1652">
                  <c:v>-10.84754921875</c:v>
                </c:pt>
                <c:pt idx="1653">
                  <c:v>-10.847740625</c:v>
                </c:pt>
                <c:pt idx="1654">
                  <c:v>-10.847901562500001</c:v>
                </c:pt>
                <c:pt idx="1655">
                  <c:v>-10.848021093750001</c:v>
                </c:pt>
                <c:pt idx="1656">
                  <c:v>-10.848092187500001</c:v>
                </c:pt>
                <c:pt idx="1657">
                  <c:v>-10.848114062500001</c:v>
                </c:pt>
                <c:pt idx="1658">
                  <c:v>-10.84807890625</c:v>
                </c:pt>
                <c:pt idx="1659">
                  <c:v>-10.8479875</c:v>
                </c:pt>
                <c:pt idx="1660">
                  <c:v>-10.84784921875</c:v>
                </c:pt>
                <c:pt idx="1661">
                  <c:v>-10.84766953125</c:v>
                </c:pt>
                <c:pt idx="1662">
                  <c:v>-10.84745234375</c:v>
                </c:pt>
                <c:pt idx="1663">
                  <c:v>-10.84721171875</c:v>
                </c:pt>
                <c:pt idx="1664">
                  <c:v>-10.84694140625</c:v>
                </c:pt>
                <c:pt idx="1665">
                  <c:v>-10.846648437500001</c:v>
                </c:pt>
                <c:pt idx="1666">
                  <c:v>-10.846335937499999</c:v>
                </c:pt>
                <c:pt idx="1667">
                  <c:v>-10.84600859375</c:v>
                </c:pt>
                <c:pt idx="1668">
                  <c:v>-10.845671875000001</c:v>
                </c:pt>
                <c:pt idx="1669">
                  <c:v>-10.84533359375</c:v>
                </c:pt>
                <c:pt idx="1670">
                  <c:v>-10.8450015625</c:v>
                </c:pt>
                <c:pt idx="1671">
                  <c:v>-10.8446921875</c:v>
                </c:pt>
                <c:pt idx="1672">
                  <c:v>-10.844421875</c:v>
                </c:pt>
                <c:pt idx="1673">
                  <c:v>-10.844200781250001</c:v>
                </c:pt>
                <c:pt idx="1674">
                  <c:v>-10.844035156249999</c:v>
                </c:pt>
                <c:pt idx="1675">
                  <c:v>-10.843944531249999</c:v>
                </c:pt>
                <c:pt idx="1676">
                  <c:v>-10.843945312500001</c:v>
                </c:pt>
                <c:pt idx="1677">
                  <c:v>-10.8440453125</c:v>
                </c:pt>
                <c:pt idx="1678">
                  <c:v>-10.84424609375</c:v>
                </c:pt>
                <c:pt idx="1679">
                  <c:v>-10.84455546875</c:v>
                </c:pt>
                <c:pt idx="1680">
                  <c:v>-10.84496875</c:v>
                </c:pt>
                <c:pt idx="1681">
                  <c:v>-10.845479687499999</c:v>
                </c:pt>
                <c:pt idx="1682">
                  <c:v>-10.84608359375</c:v>
                </c:pt>
                <c:pt idx="1683">
                  <c:v>-10.84677265625</c:v>
                </c:pt>
                <c:pt idx="1684">
                  <c:v>-10.8475296875</c:v>
                </c:pt>
                <c:pt idx="1685">
                  <c:v>-10.848339843750001</c:v>
                </c:pt>
                <c:pt idx="1686">
                  <c:v>-10.849188281249999</c:v>
                </c:pt>
                <c:pt idx="1687">
                  <c:v>-10.850051562499999</c:v>
                </c:pt>
                <c:pt idx="1688">
                  <c:v>-10.8509171875</c:v>
                </c:pt>
                <c:pt idx="1689">
                  <c:v>-10.85176640625</c:v>
                </c:pt>
                <c:pt idx="1690">
                  <c:v>-10.8525890625</c:v>
                </c:pt>
                <c:pt idx="1691">
                  <c:v>-10.853363281249999</c:v>
                </c:pt>
                <c:pt idx="1692">
                  <c:v>-10.85408046875</c:v>
                </c:pt>
                <c:pt idx="1693">
                  <c:v>-10.854735156249999</c:v>
                </c:pt>
                <c:pt idx="1694">
                  <c:v>-10.85532890625</c:v>
                </c:pt>
                <c:pt idx="1695">
                  <c:v>-10.8558578125</c:v>
                </c:pt>
                <c:pt idx="1696">
                  <c:v>-10.856325</c:v>
                </c:pt>
                <c:pt idx="1697">
                  <c:v>-10.856739843750001</c:v>
                </c:pt>
                <c:pt idx="1698">
                  <c:v>-10.857112499999999</c:v>
                </c:pt>
                <c:pt idx="1699">
                  <c:v>-10.85744921875</c:v>
                </c:pt>
                <c:pt idx="1700">
                  <c:v>-10.8577546875</c:v>
                </c:pt>
                <c:pt idx="1701">
                  <c:v>-10.858040624999999</c:v>
                </c:pt>
                <c:pt idx="1702">
                  <c:v>-10.85831484375</c:v>
                </c:pt>
                <c:pt idx="1703">
                  <c:v>-10.858577343749999</c:v>
                </c:pt>
                <c:pt idx="1704">
                  <c:v>-10.85883828125</c:v>
                </c:pt>
                <c:pt idx="1705">
                  <c:v>-10.859101562499999</c:v>
                </c:pt>
                <c:pt idx="1706">
                  <c:v>-10.8593671875</c:v>
                </c:pt>
                <c:pt idx="1707">
                  <c:v>-10.8596359375</c:v>
                </c:pt>
                <c:pt idx="1708">
                  <c:v>-10.859908593749999</c:v>
                </c:pt>
                <c:pt idx="1709">
                  <c:v>-10.8601875</c:v>
                </c:pt>
                <c:pt idx="1710">
                  <c:v>-10.86047109375</c:v>
                </c:pt>
                <c:pt idx="1711">
                  <c:v>-10.86075546875</c:v>
                </c:pt>
                <c:pt idx="1712">
                  <c:v>-10.861042187500001</c:v>
                </c:pt>
                <c:pt idx="1713">
                  <c:v>-10.861334375</c:v>
                </c:pt>
                <c:pt idx="1714">
                  <c:v>-10.861627343749999</c:v>
                </c:pt>
                <c:pt idx="1715">
                  <c:v>-10.861909375</c:v>
                </c:pt>
                <c:pt idx="1716">
                  <c:v>-10.8621828125</c:v>
                </c:pt>
                <c:pt idx="1717">
                  <c:v>-10.86244453125</c:v>
                </c:pt>
                <c:pt idx="1718">
                  <c:v>-10.86269453125</c:v>
                </c:pt>
                <c:pt idx="1719">
                  <c:v>-10.862921875</c:v>
                </c:pt>
                <c:pt idx="1720">
                  <c:v>-10.863122656250001</c:v>
                </c:pt>
                <c:pt idx="1721">
                  <c:v>-10.86329609375</c:v>
                </c:pt>
                <c:pt idx="1722">
                  <c:v>-10.8634359375</c:v>
                </c:pt>
                <c:pt idx="1723">
                  <c:v>-10.86353515625</c:v>
                </c:pt>
                <c:pt idx="1724">
                  <c:v>-10.863588281249999</c:v>
                </c:pt>
                <c:pt idx="1725">
                  <c:v>-10.8635921875</c:v>
                </c:pt>
                <c:pt idx="1726">
                  <c:v>-10.863546875000001</c:v>
                </c:pt>
                <c:pt idx="1727">
                  <c:v>-10.863446093749999</c:v>
                </c:pt>
                <c:pt idx="1728">
                  <c:v>-10.863290624999999</c:v>
                </c:pt>
                <c:pt idx="1729">
                  <c:v>-10.8630828125</c:v>
                </c:pt>
                <c:pt idx="1730">
                  <c:v>-10.86282265625</c:v>
                </c:pt>
                <c:pt idx="1731">
                  <c:v>-10.86251015625</c:v>
                </c:pt>
                <c:pt idx="1732">
                  <c:v>-10.86215546875</c:v>
                </c:pt>
                <c:pt idx="1733">
                  <c:v>-10.861764062500001</c:v>
                </c:pt>
                <c:pt idx="1734">
                  <c:v>-10.861338281249999</c:v>
                </c:pt>
                <c:pt idx="1735">
                  <c:v>-10.8608875</c:v>
                </c:pt>
                <c:pt idx="1736">
                  <c:v>-10.8604171875</c:v>
                </c:pt>
                <c:pt idx="1737">
                  <c:v>-10.85993515625</c:v>
                </c:pt>
                <c:pt idx="1738">
                  <c:v>-10.859448437499999</c:v>
                </c:pt>
                <c:pt idx="1739">
                  <c:v>-10.858965625</c:v>
                </c:pt>
                <c:pt idx="1740">
                  <c:v>-10.858493749999999</c:v>
                </c:pt>
                <c:pt idx="1741">
                  <c:v>-10.85804375</c:v>
                </c:pt>
                <c:pt idx="1742">
                  <c:v>-10.857622656249999</c:v>
                </c:pt>
                <c:pt idx="1743">
                  <c:v>-10.857240624999999</c:v>
                </c:pt>
                <c:pt idx="1744">
                  <c:v>-10.856901562499999</c:v>
                </c:pt>
                <c:pt idx="1745">
                  <c:v>-10.856612500000001</c:v>
                </c:pt>
                <c:pt idx="1746">
                  <c:v>-10.856385937500001</c:v>
                </c:pt>
                <c:pt idx="1747">
                  <c:v>-10.856228906249999</c:v>
                </c:pt>
                <c:pt idx="1748">
                  <c:v>-10.856146093750001</c:v>
                </c:pt>
                <c:pt idx="1749">
                  <c:v>-10.8561390625</c:v>
                </c:pt>
                <c:pt idx="1750">
                  <c:v>-10.856207812499999</c:v>
                </c:pt>
                <c:pt idx="1751">
                  <c:v>-10.856350781250001</c:v>
                </c:pt>
                <c:pt idx="1752">
                  <c:v>-10.8565671875</c:v>
                </c:pt>
                <c:pt idx="1753">
                  <c:v>-10.856857812499999</c:v>
                </c:pt>
                <c:pt idx="1754">
                  <c:v>-10.857221093750001</c:v>
                </c:pt>
                <c:pt idx="1755">
                  <c:v>-10.85764921875</c:v>
                </c:pt>
                <c:pt idx="1756">
                  <c:v>-10.858140625000001</c:v>
                </c:pt>
                <c:pt idx="1757">
                  <c:v>-10.85868984375</c:v>
                </c:pt>
                <c:pt idx="1758">
                  <c:v>-10.859292968749999</c:v>
                </c:pt>
                <c:pt idx="1759">
                  <c:v>-10.859940625</c:v>
                </c:pt>
                <c:pt idx="1760">
                  <c:v>-10.860630468749999</c:v>
                </c:pt>
                <c:pt idx="1761">
                  <c:v>-10.8613578125</c:v>
                </c:pt>
                <c:pt idx="1762">
                  <c:v>-10.86211171875</c:v>
                </c:pt>
                <c:pt idx="1763">
                  <c:v>-10.862882031250001</c:v>
                </c:pt>
                <c:pt idx="1764">
                  <c:v>-10.86366171875</c:v>
                </c:pt>
                <c:pt idx="1765">
                  <c:v>-10.864434375</c:v>
                </c:pt>
                <c:pt idx="1766">
                  <c:v>-10.865189062500001</c:v>
                </c:pt>
                <c:pt idx="1767">
                  <c:v>-10.865916406249999</c:v>
                </c:pt>
                <c:pt idx="1768">
                  <c:v>-10.8666</c:v>
                </c:pt>
                <c:pt idx="1769">
                  <c:v>-10.867228125</c:v>
                </c:pt>
                <c:pt idx="1770">
                  <c:v>-10.867790625</c:v>
                </c:pt>
                <c:pt idx="1771">
                  <c:v>-10.86827890625</c:v>
                </c:pt>
                <c:pt idx="1772">
                  <c:v>-10.86868125</c:v>
                </c:pt>
                <c:pt idx="1773">
                  <c:v>-10.868996093750001</c:v>
                </c:pt>
                <c:pt idx="1774">
                  <c:v>-10.8692265625</c:v>
                </c:pt>
                <c:pt idx="1775">
                  <c:v>-10.86936796875</c:v>
                </c:pt>
                <c:pt idx="1776">
                  <c:v>-10.869426562499999</c:v>
                </c:pt>
                <c:pt idx="1777">
                  <c:v>-10.8694171875</c:v>
                </c:pt>
                <c:pt idx="1778">
                  <c:v>-10.86934765625</c:v>
                </c:pt>
                <c:pt idx="1779">
                  <c:v>-10.869230468750001</c:v>
                </c:pt>
                <c:pt idx="1780">
                  <c:v>-10.86907578125</c:v>
                </c:pt>
                <c:pt idx="1781">
                  <c:v>-10.8688984375</c:v>
                </c:pt>
                <c:pt idx="1782">
                  <c:v>-10.868713281250001</c:v>
                </c:pt>
                <c:pt idx="1783">
                  <c:v>-10.868534374999999</c:v>
                </c:pt>
                <c:pt idx="1784">
                  <c:v>-10.8683703125</c:v>
                </c:pt>
                <c:pt idx="1785">
                  <c:v>-10.86822578125</c:v>
                </c:pt>
                <c:pt idx="1786">
                  <c:v>-10.868111718750001</c:v>
                </c:pt>
                <c:pt idx="1787">
                  <c:v>-10.86803671875</c:v>
                </c:pt>
                <c:pt idx="1788">
                  <c:v>-10.8680015625</c:v>
                </c:pt>
                <c:pt idx="1789">
                  <c:v>-10.868010937499999</c:v>
                </c:pt>
                <c:pt idx="1790">
                  <c:v>-10.868060156249999</c:v>
                </c:pt>
                <c:pt idx="1791">
                  <c:v>-10.86815546875</c:v>
                </c:pt>
                <c:pt idx="1792">
                  <c:v>-10.86828515625</c:v>
                </c:pt>
                <c:pt idx="1793">
                  <c:v>-10.868449999999999</c:v>
                </c:pt>
                <c:pt idx="1794">
                  <c:v>-10.868649218750001</c:v>
                </c:pt>
                <c:pt idx="1795">
                  <c:v>-10.868875781250001</c:v>
                </c:pt>
                <c:pt idx="1796">
                  <c:v>-10.86912734375</c:v>
                </c:pt>
                <c:pt idx="1797">
                  <c:v>-10.869397656249999</c:v>
                </c:pt>
                <c:pt idx="1798">
                  <c:v>-10.86968671875</c:v>
                </c:pt>
                <c:pt idx="1799">
                  <c:v>-10.86998203125</c:v>
                </c:pt>
                <c:pt idx="1800">
                  <c:v>-10.87028046875</c:v>
                </c:pt>
                <c:pt idx="1801">
                  <c:v>-10.87057578125</c:v>
                </c:pt>
                <c:pt idx="1802">
                  <c:v>-10.8708609375</c:v>
                </c:pt>
                <c:pt idx="1803">
                  <c:v>-10.871131249999999</c:v>
                </c:pt>
                <c:pt idx="1804">
                  <c:v>-10.871378125</c:v>
                </c:pt>
                <c:pt idx="1805">
                  <c:v>-10.871598437499999</c:v>
                </c:pt>
                <c:pt idx="1806">
                  <c:v>-10.871782812499999</c:v>
                </c:pt>
                <c:pt idx="1807">
                  <c:v>-10.871924218749999</c:v>
                </c:pt>
                <c:pt idx="1808">
                  <c:v>-10.872025781250001</c:v>
                </c:pt>
                <c:pt idx="1809">
                  <c:v>-10.872086718749999</c:v>
                </c:pt>
                <c:pt idx="1810">
                  <c:v>-10.872101562499999</c:v>
                </c:pt>
                <c:pt idx="1811">
                  <c:v>-10.87207578125</c:v>
                </c:pt>
                <c:pt idx="1812">
                  <c:v>-10.8720125</c:v>
                </c:pt>
                <c:pt idx="1813">
                  <c:v>-10.87191484375</c:v>
                </c:pt>
                <c:pt idx="1814">
                  <c:v>-10.8717890625</c:v>
                </c:pt>
                <c:pt idx="1815">
                  <c:v>-10.87163828125</c:v>
                </c:pt>
                <c:pt idx="1816">
                  <c:v>-10.87146171875</c:v>
                </c:pt>
                <c:pt idx="1817">
                  <c:v>-10.871267187500001</c:v>
                </c:pt>
                <c:pt idx="1818">
                  <c:v>-10.871060937499999</c:v>
                </c:pt>
                <c:pt idx="1819">
                  <c:v>-10.8708453125</c:v>
                </c:pt>
                <c:pt idx="1820">
                  <c:v>-10.870625</c:v>
                </c:pt>
                <c:pt idx="1821">
                  <c:v>-10.870404687500001</c:v>
                </c:pt>
                <c:pt idx="1822">
                  <c:v>-10.870192968750001</c:v>
                </c:pt>
                <c:pt idx="1823">
                  <c:v>-10.869996875</c:v>
                </c:pt>
                <c:pt idx="1824">
                  <c:v>-10.869831250000001</c:v>
                </c:pt>
                <c:pt idx="1825">
                  <c:v>-10.8697</c:v>
                </c:pt>
                <c:pt idx="1826">
                  <c:v>-10.86961640625</c:v>
                </c:pt>
                <c:pt idx="1827">
                  <c:v>-10.869596874999999</c:v>
                </c:pt>
                <c:pt idx="1828">
                  <c:v>-10.869646875000001</c:v>
                </c:pt>
                <c:pt idx="1829">
                  <c:v>-10.869765624999999</c:v>
                </c:pt>
                <c:pt idx="1830">
                  <c:v>-10.869952343750001</c:v>
                </c:pt>
                <c:pt idx="1831">
                  <c:v>-10.870205468749999</c:v>
                </c:pt>
                <c:pt idx="1832">
                  <c:v>-10.870508593749999</c:v>
                </c:pt>
                <c:pt idx="1833">
                  <c:v>-10.87083984375</c:v>
                </c:pt>
                <c:pt idx="1834">
                  <c:v>-10.871175781250001</c:v>
                </c:pt>
                <c:pt idx="1835">
                  <c:v>-10.871496875</c:v>
                </c:pt>
                <c:pt idx="1836">
                  <c:v>-10.871771093750001</c:v>
                </c:pt>
                <c:pt idx="1837">
                  <c:v>-10.871968750000001</c:v>
                </c:pt>
                <c:pt idx="1838">
                  <c:v>-10.872072656249999</c:v>
                </c:pt>
                <c:pt idx="1839">
                  <c:v>-10.872067968750001</c:v>
                </c:pt>
                <c:pt idx="1840">
                  <c:v>-10.871939062499999</c:v>
                </c:pt>
                <c:pt idx="1841">
                  <c:v>-10.8716828125</c:v>
                </c:pt>
                <c:pt idx="1842">
                  <c:v>-10.87130703125</c:v>
                </c:pt>
                <c:pt idx="1843">
                  <c:v>-10.87081796875</c:v>
                </c:pt>
                <c:pt idx="1844">
                  <c:v>-10.8702234375</c:v>
                </c:pt>
                <c:pt idx="1845">
                  <c:v>-10.869539062499999</c:v>
                </c:pt>
                <c:pt idx="1846">
                  <c:v>-10.86877890625</c:v>
                </c:pt>
                <c:pt idx="1847">
                  <c:v>-10.867960937499999</c:v>
                </c:pt>
                <c:pt idx="1848">
                  <c:v>-10.867098437499999</c:v>
                </c:pt>
                <c:pt idx="1849">
                  <c:v>-10.866207031249999</c:v>
                </c:pt>
                <c:pt idx="1850">
                  <c:v>-10.8653</c:v>
                </c:pt>
                <c:pt idx="1851">
                  <c:v>-10.864389062500001</c:v>
                </c:pt>
                <c:pt idx="1852">
                  <c:v>-10.8634875</c:v>
                </c:pt>
                <c:pt idx="1853">
                  <c:v>-10.862603125</c:v>
                </c:pt>
                <c:pt idx="1854">
                  <c:v>-10.861741406249999</c:v>
                </c:pt>
                <c:pt idx="1855">
                  <c:v>-10.860906249999999</c:v>
                </c:pt>
                <c:pt idx="1856">
                  <c:v>-10.86010234375</c:v>
                </c:pt>
                <c:pt idx="1857">
                  <c:v>-10.85933125</c:v>
                </c:pt>
                <c:pt idx="1858">
                  <c:v>-10.858592968749999</c:v>
                </c:pt>
                <c:pt idx="1859">
                  <c:v>-10.8578890625</c:v>
                </c:pt>
                <c:pt idx="1860">
                  <c:v>-10.85721484375</c:v>
                </c:pt>
                <c:pt idx="1861">
                  <c:v>-10.856565625</c:v>
                </c:pt>
                <c:pt idx="1862">
                  <c:v>-10.855934375</c:v>
                </c:pt>
                <c:pt idx="1863">
                  <c:v>-10.85531875</c:v>
                </c:pt>
                <c:pt idx="1864">
                  <c:v>-10.854716406250001</c:v>
                </c:pt>
                <c:pt idx="1865">
                  <c:v>-10.854119531249999</c:v>
                </c:pt>
                <c:pt idx="1866">
                  <c:v>-10.853519531250001</c:v>
                </c:pt>
                <c:pt idx="1867">
                  <c:v>-10.852910937500001</c:v>
                </c:pt>
                <c:pt idx="1868">
                  <c:v>-10.8522859375</c:v>
                </c:pt>
                <c:pt idx="1869">
                  <c:v>-10.851640625</c:v>
                </c:pt>
                <c:pt idx="1870">
                  <c:v>-10.8509671875</c:v>
                </c:pt>
                <c:pt idx="1871">
                  <c:v>-10.8502671875</c:v>
                </c:pt>
                <c:pt idx="1872">
                  <c:v>-10.8495390625</c:v>
                </c:pt>
                <c:pt idx="1873">
                  <c:v>-10.8487796875</c:v>
                </c:pt>
                <c:pt idx="1874">
                  <c:v>-10.84799609375</c:v>
                </c:pt>
                <c:pt idx="1875">
                  <c:v>-10.84719453125</c:v>
                </c:pt>
                <c:pt idx="1876">
                  <c:v>-10.846385937499999</c:v>
                </c:pt>
                <c:pt idx="1877">
                  <c:v>-10.845579687500001</c:v>
                </c:pt>
                <c:pt idx="1878">
                  <c:v>-10.844787500000001</c:v>
                </c:pt>
                <c:pt idx="1879">
                  <c:v>-10.844022656250001</c:v>
                </c:pt>
                <c:pt idx="1880">
                  <c:v>-10.843299218749999</c:v>
                </c:pt>
                <c:pt idx="1881">
                  <c:v>-10.842635156249999</c:v>
                </c:pt>
                <c:pt idx="1882">
                  <c:v>-10.84203203125</c:v>
                </c:pt>
                <c:pt idx="1883">
                  <c:v>-10.841496093749999</c:v>
                </c:pt>
                <c:pt idx="1884">
                  <c:v>-10.841037500000001</c:v>
                </c:pt>
                <c:pt idx="1885">
                  <c:v>-10.84065625</c:v>
                </c:pt>
                <c:pt idx="1886">
                  <c:v>-10.8403453125</c:v>
                </c:pt>
                <c:pt idx="1887">
                  <c:v>-10.84010546875</c:v>
                </c:pt>
                <c:pt idx="1888">
                  <c:v>-10.839928125</c:v>
                </c:pt>
                <c:pt idx="1889">
                  <c:v>-10.839803125</c:v>
                </c:pt>
                <c:pt idx="1890">
                  <c:v>-10.839715625</c:v>
                </c:pt>
                <c:pt idx="1891">
                  <c:v>-10.8396578125</c:v>
                </c:pt>
                <c:pt idx="1892">
                  <c:v>-10.83961640625</c:v>
                </c:pt>
                <c:pt idx="1893">
                  <c:v>-10.83958046875</c:v>
                </c:pt>
                <c:pt idx="1894">
                  <c:v>-10.83954609375</c:v>
                </c:pt>
                <c:pt idx="1895">
                  <c:v>-10.83950546875</c:v>
                </c:pt>
                <c:pt idx="1896">
                  <c:v>-10.839451562500001</c:v>
                </c:pt>
                <c:pt idx="1897">
                  <c:v>-10.839380468750001</c:v>
                </c:pt>
                <c:pt idx="1898">
                  <c:v>-10.839295312499999</c:v>
                </c:pt>
                <c:pt idx="1899">
                  <c:v>-10.839195312499999</c:v>
                </c:pt>
                <c:pt idx="1900">
                  <c:v>-10.8390796875</c:v>
                </c:pt>
                <c:pt idx="1901">
                  <c:v>-10.838956250000001</c:v>
                </c:pt>
                <c:pt idx="1902">
                  <c:v>-10.8388265625</c:v>
                </c:pt>
                <c:pt idx="1903">
                  <c:v>-10.83869609375</c:v>
                </c:pt>
                <c:pt idx="1904">
                  <c:v>-10.838566406249999</c:v>
                </c:pt>
                <c:pt idx="1905">
                  <c:v>-10.83844140625</c:v>
                </c:pt>
                <c:pt idx="1906">
                  <c:v>-10.838325781249999</c:v>
                </c:pt>
                <c:pt idx="1907">
                  <c:v>-10.838221093750001</c:v>
                </c:pt>
                <c:pt idx="1908">
                  <c:v>-10.83813125</c:v>
                </c:pt>
                <c:pt idx="1909">
                  <c:v>-10.838056249999999</c:v>
                </c:pt>
                <c:pt idx="1910">
                  <c:v>-10.8379953125</c:v>
                </c:pt>
                <c:pt idx="1911">
                  <c:v>-10.837949999999999</c:v>
                </c:pt>
                <c:pt idx="1912">
                  <c:v>-10.837915625000001</c:v>
                </c:pt>
                <c:pt idx="1913">
                  <c:v>-10.837886718749999</c:v>
                </c:pt>
                <c:pt idx="1914">
                  <c:v>-10.837867187500001</c:v>
                </c:pt>
                <c:pt idx="1915">
                  <c:v>-10.837851562499999</c:v>
                </c:pt>
                <c:pt idx="1916">
                  <c:v>-10.837837499999999</c:v>
                </c:pt>
                <c:pt idx="1917">
                  <c:v>-10.837825</c:v>
                </c:pt>
                <c:pt idx="1918">
                  <c:v>-10.837814843749999</c:v>
                </c:pt>
                <c:pt idx="1919">
                  <c:v>-10.83780625</c:v>
                </c:pt>
                <c:pt idx="1920">
                  <c:v>-10.837795312500001</c:v>
                </c:pt>
                <c:pt idx="1921">
                  <c:v>-10.83779140625</c:v>
                </c:pt>
                <c:pt idx="1922">
                  <c:v>-10.83779765625</c:v>
                </c:pt>
                <c:pt idx="1923">
                  <c:v>-10.83782109375</c:v>
                </c:pt>
                <c:pt idx="1924">
                  <c:v>-10.83786796875</c:v>
                </c:pt>
                <c:pt idx="1925">
                  <c:v>-10.837942968749999</c:v>
                </c:pt>
                <c:pt idx="1926">
                  <c:v>-10.8380546875</c:v>
                </c:pt>
                <c:pt idx="1927">
                  <c:v>-10.838211718749999</c:v>
                </c:pt>
                <c:pt idx="1928">
                  <c:v>-10.83842109375</c:v>
                </c:pt>
                <c:pt idx="1929">
                  <c:v>-10.838688281250001</c:v>
                </c:pt>
                <c:pt idx="1930">
                  <c:v>-10.839019531250001</c:v>
                </c:pt>
                <c:pt idx="1931">
                  <c:v>-10.839422656249999</c:v>
                </c:pt>
                <c:pt idx="1932">
                  <c:v>-10.8399015625</c:v>
                </c:pt>
                <c:pt idx="1933">
                  <c:v>-10.840459375</c:v>
                </c:pt>
                <c:pt idx="1934">
                  <c:v>-10.8410953125</c:v>
                </c:pt>
                <c:pt idx="1935">
                  <c:v>-10.841809375</c:v>
                </c:pt>
                <c:pt idx="1936">
                  <c:v>-10.84260546875</c:v>
                </c:pt>
                <c:pt idx="1937">
                  <c:v>-10.8434828125</c:v>
                </c:pt>
                <c:pt idx="1938">
                  <c:v>-10.8444375</c:v>
                </c:pt>
                <c:pt idx="1939">
                  <c:v>-10.8454625</c:v>
                </c:pt>
                <c:pt idx="1940">
                  <c:v>-10.84655078125</c:v>
                </c:pt>
                <c:pt idx="1941">
                  <c:v>-10.84769140625</c:v>
                </c:pt>
                <c:pt idx="1942">
                  <c:v>-10.848875</c:v>
                </c:pt>
                <c:pt idx="1943">
                  <c:v>-10.850085937499999</c:v>
                </c:pt>
                <c:pt idx="1944">
                  <c:v>-10.851312500000001</c:v>
                </c:pt>
                <c:pt idx="1945">
                  <c:v>-10.852535156249999</c:v>
                </c:pt>
                <c:pt idx="1946">
                  <c:v>-10.853746875000001</c:v>
                </c:pt>
                <c:pt idx="1947">
                  <c:v>-10.85493203125</c:v>
                </c:pt>
                <c:pt idx="1948">
                  <c:v>-10.85607109375</c:v>
                </c:pt>
                <c:pt idx="1949">
                  <c:v>-10.8571515625</c:v>
                </c:pt>
                <c:pt idx="1950">
                  <c:v>-10.858165625</c:v>
                </c:pt>
                <c:pt idx="1951">
                  <c:v>-10.859101562499999</c:v>
                </c:pt>
                <c:pt idx="1952">
                  <c:v>-10.85995546875</c:v>
                </c:pt>
                <c:pt idx="1953">
                  <c:v>-10.860728125</c:v>
                </c:pt>
                <c:pt idx="1954">
                  <c:v>-10.861421875</c:v>
                </c:pt>
                <c:pt idx="1955">
                  <c:v>-10.8620359375</c:v>
                </c:pt>
                <c:pt idx="1956">
                  <c:v>-10.86258046875</c:v>
                </c:pt>
                <c:pt idx="1957">
                  <c:v>-10.86306171875</c:v>
                </c:pt>
                <c:pt idx="1958">
                  <c:v>-10.8634875</c:v>
                </c:pt>
                <c:pt idx="1959">
                  <c:v>-10.86386796875</c:v>
                </c:pt>
                <c:pt idx="1960">
                  <c:v>-10.864213281250001</c:v>
                </c:pt>
                <c:pt idx="1961">
                  <c:v>-10.864525</c:v>
                </c:pt>
                <c:pt idx="1962">
                  <c:v>-10.864803125</c:v>
                </c:pt>
                <c:pt idx="1963">
                  <c:v>-10.8650484375</c:v>
                </c:pt>
                <c:pt idx="1964">
                  <c:v>-10.86526171875</c:v>
                </c:pt>
                <c:pt idx="1965">
                  <c:v>-10.86544140625</c:v>
                </c:pt>
                <c:pt idx="1966">
                  <c:v>-10.86558125</c:v>
                </c:pt>
                <c:pt idx="1967">
                  <c:v>-10.865677343750001</c:v>
                </c:pt>
                <c:pt idx="1968">
                  <c:v>-10.865727343750001</c:v>
                </c:pt>
                <c:pt idx="1969">
                  <c:v>-10.865728125</c:v>
                </c:pt>
                <c:pt idx="1970">
                  <c:v>-10.865669531249999</c:v>
                </c:pt>
                <c:pt idx="1971">
                  <c:v>-10.86554765625</c:v>
                </c:pt>
                <c:pt idx="1972">
                  <c:v>-10.86536953125</c:v>
                </c:pt>
                <c:pt idx="1973">
                  <c:v>-10.865134375</c:v>
                </c:pt>
                <c:pt idx="1974">
                  <c:v>-10.86484609375</c:v>
                </c:pt>
                <c:pt idx="1975">
                  <c:v>-10.86450390625</c:v>
                </c:pt>
                <c:pt idx="1976">
                  <c:v>-10.86411796875</c:v>
                </c:pt>
                <c:pt idx="1977">
                  <c:v>-10.863690625</c:v>
                </c:pt>
                <c:pt idx="1978">
                  <c:v>-10.86323046875</c:v>
                </c:pt>
                <c:pt idx="1979">
                  <c:v>-10.862746874999999</c:v>
                </c:pt>
                <c:pt idx="1980">
                  <c:v>-10.862237500000001</c:v>
                </c:pt>
                <c:pt idx="1981">
                  <c:v>-10.861714062500001</c:v>
                </c:pt>
                <c:pt idx="1982">
                  <c:v>-10.861184375000001</c:v>
                </c:pt>
                <c:pt idx="1983">
                  <c:v>-10.86065390625</c:v>
                </c:pt>
                <c:pt idx="1984">
                  <c:v>-10.860129687500001</c:v>
                </c:pt>
                <c:pt idx="1985">
                  <c:v>-10.859619531250001</c:v>
                </c:pt>
                <c:pt idx="1986">
                  <c:v>-10.859130468749999</c:v>
                </c:pt>
                <c:pt idx="1987">
                  <c:v>-10.858671093750001</c:v>
                </c:pt>
                <c:pt idx="1988">
                  <c:v>-10.858245312499999</c:v>
                </c:pt>
                <c:pt idx="1989">
                  <c:v>-10.8578625</c:v>
                </c:pt>
                <c:pt idx="1990">
                  <c:v>-10.857528125</c:v>
                </c:pt>
                <c:pt idx="1991">
                  <c:v>-10.8572515625</c:v>
                </c:pt>
                <c:pt idx="1992">
                  <c:v>-10.857042187499999</c:v>
                </c:pt>
                <c:pt idx="1993">
                  <c:v>-10.8569046875</c:v>
                </c:pt>
                <c:pt idx="1994">
                  <c:v>-10.856840625</c:v>
                </c:pt>
                <c:pt idx="1995">
                  <c:v>-10.85685625</c:v>
                </c:pt>
                <c:pt idx="1996">
                  <c:v>-10.856952343750001</c:v>
                </c:pt>
                <c:pt idx="1997">
                  <c:v>-10.857129687500001</c:v>
                </c:pt>
                <c:pt idx="1998">
                  <c:v>-10.85738671875</c:v>
                </c:pt>
                <c:pt idx="1999">
                  <c:v>-10.857721874999999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A-4242-950F-19704E4FA6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trajectory!$G$2:$G$3</c:f>
              <c:numCache>
                <c:formatCode>General</c:formatCode>
                <c:ptCount val="2"/>
                <c:pt idx="0">
                  <c:v>-10.85602486093749</c:v>
                </c:pt>
                <c:pt idx="1">
                  <c:v>-10.85602486093749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CA-4242-950F-19704E4FA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trajectory!$C$7:$C$2006</c:f>
              <c:numCache>
                <c:formatCode>General</c:formatCode>
                <c:ptCount val="2000"/>
                <c:pt idx="0">
                  <c:v>48</c:v>
                </c:pt>
                <c:pt idx="1">
                  <c:v>22.83</c:v>
                </c:pt>
                <c:pt idx="2">
                  <c:v>22.39</c:v>
                </c:pt>
                <c:pt idx="3">
                  <c:v>21.67</c:v>
                </c:pt>
                <c:pt idx="4">
                  <c:v>22</c:v>
                </c:pt>
                <c:pt idx="5">
                  <c:v>21.21</c:v>
                </c:pt>
                <c:pt idx="6">
                  <c:v>20.43</c:v>
                </c:pt>
                <c:pt idx="7">
                  <c:v>20.190000000000001</c:v>
                </c:pt>
                <c:pt idx="8">
                  <c:v>19.440000000000001</c:v>
                </c:pt>
                <c:pt idx="9">
                  <c:v>18.809999999999999</c:v>
                </c:pt>
                <c:pt idx="10">
                  <c:v>17.97</c:v>
                </c:pt>
                <c:pt idx="11">
                  <c:v>17.04</c:v>
                </c:pt>
                <c:pt idx="12">
                  <c:v>16.34</c:v>
                </c:pt>
                <c:pt idx="13">
                  <c:v>15.7</c:v>
                </c:pt>
                <c:pt idx="14">
                  <c:v>14.97</c:v>
                </c:pt>
                <c:pt idx="15">
                  <c:v>14.21</c:v>
                </c:pt>
                <c:pt idx="16">
                  <c:v>13.41</c:v>
                </c:pt>
                <c:pt idx="17">
                  <c:v>12.45</c:v>
                </c:pt>
                <c:pt idx="18">
                  <c:v>11.45</c:v>
                </c:pt>
                <c:pt idx="19">
                  <c:v>10.35</c:v>
                </c:pt>
                <c:pt idx="20">
                  <c:v>9.16</c:v>
                </c:pt>
                <c:pt idx="21">
                  <c:v>7.96</c:v>
                </c:pt>
                <c:pt idx="22">
                  <c:v>6.71</c:v>
                </c:pt>
                <c:pt idx="23">
                  <c:v>5.52</c:v>
                </c:pt>
                <c:pt idx="24">
                  <c:v>4.41</c:v>
                </c:pt>
                <c:pt idx="25">
                  <c:v>3.59</c:v>
                </c:pt>
                <c:pt idx="26">
                  <c:v>3.1</c:v>
                </c:pt>
                <c:pt idx="27">
                  <c:v>3.07</c:v>
                </c:pt>
                <c:pt idx="28">
                  <c:v>3.36</c:v>
                </c:pt>
                <c:pt idx="29">
                  <c:v>3.97</c:v>
                </c:pt>
                <c:pt idx="30">
                  <c:v>4.75</c:v>
                </c:pt>
                <c:pt idx="31">
                  <c:v>1.17</c:v>
                </c:pt>
                <c:pt idx="32">
                  <c:v>0.34</c:v>
                </c:pt>
                <c:pt idx="33">
                  <c:v>-0.26</c:v>
                </c:pt>
                <c:pt idx="34">
                  <c:v>-0.93</c:v>
                </c:pt>
                <c:pt idx="35">
                  <c:v>-1.35</c:v>
                </c:pt>
                <c:pt idx="36">
                  <c:v>-1.97</c:v>
                </c:pt>
                <c:pt idx="37">
                  <c:v>-2.41</c:v>
                </c:pt>
                <c:pt idx="38">
                  <c:v>-2.96</c:v>
                </c:pt>
                <c:pt idx="39">
                  <c:v>-3.41</c:v>
                </c:pt>
                <c:pt idx="40">
                  <c:v>-3.83</c:v>
                </c:pt>
                <c:pt idx="41">
                  <c:v>-4.2</c:v>
                </c:pt>
                <c:pt idx="42">
                  <c:v>-4.58</c:v>
                </c:pt>
                <c:pt idx="43">
                  <c:v>-4.87</c:v>
                </c:pt>
                <c:pt idx="44">
                  <c:v>-5.09</c:v>
                </c:pt>
                <c:pt idx="45">
                  <c:v>-5.25</c:v>
                </c:pt>
                <c:pt idx="46">
                  <c:v>-5.36</c:v>
                </c:pt>
                <c:pt idx="47">
                  <c:v>-5.42</c:v>
                </c:pt>
                <c:pt idx="48">
                  <c:v>-5.45</c:v>
                </c:pt>
                <c:pt idx="49">
                  <c:v>-5.46</c:v>
                </c:pt>
                <c:pt idx="50">
                  <c:v>-5.4</c:v>
                </c:pt>
                <c:pt idx="51">
                  <c:v>-5.3</c:v>
                </c:pt>
                <c:pt idx="52">
                  <c:v>-5.16</c:v>
                </c:pt>
                <c:pt idx="53">
                  <c:v>-5.01</c:v>
                </c:pt>
                <c:pt idx="54">
                  <c:v>-4.8099999999999996</c:v>
                </c:pt>
                <c:pt idx="55">
                  <c:v>-4.62</c:v>
                </c:pt>
                <c:pt idx="56">
                  <c:v>-4.4000000000000004</c:v>
                </c:pt>
                <c:pt idx="57">
                  <c:v>-4.17</c:v>
                </c:pt>
                <c:pt idx="58">
                  <c:v>-3.93</c:v>
                </c:pt>
                <c:pt idx="59">
                  <c:v>-3.7</c:v>
                </c:pt>
                <c:pt idx="60">
                  <c:v>-3.5</c:v>
                </c:pt>
                <c:pt idx="61">
                  <c:v>-3.3</c:v>
                </c:pt>
                <c:pt idx="62">
                  <c:v>-3.11</c:v>
                </c:pt>
                <c:pt idx="63">
                  <c:v>-2.87</c:v>
                </c:pt>
                <c:pt idx="64">
                  <c:v>-2.6</c:v>
                </c:pt>
                <c:pt idx="65">
                  <c:v>-2.38</c:v>
                </c:pt>
                <c:pt idx="66">
                  <c:v>-2.14</c:v>
                </c:pt>
                <c:pt idx="67">
                  <c:v>-1.87</c:v>
                </c:pt>
                <c:pt idx="68">
                  <c:v>-1.59</c:v>
                </c:pt>
                <c:pt idx="69">
                  <c:v>-1.29</c:v>
                </c:pt>
                <c:pt idx="70">
                  <c:v>-1</c:v>
                </c:pt>
                <c:pt idx="71">
                  <c:v>-0.72</c:v>
                </c:pt>
                <c:pt idx="72">
                  <c:v>-0.43</c:v>
                </c:pt>
                <c:pt idx="73">
                  <c:v>-0.15</c:v>
                </c:pt>
                <c:pt idx="74">
                  <c:v>0.12</c:v>
                </c:pt>
                <c:pt idx="75">
                  <c:v>0.4</c:v>
                </c:pt>
                <c:pt idx="76">
                  <c:v>0.64</c:v>
                </c:pt>
                <c:pt idx="77">
                  <c:v>0.84</c:v>
                </c:pt>
                <c:pt idx="78">
                  <c:v>0.95</c:v>
                </c:pt>
                <c:pt idx="79">
                  <c:v>1</c:v>
                </c:pt>
                <c:pt idx="80">
                  <c:v>1.01</c:v>
                </c:pt>
                <c:pt idx="81">
                  <c:v>0.97</c:v>
                </c:pt>
                <c:pt idx="82">
                  <c:v>0.85</c:v>
                </c:pt>
                <c:pt idx="83">
                  <c:v>0.66</c:v>
                </c:pt>
                <c:pt idx="84">
                  <c:v>0.37</c:v>
                </c:pt>
                <c:pt idx="85">
                  <c:v>0.04</c:v>
                </c:pt>
                <c:pt idx="86">
                  <c:v>-0.3</c:v>
                </c:pt>
                <c:pt idx="87">
                  <c:v>-0.7</c:v>
                </c:pt>
                <c:pt idx="88">
                  <c:v>-1.18</c:v>
                </c:pt>
                <c:pt idx="89">
                  <c:v>-1.71</c:v>
                </c:pt>
                <c:pt idx="90">
                  <c:v>-2.2599999999999998</c:v>
                </c:pt>
                <c:pt idx="91">
                  <c:v>-2.76</c:v>
                </c:pt>
                <c:pt idx="92">
                  <c:v>-3.32</c:v>
                </c:pt>
                <c:pt idx="93">
                  <c:v>-3.88</c:v>
                </c:pt>
                <c:pt idx="94">
                  <c:v>-4.45</c:v>
                </c:pt>
                <c:pt idx="95">
                  <c:v>-5.0199999999999996</c:v>
                </c:pt>
                <c:pt idx="96">
                  <c:v>-5.56</c:v>
                </c:pt>
                <c:pt idx="97">
                  <c:v>-6.07</c:v>
                </c:pt>
                <c:pt idx="98">
                  <c:v>-6.54</c:v>
                </c:pt>
                <c:pt idx="99">
                  <c:v>-6.98</c:v>
                </c:pt>
                <c:pt idx="100">
                  <c:v>-7.37</c:v>
                </c:pt>
                <c:pt idx="101">
                  <c:v>-7.75</c:v>
                </c:pt>
                <c:pt idx="102">
                  <c:v>-8.0500000000000007</c:v>
                </c:pt>
                <c:pt idx="103">
                  <c:v>-8.2899999999999991</c:v>
                </c:pt>
                <c:pt idx="104">
                  <c:v>-8.4700000000000006</c:v>
                </c:pt>
                <c:pt idx="105">
                  <c:v>-8.59</c:v>
                </c:pt>
                <c:pt idx="106">
                  <c:v>-8.65</c:v>
                </c:pt>
                <c:pt idx="107">
                  <c:v>-8.65</c:v>
                </c:pt>
                <c:pt idx="108">
                  <c:v>-8.56</c:v>
                </c:pt>
                <c:pt idx="109">
                  <c:v>-8.41</c:v>
                </c:pt>
                <c:pt idx="110">
                  <c:v>-8.1999999999999993</c:v>
                </c:pt>
                <c:pt idx="111">
                  <c:v>-7.93</c:v>
                </c:pt>
                <c:pt idx="112">
                  <c:v>-7.6</c:v>
                </c:pt>
                <c:pt idx="113">
                  <c:v>-7.2</c:v>
                </c:pt>
                <c:pt idx="114">
                  <c:v>-6.76</c:v>
                </c:pt>
                <c:pt idx="115">
                  <c:v>-6.27</c:v>
                </c:pt>
                <c:pt idx="116">
                  <c:v>-5.73</c:v>
                </c:pt>
                <c:pt idx="117">
                  <c:v>-5.17</c:v>
                </c:pt>
                <c:pt idx="118">
                  <c:v>-4.59</c:v>
                </c:pt>
                <c:pt idx="119">
                  <c:v>-3.99</c:v>
                </c:pt>
                <c:pt idx="120">
                  <c:v>-3.4</c:v>
                </c:pt>
                <c:pt idx="121">
                  <c:v>-2.79</c:v>
                </c:pt>
                <c:pt idx="122">
                  <c:v>-2.19</c:v>
                </c:pt>
                <c:pt idx="123">
                  <c:v>-1.63</c:v>
                </c:pt>
                <c:pt idx="124">
                  <c:v>-1.05</c:v>
                </c:pt>
                <c:pt idx="125">
                  <c:v>-0.47</c:v>
                </c:pt>
                <c:pt idx="126">
                  <c:v>0.08</c:v>
                </c:pt>
                <c:pt idx="127">
                  <c:v>0.61</c:v>
                </c:pt>
                <c:pt idx="128">
                  <c:v>1.1200000000000001</c:v>
                </c:pt>
                <c:pt idx="129">
                  <c:v>1.57</c:v>
                </c:pt>
                <c:pt idx="130">
                  <c:v>2.0099999999999998</c:v>
                </c:pt>
                <c:pt idx="131">
                  <c:v>2.4300000000000002</c:v>
                </c:pt>
                <c:pt idx="132">
                  <c:v>2.84</c:v>
                </c:pt>
                <c:pt idx="133">
                  <c:v>3.24</c:v>
                </c:pt>
                <c:pt idx="134">
                  <c:v>3.65</c:v>
                </c:pt>
                <c:pt idx="135">
                  <c:v>4.07</c:v>
                </c:pt>
                <c:pt idx="136">
                  <c:v>4.47</c:v>
                </c:pt>
                <c:pt idx="137">
                  <c:v>4.87</c:v>
                </c:pt>
                <c:pt idx="138">
                  <c:v>5.29</c:v>
                </c:pt>
                <c:pt idx="139">
                  <c:v>5.72</c:v>
                </c:pt>
                <c:pt idx="140">
                  <c:v>6.11</c:v>
                </c:pt>
                <c:pt idx="141">
                  <c:v>6.53</c:v>
                </c:pt>
                <c:pt idx="142">
                  <c:v>6.98</c:v>
                </c:pt>
                <c:pt idx="143">
                  <c:v>7.46</c:v>
                </c:pt>
                <c:pt idx="144">
                  <c:v>7.98</c:v>
                </c:pt>
                <c:pt idx="145">
                  <c:v>8.5299999999999994</c:v>
                </c:pt>
                <c:pt idx="146">
                  <c:v>9.09</c:v>
                </c:pt>
                <c:pt idx="147">
                  <c:v>9.6</c:v>
                </c:pt>
                <c:pt idx="148">
                  <c:v>10.09</c:v>
                </c:pt>
                <c:pt idx="149">
                  <c:v>10.56</c:v>
                </c:pt>
                <c:pt idx="150">
                  <c:v>11.01</c:v>
                </c:pt>
                <c:pt idx="151">
                  <c:v>11.49</c:v>
                </c:pt>
                <c:pt idx="152">
                  <c:v>11.97</c:v>
                </c:pt>
                <c:pt idx="153">
                  <c:v>12.46</c:v>
                </c:pt>
                <c:pt idx="154">
                  <c:v>12.87</c:v>
                </c:pt>
                <c:pt idx="155">
                  <c:v>13.25</c:v>
                </c:pt>
                <c:pt idx="156">
                  <c:v>13.5</c:v>
                </c:pt>
                <c:pt idx="157">
                  <c:v>13.71</c:v>
                </c:pt>
                <c:pt idx="158">
                  <c:v>13.89</c:v>
                </c:pt>
                <c:pt idx="159">
                  <c:v>14.08</c:v>
                </c:pt>
                <c:pt idx="160">
                  <c:v>14.26</c:v>
                </c:pt>
                <c:pt idx="161">
                  <c:v>14.45</c:v>
                </c:pt>
                <c:pt idx="162">
                  <c:v>14.57</c:v>
                </c:pt>
                <c:pt idx="163">
                  <c:v>14.65</c:v>
                </c:pt>
                <c:pt idx="164">
                  <c:v>14.7</c:v>
                </c:pt>
                <c:pt idx="165">
                  <c:v>14.76</c:v>
                </c:pt>
                <c:pt idx="166">
                  <c:v>14.8</c:v>
                </c:pt>
                <c:pt idx="167">
                  <c:v>14.85</c:v>
                </c:pt>
                <c:pt idx="168">
                  <c:v>14.89</c:v>
                </c:pt>
                <c:pt idx="169">
                  <c:v>14.95</c:v>
                </c:pt>
                <c:pt idx="170">
                  <c:v>15</c:v>
                </c:pt>
                <c:pt idx="171">
                  <c:v>15.05</c:v>
                </c:pt>
                <c:pt idx="172">
                  <c:v>15.05</c:v>
                </c:pt>
                <c:pt idx="173">
                  <c:v>15.06</c:v>
                </c:pt>
                <c:pt idx="174">
                  <c:v>15</c:v>
                </c:pt>
                <c:pt idx="175">
                  <c:v>14.91</c:v>
                </c:pt>
                <c:pt idx="176">
                  <c:v>14.83</c:v>
                </c:pt>
                <c:pt idx="177">
                  <c:v>14.73</c:v>
                </c:pt>
                <c:pt idx="178">
                  <c:v>14.6</c:v>
                </c:pt>
                <c:pt idx="179">
                  <c:v>14.38</c:v>
                </c:pt>
                <c:pt idx="180">
                  <c:v>14.18</c:v>
                </c:pt>
                <c:pt idx="181">
                  <c:v>13.91</c:v>
                </c:pt>
                <c:pt idx="182">
                  <c:v>13.63</c:v>
                </c:pt>
                <c:pt idx="183">
                  <c:v>13.29</c:v>
                </c:pt>
                <c:pt idx="184">
                  <c:v>12.93</c:v>
                </c:pt>
                <c:pt idx="185">
                  <c:v>12.54</c:v>
                </c:pt>
                <c:pt idx="186">
                  <c:v>12.13</c:v>
                </c:pt>
                <c:pt idx="187">
                  <c:v>11.71</c:v>
                </c:pt>
                <c:pt idx="188">
                  <c:v>11.23</c:v>
                </c:pt>
                <c:pt idx="189">
                  <c:v>10.72</c:v>
                </c:pt>
                <c:pt idx="190">
                  <c:v>10.23</c:v>
                </c:pt>
                <c:pt idx="191">
                  <c:v>9.7100000000000009</c:v>
                </c:pt>
                <c:pt idx="192">
                  <c:v>9.18</c:v>
                </c:pt>
                <c:pt idx="193">
                  <c:v>8.6199999999999992</c:v>
                </c:pt>
                <c:pt idx="194">
                  <c:v>8.09</c:v>
                </c:pt>
                <c:pt idx="195">
                  <c:v>7.53</c:v>
                </c:pt>
                <c:pt idx="196">
                  <c:v>6.97</c:v>
                </c:pt>
                <c:pt idx="197">
                  <c:v>6.39</c:v>
                </c:pt>
                <c:pt idx="198">
                  <c:v>5.82</c:v>
                </c:pt>
                <c:pt idx="199">
                  <c:v>5.23</c:v>
                </c:pt>
                <c:pt idx="200">
                  <c:v>4.6900000000000004</c:v>
                </c:pt>
                <c:pt idx="201">
                  <c:v>4.12</c:v>
                </c:pt>
                <c:pt idx="202">
                  <c:v>3.57</c:v>
                </c:pt>
                <c:pt idx="203">
                  <c:v>3.06</c:v>
                </c:pt>
                <c:pt idx="204">
                  <c:v>2.54</c:v>
                </c:pt>
                <c:pt idx="205">
                  <c:v>2.0099999999999998</c:v>
                </c:pt>
                <c:pt idx="206">
                  <c:v>1.5</c:v>
                </c:pt>
                <c:pt idx="207">
                  <c:v>1.03</c:v>
                </c:pt>
                <c:pt idx="208">
                  <c:v>0.52</c:v>
                </c:pt>
                <c:pt idx="209">
                  <c:v>0.03</c:v>
                </c:pt>
                <c:pt idx="210">
                  <c:v>-0.44</c:v>
                </c:pt>
                <c:pt idx="211">
                  <c:v>-0.88</c:v>
                </c:pt>
                <c:pt idx="212">
                  <c:v>-1.3</c:v>
                </c:pt>
                <c:pt idx="213">
                  <c:v>-1.71</c:v>
                </c:pt>
                <c:pt idx="214">
                  <c:v>-2.1</c:v>
                </c:pt>
                <c:pt idx="215">
                  <c:v>-2.4700000000000002</c:v>
                </c:pt>
                <c:pt idx="216">
                  <c:v>-2.83</c:v>
                </c:pt>
                <c:pt idx="217">
                  <c:v>-3.18</c:v>
                </c:pt>
                <c:pt idx="218">
                  <c:v>-3.46</c:v>
                </c:pt>
                <c:pt idx="219">
                  <c:v>-3.72</c:v>
                </c:pt>
                <c:pt idx="220">
                  <c:v>-3.94</c:v>
                </c:pt>
                <c:pt idx="221">
                  <c:v>-4.12</c:v>
                </c:pt>
                <c:pt idx="222">
                  <c:v>-4.28</c:v>
                </c:pt>
                <c:pt idx="223">
                  <c:v>-4.41</c:v>
                </c:pt>
                <c:pt idx="224">
                  <c:v>-4.49</c:v>
                </c:pt>
                <c:pt idx="225">
                  <c:v>-4.53</c:v>
                </c:pt>
                <c:pt idx="226">
                  <c:v>-4.53</c:v>
                </c:pt>
                <c:pt idx="227">
                  <c:v>-4.47</c:v>
                </c:pt>
                <c:pt idx="228">
                  <c:v>-4.38</c:v>
                </c:pt>
                <c:pt idx="229">
                  <c:v>-4.2300000000000004</c:v>
                </c:pt>
                <c:pt idx="230">
                  <c:v>-4.07</c:v>
                </c:pt>
                <c:pt idx="231">
                  <c:v>-3.87</c:v>
                </c:pt>
                <c:pt idx="232">
                  <c:v>-3.61</c:v>
                </c:pt>
                <c:pt idx="233">
                  <c:v>-3.34</c:v>
                </c:pt>
                <c:pt idx="234">
                  <c:v>-3.05</c:v>
                </c:pt>
                <c:pt idx="235">
                  <c:v>-2.76</c:v>
                </c:pt>
                <c:pt idx="236">
                  <c:v>-2.4500000000000002</c:v>
                </c:pt>
                <c:pt idx="237">
                  <c:v>-2.13</c:v>
                </c:pt>
                <c:pt idx="238">
                  <c:v>-1.83</c:v>
                </c:pt>
                <c:pt idx="239">
                  <c:v>-1.54</c:v>
                </c:pt>
                <c:pt idx="240">
                  <c:v>-1.27</c:v>
                </c:pt>
                <c:pt idx="241">
                  <c:v>-1</c:v>
                </c:pt>
                <c:pt idx="242">
                  <c:v>-0.78</c:v>
                </c:pt>
                <c:pt idx="243">
                  <c:v>-0.4</c:v>
                </c:pt>
                <c:pt idx="244">
                  <c:v>-0.14000000000000001</c:v>
                </c:pt>
                <c:pt idx="245">
                  <c:v>-0.06</c:v>
                </c:pt>
                <c:pt idx="246">
                  <c:v>-0.22</c:v>
                </c:pt>
                <c:pt idx="247">
                  <c:v>-0.52</c:v>
                </c:pt>
                <c:pt idx="248">
                  <c:v>-0.66</c:v>
                </c:pt>
                <c:pt idx="249">
                  <c:v>-0.63</c:v>
                </c:pt>
                <c:pt idx="250">
                  <c:v>-0.59</c:v>
                </c:pt>
                <c:pt idx="251">
                  <c:v>-0.69</c:v>
                </c:pt>
                <c:pt idx="252">
                  <c:v>-0.86</c:v>
                </c:pt>
                <c:pt idx="253">
                  <c:v>-1.0900000000000001</c:v>
                </c:pt>
                <c:pt idx="254">
                  <c:v>-1.49</c:v>
                </c:pt>
                <c:pt idx="255">
                  <c:v>-1.77</c:v>
                </c:pt>
                <c:pt idx="256">
                  <c:v>-2.02</c:v>
                </c:pt>
                <c:pt idx="257">
                  <c:v>-2.3199999999999998</c:v>
                </c:pt>
                <c:pt idx="258">
                  <c:v>-2.5499999999999998</c:v>
                </c:pt>
                <c:pt idx="259">
                  <c:v>-2.79</c:v>
                </c:pt>
                <c:pt idx="260">
                  <c:v>-3.05</c:v>
                </c:pt>
                <c:pt idx="261">
                  <c:v>-3.31</c:v>
                </c:pt>
                <c:pt idx="262">
                  <c:v>-3.56</c:v>
                </c:pt>
                <c:pt idx="263">
                  <c:v>-3.8</c:v>
                </c:pt>
                <c:pt idx="264">
                  <c:v>-3.94</c:v>
                </c:pt>
                <c:pt idx="265">
                  <c:v>-4.09</c:v>
                </c:pt>
                <c:pt idx="266">
                  <c:v>-4.17</c:v>
                </c:pt>
                <c:pt idx="267">
                  <c:v>-4.24</c:v>
                </c:pt>
                <c:pt idx="268">
                  <c:v>-4.24</c:v>
                </c:pt>
                <c:pt idx="269">
                  <c:v>-4.21</c:v>
                </c:pt>
                <c:pt idx="270">
                  <c:v>-4.18</c:v>
                </c:pt>
                <c:pt idx="271">
                  <c:v>-4.13</c:v>
                </c:pt>
                <c:pt idx="272">
                  <c:v>-4.05</c:v>
                </c:pt>
                <c:pt idx="273">
                  <c:v>-3.94</c:v>
                </c:pt>
                <c:pt idx="274">
                  <c:v>-3.79</c:v>
                </c:pt>
                <c:pt idx="275">
                  <c:v>-3.57</c:v>
                </c:pt>
                <c:pt idx="276">
                  <c:v>-3.37</c:v>
                </c:pt>
                <c:pt idx="277">
                  <c:v>-3.15</c:v>
                </c:pt>
                <c:pt idx="278">
                  <c:v>-2.97</c:v>
                </c:pt>
                <c:pt idx="279">
                  <c:v>-2.78</c:v>
                </c:pt>
                <c:pt idx="280">
                  <c:v>-2.5</c:v>
                </c:pt>
                <c:pt idx="281">
                  <c:v>-2.16</c:v>
                </c:pt>
                <c:pt idx="282">
                  <c:v>-1.85</c:v>
                </c:pt>
                <c:pt idx="283">
                  <c:v>-1.58</c:v>
                </c:pt>
                <c:pt idx="284">
                  <c:v>-1.3</c:v>
                </c:pt>
                <c:pt idx="285">
                  <c:v>-1.04</c:v>
                </c:pt>
                <c:pt idx="286">
                  <c:v>-0.79</c:v>
                </c:pt>
                <c:pt idx="287">
                  <c:v>-0.53</c:v>
                </c:pt>
                <c:pt idx="288">
                  <c:v>-0.26</c:v>
                </c:pt>
                <c:pt idx="289">
                  <c:v>0.05</c:v>
                </c:pt>
                <c:pt idx="290">
                  <c:v>0.35</c:v>
                </c:pt>
                <c:pt idx="291">
                  <c:v>0.68</c:v>
                </c:pt>
                <c:pt idx="292">
                  <c:v>1.01</c:v>
                </c:pt>
                <c:pt idx="293">
                  <c:v>1.33</c:v>
                </c:pt>
                <c:pt idx="294">
                  <c:v>1.65</c:v>
                </c:pt>
                <c:pt idx="295">
                  <c:v>1.97</c:v>
                </c:pt>
                <c:pt idx="296">
                  <c:v>2.2799999999999998</c:v>
                </c:pt>
                <c:pt idx="297">
                  <c:v>2.57</c:v>
                </c:pt>
                <c:pt idx="298">
                  <c:v>2.86</c:v>
                </c:pt>
                <c:pt idx="299">
                  <c:v>3.17</c:v>
                </c:pt>
                <c:pt idx="300">
                  <c:v>3.48</c:v>
                </c:pt>
                <c:pt idx="301">
                  <c:v>3.83</c:v>
                </c:pt>
                <c:pt idx="302">
                  <c:v>4.17</c:v>
                </c:pt>
                <c:pt idx="303">
                  <c:v>4.49</c:v>
                </c:pt>
                <c:pt idx="304">
                  <c:v>4.76</c:v>
                </c:pt>
                <c:pt idx="305">
                  <c:v>5.04</c:v>
                </c:pt>
                <c:pt idx="306">
                  <c:v>5.31</c:v>
                </c:pt>
                <c:pt idx="307">
                  <c:v>5.57</c:v>
                </c:pt>
                <c:pt idx="308">
                  <c:v>5.78</c:v>
                </c:pt>
                <c:pt idx="309">
                  <c:v>5.93</c:v>
                </c:pt>
                <c:pt idx="310">
                  <c:v>6.16</c:v>
                </c:pt>
                <c:pt idx="311">
                  <c:v>6.37</c:v>
                </c:pt>
                <c:pt idx="312">
                  <c:v>6.56</c:v>
                </c:pt>
                <c:pt idx="313">
                  <c:v>6.71</c:v>
                </c:pt>
                <c:pt idx="314">
                  <c:v>6.82</c:v>
                </c:pt>
                <c:pt idx="315">
                  <c:v>6.85</c:v>
                </c:pt>
                <c:pt idx="316">
                  <c:v>6.86</c:v>
                </c:pt>
                <c:pt idx="317">
                  <c:v>6.89</c:v>
                </c:pt>
                <c:pt idx="318">
                  <c:v>6.93</c:v>
                </c:pt>
                <c:pt idx="319">
                  <c:v>6.91</c:v>
                </c:pt>
                <c:pt idx="320">
                  <c:v>6.9</c:v>
                </c:pt>
                <c:pt idx="321">
                  <c:v>6.94</c:v>
                </c:pt>
                <c:pt idx="322">
                  <c:v>6.96</c:v>
                </c:pt>
                <c:pt idx="323">
                  <c:v>6.98</c:v>
                </c:pt>
                <c:pt idx="324">
                  <c:v>6.95</c:v>
                </c:pt>
                <c:pt idx="325">
                  <c:v>6.93</c:v>
                </c:pt>
                <c:pt idx="326">
                  <c:v>6.9</c:v>
                </c:pt>
                <c:pt idx="327">
                  <c:v>6.89</c:v>
                </c:pt>
                <c:pt idx="328">
                  <c:v>6.88</c:v>
                </c:pt>
                <c:pt idx="329">
                  <c:v>6.89</c:v>
                </c:pt>
                <c:pt idx="330">
                  <c:v>6.93</c:v>
                </c:pt>
                <c:pt idx="331">
                  <c:v>7.03</c:v>
                </c:pt>
                <c:pt idx="332">
                  <c:v>7.09</c:v>
                </c:pt>
                <c:pt idx="333">
                  <c:v>7.14</c:v>
                </c:pt>
                <c:pt idx="334">
                  <c:v>7.1</c:v>
                </c:pt>
                <c:pt idx="335">
                  <c:v>7.06</c:v>
                </c:pt>
                <c:pt idx="336">
                  <c:v>7.03</c:v>
                </c:pt>
                <c:pt idx="337">
                  <c:v>7</c:v>
                </c:pt>
                <c:pt idx="338">
                  <c:v>6.95</c:v>
                </c:pt>
                <c:pt idx="339">
                  <c:v>6.87</c:v>
                </c:pt>
                <c:pt idx="340">
                  <c:v>6.73</c:v>
                </c:pt>
                <c:pt idx="341">
                  <c:v>6.57</c:v>
                </c:pt>
                <c:pt idx="342">
                  <c:v>6.42</c:v>
                </c:pt>
                <c:pt idx="343">
                  <c:v>6.18</c:v>
                </c:pt>
                <c:pt idx="344">
                  <c:v>5.91</c:v>
                </c:pt>
                <c:pt idx="345">
                  <c:v>5.6</c:v>
                </c:pt>
                <c:pt idx="346">
                  <c:v>5.27</c:v>
                </c:pt>
                <c:pt idx="347">
                  <c:v>4.95</c:v>
                </c:pt>
                <c:pt idx="348">
                  <c:v>4.6100000000000003</c:v>
                </c:pt>
                <c:pt idx="349">
                  <c:v>4.25</c:v>
                </c:pt>
                <c:pt idx="350">
                  <c:v>3.88</c:v>
                </c:pt>
                <c:pt idx="351">
                  <c:v>3.49</c:v>
                </c:pt>
                <c:pt idx="352">
                  <c:v>3.09</c:v>
                </c:pt>
                <c:pt idx="353">
                  <c:v>2.69</c:v>
                </c:pt>
                <c:pt idx="354">
                  <c:v>2.2400000000000002</c:v>
                </c:pt>
                <c:pt idx="355">
                  <c:v>1.82</c:v>
                </c:pt>
                <c:pt idx="356">
                  <c:v>1.43</c:v>
                </c:pt>
                <c:pt idx="357">
                  <c:v>1.0900000000000001</c:v>
                </c:pt>
                <c:pt idx="358">
                  <c:v>0.75</c:v>
                </c:pt>
                <c:pt idx="359">
                  <c:v>0.4</c:v>
                </c:pt>
                <c:pt idx="360">
                  <c:v>0.06</c:v>
                </c:pt>
                <c:pt idx="361">
                  <c:v>-0.26</c:v>
                </c:pt>
                <c:pt idx="362">
                  <c:v>-0.55000000000000004</c:v>
                </c:pt>
                <c:pt idx="363">
                  <c:v>-0.81</c:v>
                </c:pt>
                <c:pt idx="364">
                  <c:v>-1</c:v>
                </c:pt>
                <c:pt idx="365">
                  <c:v>-1.19</c:v>
                </c:pt>
                <c:pt idx="366">
                  <c:v>-1.32</c:v>
                </c:pt>
                <c:pt idx="367">
                  <c:v>-1.42</c:v>
                </c:pt>
                <c:pt idx="368">
                  <c:v>-1.49</c:v>
                </c:pt>
                <c:pt idx="369">
                  <c:v>-1.49</c:v>
                </c:pt>
                <c:pt idx="370">
                  <c:v>-1.43</c:v>
                </c:pt>
                <c:pt idx="371">
                  <c:v>-1.32</c:v>
                </c:pt>
                <c:pt idx="372">
                  <c:v>-1.1599999999999999</c:v>
                </c:pt>
                <c:pt idx="373">
                  <c:v>-0.96</c:v>
                </c:pt>
                <c:pt idx="374">
                  <c:v>-0.73</c:v>
                </c:pt>
                <c:pt idx="375">
                  <c:v>-0.44</c:v>
                </c:pt>
                <c:pt idx="376">
                  <c:v>-0.08</c:v>
                </c:pt>
                <c:pt idx="377">
                  <c:v>0.34</c:v>
                </c:pt>
                <c:pt idx="378">
                  <c:v>0.77</c:v>
                </c:pt>
                <c:pt idx="379">
                  <c:v>1.24</c:v>
                </c:pt>
                <c:pt idx="380">
                  <c:v>1.74</c:v>
                </c:pt>
                <c:pt idx="381">
                  <c:v>2.2400000000000002</c:v>
                </c:pt>
                <c:pt idx="382">
                  <c:v>2.76</c:v>
                </c:pt>
                <c:pt idx="383">
                  <c:v>3.27</c:v>
                </c:pt>
                <c:pt idx="384">
                  <c:v>3.84</c:v>
                </c:pt>
                <c:pt idx="385">
                  <c:v>4.43</c:v>
                </c:pt>
                <c:pt idx="386">
                  <c:v>5.0199999999999996</c:v>
                </c:pt>
                <c:pt idx="387">
                  <c:v>5.58</c:v>
                </c:pt>
                <c:pt idx="388">
                  <c:v>6.1</c:v>
                </c:pt>
                <c:pt idx="389">
                  <c:v>6.58</c:v>
                </c:pt>
                <c:pt idx="390">
                  <c:v>7.03</c:v>
                </c:pt>
                <c:pt idx="391">
                  <c:v>7.44</c:v>
                </c:pt>
                <c:pt idx="392">
                  <c:v>7.82</c:v>
                </c:pt>
                <c:pt idx="393">
                  <c:v>8.18</c:v>
                </c:pt>
                <c:pt idx="394">
                  <c:v>8.49</c:v>
                </c:pt>
                <c:pt idx="395">
                  <c:v>8.75</c:v>
                </c:pt>
                <c:pt idx="396">
                  <c:v>8.9</c:v>
                </c:pt>
                <c:pt idx="397">
                  <c:v>9.01</c:v>
                </c:pt>
                <c:pt idx="398">
                  <c:v>9.0500000000000007</c:v>
                </c:pt>
                <c:pt idx="399">
                  <c:v>8.99</c:v>
                </c:pt>
                <c:pt idx="400">
                  <c:v>8.89</c:v>
                </c:pt>
                <c:pt idx="401">
                  <c:v>8.7200000000000006</c:v>
                </c:pt>
                <c:pt idx="402">
                  <c:v>8.5399999999999991</c:v>
                </c:pt>
                <c:pt idx="403">
                  <c:v>8.25</c:v>
                </c:pt>
                <c:pt idx="404">
                  <c:v>7.85</c:v>
                </c:pt>
                <c:pt idx="405">
                  <c:v>7.41</c:v>
                </c:pt>
                <c:pt idx="406">
                  <c:v>6.9</c:v>
                </c:pt>
                <c:pt idx="407">
                  <c:v>6.35</c:v>
                </c:pt>
                <c:pt idx="408">
                  <c:v>5.7</c:v>
                </c:pt>
                <c:pt idx="409">
                  <c:v>5.01</c:v>
                </c:pt>
                <c:pt idx="410">
                  <c:v>4.28</c:v>
                </c:pt>
                <c:pt idx="411">
                  <c:v>3.5</c:v>
                </c:pt>
                <c:pt idx="412">
                  <c:v>2.68</c:v>
                </c:pt>
                <c:pt idx="413">
                  <c:v>1.81</c:v>
                </c:pt>
                <c:pt idx="414">
                  <c:v>0.93</c:v>
                </c:pt>
                <c:pt idx="415">
                  <c:v>0.04</c:v>
                </c:pt>
                <c:pt idx="416">
                  <c:v>-0.86</c:v>
                </c:pt>
                <c:pt idx="417">
                  <c:v>-1.77</c:v>
                </c:pt>
                <c:pt idx="418">
                  <c:v>-2.66</c:v>
                </c:pt>
                <c:pt idx="419">
                  <c:v>-3.53</c:v>
                </c:pt>
                <c:pt idx="420">
                  <c:v>-4.37</c:v>
                </c:pt>
                <c:pt idx="421">
                  <c:v>-5.2</c:v>
                </c:pt>
                <c:pt idx="422">
                  <c:v>-6</c:v>
                </c:pt>
                <c:pt idx="423">
                  <c:v>-6.75</c:v>
                </c:pt>
                <c:pt idx="424">
                  <c:v>-7.45</c:v>
                </c:pt>
                <c:pt idx="425">
                  <c:v>-8.09</c:v>
                </c:pt>
                <c:pt idx="426">
                  <c:v>-8.64</c:v>
                </c:pt>
                <c:pt idx="427">
                  <c:v>-9.1300000000000008</c:v>
                </c:pt>
                <c:pt idx="428">
                  <c:v>-9.57</c:v>
                </c:pt>
                <c:pt idx="429">
                  <c:v>-9.91</c:v>
                </c:pt>
                <c:pt idx="430">
                  <c:v>-10.210000000000001</c:v>
                </c:pt>
                <c:pt idx="431">
                  <c:v>-10.45</c:v>
                </c:pt>
                <c:pt idx="432">
                  <c:v>-10.6</c:v>
                </c:pt>
                <c:pt idx="433">
                  <c:v>-10.68</c:v>
                </c:pt>
                <c:pt idx="434">
                  <c:v>-10.71</c:v>
                </c:pt>
                <c:pt idx="435">
                  <c:v>-10.64</c:v>
                </c:pt>
                <c:pt idx="436">
                  <c:v>-10.5</c:v>
                </c:pt>
                <c:pt idx="437">
                  <c:v>-10.29</c:v>
                </c:pt>
                <c:pt idx="438">
                  <c:v>-10.01</c:v>
                </c:pt>
                <c:pt idx="439">
                  <c:v>-9.6999999999999993</c:v>
                </c:pt>
                <c:pt idx="440">
                  <c:v>-9.3699999999999992</c:v>
                </c:pt>
                <c:pt idx="441">
                  <c:v>-8.9700000000000006</c:v>
                </c:pt>
                <c:pt idx="442">
                  <c:v>-8.5500000000000007</c:v>
                </c:pt>
                <c:pt idx="443">
                  <c:v>-8.08</c:v>
                </c:pt>
                <c:pt idx="444">
                  <c:v>-7.58</c:v>
                </c:pt>
                <c:pt idx="445">
                  <c:v>-7.08</c:v>
                </c:pt>
                <c:pt idx="446">
                  <c:v>-6.58</c:v>
                </c:pt>
                <c:pt idx="447">
                  <c:v>-6.08</c:v>
                </c:pt>
                <c:pt idx="448">
                  <c:v>-5.54</c:v>
                </c:pt>
                <c:pt idx="449">
                  <c:v>-4.99</c:v>
                </c:pt>
                <c:pt idx="450">
                  <c:v>-4.43</c:v>
                </c:pt>
                <c:pt idx="451">
                  <c:v>-3.93</c:v>
                </c:pt>
                <c:pt idx="452">
                  <c:v>-3.45</c:v>
                </c:pt>
                <c:pt idx="453">
                  <c:v>-3</c:v>
                </c:pt>
                <c:pt idx="454">
                  <c:v>-2.56</c:v>
                </c:pt>
                <c:pt idx="455">
                  <c:v>-2.15</c:v>
                </c:pt>
                <c:pt idx="456">
                  <c:v>-1.73</c:v>
                </c:pt>
                <c:pt idx="457">
                  <c:v>-1.34</c:v>
                </c:pt>
                <c:pt idx="458">
                  <c:v>-1</c:v>
                </c:pt>
                <c:pt idx="459">
                  <c:v>-0.7</c:v>
                </c:pt>
                <c:pt idx="460">
                  <c:v>-0.43</c:v>
                </c:pt>
                <c:pt idx="461">
                  <c:v>-0.16</c:v>
                </c:pt>
                <c:pt idx="462">
                  <c:v>0.05</c:v>
                </c:pt>
                <c:pt idx="463">
                  <c:v>0.31</c:v>
                </c:pt>
                <c:pt idx="464">
                  <c:v>0.46</c:v>
                </c:pt>
                <c:pt idx="465">
                  <c:v>0.59</c:v>
                </c:pt>
                <c:pt idx="466">
                  <c:v>0.71</c:v>
                </c:pt>
                <c:pt idx="467">
                  <c:v>0.8</c:v>
                </c:pt>
                <c:pt idx="468">
                  <c:v>0.88</c:v>
                </c:pt>
                <c:pt idx="469">
                  <c:v>1.01</c:v>
                </c:pt>
                <c:pt idx="470">
                  <c:v>1.1100000000000001</c:v>
                </c:pt>
                <c:pt idx="471">
                  <c:v>1.17</c:v>
                </c:pt>
                <c:pt idx="472">
                  <c:v>1.23</c:v>
                </c:pt>
                <c:pt idx="473">
                  <c:v>1.25</c:v>
                </c:pt>
                <c:pt idx="474">
                  <c:v>1.27</c:v>
                </c:pt>
                <c:pt idx="475">
                  <c:v>1.27</c:v>
                </c:pt>
                <c:pt idx="476">
                  <c:v>1.31</c:v>
                </c:pt>
                <c:pt idx="477">
                  <c:v>1.38</c:v>
                </c:pt>
                <c:pt idx="478">
                  <c:v>1.47</c:v>
                </c:pt>
                <c:pt idx="479">
                  <c:v>1.58</c:v>
                </c:pt>
                <c:pt idx="480">
                  <c:v>1.69</c:v>
                </c:pt>
                <c:pt idx="481">
                  <c:v>1.74</c:v>
                </c:pt>
                <c:pt idx="482">
                  <c:v>1.75</c:v>
                </c:pt>
                <c:pt idx="483">
                  <c:v>1.96</c:v>
                </c:pt>
                <c:pt idx="484">
                  <c:v>2.0099999999999998</c:v>
                </c:pt>
                <c:pt idx="485">
                  <c:v>2.13</c:v>
                </c:pt>
                <c:pt idx="486">
                  <c:v>2.2200000000000002</c:v>
                </c:pt>
                <c:pt idx="487">
                  <c:v>2.35</c:v>
                </c:pt>
                <c:pt idx="488">
                  <c:v>2.4</c:v>
                </c:pt>
                <c:pt idx="489">
                  <c:v>2.48</c:v>
                </c:pt>
                <c:pt idx="490">
                  <c:v>2.54</c:v>
                </c:pt>
                <c:pt idx="491">
                  <c:v>2.6</c:v>
                </c:pt>
                <c:pt idx="492">
                  <c:v>2.65</c:v>
                </c:pt>
                <c:pt idx="493">
                  <c:v>2.72</c:v>
                </c:pt>
                <c:pt idx="494">
                  <c:v>2.8</c:v>
                </c:pt>
                <c:pt idx="495">
                  <c:v>2.93</c:v>
                </c:pt>
                <c:pt idx="496">
                  <c:v>3.05</c:v>
                </c:pt>
                <c:pt idx="497">
                  <c:v>3.18</c:v>
                </c:pt>
                <c:pt idx="498">
                  <c:v>3.3</c:v>
                </c:pt>
                <c:pt idx="499">
                  <c:v>3.47</c:v>
                </c:pt>
                <c:pt idx="500">
                  <c:v>3.63</c:v>
                </c:pt>
                <c:pt idx="501">
                  <c:v>3.79</c:v>
                </c:pt>
                <c:pt idx="502">
                  <c:v>3.98</c:v>
                </c:pt>
                <c:pt idx="503">
                  <c:v>4.22</c:v>
                </c:pt>
                <c:pt idx="504">
                  <c:v>4.46</c:v>
                </c:pt>
                <c:pt idx="505">
                  <c:v>4.75</c:v>
                </c:pt>
                <c:pt idx="506">
                  <c:v>5.07</c:v>
                </c:pt>
                <c:pt idx="507">
                  <c:v>5.42</c:v>
                </c:pt>
                <c:pt idx="508">
                  <c:v>5.72</c:v>
                </c:pt>
                <c:pt idx="509">
                  <c:v>5.99</c:v>
                </c:pt>
                <c:pt idx="510">
                  <c:v>6.19</c:v>
                </c:pt>
                <c:pt idx="511">
                  <c:v>6.44</c:v>
                </c:pt>
                <c:pt idx="512">
                  <c:v>6.7</c:v>
                </c:pt>
                <c:pt idx="513">
                  <c:v>6.97</c:v>
                </c:pt>
                <c:pt idx="514">
                  <c:v>7.23</c:v>
                </c:pt>
                <c:pt idx="515">
                  <c:v>7.44</c:v>
                </c:pt>
                <c:pt idx="516">
                  <c:v>7.56</c:v>
                </c:pt>
                <c:pt idx="517">
                  <c:v>7.65</c:v>
                </c:pt>
                <c:pt idx="518">
                  <c:v>7.7</c:v>
                </c:pt>
                <c:pt idx="519">
                  <c:v>7.7</c:v>
                </c:pt>
                <c:pt idx="520">
                  <c:v>7.73</c:v>
                </c:pt>
                <c:pt idx="521">
                  <c:v>7.7</c:v>
                </c:pt>
                <c:pt idx="522">
                  <c:v>7.67</c:v>
                </c:pt>
                <c:pt idx="523">
                  <c:v>7.59</c:v>
                </c:pt>
                <c:pt idx="524">
                  <c:v>7.47</c:v>
                </c:pt>
                <c:pt idx="525">
                  <c:v>7.35</c:v>
                </c:pt>
                <c:pt idx="526">
                  <c:v>7.2</c:v>
                </c:pt>
                <c:pt idx="527">
                  <c:v>7.04</c:v>
                </c:pt>
                <c:pt idx="528">
                  <c:v>6.83</c:v>
                </c:pt>
                <c:pt idx="529">
                  <c:v>6.61</c:v>
                </c:pt>
                <c:pt idx="530">
                  <c:v>6.38</c:v>
                </c:pt>
                <c:pt idx="531">
                  <c:v>6.16</c:v>
                </c:pt>
                <c:pt idx="532">
                  <c:v>5.87</c:v>
                </c:pt>
                <c:pt idx="533">
                  <c:v>5.6</c:v>
                </c:pt>
                <c:pt idx="534">
                  <c:v>5.33</c:v>
                </c:pt>
                <c:pt idx="535">
                  <c:v>5.0199999999999996</c:v>
                </c:pt>
                <c:pt idx="536">
                  <c:v>4.7</c:v>
                </c:pt>
                <c:pt idx="537">
                  <c:v>4.3499999999999996</c:v>
                </c:pt>
                <c:pt idx="538">
                  <c:v>3.98</c:v>
                </c:pt>
                <c:pt idx="539">
                  <c:v>3.57</c:v>
                </c:pt>
                <c:pt idx="540">
                  <c:v>3.2</c:v>
                </c:pt>
                <c:pt idx="541">
                  <c:v>2.82</c:v>
                </c:pt>
                <c:pt idx="542">
                  <c:v>2.4500000000000002</c:v>
                </c:pt>
                <c:pt idx="543">
                  <c:v>2.0699999999999998</c:v>
                </c:pt>
                <c:pt idx="544">
                  <c:v>1.7</c:v>
                </c:pt>
                <c:pt idx="545">
                  <c:v>1.31</c:v>
                </c:pt>
                <c:pt idx="546">
                  <c:v>0.95</c:v>
                </c:pt>
                <c:pt idx="547">
                  <c:v>0.57999999999999996</c:v>
                </c:pt>
                <c:pt idx="548">
                  <c:v>0.23</c:v>
                </c:pt>
                <c:pt idx="549">
                  <c:v>-0.1</c:v>
                </c:pt>
                <c:pt idx="550">
                  <c:v>-0.4</c:v>
                </c:pt>
                <c:pt idx="551">
                  <c:v>-0.68</c:v>
                </c:pt>
                <c:pt idx="552">
                  <c:v>-0.95</c:v>
                </c:pt>
                <c:pt idx="553">
                  <c:v>-1.26</c:v>
                </c:pt>
                <c:pt idx="554">
                  <c:v>-1.51</c:v>
                </c:pt>
                <c:pt idx="555">
                  <c:v>-1.76</c:v>
                </c:pt>
                <c:pt idx="556">
                  <c:v>-2.0099999999999998</c:v>
                </c:pt>
                <c:pt idx="557">
                  <c:v>-2.25</c:v>
                </c:pt>
                <c:pt idx="558">
                  <c:v>-2.4900000000000002</c:v>
                </c:pt>
                <c:pt idx="559">
                  <c:v>-2.71</c:v>
                </c:pt>
                <c:pt idx="560">
                  <c:v>-2.92</c:v>
                </c:pt>
                <c:pt idx="561">
                  <c:v>-3.15</c:v>
                </c:pt>
                <c:pt idx="562">
                  <c:v>-3.36</c:v>
                </c:pt>
                <c:pt idx="563">
                  <c:v>-3.61</c:v>
                </c:pt>
                <c:pt idx="564">
                  <c:v>-3.81</c:v>
                </c:pt>
                <c:pt idx="565">
                  <c:v>-4.04</c:v>
                </c:pt>
                <c:pt idx="566">
                  <c:v>-4.2699999999999996</c:v>
                </c:pt>
                <c:pt idx="567">
                  <c:v>-4.49</c:v>
                </c:pt>
                <c:pt idx="568">
                  <c:v>-4.75</c:v>
                </c:pt>
                <c:pt idx="569">
                  <c:v>-5.01</c:v>
                </c:pt>
                <c:pt idx="570">
                  <c:v>-5.28</c:v>
                </c:pt>
                <c:pt idx="571">
                  <c:v>-5.52</c:v>
                </c:pt>
                <c:pt idx="572">
                  <c:v>-5.72</c:v>
                </c:pt>
                <c:pt idx="573">
                  <c:v>-5.91</c:v>
                </c:pt>
                <c:pt idx="574">
                  <c:v>-6.11</c:v>
                </c:pt>
                <c:pt idx="575">
                  <c:v>-6.29</c:v>
                </c:pt>
                <c:pt idx="576">
                  <c:v>-6.49</c:v>
                </c:pt>
                <c:pt idx="577">
                  <c:v>-6.68</c:v>
                </c:pt>
                <c:pt idx="578">
                  <c:v>-6.87</c:v>
                </c:pt>
                <c:pt idx="579">
                  <c:v>-7.05</c:v>
                </c:pt>
                <c:pt idx="580">
                  <c:v>-7.22</c:v>
                </c:pt>
                <c:pt idx="581">
                  <c:v>-7.35</c:v>
                </c:pt>
                <c:pt idx="582">
                  <c:v>-7.43</c:v>
                </c:pt>
                <c:pt idx="583">
                  <c:v>-7.48</c:v>
                </c:pt>
                <c:pt idx="584">
                  <c:v>-7.5</c:v>
                </c:pt>
                <c:pt idx="585">
                  <c:v>-7.47</c:v>
                </c:pt>
                <c:pt idx="586">
                  <c:v>-7.52</c:v>
                </c:pt>
                <c:pt idx="587">
                  <c:v>-7.51</c:v>
                </c:pt>
                <c:pt idx="588">
                  <c:v>-7.51</c:v>
                </c:pt>
                <c:pt idx="589">
                  <c:v>-7.45</c:v>
                </c:pt>
                <c:pt idx="590">
                  <c:v>-7.37</c:v>
                </c:pt>
                <c:pt idx="591">
                  <c:v>-7.3</c:v>
                </c:pt>
                <c:pt idx="592">
                  <c:v>-7.19</c:v>
                </c:pt>
                <c:pt idx="593">
                  <c:v>-7.07</c:v>
                </c:pt>
                <c:pt idx="594">
                  <c:v>-6.91</c:v>
                </c:pt>
                <c:pt idx="595">
                  <c:v>-6.76</c:v>
                </c:pt>
                <c:pt idx="596">
                  <c:v>-6.61</c:v>
                </c:pt>
                <c:pt idx="597">
                  <c:v>-6.46</c:v>
                </c:pt>
                <c:pt idx="598">
                  <c:v>-6.28</c:v>
                </c:pt>
                <c:pt idx="599">
                  <c:v>-6.09</c:v>
                </c:pt>
                <c:pt idx="600">
                  <c:v>-5.9</c:v>
                </c:pt>
                <c:pt idx="601">
                  <c:v>-5.69</c:v>
                </c:pt>
                <c:pt idx="602">
                  <c:v>-5.49</c:v>
                </c:pt>
                <c:pt idx="603">
                  <c:v>-5.29</c:v>
                </c:pt>
                <c:pt idx="604">
                  <c:v>-5.0999999999999996</c:v>
                </c:pt>
                <c:pt idx="605">
                  <c:v>-4.88</c:v>
                </c:pt>
                <c:pt idx="606">
                  <c:v>-4.7</c:v>
                </c:pt>
                <c:pt idx="607">
                  <c:v>-4.55</c:v>
                </c:pt>
                <c:pt idx="608">
                  <c:v>-4.38</c:v>
                </c:pt>
                <c:pt idx="609">
                  <c:v>-4.21</c:v>
                </c:pt>
                <c:pt idx="610">
                  <c:v>-4.05</c:v>
                </c:pt>
                <c:pt idx="611">
                  <c:v>-3.89</c:v>
                </c:pt>
                <c:pt idx="612">
                  <c:v>-3.68</c:v>
                </c:pt>
                <c:pt idx="613">
                  <c:v>-3.49</c:v>
                </c:pt>
                <c:pt idx="614">
                  <c:v>-3.32</c:v>
                </c:pt>
                <c:pt idx="615">
                  <c:v>-3.15</c:v>
                </c:pt>
                <c:pt idx="616">
                  <c:v>-3.01</c:v>
                </c:pt>
                <c:pt idx="617">
                  <c:v>-2.84</c:v>
                </c:pt>
                <c:pt idx="618">
                  <c:v>-2.65</c:v>
                </c:pt>
                <c:pt idx="619">
                  <c:v>-2.42</c:v>
                </c:pt>
                <c:pt idx="620">
                  <c:v>-2.14</c:v>
                </c:pt>
                <c:pt idx="621">
                  <c:v>-1.88</c:v>
                </c:pt>
                <c:pt idx="622">
                  <c:v>-1.6</c:v>
                </c:pt>
                <c:pt idx="623">
                  <c:v>-1.37</c:v>
                </c:pt>
                <c:pt idx="624">
                  <c:v>-1.0900000000000001</c:v>
                </c:pt>
                <c:pt idx="625">
                  <c:v>-0.8</c:v>
                </c:pt>
                <c:pt idx="626">
                  <c:v>-0.48</c:v>
                </c:pt>
                <c:pt idx="627">
                  <c:v>-0.17</c:v>
                </c:pt>
                <c:pt idx="628">
                  <c:v>0.14000000000000001</c:v>
                </c:pt>
                <c:pt idx="629">
                  <c:v>0.48</c:v>
                </c:pt>
                <c:pt idx="630">
                  <c:v>0.84</c:v>
                </c:pt>
                <c:pt idx="631">
                  <c:v>1.19</c:v>
                </c:pt>
                <c:pt idx="632">
                  <c:v>1.54</c:v>
                </c:pt>
                <c:pt idx="633">
                  <c:v>1.86</c:v>
                </c:pt>
                <c:pt idx="634">
                  <c:v>2.15</c:v>
                </c:pt>
                <c:pt idx="635">
                  <c:v>2.42</c:v>
                </c:pt>
                <c:pt idx="636">
                  <c:v>2.71</c:v>
                </c:pt>
                <c:pt idx="637">
                  <c:v>3</c:v>
                </c:pt>
                <c:pt idx="638">
                  <c:v>3.3</c:v>
                </c:pt>
                <c:pt idx="639">
                  <c:v>3.55</c:v>
                </c:pt>
                <c:pt idx="640">
                  <c:v>3.79</c:v>
                </c:pt>
                <c:pt idx="641">
                  <c:v>4.01</c:v>
                </c:pt>
                <c:pt idx="642">
                  <c:v>4.22</c:v>
                </c:pt>
                <c:pt idx="643">
                  <c:v>4.42</c:v>
                </c:pt>
                <c:pt idx="644">
                  <c:v>4.5999999999999996</c:v>
                </c:pt>
                <c:pt idx="645">
                  <c:v>4.7699999999999996</c:v>
                </c:pt>
                <c:pt idx="646">
                  <c:v>4.96</c:v>
                </c:pt>
                <c:pt idx="647">
                  <c:v>5.15</c:v>
                </c:pt>
                <c:pt idx="648">
                  <c:v>5.33</c:v>
                </c:pt>
                <c:pt idx="649">
                  <c:v>5.51</c:v>
                </c:pt>
                <c:pt idx="650">
                  <c:v>5.71</c:v>
                </c:pt>
                <c:pt idx="651">
                  <c:v>5.92</c:v>
                </c:pt>
                <c:pt idx="652">
                  <c:v>6.11</c:v>
                </c:pt>
                <c:pt idx="653">
                  <c:v>6.26</c:v>
                </c:pt>
                <c:pt idx="654">
                  <c:v>6.41</c:v>
                </c:pt>
                <c:pt idx="655">
                  <c:v>6.55</c:v>
                </c:pt>
                <c:pt idx="656">
                  <c:v>6.69</c:v>
                </c:pt>
                <c:pt idx="657">
                  <c:v>6.83</c:v>
                </c:pt>
                <c:pt idx="658">
                  <c:v>6.91</c:v>
                </c:pt>
                <c:pt idx="659">
                  <c:v>7.01</c:v>
                </c:pt>
                <c:pt idx="660">
                  <c:v>7.05</c:v>
                </c:pt>
                <c:pt idx="661">
                  <c:v>7.04</c:v>
                </c:pt>
                <c:pt idx="662">
                  <c:v>6.99</c:v>
                </c:pt>
                <c:pt idx="663">
                  <c:v>6.91</c:v>
                </c:pt>
                <c:pt idx="664">
                  <c:v>6.76</c:v>
                </c:pt>
                <c:pt idx="665">
                  <c:v>6.64</c:v>
                </c:pt>
                <c:pt idx="666">
                  <c:v>6.46</c:v>
                </c:pt>
                <c:pt idx="667">
                  <c:v>6.26</c:v>
                </c:pt>
                <c:pt idx="668">
                  <c:v>6</c:v>
                </c:pt>
                <c:pt idx="669">
                  <c:v>5.74</c:v>
                </c:pt>
                <c:pt idx="670">
                  <c:v>5.42</c:v>
                </c:pt>
                <c:pt idx="671">
                  <c:v>5.07</c:v>
                </c:pt>
                <c:pt idx="672">
                  <c:v>4.72</c:v>
                </c:pt>
                <c:pt idx="673">
                  <c:v>4.38</c:v>
                </c:pt>
                <c:pt idx="674">
                  <c:v>4.0199999999999996</c:v>
                </c:pt>
                <c:pt idx="675">
                  <c:v>3.65</c:v>
                </c:pt>
                <c:pt idx="676">
                  <c:v>3.29</c:v>
                </c:pt>
                <c:pt idx="677">
                  <c:v>2.94</c:v>
                </c:pt>
                <c:pt idx="678">
                  <c:v>2.5499999999999998</c:v>
                </c:pt>
                <c:pt idx="679">
                  <c:v>2.19</c:v>
                </c:pt>
                <c:pt idx="680">
                  <c:v>1.86</c:v>
                </c:pt>
                <c:pt idx="681">
                  <c:v>1.54</c:v>
                </c:pt>
                <c:pt idx="682">
                  <c:v>1.23</c:v>
                </c:pt>
                <c:pt idx="683">
                  <c:v>0.96</c:v>
                </c:pt>
                <c:pt idx="684">
                  <c:v>0.7</c:v>
                </c:pt>
                <c:pt idx="685">
                  <c:v>0.46</c:v>
                </c:pt>
                <c:pt idx="686">
                  <c:v>0.22</c:v>
                </c:pt>
                <c:pt idx="687">
                  <c:v>0.02</c:v>
                </c:pt>
                <c:pt idx="688">
                  <c:v>-0.18</c:v>
                </c:pt>
                <c:pt idx="689">
                  <c:v>-0.39</c:v>
                </c:pt>
                <c:pt idx="690">
                  <c:v>-0.57999999999999996</c:v>
                </c:pt>
                <c:pt idx="691">
                  <c:v>-0.75</c:v>
                </c:pt>
                <c:pt idx="692">
                  <c:v>-0.9</c:v>
                </c:pt>
                <c:pt idx="693">
                  <c:v>-1.04</c:v>
                </c:pt>
                <c:pt idx="694">
                  <c:v>-1.17</c:v>
                </c:pt>
                <c:pt idx="695">
                  <c:v>-1.3</c:v>
                </c:pt>
                <c:pt idx="696">
                  <c:v>-1.43</c:v>
                </c:pt>
                <c:pt idx="697">
                  <c:v>-1.53</c:v>
                </c:pt>
                <c:pt idx="698">
                  <c:v>-1.64</c:v>
                </c:pt>
                <c:pt idx="699">
                  <c:v>-1.71</c:v>
                </c:pt>
                <c:pt idx="700">
                  <c:v>-1.79</c:v>
                </c:pt>
                <c:pt idx="701">
                  <c:v>-1.84</c:v>
                </c:pt>
                <c:pt idx="702">
                  <c:v>-1.85</c:v>
                </c:pt>
                <c:pt idx="703">
                  <c:v>-1.88</c:v>
                </c:pt>
                <c:pt idx="704">
                  <c:v>-1.89</c:v>
                </c:pt>
                <c:pt idx="705">
                  <c:v>-1.9</c:v>
                </c:pt>
                <c:pt idx="706">
                  <c:v>-1.86</c:v>
                </c:pt>
                <c:pt idx="707">
                  <c:v>-1.85</c:v>
                </c:pt>
                <c:pt idx="708">
                  <c:v>-1.79</c:v>
                </c:pt>
                <c:pt idx="709">
                  <c:v>-1.74</c:v>
                </c:pt>
                <c:pt idx="710">
                  <c:v>-1.65</c:v>
                </c:pt>
                <c:pt idx="711">
                  <c:v>-1.55</c:v>
                </c:pt>
                <c:pt idx="712">
                  <c:v>-1.46</c:v>
                </c:pt>
                <c:pt idx="713">
                  <c:v>-1.34</c:v>
                </c:pt>
                <c:pt idx="714">
                  <c:v>-1.21</c:v>
                </c:pt>
                <c:pt idx="715">
                  <c:v>-1.1200000000000001</c:v>
                </c:pt>
                <c:pt idx="716">
                  <c:v>-1</c:v>
                </c:pt>
                <c:pt idx="717">
                  <c:v>-0.92</c:v>
                </c:pt>
                <c:pt idx="718">
                  <c:v>-0.8</c:v>
                </c:pt>
                <c:pt idx="719">
                  <c:v>-0.66</c:v>
                </c:pt>
                <c:pt idx="720">
                  <c:v>-0.56000000000000005</c:v>
                </c:pt>
                <c:pt idx="721">
                  <c:v>-0.49</c:v>
                </c:pt>
                <c:pt idx="722">
                  <c:v>-0.48</c:v>
                </c:pt>
                <c:pt idx="723">
                  <c:v>-0.46</c:v>
                </c:pt>
                <c:pt idx="724">
                  <c:v>-0.44</c:v>
                </c:pt>
                <c:pt idx="725">
                  <c:v>-0.45</c:v>
                </c:pt>
                <c:pt idx="726">
                  <c:v>-0.44</c:v>
                </c:pt>
                <c:pt idx="727">
                  <c:v>-0.49</c:v>
                </c:pt>
                <c:pt idx="728">
                  <c:v>-0.54</c:v>
                </c:pt>
                <c:pt idx="729">
                  <c:v>-0.56999999999999995</c:v>
                </c:pt>
                <c:pt idx="730">
                  <c:v>-0.57999999999999996</c:v>
                </c:pt>
                <c:pt idx="731">
                  <c:v>-0.57999999999999996</c:v>
                </c:pt>
                <c:pt idx="732">
                  <c:v>-0.57999999999999996</c:v>
                </c:pt>
                <c:pt idx="733">
                  <c:v>-0.55000000000000004</c:v>
                </c:pt>
                <c:pt idx="734">
                  <c:v>-0.52</c:v>
                </c:pt>
                <c:pt idx="735">
                  <c:v>-0.48</c:v>
                </c:pt>
                <c:pt idx="736">
                  <c:v>-0.43</c:v>
                </c:pt>
                <c:pt idx="737">
                  <c:v>-0.34</c:v>
                </c:pt>
                <c:pt idx="738">
                  <c:v>-0.21</c:v>
                </c:pt>
                <c:pt idx="739">
                  <c:v>-0.05</c:v>
                </c:pt>
                <c:pt idx="740">
                  <c:v>0.14000000000000001</c:v>
                </c:pt>
                <c:pt idx="741">
                  <c:v>0.35</c:v>
                </c:pt>
                <c:pt idx="742">
                  <c:v>0.55000000000000004</c:v>
                </c:pt>
                <c:pt idx="743">
                  <c:v>0.79</c:v>
                </c:pt>
                <c:pt idx="744">
                  <c:v>1.05</c:v>
                </c:pt>
                <c:pt idx="745">
                  <c:v>1.34</c:v>
                </c:pt>
                <c:pt idx="746">
                  <c:v>1.66</c:v>
                </c:pt>
                <c:pt idx="747">
                  <c:v>1.99</c:v>
                </c:pt>
                <c:pt idx="748">
                  <c:v>2.33</c:v>
                </c:pt>
                <c:pt idx="749">
                  <c:v>2.69</c:v>
                </c:pt>
                <c:pt idx="750">
                  <c:v>3.05</c:v>
                </c:pt>
                <c:pt idx="751">
                  <c:v>3.38</c:v>
                </c:pt>
                <c:pt idx="752">
                  <c:v>3.71</c:v>
                </c:pt>
                <c:pt idx="753">
                  <c:v>4.04</c:v>
                </c:pt>
                <c:pt idx="754">
                  <c:v>4.3499999999999996</c:v>
                </c:pt>
                <c:pt idx="755">
                  <c:v>4.68</c:v>
                </c:pt>
                <c:pt idx="756">
                  <c:v>5.01</c:v>
                </c:pt>
                <c:pt idx="757">
                  <c:v>5.34</c:v>
                </c:pt>
                <c:pt idx="758">
                  <c:v>5.63</c:v>
                </c:pt>
                <c:pt idx="759">
                  <c:v>5.9</c:v>
                </c:pt>
                <c:pt idx="760">
                  <c:v>6.12</c:v>
                </c:pt>
                <c:pt idx="761">
                  <c:v>6.31</c:v>
                </c:pt>
                <c:pt idx="762">
                  <c:v>6.49</c:v>
                </c:pt>
                <c:pt idx="763">
                  <c:v>6.66</c:v>
                </c:pt>
                <c:pt idx="764">
                  <c:v>6.82</c:v>
                </c:pt>
                <c:pt idx="765">
                  <c:v>6.97</c:v>
                </c:pt>
                <c:pt idx="766">
                  <c:v>7.12</c:v>
                </c:pt>
                <c:pt idx="767">
                  <c:v>7.23</c:v>
                </c:pt>
                <c:pt idx="768">
                  <c:v>7.27</c:v>
                </c:pt>
                <c:pt idx="769">
                  <c:v>7.25</c:v>
                </c:pt>
                <c:pt idx="770">
                  <c:v>7.17</c:v>
                </c:pt>
                <c:pt idx="771">
                  <c:v>7.05</c:v>
                </c:pt>
                <c:pt idx="772">
                  <c:v>6.92</c:v>
                </c:pt>
                <c:pt idx="773">
                  <c:v>6.78</c:v>
                </c:pt>
                <c:pt idx="774">
                  <c:v>6.63</c:v>
                </c:pt>
                <c:pt idx="775">
                  <c:v>6.45</c:v>
                </c:pt>
                <c:pt idx="776">
                  <c:v>6.18</c:v>
                </c:pt>
                <c:pt idx="777">
                  <c:v>5.9</c:v>
                </c:pt>
                <c:pt idx="778">
                  <c:v>5.56</c:v>
                </c:pt>
                <c:pt idx="779">
                  <c:v>5.21</c:v>
                </c:pt>
                <c:pt idx="780">
                  <c:v>4.88</c:v>
                </c:pt>
                <c:pt idx="781">
                  <c:v>4.55</c:v>
                </c:pt>
                <c:pt idx="782">
                  <c:v>4.1900000000000004</c:v>
                </c:pt>
                <c:pt idx="783">
                  <c:v>3.8</c:v>
                </c:pt>
                <c:pt idx="784">
                  <c:v>3.45</c:v>
                </c:pt>
                <c:pt idx="785">
                  <c:v>3.11</c:v>
                </c:pt>
                <c:pt idx="786">
                  <c:v>2.76</c:v>
                </c:pt>
                <c:pt idx="787">
                  <c:v>2.42</c:v>
                </c:pt>
                <c:pt idx="788">
                  <c:v>2.1</c:v>
                </c:pt>
                <c:pt idx="789">
                  <c:v>1.79</c:v>
                </c:pt>
                <c:pt idx="790">
                  <c:v>1.51</c:v>
                </c:pt>
                <c:pt idx="791">
                  <c:v>1.24</c:v>
                </c:pt>
                <c:pt idx="792">
                  <c:v>0.97</c:v>
                </c:pt>
                <c:pt idx="793">
                  <c:v>0.73</c:v>
                </c:pt>
                <c:pt idx="794">
                  <c:v>0.49</c:v>
                </c:pt>
                <c:pt idx="795">
                  <c:v>0.26</c:v>
                </c:pt>
                <c:pt idx="796">
                  <c:v>0.03</c:v>
                </c:pt>
                <c:pt idx="797">
                  <c:v>-0.16</c:v>
                </c:pt>
                <c:pt idx="798">
                  <c:v>-0.37</c:v>
                </c:pt>
                <c:pt idx="799">
                  <c:v>-0.6</c:v>
                </c:pt>
                <c:pt idx="800">
                  <c:v>-0.8</c:v>
                </c:pt>
                <c:pt idx="801">
                  <c:v>-0.86</c:v>
                </c:pt>
                <c:pt idx="802">
                  <c:v>-1.07</c:v>
                </c:pt>
                <c:pt idx="803">
                  <c:v>-1.3</c:v>
                </c:pt>
                <c:pt idx="804">
                  <c:v>-1.58</c:v>
                </c:pt>
                <c:pt idx="805">
                  <c:v>-1.83</c:v>
                </c:pt>
                <c:pt idx="806">
                  <c:v>-2.09</c:v>
                </c:pt>
                <c:pt idx="807">
                  <c:v>-2.27</c:v>
                </c:pt>
                <c:pt idx="808">
                  <c:v>-2.39</c:v>
                </c:pt>
                <c:pt idx="809">
                  <c:v>-2.48</c:v>
                </c:pt>
                <c:pt idx="810">
                  <c:v>-2.6</c:v>
                </c:pt>
                <c:pt idx="811">
                  <c:v>-2.73</c:v>
                </c:pt>
                <c:pt idx="812">
                  <c:v>-2.88</c:v>
                </c:pt>
                <c:pt idx="813">
                  <c:v>-3.01</c:v>
                </c:pt>
                <c:pt idx="814">
                  <c:v>-3.14</c:v>
                </c:pt>
                <c:pt idx="815">
                  <c:v>-3.24</c:v>
                </c:pt>
                <c:pt idx="816">
                  <c:v>-3.34</c:v>
                </c:pt>
                <c:pt idx="817">
                  <c:v>-3.42</c:v>
                </c:pt>
                <c:pt idx="818">
                  <c:v>-3.48</c:v>
                </c:pt>
                <c:pt idx="819">
                  <c:v>-3.5</c:v>
                </c:pt>
                <c:pt idx="820">
                  <c:v>-3.48</c:v>
                </c:pt>
                <c:pt idx="821">
                  <c:v>-3.43</c:v>
                </c:pt>
                <c:pt idx="822">
                  <c:v>-3.41</c:v>
                </c:pt>
                <c:pt idx="823">
                  <c:v>-3.4</c:v>
                </c:pt>
                <c:pt idx="824">
                  <c:v>-3.35</c:v>
                </c:pt>
                <c:pt idx="825">
                  <c:v>-3.28</c:v>
                </c:pt>
                <c:pt idx="826">
                  <c:v>-3.17</c:v>
                </c:pt>
                <c:pt idx="827">
                  <c:v>-3.06</c:v>
                </c:pt>
                <c:pt idx="828">
                  <c:v>-2.95</c:v>
                </c:pt>
                <c:pt idx="829">
                  <c:v>-2.79</c:v>
                </c:pt>
                <c:pt idx="830">
                  <c:v>-2.61</c:v>
                </c:pt>
                <c:pt idx="831">
                  <c:v>-2.37</c:v>
                </c:pt>
                <c:pt idx="832">
                  <c:v>-2.16</c:v>
                </c:pt>
                <c:pt idx="833">
                  <c:v>-1.93</c:v>
                </c:pt>
                <c:pt idx="834">
                  <c:v>-1.7</c:v>
                </c:pt>
                <c:pt idx="835">
                  <c:v>-1.46</c:v>
                </c:pt>
                <c:pt idx="836">
                  <c:v>-1.24</c:v>
                </c:pt>
                <c:pt idx="837">
                  <c:v>-0.95</c:v>
                </c:pt>
                <c:pt idx="838">
                  <c:v>-0.76</c:v>
                </c:pt>
                <c:pt idx="839">
                  <c:v>-0.61</c:v>
                </c:pt>
                <c:pt idx="840">
                  <c:v>-0.25</c:v>
                </c:pt>
                <c:pt idx="841">
                  <c:v>0.21</c:v>
                </c:pt>
                <c:pt idx="842">
                  <c:v>0.63</c:v>
                </c:pt>
                <c:pt idx="843">
                  <c:v>0.88</c:v>
                </c:pt>
                <c:pt idx="844">
                  <c:v>1</c:v>
                </c:pt>
                <c:pt idx="845">
                  <c:v>0.98</c:v>
                </c:pt>
                <c:pt idx="846">
                  <c:v>1.01</c:v>
                </c:pt>
                <c:pt idx="847">
                  <c:v>1.1599999999999999</c:v>
                </c:pt>
                <c:pt idx="848">
                  <c:v>1.41</c:v>
                </c:pt>
                <c:pt idx="849">
                  <c:v>1.64</c:v>
                </c:pt>
                <c:pt idx="850">
                  <c:v>1.77</c:v>
                </c:pt>
                <c:pt idx="851">
                  <c:v>1.77</c:v>
                </c:pt>
                <c:pt idx="852">
                  <c:v>1.7</c:v>
                </c:pt>
                <c:pt idx="853">
                  <c:v>1.57</c:v>
                </c:pt>
                <c:pt idx="854">
                  <c:v>1.51</c:v>
                </c:pt>
                <c:pt idx="855">
                  <c:v>1.52</c:v>
                </c:pt>
                <c:pt idx="856">
                  <c:v>1.55</c:v>
                </c:pt>
                <c:pt idx="857">
                  <c:v>1.54</c:v>
                </c:pt>
                <c:pt idx="858">
                  <c:v>1.46</c:v>
                </c:pt>
                <c:pt idx="859">
                  <c:v>1.36</c:v>
                </c:pt>
                <c:pt idx="860">
                  <c:v>1.2</c:v>
                </c:pt>
                <c:pt idx="861">
                  <c:v>1.06</c:v>
                </c:pt>
                <c:pt idx="862">
                  <c:v>0.98</c:v>
                </c:pt>
                <c:pt idx="863">
                  <c:v>0.89</c:v>
                </c:pt>
                <c:pt idx="864">
                  <c:v>0.76</c:v>
                </c:pt>
                <c:pt idx="865">
                  <c:v>0.65</c:v>
                </c:pt>
                <c:pt idx="866">
                  <c:v>0.56999999999999995</c:v>
                </c:pt>
                <c:pt idx="867">
                  <c:v>0.51</c:v>
                </c:pt>
                <c:pt idx="868">
                  <c:v>0.43</c:v>
                </c:pt>
                <c:pt idx="869">
                  <c:v>0.35</c:v>
                </c:pt>
                <c:pt idx="870">
                  <c:v>0.28999999999999998</c:v>
                </c:pt>
                <c:pt idx="871">
                  <c:v>0.25</c:v>
                </c:pt>
                <c:pt idx="872">
                  <c:v>0.25</c:v>
                </c:pt>
                <c:pt idx="873">
                  <c:v>0.26</c:v>
                </c:pt>
                <c:pt idx="874">
                  <c:v>0.31</c:v>
                </c:pt>
                <c:pt idx="875">
                  <c:v>0.37</c:v>
                </c:pt>
                <c:pt idx="876">
                  <c:v>0.47</c:v>
                </c:pt>
                <c:pt idx="877">
                  <c:v>0.57999999999999996</c:v>
                </c:pt>
                <c:pt idx="878">
                  <c:v>0.71</c:v>
                </c:pt>
                <c:pt idx="879">
                  <c:v>0.85</c:v>
                </c:pt>
                <c:pt idx="880">
                  <c:v>1</c:v>
                </c:pt>
                <c:pt idx="881">
                  <c:v>1.21</c:v>
                </c:pt>
                <c:pt idx="882">
                  <c:v>1.45</c:v>
                </c:pt>
                <c:pt idx="883">
                  <c:v>1.66</c:v>
                </c:pt>
                <c:pt idx="884">
                  <c:v>1.9</c:v>
                </c:pt>
                <c:pt idx="885">
                  <c:v>2.16</c:v>
                </c:pt>
                <c:pt idx="886">
                  <c:v>2.42</c:v>
                </c:pt>
                <c:pt idx="887">
                  <c:v>2.66</c:v>
                </c:pt>
                <c:pt idx="888">
                  <c:v>2.87</c:v>
                </c:pt>
                <c:pt idx="889">
                  <c:v>3.08</c:v>
                </c:pt>
                <c:pt idx="890">
                  <c:v>3.29</c:v>
                </c:pt>
                <c:pt idx="891">
                  <c:v>3.48</c:v>
                </c:pt>
                <c:pt idx="892">
                  <c:v>3.68</c:v>
                </c:pt>
                <c:pt idx="893">
                  <c:v>3.88</c:v>
                </c:pt>
                <c:pt idx="894">
                  <c:v>4.05</c:v>
                </c:pt>
                <c:pt idx="895">
                  <c:v>4.18</c:v>
                </c:pt>
                <c:pt idx="896">
                  <c:v>4.3099999999999996</c:v>
                </c:pt>
                <c:pt idx="897">
                  <c:v>4.38</c:v>
                </c:pt>
                <c:pt idx="898">
                  <c:v>4.43</c:v>
                </c:pt>
                <c:pt idx="899">
                  <c:v>4.45</c:v>
                </c:pt>
                <c:pt idx="900">
                  <c:v>4.5</c:v>
                </c:pt>
                <c:pt idx="901">
                  <c:v>4.57</c:v>
                </c:pt>
                <c:pt idx="902">
                  <c:v>4.6100000000000003</c:v>
                </c:pt>
                <c:pt idx="903">
                  <c:v>4.6100000000000003</c:v>
                </c:pt>
                <c:pt idx="904">
                  <c:v>4.5999999999999996</c:v>
                </c:pt>
                <c:pt idx="905">
                  <c:v>4.54</c:v>
                </c:pt>
                <c:pt idx="906">
                  <c:v>4.4800000000000004</c:v>
                </c:pt>
                <c:pt idx="907">
                  <c:v>4.3899999999999997</c:v>
                </c:pt>
                <c:pt idx="908">
                  <c:v>4.34</c:v>
                </c:pt>
                <c:pt idx="909">
                  <c:v>4.28</c:v>
                </c:pt>
                <c:pt idx="910">
                  <c:v>4.1900000000000004</c:v>
                </c:pt>
                <c:pt idx="911">
                  <c:v>4.07</c:v>
                </c:pt>
                <c:pt idx="912">
                  <c:v>3.94</c:v>
                </c:pt>
                <c:pt idx="913">
                  <c:v>3.78</c:v>
                </c:pt>
                <c:pt idx="914">
                  <c:v>3.6</c:v>
                </c:pt>
                <c:pt idx="915">
                  <c:v>3.38</c:v>
                </c:pt>
                <c:pt idx="916">
                  <c:v>3.2</c:v>
                </c:pt>
                <c:pt idx="917">
                  <c:v>3.03</c:v>
                </c:pt>
                <c:pt idx="918">
                  <c:v>2.88</c:v>
                </c:pt>
                <c:pt idx="919">
                  <c:v>2.7</c:v>
                </c:pt>
                <c:pt idx="920">
                  <c:v>2.46</c:v>
                </c:pt>
                <c:pt idx="921">
                  <c:v>2.2400000000000002</c:v>
                </c:pt>
                <c:pt idx="922">
                  <c:v>2.0299999999999998</c:v>
                </c:pt>
                <c:pt idx="923">
                  <c:v>1.82</c:v>
                </c:pt>
                <c:pt idx="924">
                  <c:v>1.6</c:v>
                </c:pt>
                <c:pt idx="925">
                  <c:v>1.41</c:v>
                </c:pt>
                <c:pt idx="926">
                  <c:v>1.31</c:v>
                </c:pt>
                <c:pt idx="927">
                  <c:v>1.1599999999999999</c:v>
                </c:pt>
                <c:pt idx="928">
                  <c:v>1.07</c:v>
                </c:pt>
                <c:pt idx="929">
                  <c:v>1</c:v>
                </c:pt>
                <c:pt idx="930">
                  <c:v>0.92</c:v>
                </c:pt>
                <c:pt idx="931">
                  <c:v>0.84</c:v>
                </c:pt>
                <c:pt idx="932">
                  <c:v>0.79</c:v>
                </c:pt>
                <c:pt idx="933">
                  <c:v>0.71</c:v>
                </c:pt>
                <c:pt idx="934">
                  <c:v>0.65</c:v>
                </c:pt>
                <c:pt idx="935">
                  <c:v>0.62</c:v>
                </c:pt>
                <c:pt idx="936">
                  <c:v>0.57999999999999996</c:v>
                </c:pt>
                <c:pt idx="937">
                  <c:v>0.5</c:v>
                </c:pt>
                <c:pt idx="938">
                  <c:v>0.38</c:v>
                </c:pt>
                <c:pt idx="939">
                  <c:v>0.28999999999999998</c:v>
                </c:pt>
                <c:pt idx="940">
                  <c:v>0.14000000000000001</c:v>
                </c:pt>
                <c:pt idx="941">
                  <c:v>-0.02</c:v>
                </c:pt>
                <c:pt idx="942">
                  <c:v>-0.19</c:v>
                </c:pt>
                <c:pt idx="943">
                  <c:v>-0.37</c:v>
                </c:pt>
                <c:pt idx="944">
                  <c:v>-0.51</c:v>
                </c:pt>
                <c:pt idx="945">
                  <c:v>-0.67</c:v>
                </c:pt>
                <c:pt idx="946">
                  <c:v>-0.81</c:v>
                </c:pt>
                <c:pt idx="947">
                  <c:v>-0.97</c:v>
                </c:pt>
                <c:pt idx="948">
                  <c:v>-1.1299999999999999</c:v>
                </c:pt>
                <c:pt idx="949">
                  <c:v>-1.27</c:v>
                </c:pt>
                <c:pt idx="950">
                  <c:v>-1.37</c:v>
                </c:pt>
                <c:pt idx="951">
                  <c:v>-1.47</c:v>
                </c:pt>
                <c:pt idx="952">
                  <c:v>-1.55</c:v>
                </c:pt>
                <c:pt idx="953">
                  <c:v>-1.6</c:v>
                </c:pt>
                <c:pt idx="954">
                  <c:v>-1.63</c:v>
                </c:pt>
                <c:pt idx="955">
                  <c:v>-1.68</c:v>
                </c:pt>
                <c:pt idx="956">
                  <c:v>-1.74</c:v>
                </c:pt>
                <c:pt idx="957">
                  <c:v>-1.78</c:v>
                </c:pt>
                <c:pt idx="958">
                  <c:v>-1.84</c:v>
                </c:pt>
                <c:pt idx="959">
                  <c:v>-1.88</c:v>
                </c:pt>
                <c:pt idx="960">
                  <c:v>-1.94</c:v>
                </c:pt>
                <c:pt idx="961">
                  <c:v>-1.98</c:v>
                </c:pt>
                <c:pt idx="962">
                  <c:v>-2.04</c:v>
                </c:pt>
                <c:pt idx="963">
                  <c:v>-2.09</c:v>
                </c:pt>
                <c:pt idx="964">
                  <c:v>-2.16</c:v>
                </c:pt>
                <c:pt idx="965">
                  <c:v>-2.2599999999999998</c:v>
                </c:pt>
                <c:pt idx="966">
                  <c:v>-2.33</c:v>
                </c:pt>
                <c:pt idx="967">
                  <c:v>-2.4</c:v>
                </c:pt>
                <c:pt idx="968">
                  <c:v>-2.4900000000000002</c:v>
                </c:pt>
                <c:pt idx="969">
                  <c:v>-2.56</c:v>
                </c:pt>
                <c:pt idx="970">
                  <c:v>-2.62</c:v>
                </c:pt>
                <c:pt idx="971">
                  <c:v>-2.72</c:v>
                </c:pt>
                <c:pt idx="972">
                  <c:v>-2.82</c:v>
                </c:pt>
                <c:pt idx="973">
                  <c:v>-2.95</c:v>
                </c:pt>
                <c:pt idx="974">
                  <c:v>-3.03</c:v>
                </c:pt>
                <c:pt idx="975">
                  <c:v>-3.16</c:v>
                </c:pt>
                <c:pt idx="976">
                  <c:v>-3.28</c:v>
                </c:pt>
                <c:pt idx="977">
                  <c:v>-3.41</c:v>
                </c:pt>
                <c:pt idx="978">
                  <c:v>-3.55</c:v>
                </c:pt>
                <c:pt idx="979">
                  <c:v>-3.66</c:v>
                </c:pt>
                <c:pt idx="980">
                  <c:v>-3.79</c:v>
                </c:pt>
                <c:pt idx="981">
                  <c:v>-3.9</c:v>
                </c:pt>
                <c:pt idx="982">
                  <c:v>-4.01</c:v>
                </c:pt>
                <c:pt idx="983">
                  <c:v>-4.12</c:v>
                </c:pt>
                <c:pt idx="984">
                  <c:v>-4.2</c:v>
                </c:pt>
                <c:pt idx="985">
                  <c:v>-4.24</c:v>
                </c:pt>
                <c:pt idx="986">
                  <c:v>-4.28</c:v>
                </c:pt>
                <c:pt idx="987">
                  <c:v>-4.25</c:v>
                </c:pt>
                <c:pt idx="988">
                  <c:v>-4.2300000000000004</c:v>
                </c:pt>
                <c:pt idx="989">
                  <c:v>-4.17</c:v>
                </c:pt>
                <c:pt idx="990">
                  <c:v>-4.08</c:v>
                </c:pt>
                <c:pt idx="991">
                  <c:v>-3.96</c:v>
                </c:pt>
                <c:pt idx="992">
                  <c:v>-3.82</c:v>
                </c:pt>
                <c:pt idx="993">
                  <c:v>-3.65</c:v>
                </c:pt>
                <c:pt idx="994">
                  <c:v>-3.49</c:v>
                </c:pt>
                <c:pt idx="995">
                  <c:v>-3.3</c:v>
                </c:pt>
                <c:pt idx="996">
                  <c:v>-3.09</c:v>
                </c:pt>
                <c:pt idx="997">
                  <c:v>-2.82</c:v>
                </c:pt>
                <c:pt idx="998">
                  <c:v>-2.5099999999999998</c:v>
                </c:pt>
                <c:pt idx="999">
                  <c:v>-2.19</c:v>
                </c:pt>
                <c:pt idx="1000">
                  <c:v>-1.86</c:v>
                </c:pt>
                <c:pt idx="1001">
                  <c:v>-1.55</c:v>
                </c:pt>
                <c:pt idx="1002">
                  <c:v>-1.21</c:v>
                </c:pt>
                <c:pt idx="1003">
                  <c:v>-0.88</c:v>
                </c:pt>
                <c:pt idx="1004">
                  <c:v>-0.55000000000000004</c:v>
                </c:pt>
                <c:pt idx="1005">
                  <c:v>-0.2</c:v>
                </c:pt>
                <c:pt idx="1006">
                  <c:v>0.17</c:v>
                </c:pt>
                <c:pt idx="1007">
                  <c:v>0.55000000000000004</c:v>
                </c:pt>
                <c:pt idx="1008">
                  <c:v>0.88</c:v>
                </c:pt>
                <c:pt idx="1009">
                  <c:v>1.23</c:v>
                </c:pt>
                <c:pt idx="1010">
                  <c:v>1.52</c:v>
                </c:pt>
                <c:pt idx="1011">
                  <c:v>1.79</c:v>
                </c:pt>
                <c:pt idx="1012">
                  <c:v>2.0299999999999998</c:v>
                </c:pt>
                <c:pt idx="1013">
                  <c:v>2.2400000000000002</c:v>
                </c:pt>
                <c:pt idx="1014">
                  <c:v>2.4300000000000002</c:v>
                </c:pt>
                <c:pt idx="1015">
                  <c:v>2.62</c:v>
                </c:pt>
                <c:pt idx="1016">
                  <c:v>2.82</c:v>
                </c:pt>
                <c:pt idx="1017">
                  <c:v>2.96</c:v>
                </c:pt>
                <c:pt idx="1018">
                  <c:v>3.08</c:v>
                </c:pt>
                <c:pt idx="1019">
                  <c:v>3.2</c:v>
                </c:pt>
                <c:pt idx="1020">
                  <c:v>3.32</c:v>
                </c:pt>
                <c:pt idx="1021">
                  <c:v>3.41</c:v>
                </c:pt>
                <c:pt idx="1022">
                  <c:v>3.51</c:v>
                </c:pt>
                <c:pt idx="1023">
                  <c:v>3.62</c:v>
                </c:pt>
                <c:pt idx="1024">
                  <c:v>3.77</c:v>
                </c:pt>
                <c:pt idx="1025">
                  <c:v>3.93</c:v>
                </c:pt>
                <c:pt idx="1026">
                  <c:v>4.1100000000000003</c:v>
                </c:pt>
                <c:pt idx="1027">
                  <c:v>4.29</c:v>
                </c:pt>
                <c:pt idx="1028">
                  <c:v>4.49</c:v>
                </c:pt>
                <c:pt idx="1029">
                  <c:v>4.7</c:v>
                </c:pt>
                <c:pt idx="1030">
                  <c:v>4.88</c:v>
                </c:pt>
                <c:pt idx="1031">
                  <c:v>5.1100000000000003</c:v>
                </c:pt>
                <c:pt idx="1032">
                  <c:v>5.35</c:v>
                </c:pt>
                <c:pt idx="1033">
                  <c:v>5.67</c:v>
                </c:pt>
                <c:pt idx="1034">
                  <c:v>5.97</c:v>
                </c:pt>
                <c:pt idx="1035">
                  <c:v>6.31</c:v>
                </c:pt>
                <c:pt idx="1036">
                  <c:v>6.64</c:v>
                </c:pt>
                <c:pt idx="1037">
                  <c:v>6.94</c:v>
                </c:pt>
                <c:pt idx="1038">
                  <c:v>7.21</c:v>
                </c:pt>
                <c:pt idx="1039">
                  <c:v>7.5</c:v>
                </c:pt>
                <c:pt idx="1040">
                  <c:v>7.79</c:v>
                </c:pt>
                <c:pt idx="1041">
                  <c:v>8.1</c:v>
                </c:pt>
                <c:pt idx="1042">
                  <c:v>8.42</c:v>
                </c:pt>
                <c:pt idx="1043">
                  <c:v>8.6999999999999993</c:v>
                </c:pt>
                <c:pt idx="1044">
                  <c:v>8.9499999999999993</c:v>
                </c:pt>
                <c:pt idx="1045">
                  <c:v>9.1999999999999993</c:v>
                </c:pt>
                <c:pt idx="1046">
                  <c:v>9.41</c:v>
                </c:pt>
                <c:pt idx="1047">
                  <c:v>9.61</c:v>
                </c:pt>
                <c:pt idx="1048">
                  <c:v>9.76</c:v>
                </c:pt>
                <c:pt idx="1049">
                  <c:v>9.8699999999999992</c:v>
                </c:pt>
                <c:pt idx="1050">
                  <c:v>9.9600000000000009</c:v>
                </c:pt>
                <c:pt idx="1051">
                  <c:v>10.06</c:v>
                </c:pt>
                <c:pt idx="1052">
                  <c:v>10.09</c:v>
                </c:pt>
                <c:pt idx="1053">
                  <c:v>10.07</c:v>
                </c:pt>
                <c:pt idx="1054">
                  <c:v>9.98</c:v>
                </c:pt>
                <c:pt idx="1055">
                  <c:v>9.89</c:v>
                </c:pt>
                <c:pt idx="1056">
                  <c:v>9.7200000000000006</c:v>
                </c:pt>
                <c:pt idx="1057">
                  <c:v>9.49</c:v>
                </c:pt>
                <c:pt idx="1058">
                  <c:v>9.24</c:v>
                </c:pt>
                <c:pt idx="1059">
                  <c:v>8.98</c:v>
                </c:pt>
                <c:pt idx="1060">
                  <c:v>8.7100000000000009</c:v>
                </c:pt>
                <c:pt idx="1061">
                  <c:v>8.42</c:v>
                </c:pt>
                <c:pt idx="1062">
                  <c:v>8.08</c:v>
                </c:pt>
                <c:pt idx="1063">
                  <c:v>7.74</c:v>
                </c:pt>
                <c:pt idx="1064">
                  <c:v>7.37</c:v>
                </c:pt>
                <c:pt idx="1065">
                  <c:v>7.04</c:v>
                </c:pt>
                <c:pt idx="1066">
                  <c:v>6.67</c:v>
                </c:pt>
                <c:pt idx="1067">
                  <c:v>6.33</c:v>
                </c:pt>
                <c:pt idx="1068">
                  <c:v>5.98</c:v>
                </c:pt>
                <c:pt idx="1069">
                  <c:v>5.68</c:v>
                </c:pt>
                <c:pt idx="1070">
                  <c:v>5.38</c:v>
                </c:pt>
                <c:pt idx="1071">
                  <c:v>5.0999999999999996</c:v>
                </c:pt>
                <c:pt idx="1072">
                  <c:v>4.8</c:v>
                </c:pt>
                <c:pt idx="1073">
                  <c:v>4.5199999999999996</c:v>
                </c:pt>
                <c:pt idx="1074">
                  <c:v>4.22</c:v>
                </c:pt>
                <c:pt idx="1075">
                  <c:v>3.96</c:v>
                </c:pt>
                <c:pt idx="1076">
                  <c:v>3.72</c:v>
                </c:pt>
                <c:pt idx="1077">
                  <c:v>3.47</c:v>
                </c:pt>
                <c:pt idx="1078">
                  <c:v>3.25</c:v>
                </c:pt>
                <c:pt idx="1079">
                  <c:v>3.02</c:v>
                </c:pt>
                <c:pt idx="1080">
                  <c:v>2.76</c:v>
                </c:pt>
                <c:pt idx="1081">
                  <c:v>2.5099999999999998</c:v>
                </c:pt>
                <c:pt idx="1082">
                  <c:v>2.2400000000000002</c:v>
                </c:pt>
                <c:pt idx="1083">
                  <c:v>1.97</c:v>
                </c:pt>
                <c:pt idx="1084">
                  <c:v>1.7</c:v>
                </c:pt>
                <c:pt idx="1085">
                  <c:v>1.43</c:v>
                </c:pt>
                <c:pt idx="1086">
                  <c:v>1.1399999999999999</c:v>
                </c:pt>
                <c:pt idx="1087">
                  <c:v>0.83</c:v>
                </c:pt>
                <c:pt idx="1088">
                  <c:v>0.49</c:v>
                </c:pt>
                <c:pt idx="1089">
                  <c:v>0.15</c:v>
                </c:pt>
                <c:pt idx="1090">
                  <c:v>-0.26</c:v>
                </c:pt>
                <c:pt idx="1091">
                  <c:v>-0.68</c:v>
                </c:pt>
                <c:pt idx="1092">
                  <c:v>-1.1599999999999999</c:v>
                </c:pt>
                <c:pt idx="1093">
                  <c:v>-1.62</c:v>
                </c:pt>
                <c:pt idx="1094">
                  <c:v>-2.09</c:v>
                </c:pt>
                <c:pt idx="1095">
                  <c:v>-2.56</c:v>
                </c:pt>
                <c:pt idx="1096">
                  <c:v>-3.06</c:v>
                </c:pt>
                <c:pt idx="1097">
                  <c:v>-3.59</c:v>
                </c:pt>
                <c:pt idx="1098">
                  <c:v>-4.1500000000000004</c:v>
                </c:pt>
                <c:pt idx="1099">
                  <c:v>-4.6900000000000004</c:v>
                </c:pt>
                <c:pt idx="1100">
                  <c:v>-5.24</c:v>
                </c:pt>
                <c:pt idx="1101">
                  <c:v>-5.76</c:v>
                </c:pt>
                <c:pt idx="1102">
                  <c:v>-6.25</c:v>
                </c:pt>
                <c:pt idx="1103">
                  <c:v>-6.75</c:v>
                </c:pt>
                <c:pt idx="1104">
                  <c:v>-7.2</c:v>
                </c:pt>
                <c:pt idx="1105">
                  <c:v>-7.62</c:v>
                </c:pt>
                <c:pt idx="1106">
                  <c:v>-7.98</c:v>
                </c:pt>
                <c:pt idx="1107">
                  <c:v>-8.34</c:v>
                </c:pt>
                <c:pt idx="1108">
                  <c:v>-8.66</c:v>
                </c:pt>
                <c:pt idx="1109">
                  <c:v>-8.9499999999999993</c:v>
                </c:pt>
                <c:pt idx="1110">
                  <c:v>-9.1999999999999993</c:v>
                </c:pt>
                <c:pt idx="1111">
                  <c:v>-9.44</c:v>
                </c:pt>
                <c:pt idx="1112">
                  <c:v>-9.6199999999999992</c:v>
                </c:pt>
                <c:pt idx="1113">
                  <c:v>-9.76</c:v>
                </c:pt>
                <c:pt idx="1114">
                  <c:v>-9.86</c:v>
                </c:pt>
                <c:pt idx="1115">
                  <c:v>-9.92</c:v>
                </c:pt>
                <c:pt idx="1116">
                  <c:v>-9.9499999999999993</c:v>
                </c:pt>
                <c:pt idx="1117">
                  <c:v>-9.94</c:v>
                </c:pt>
                <c:pt idx="1118">
                  <c:v>-9.8800000000000008</c:v>
                </c:pt>
                <c:pt idx="1119">
                  <c:v>-9.7799999999999994</c:v>
                </c:pt>
                <c:pt idx="1120">
                  <c:v>-9.6300000000000008</c:v>
                </c:pt>
                <c:pt idx="1121">
                  <c:v>-9.48</c:v>
                </c:pt>
                <c:pt idx="1122">
                  <c:v>-9.2899999999999991</c:v>
                </c:pt>
                <c:pt idx="1123">
                  <c:v>-9.0399999999999991</c:v>
                </c:pt>
                <c:pt idx="1124">
                  <c:v>-8.74</c:v>
                </c:pt>
                <c:pt idx="1125">
                  <c:v>-8.39</c:v>
                </c:pt>
                <c:pt idx="1126">
                  <c:v>-8.0399999999999991</c:v>
                </c:pt>
                <c:pt idx="1127">
                  <c:v>-7.67</c:v>
                </c:pt>
                <c:pt idx="1128">
                  <c:v>-7.26</c:v>
                </c:pt>
                <c:pt idx="1129">
                  <c:v>-6.81</c:v>
                </c:pt>
                <c:pt idx="1130">
                  <c:v>-6.34</c:v>
                </c:pt>
                <c:pt idx="1131">
                  <c:v>-5.87</c:v>
                </c:pt>
                <c:pt idx="1132">
                  <c:v>-5.39</c:v>
                </c:pt>
                <c:pt idx="1133">
                  <c:v>-4.92</c:v>
                </c:pt>
                <c:pt idx="1134">
                  <c:v>-4.43</c:v>
                </c:pt>
                <c:pt idx="1135">
                  <c:v>-3.91</c:v>
                </c:pt>
                <c:pt idx="1136">
                  <c:v>-3.39</c:v>
                </c:pt>
                <c:pt idx="1137">
                  <c:v>-2.89</c:v>
                </c:pt>
                <c:pt idx="1138">
                  <c:v>-2.39</c:v>
                </c:pt>
                <c:pt idx="1139">
                  <c:v>-1.93</c:v>
                </c:pt>
                <c:pt idx="1140">
                  <c:v>-1.49</c:v>
                </c:pt>
                <c:pt idx="1141">
                  <c:v>-1.03</c:v>
                </c:pt>
                <c:pt idx="1142">
                  <c:v>-0.61</c:v>
                </c:pt>
                <c:pt idx="1143">
                  <c:v>-0.19</c:v>
                </c:pt>
                <c:pt idx="1144">
                  <c:v>0.2</c:v>
                </c:pt>
                <c:pt idx="1145">
                  <c:v>0.6</c:v>
                </c:pt>
                <c:pt idx="1146">
                  <c:v>1.01</c:v>
                </c:pt>
                <c:pt idx="1147">
                  <c:v>1.38</c:v>
                </c:pt>
                <c:pt idx="1148">
                  <c:v>1.74</c:v>
                </c:pt>
                <c:pt idx="1149">
                  <c:v>2.0699999999999998</c:v>
                </c:pt>
                <c:pt idx="1150">
                  <c:v>2.34</c:v>
                </c:pt>
                <c:pt idx="1151">
                  <c:v>2.57</c:v>
                </c:pt>
                <c:pt idx="1152">
                  <c:v>2.79</c:v>
                </c:pt>
                <c:pt idx="1153">
                  <c:v>3.05</c:v>
                </c:pt>
                <c:pt idx="1154">
                  <c:v>3.31</c:v>
                </c:pt>
                <c:pt idx="1155">
                  <c:v>3.55</c:v>
                </c:pt>
                <c:pt idx="1156">
                  <c:v>3.77</c:v>
                </c:pt>
                <c:pt idx="1157">
                  <c:v>3.93</c:v>
                </c:pt>
                <c:pt idx="1158">
                  <c:v>4.07</c:v>
                </c:pt>
                <c:pt idx="1159">
                  <c:v>4.2</c:v>
                </c:pt>
                <c:pt idx="1160">
                  <c:v>4.3600000000000003</c:v>
                </c:pt>
                <c:pt idx="1161">
                  <c:v>4.55</c:v>
                </c:pt>
                <c:pt idx="1162">
                  <c:v>4.72</c:v>
                </c:pt>
                <c:pt idx="1163">
                  <c:v>4.87</c:v>
                </c:pt>
                <c:pt idx="1164">
                  <c:v>4.99</c:v>
                </c:pt>
                <c:pt idx="1165">
                  <c:v>5.0999999999999996</c:v>
                </c:pt>
                <c:pt idx="1166">
                  <c:v>5.19</c:v>
                </c:pt>
                <c:pt idx="1167">
                  <c:v>5.33</c:v>
                </c:pt>
                <c:pt idx="1168">
                  <c:v>5.43</c:v>
                </c:pt>
                <c:pt idx="1169">
                  <c:v>5.56</c:v>
                </c:pt>
                <c:pt idx="1170">
                  <c:v>5.66</c:v>
                </c:pt>
                <c:pt idx="1171">
                  <c:v>5.74</c:v>
                </c:pt>
                <c:pt idx="1172">
                  <c:v>5.8</c:v>
                </c:pt>
                <c:pt idx="1173">
                  <c:v>5.81</c:v>
                </c:pt>
                <c:pt idx="1174">
                  <c:v>5.77</c:v>
                </c:pt>
                <c:pt idx="1175">
                  <c:v>5.64</c:v>
                </c:pt>
                <c:pt idx="1176">
                  <c:v>5.38</c:v>
                </c:pt>
                <c:pt idx="1177">
                  <c:v>5</c:v>
                </c:pt>
                <c:pt idx="1178">
                  <c:v>4.53</c:v>
                </c:pt>
                <c:pt idx="1179">
                  <c:v>4.0199999999999996</c:v>
                </c:pt>
                <c:pt idx="1180">
                  <c:v>3.53</c:v>
                </c:pt>
                <c:pt idx="1181">
                  <c:v>3.02</c:v>
                </c:pt>
                <c:pt idx="1182">
                  <c:v>3.55</c:v>
                </c:pt>
                <c:pt idx="1183">
                  <c:v>3</c:v>
                </c:pt>
                <c:pt idx="1184">
                  <c:v>2.63</c:v>
                </c:pt>
                <c:pt idx="1185">
                  <c:v>2.09</c:v>
                </c:pt>
                <c:pt idx="1186">
                  <c:v>1.7</c:v>
                </c:pt>
                <c:pt idx="1187">
                  <c:v>1.23</c:v>
                </c:pt>
                <c:pt idx="1188">
                  <c:v>0.84</c:v>
                </c:pt>
                <c:pt idx="1189">
                  <c:v>0.45</c:v>
                </c:pt>
                <c:pt idx="1190">
                  <c:v>0.06</c:v>
                </c:pt>
                <c:pt idx="1191">
                  <c:v>-0.35</c:v>
                </c:pt>
                <c:pt idx="1192">
                  <c:v>-0.74</c:v>
                </c:pt>
                <c:pt idx="1193">
                  <c:v>-1.1100000000000001</c:v>
                </c:pt>
                <c:pt idx="1194">
                  <c:v>-1.42</c:v>
                </c:pt>
                <c:pt idx="1195">
                  <c:v>-1.68</c:v>
                </c:pt>
                <c:pt idx="1196">
                  <c:v>-1.91</c:v>
                </c:pt>
                <c:pt idx="1197">
                  <c:v>-2.11</c:v>
                </c:pt>
                <c:pt idx="1198">
                  <c:v>-2.29</c:v>
                </c:pt>
                <c:pt idx="1199">
                  <c:v>-2.44</c:v>
                </c:pt>
                <c:pt idx="1200">
                  <c:v>-2.5299999999999998</c:v>
                </c:pt>
                <c:pt idx="1201">
                  <c:v>-2.6</c:v>
                </c:pt>
                <c:pt idx="1202">
                  <c:v>-2.62</c:v>
                </c:pt>
                <c:pt idx="1203">
                  <c:v>-2.59</c:v>
                </c:pt>
                <c:pt idx="1204">
                  <c:v>-2.54</c:v>
                </c:pt>
                <c:pt idx="1205">
                  <c:v>-2.4500000000000002</c:v>
                </c:pt>
                <c:pt idx="1206">
                  <c:v>-2.34</c:v>
                </c:pt>
                <c:pt idx="1207">
                  <c:v>-2.21</c:v>
                </c:pt>
                <c:pt idx="1208">
                  <c:v>-2.06</c:v>
                </c:pt>
                <c:pt idx="1209">
                  <c:v>-1.92</c:v>
                </c:pt>
                <c:pt idx="1210">
                  <c:v>-1.77</c:v>
                </c:pt>
                <c:pt idx="1211">
                  <c:v>-1.62</c:v>
                </c:pt>
                <c:pt idx="1212">
                  <c:v>-1.45</c:v>
                </c:pt>
                <c:pt idx="1213">
                  <c:v>-1.3</c:v>
                </c:pt>
                <c:pt idx="1214">
                  <c:v>-1.17</c:v>
                </c:pt>
                <c:pt idx="1215">
                  <c:v>-1.06</c:v>
                </c:pt>
                <c:pt idx="1216">
                  <c:v>-0.94</c:v>
                </c:pt>
                <c:pt idx="1217">
                  <c:v>-0.84</c:v>
                </c:pt>
                <c:pt idx="1218">
                  <c:v>-0.78</c:v>
                </c:pt>
                <c:pt idx="1219">
                  <c:v>-0.68</c:v>
                </c:pt>
                <c:pt idx="1220">
                  <c:v>-0.63</c:v>
                </c:pt>
                <c:pt idx="1221">
                  <c:v>-0.59</c:v>
                </c:pt>
                <c:pt idx="1222">
                  <c:v>-0.56000000000000005</c:v>
                </c:pt>
                <c:pt idx="1223">
                  <c:v>-0.53</c:v>
                </c:pt>
                <c:pt idx="1224">
                  <c:v>-0.49</c:v>
                </c:pt>
                <c:pt idx="1225">
                  <c:v>-0.44</c:v>
                </c:pt>
                <c:pt idx="1226">
                  <c:v>-0.38</c:v>
                </c:pt>
                <c:pt idx="1227">
                  <c:v>-0.31</c:v>
                </c:pt>
                <c:pt idx="1228">
                  <c:v>-0.26</c:v>
                </c:pt>
                <c:pt idx="1229">
                  <c:v>-0.17</c:v>
                </c:pt>
                <c:pt idx="1230">
                  <c:v>-0.12</c:v>
                </c:pt>
                <c:pt idx="1231">
                  <c:v>-0.05</c:v>
                </c:pt>
                <c:pt idx="1232">
                  <c:v>0.04</c:v>
                </c:pt>
                <c:pt idx="1233">
                  <c:v>0.19</c:v>
                </c:pt>
                <c:pt idx="1234">
                  <c:v>0.38</c:v>
                </c:pt>
                <c:pt idx="1235">
                  <c:v>0.53</c:v>
                </c:pt>
                <c:pt idx="1236">
                  <c:v>0.67</c:v>
                </c:pt>
                <c:pt idx="1237">
                  <c:v>0.81</c:v>
                </c:pt>
                <c:pt idx="1238">
                  <c:v>0.95</c:v>
                </c:pt>
                <c:pt idx="1239">
                  <c:v>1.1100000000000001</c:v>
                </c:pt>
                <c:pt idx="1240">
                  <c:v>1.27</c:v>
                </c:pt>
                <c:pt idx="1241">
                  <c:v>1.44</c:v>
                </c:pt>
                <c:pt idx="1242">
                  <c:v>1.63</c:v>
                </c:pt>
                <c:pt idx="1243">
                  <c:v>1.81</c:v>
                </c:pt>
                <c:pt idx="1244">
                  <c:v>1.95</c:v>
                </c:pt>
                <c:pt idx="1245">
                  <c:v>2.11</c:v>
                </c:pt>
                <c:pt idx="1246">
                  <c:v>2.2200000000000002</c:v>
                </c:pt>
                <c:pt idx="1247">
                  <c:v>2.36</c:v>
                </c:pt>
                <c:pt idx="1248">
                  <c:v>2.48</c:v>
                </c:pt>
                <c:pt idx="1249">
                  <c:v>2.61</c:v>
                </c:pt>
                <c:pt idx="1250">
                  <c:v>2.74</c:v>
                </c:pt>
                <c:pt idx="1251">
                  <c:v>2.84</c:v>
                </c:pt>
                <c:pt idx="1252">
                  <c:v>2.91</c:v>
                </c:pt>
                <c:pt idx="1253">
                  <c:v>2.93</c:v>
                </c:pt>
                <c:pt idx="1254">
                  <c:v>2.99</c:v>
                </c:pt>
                <c:pt idx="1255">
                  <c:v>2.99</c:v>
                </c:pt>
                <c:pt idx="1256">
                  <c:v>2.94</c:v>
                </c:pt>
                <c:pt idx="1257">
                  <c:v>2.83</c:v>
                </c:pt>
                <c:pt idx="1258">
                  <c:v>2.73</c:v>
                </c:pt>
                <c:pt idx="1259">
                  <c:v>2.63</c:v>
                </c:pt>
                <c:pt idx="1260">
                  <c:v>2.4900000000000002</c:v>
                </c:pt>
                <c:pt idx="1261">
                  <c:v>2.2999999999999998</c:v>
                </c:pt>
                <c:pt idx="1262">
                  <c:v>2.06</c:v>
                </c:pt>
                <c:pt idx="1263">
                  <c:v>1.77</c:v>
                </c:pt>
                <c:pt idx="1264">
                  <c:v>1.47</c:v>
                </c:pt>
                <c:pt idx="1265">
                  <c:v>1.18</c:v>
                </c:pt>
                <c:pt idx="1266">
                  <c:v>0.83</c:v>
                </c:pt>
                <c:pt idx="1267">
                  <c:v>0.47</c:v>
                </c:pt>
                <c:pt idx="1268">
                  <c:v>0.11</c:v>
                </c:pt>
                <c:pt idx="1269">
                  <c:v>-0.28000000000000003</c:v>
                </c:pt>
                <c:pt idx="1270">
                  <c:v>-0.67</c:v>
                </c:pt>
                <c:pt idx="1271">
                  <c:v>-1.1100000000000001</c:v>
                </c:pt>
                <c:pt idx="1272">
                  <c:v>-1.56</c:v>
                </c:pt>
                <c:pt idx="1273">
                  <c:v>-2</c:v>
                </c:pt>
                <c:pt idx="1274">
                  <c:v>-2.44</c:v>
                </c:pt>
                <c:pt idx="1275">
                  <c:v>-2.89</c:v>
                </c:pt>
                <c:pt idx="1276">
                  <c:v>-3.36</c:v>
                </c:pt>
                <c:pt idx="1277">
                  <c:v>-3.81</c:v>
                </c:pt>
                <c:pt idx="1278">
                  <c:v>-4.2699999999999996</c:v>
                </c:pt>
                <c:pt idx="1279">
                  <c:v>-4.7300000000000004</c:v>
                </c:pt>
                <c:pt idx="1280">
                  <c:v>-5.18</c:v>
                </c:pt>
                <c:pt idx="1281">
                  <c:v>-5.65</c:v>
                </c:pt>
                <c:pt idx="1282">
                  <c:v>-6.12</c:v>
                </c:pt>
                <c:pt idx="1283">
                  <c:v>-6.55</c:v>
                </c:pt>
                <c:pt idx="1284">
                  <c:v>-6.96</c:v>
                </c:pt>
                <c:pt idx="1285">
                  <c:v>-7.34</c:v>
                </c:pt>
                <c:pt idx="1286">
                  <c:v>-7.73</c:v>
                </c:pt>
                <c:pt idx="1287">
                  <c:v>-8.08</c:v>
                </c:pt>
                <c:pt idx="1288">
                  <c:v>-8.4</c:v>
                </c:pt>
                <c:pt idx="1289">
                  <c:v>-8.6999999999999993</c:v>
                </c:pt>
                <c:pt idx="1290">
                  <c:v>-8.9700000000000006</c:v>
                </c:pt>
                <c:pt idx="1291">
                  <c:v>-9.19</c:v>
                </c:pt>
                <c:pt idx="1292">
                  <c:v>-9.3800000000000008</c:v>
                </c:pt>
                <c:pt idx="1293">
                  <c:v>-9.52</c:v>
                </c:pt>
                <c:pt idx="1294">
                  <c:v>-9.6300000000000008</c:v>
                </c:pt>
                <c:pt idx="1295">
                  <c:v>-9.69</c:v>
                </c:pt>
                <c:pt idx="1296">
                  <c:v>-9.67</c:v>
                </c:pt>
                <c:pt idx="1297">
                  <c:v>-9.6199999999999992</c:v>
                </c:pt>
                <c:pt idx="1298">
                  <c:v>-9.5299999999999994</c:v>
                </c:pt>
                <c:pt idx="1299">
                  <c:v>-9.39</c:v>
                </c:pt>
                <c:pt idx="1300">
                  <c:v>-9.19</c:v>
                </c:pt>
                <c:pt idx="1301">
                  <c:v>-8.94</c:v>
                </c:pt>
                <c:pt idx="1302">
                  <c:v>-8.66</c:v>
                </c:pt>
                <c:pt idx="1303">
                  <c:v>-8.34</c:v>
                </c:pt>
                <c:pt idx="1304">
                  <c:v>-7.96</c:v>
                </c:pt>
                <c:pt idx="1305">
                  <c:v>-7.56</c:v>
                </c:pt>
                <c:pt idx="1306">
                  <c:v>-7.11</c:v>
                </c:pt>
                <c:pt idx="1307">
                  <c:v>-6.63</c:v>
                </c:pt>
                <c:pt idx="1308">
                  <c:v>-6.15</c:v>
                </c:pt>
                <c:pt idx="1309">
                  <c:v>-5.64</c:v>
                </c:pt>
                <c:pt idx="1310">
                  <c:v>-5.1100000000000003</c:v>
                </c:pt>
                <c:pt idx="1311">
                  <c:v>-4.5999999999999996</c:v>
                </c:pt>
                <c:pt idx="1312">
                  <c:v>-4.08</c:v>
                </c:pt>
                <c:pt idx="1313">
                  <c:v>-3.57</c:v>
                </c:pt>
                <c:pt idx="1314">
                  <c:v>-3.05</c:v>
                </c:pt>
                <c:pt idx="1315">
                  <c:v>-2.5299999999999998</c:v>
                </c:pt>
                <c:pt idx="1316">
                  <c:v>-2.0099999999999998</c:v>
                </c:pt>
                <c:pt idx="1317">
                  <c:v>-1.52</c:v>
                </c:pt>
                <c:pt idx="1318">
                  <c:v>-1.05</c:v>
                </c:pt>
                <c:pt idx="1319">
                  <c:v>-0.6</c:v>
                </c:pt>
                <c:pt idx="1320">
                  <c:v>-0.17</c:v>
                </c:pt>
                <c:pt idx="1321">
                  <c:v>0.21</c:v>
                </c:pt>
                <c:pt idx="1322">
                  <c:v>0.55000000000000004</c:v>
                </c:pt>
                <c:pt idx="1323">
                  <c:v>0.87</c:v>
                </c:pt>
                <c:pt idx="1324">
                  <c:v>1.19</c:v>
                </c:pt>
                <c:pt idx="1325">
                  <c:v>1.56</c:v>
                </c:pt>
                <c:pt idx="1326">
                  <c:v>1.89</c:v>
                </c:pt>
                <c:pt idx="1327">
                  <c:v>2.19</c:v>
                </c:pt>
                <c:pt idx="1328">
                  <c:v>2.4500000000000002</c:v>
                </c:pt>
                <c:pt idx="1329">
                  <c:v>2.69</c:v>
                </c:pt>
                <c:pt idx="1330">
                  <c:v>2.88</c:v>
                </c:pt>
                <c:pt idx="1331">
                  <c:v>3.02</c:v>
                </c:pt>
                <c:pt idx="1332">
                  <c:v>3.22</c:v>
                </c:pt>
                <c:pt idx="1333">
                  <c:v>3.46</c:v>
                </c:pt>
                <c:pt idx="1334">
                  <c:v>3.69</c:v>
                </c:pt>
                <c:pt idx="1335">
                  <c:v>3.92</c:v>
                </c:pt>
                <c:pt idx="1336">
                  <c:v>4.12</c:v>
                </c:pt>
                <c:pt idx="1337">
                  <c:v>4.34</c:v>
                </c:pt>
                <c:pt idx="1338">
                  <c:v>4.5</c:v>
                </c:pt>
                <c:pt idx="1339">
                  <c:v>4.66</c:v>
                </c:pt>
                <c:pt idx="1340">
                  <c:v>4.9000000000000004</c:v>
                </c:pt>
                <c:pt idx="1341">
                  <c:v>5.16</c:v>
                </c:pt>
                <c:pt idx="1342">
                  <c:v>5.42</c:v>
                </c:pt>
                <c:pt idx="1343">
                  <c:v>5.68</c:v>
                </c:pt>
                <c:pt idx="1344">
                  <c:v>5.95</c:v>
                </c:pt>
                <c:pt idx="1345">
                  <c:v>6.2</c:v>
                </c:pt>
                <c:pt idx="1346">
                  <c:v>6.43</c:v>
                </c:pt>
                <c:pt idx="1347">
                  <c:v>6.73</c:v>
                </c:pt>
                <c:pt idx="1348">
                  <c:v>7.01</c:v>
                </c:pt>
                <c:pt idx="1349">
                  <c:v>7.29</c:v>
                </c:pt>
                <c:pt idx="1350">
                  <c:v>7.6</c:v>
                </c:pt>
                <c:pt idx="1351">
                  <c:v>7.9</c:v>
                </c:pt>
                <c:pt idx="1352">
                  <c:v>8.15</c:v>
                </c:pt>
                <c:pt idx="1353">
                  <c:v>8.44</c:v>
                </c:pt>
                <c:pt idx="1354">
                  <c:v>8.67</c:v>
                </c:pt>
                <c:pt idx="1355">
                  <c:v>8.89</c:v>
                </c:pt>
                <c:pt idx="1356">
                  <c:v>9.11</c:v>
                </c:pt>
                <c:pt idx="1357">
                  <c:v>9.36</c:v>
                </c:pt>
                <c:pt idx="1358">
                  <c:v>9.6300000000000008</c:v>
                </c:pt>
                <c:pt idx="1359">
                  <c:v>9.9600000000000009</c:v>
                </c:pt>
                <c:pt idx="1360">
                  <c:v>10.3</c:v>
                </c:pt>
                <c:pt idx="1361">
                  <c:v>10.64</c:v>
                </c:pt>
                <c:pt idx="1362">
                  <c:v>11</c:v>
                </c:pt>
                <c:pt idx="1363">
                  <c:v>11.3</c:v>
                </c:pt>
                <c:pt idx="1364">
                  <c:v>11.58</c:v>
                </c:pt>
                <c:pt idx="1365">
                  <c:v>11.75</c:v>
                </c:pt>
                <c:pt idx="1366">
                  <c:v>11.81</c:v>
                </c:pt>
                <c:pt idx="1367">
                  <c:v>11.75</c:v>
                </c:pt>
                <c:pt idx="1368">
                  <c:v>11.89</c:v>
                </c:pt>
                <c:pt idx="1369">
                  <c:v>11.94</c:v>
                </c:pt>
                <c:pt idx="1370">
                  <c:v>12.04</c:v>
                </c:pt>
                <c:pt idx="1371">
                  <c:v>12.06</c:v>
                </c:pt>
                <c:pt idx="1372">
                  <c:v>12.07</c:v>
                </c:pt>
                <c:pt idx="1373">
                  <c:v>11.99</c:v>
                </c:pt>
                <c:pt idx="1374">
                  <c:v>11.89</c:v>
                </c:pt>
                <c:pt idx="1375">
                  <c:v>11.75</c:v>
                </c:pt>
                <c:pt idx="1376">
                  <c:v>11.58</c:v>
                </c:pt>
                <c:pt idx="1377">
                  <c:v>11.37</c:v>
                </c:pt>
                <c:pt idx="1378">
                  <c:v>11.09</c:v>
                </c:pt>
                <c:pt idx="1379">
                  <c:v>10.76</c:v>
                </c:pt>
                <c:pt idx="1380">
                  <c:v>10.34</c:v>
                </c:pt>
                <c:pt idx="1381">
                  <c:v>9.92</c:v>
                </c:pt>
                <c:pt idx="1382">
                  <c:v>9.49</c:v>
                </c:pt>
                <c:pt idx="1383">
                  <c:v>9.06</c:v>
                </c:pt>
                <c:pt idx="1384">
                  <c:v>8.6</c:v>
                </c:pt>
                <c:pt idx="1385">
                  <c:v>8.15</c:v>
                </c:pt>
                <c:pt idx="1386">
                  <c:v>7.7</c:v>
                </c:pt>
                <c:pt idx="1387">
                  <c:v>7.25</c:v>
                </c:pt>
                <c:pt idx="1388">
                  <c:v>6.79</c:v>
                </c:pt>
                <c:pt idx="1389">
                  <c:v>6.38</c:v>
                </c:pt>
                <c:pt idx="1390">
                  <c:v>5.98</c:v>
                </c:pt>
                <c:pt idx="1391">
                  <c:v>5.64</c:v>
                </c:pt>
                <c:pt idx="1392">
                  <c:v>5.3</c:v>
                </c:pt>
                <c:pt idx="1393">
                  <c:v>5.03</c:v>
                </c:pt>
                <c:pt idx="1394">
                  <c:v>4.75</c:v>
                </c:pt>
                <c:pt idx="1395">
                  <c:v>4.53</c:v>
                </c:pt>
                <c:pt idx="1396">
                  <c:v>4.29</c:v>
                </c:pt>
                <c:pt idx="1397">
                  <c:v>4.09</c:v>
                </c:pt>
                <c:pt idx="1398">
                  <c:v>3.91</c:v>
                </c:pt>
                <c:pt idx="1399">
                  <c:v>3.76</c:v>
                </c:pt>
                <c:pt idx="1400">
                  <c:v>3.62</c:v>
                </c:pt>
                <c:pt idx="1401">
                  <c:v>3.49</c:v>
                </c:pt>
                <c:pt idx="1402">
                  <c:v>3.37</c:v>
                </c:pt>
                <c:pt idx="1403">
                  <c:v>3.23</c:v>
                </c:pt>
                <c:pt idx="1404">
                  <c:v>3.14</c:v>
                </c:pt>
                <c:pt idx="1405">
                  <c:v>3.05</c:v>
                </c:pt>
                <c:pt idx="1406">
                  <c:v>2.96</c:v>
                </c:pt>
                <c:pt idx="1407">
                  <c:v>2.85</c:v>
                </c:pt>
                <c:pt idx="1408">
                  <c:v>2.77</c:v>
                </c:pt>
                <c:pt idx="1409">
                  <c:v>2.67</c:v>
                </c:pt>
                <c:pt idx="1410">
                  <c:v>2.6</c:v>
                </c:pt>
                <c:pt idx="1411">
                  <c:v>2.4900000000000002</c:v>
                </c:pt>
                <c:pt idx="1412">
                  <c:v>2.36</c:v>
                </c:pt>
                <c:pt idx="1413">
                  <c:v>2.2200000000000002</c:v>
                </c:pt>
                <c:pt idx="1414">
                  <c:v>2.06</c:v>
                </c:pt>
                <c:pt idx="1415">
                  <c:v>1.93</c:v>
                </c:pt>
                <c:pt idx="1416">
                  <c:v>1.74</c:v>
                </c:pt>
                <c:pt idx="1417">
                  <c:v>1.55</c:v>
                </c:pt>
                <c:pt idx="1418">
                  <c:v>1.31</c:v>
                </c:pt>
                <c:pt idx="1419">
                  <c:v>1.07</c:v>
                </c:pt>
                <c:pt idx="1420">
                  <c:v>0.8</c:v>
                </c:pt>
                <c:pt idx="1421">
                  <c:v>0.53</c:v>
                </c:pt>
                <c:pt idx="1422">
                  <c:v>0.3</c:v>
                </c:pt>
                <c:pt idx="1423">
                  <c:v>0.02</c:v>
                </c:pt>
                <c:pt idx="1424">
                  <c:v>-0.25</c:v>
                </c:pt>
                <c:pt idx="1425">
                  <c:v>-0.57999999999999996</c:v>
                </c:pt>
                <c:pt idx="1426">
                  <c:v>-0.86</c:v>
                </c:pt>
                <c:pt idx="1427">
                  <c:v>-1.1599999999999999</c:v>
                </c:pt>
                <c:pt idx="1428">
                  <c:v>-1.45</c:v>
                </c:pt>
                <c:pt idx="1429">
                  <c:v>-1.74</c:v>
                </c:pt>
                <c:pt idx="1430">
                  <c:v>-2</c:v>
                </c:pt>
                <c:pt idx="1431">
                  <c:v>-2.2599999999999998</c:v>
                </c:pt>
                <c:pt idx="1432">
                  <c:v>-2.52</c:v>
                </c:pt>
                <c:pt idx="1433">
                  <c:v>-2.75</c:v>
                </c:pt>
                <c:pt idx="1434">
                  <c:v>-2.98</c:v>
                </c:pt>
                <c:pt idx="1435">
                  <c:v>-3.19</c:v>
                </c:pt>
                <c:pt idx="1436">
                  <c:v>-3.41</c:v>
                </c:pt>
                <c:pt idx="1437">
                  <c:v>-3.59</c:v>
                </c:pt>
                <c:pt idx="1438">
                  <c:v>-3.76</c:v>
                </c:pt>
                <c:pt idx="1439">
                  <c:v>-3.91</c:v>
                </c:pt>
                <c:pt idx="1440">
                  <c:v>-4.05</c:v>
                </c:pt>
                <c:pt idx="1441">
                  <c:v>-4.17</c:v>
                </c:pt>
                <c:pt idx="1442">
                  <c:v>-4.2699999999999996</c:v>
                </c:pt>
                <c:pt idx="1443">
                  <c:v>-4.3600000000000003</c:v>
                </c:pt>
                <c:pt idx="1444">
                  <c:v>-4.42</c:v>
                </c:pt>
                <c:pt idx="1445">
                  <c:v>-4.46</c:v>
                </c:pt>
                <c:pt idx="1446">
                  <c:v>-4.4800000000000004</c:v>
                </c:pt>
                <c:pt idx="1447">
                  <c:v>-4.47</c:v>
                </c:pt>
                <c:pt idx="1448">
                  <c:v>-4.4400000000000004</c:v>
                </c:pt>
                <c:pt idx="1449">
                  <c:v>-4.37</c:v>
                </c:pt>
                <c:pt idx="1450">
                  <c:v>-4.29</c:v>
                </c:pt>
                <c:pt idx="1451">
                  <c:v>-4.17</c:v>
                </c:pt>
                <c:pt idx="1452">
                  <c:v>-4.0599999999999996</c:v>
                </c:pt>
                <c:pt idx="1453">
                  <c:v>-3.91</c:v>
                </c:pt>
                <c:pt idx="1454">
                  <c:v>-3.73</c:v>
                </c:pt>
                <c:pt idx="1455">
                  <c:v>-3.56</c:v>
                </c:pt>
                <c:pt idx="1456">
                  <c:v>-3.37</c:v>
                </c:pt>
                <c:pt idx="1457">
                  <c:v>-3.2</c:v>
                </c:pt>
                <c:pt idx="1458">
                  <c:v>-2.99</c:v>
                </c:pt>
                <c:pt idx="1459">
                  <c:v>-2.72</c:v>
                </c:pt>
                <c:pt idx="1460">
                  <c:v>-2.44</c:v>
                </c:pt>
                <c:pt idx="1461">
                  <c:v>-2.11</c:v>
                </c:pt>
                <c:pt idx="1462">
                  <c:v>-1.83</c:v>
                </c:pt>
                <c:pt idx="1463">
                  <c:v>-1.56</c:v>
                </c:pt>
                <c:pt idx="1464">
                  <c:v>-1.3</c:v>
                </c:pt>
                <c:pt idx="1465">
                  <c:v>-1.03</c:v>
                </c:pt>
                <c:pt idx="1466">
                  <c:v>-0.78</c:v>
                </c:pt>
                <c:pt idx="1467">
                  <c:v>-0.5</c:v>
                </c:pt>
                <c:pt idx="1468">
                  <c:v>-0.19</c:v>
                </c:pt>
                <c:pt idx="1469">
                  <c:v>0.14000000000000001</c:v>
                </c:pt>
                <c:pt idx="1470">
                  <c:v>0.42</c:v>
                </c:pt>
                <c:pt idx="1471">
                  <c:v>0.68</c:v>
                </c:pt>
                <c:pt idx="1472">
                  <c:v>0.93</c:v>
                </c:pt>
                <c:pt idx="1473">
                  <c:v>1.1200000000000001</c:v>
                </c:pt>
                <c:pt idx="1474">
                  <c:v>1.28</c:v>
                </c:pt>
                <c:pt idx="1475">
                  <c:v>1.45</c:v>
                </c:pt>
                <c:pt idx="1476">
                  <c:v>1.59</c:v>
                </c:pt>
                <c:pt idx="1477">
                  <c:v>1.72</c:v>
                </c:pt>
                <c:pt idx="1478">
                  <c:v>1.84</c:v>
                </c:pt>
                <c:pt idx="1479">
                  <c:v>1.94</c:v>
                </c:pt>
                <c:pt idx="1480">
                  <c:v>2.02</c:v>
                </c:pt>
                <c:pt idx="1481">
                  <c:v>2.0699999999999998</c:v>
                </c:pt>
                <c:pt idx="1482">
                  <c:v>2.1</c:v>
                </c:pt>
                <c:pt idx="1483">
                  <c:v>2.1</c:v>
                </c:pt>
                <c:pt idx="1484">
                  <c:v>2.06</c:v>
                </c:pt>
                <c:pt idx="1485">
                  <c:v>2.02</c:v>
                </c:pt>
                <c:pt idx="1486">
                  <c:v>1.99</c:v>
                </c:pt>
                <c:pt idx="1487">
                  <c:v>1.97</c:v>
                </c:pt>
                <c:pt idx="1488">
                  <c:v>1.96</c:v>
                </c:pt>
                <c:pt idx="1489">
                  <c:v>1.93</c:v>
                </c:pt>
                <c:pt idx="1490">
                  <c:v>1.89</c:v>
                </c:pt>
                <c:pt idx="1491">
                  <c:v>1.82</c:v>
                </c:pt>
                <c:pt idx="1492">
                  <c:v>1.73</c:v>
                </c:pt>
                <c:pt idx="1493">
                  <c:v>1.62</c:v>
                </c:pt>
                <c:pt idx="1494">
                  <c:v>1.53</c:v>
                </c:pt>
                <c:pt idx="1495">
                  <c:v>1.48</c:v>
                </c:pt>
                <c:pt idx="1496">
                  <c:v>1.4</c:v>
                </c:pt>
                <c:pt idx="1497">
                  <c:v>1.42</c:v>
                </c:pt>
                <c:pt idx="1498">
                  <c:v>1.39</c:v>
                </c:pt>
                <c:pt idx="1499">
                  <c:v>1.38</c:v>
                </c:pt>
                <c:pt idx="1500">
                  <c:v>1.39</c:v>
                </c:pt>
                <c:pt idx="1501">
                  <c:v>1.39</c:v>
                </c:pt>
                <c:pt idx="1502">
                  <c:v>1.4</c:v>
                </c:pt>
                <c:pt idx="1503">
                  <c:v>1.43</c:v>
                </c:pt>
                <c:pt idx="1504">
                  <c:v>1.51</c:v>
                </c:pt>
                <c:pt idx="1505">
                  <c:v>1.6</c:v>
                </c:pt>
                <c:pt idx="1506">
                  <c:v>1.72</c:v>
                </c:pt>
                <c:pt idx="1507">
                  <c:v>1.84</c:v>
                </c:pt>
                <c:pt idx="1508">
                  <c:v>1.95</c:v>
                </c:pt>
                <c:pt idx="1509">
                  <c:v>2.0699999999999998</c:v>
                </c:pt>
                <c:pt idx="1510">
                  <c:v>2.17</c:v>
                </c:pt>
                <c:pt idx="1511">
                  <c:v>2.3199999999999998</c:v>
                </c:pt>
                <c:pt idx="1512">
                  <c:v>2.46</c:v>
                </c:pt>
                <c:pt idx="1513">
                  <c:v>2.58</c:v>
                </c:pt>
                <c:pt idx="1514">
                  <c:v>2.71</c:v>
                </c:pt>
                <c:pt idx="1515">
                  <c:v>2.83</c:v>
                </c:pt>
                <c:pt idx="1516">
                  <c:v>2.95</c:v>
                </c:pt>
                <c:pt idx="1517">
                  <c:v>3.09</c:v>
                </c:pt>
                <c:pt idx="1518">
                  <c:v>3.21</c:v>
                </c:pt>
                <c:pt idx="1519">
                  <c:v>3.31</c:v>
                </c:pt>
                <c:pt idx="1520">
                  <c:v>3.4</c:v>
                </c:pt>
                <c:pt idx="1521">
                  <c:v>3.49</c:v>
                </c:pt>
                <c:pt idx="1522">
                  <c:v>3.57</c:v>
                </c:pt>
                <c:pt idx="1523">
                  <c:v>3.65</c:v>
                </c:pt>
                <c:pt idx="1524">
                  <c:v>3.7</c:v>
                </c:pt>
                <c:pt idx="1525">
                  <c:v>3.75</c:v>
                </c:pt>
                <c:pt idx="1526">
                  <c:v>3.8</c:v>
                </c:pt>
                <c:pt idx="1527">
                  <c:v>3.83</c:v>
                </c:pt>
                <c:pt idx="1528">
                  <c:v>3.8</c:v>
                </c:pt>
                <c:pt idx="1529">
                  <c:v>3.75</c:v>
                </c:pt>
                <c:pt idx="1530">
                  <c:v>3.65</c:v>
                </c:pt>
                <c:pt idx="1531">
                  <c:v>3.53</c:v>
                </c:pt>
                <c:pt idx="1532">
                  <c:v>3.39</c:v>
                </c:pt>
                <c:pt idx="1533">
                  <c:v>3.31</c:v>
                </c:pt>
                <c:pt idx="1534">
                  <c:v>3.17</c:v>
                </c:pt>
                <c:pt idx="1535">
                  <c:v>3.04</c:v>
                </c:pt>
                <c:pt idx="1536">
                  <c:v>2.81</c:v>
                </c:pt>
                <c:pt idx="1537">
                  <c:v>2.62</c:v>
                </c:pt>
                <c:pt idx="1538">
                  <c:v>2.3199999999999998</c:v>
                </c:pt>
                <c:pt idx="1539">
                  <c:v>2.08</c:v>
                </c:pt>
                <c:pt idx="1540">
                  <c:v>1.83</c:v>
                </c:pt>
                <c:pt idx="1541">
                  <c:v>1.58</c:v>
                </c:pt>
                <c:pt idx="1542">
                  <c:v>1.3</c:v>
                </c:pt>
                <c:pt idx="1543">
                  <c:v>1.06</c:v>
                </c:pt>
                <c:pt idx="1544">
                  <c:v>0.73</c:v>
                </c:pt>
                <c:pt idx="1545">
                  <c:v>0.42</c:v>
                </c:pt>
                <c:pt idx="1546">
                  <c:v>0.09</c:v>
                </c:pt>
                <c:pt idx="1547">
                  <c:v>-0.24</c:v>
                </c:pt>
                <c:pt idx="1548">
                  <c:v>-0.52</c:v>
                </c:pt>
                <c:pt idx="1549">
                  <c:v>-0.79</c:v>
                </c:pt>
                <c:pt idx="1550">
                  <c:v>-1.06</c:v>
                </c:pt>
                <c:pt idx="1551">
                  <c:v>-1.34</c:v>
                </c:pt>
                <c:pt idx="1552">
                  <c:v>-1.59</c:v>
                </c:pt>
                <c:pt idx="1553">
                  <c:v>-1.85</c:v>
                </c:pt>
                <c:pt idx="1554">
                  <c:v>-2.08</c:v>
                </c:pt>
                <c:pt idx="1555">
                  <c:v>-2.2599999999999998</c:v>
                </c:pt>
                <c:pt idx="1556">
                  <c:v>-2.4</c:v>
                </c:pt>
                <c:pt idx="1557">
                  <c:v>-2.5299999999999998</c:v>
                </c:pt>
                <c:pt idx="1558">
                  <c:v>-2.64</c:v>
                </c:pt>
                <c:pt idx="1559">
                  <c:v>-2.71</c:v>
                </c:pt>
                <c:pt idx="1560">
                  <c:v>-2.77</c:v>
                </c:pt>
                <c:pt idx="1561">
                  <c:v>-2.79</c:v>
                </c:pt>
                <c:pt idx="1562">
                  <c:v>-2.8</c:v>
                </c:pt>
                <c:pt idx="1563">
                  <c:v>-2.77</c:v>
                </c:pt>
                <c:pt idx="1564">
                  <c:v>-2.74</c:v>
                </c:pt>
                <c:pt idx="1565">
                  <c:v>-2.66</c:v>
                </c:pt>
                <c:pt idx="1566">
                  <c:v>-2.58</c:v>
                </c:pt>
                <c:pt idx="1567">
                  <c:v>-2.4500000000000002</c:v>
                </c:pt>
                <c:pt idx="1568">
                  <c:v>-2.31</c:v>
                </c:pt>
                <c:pt idx="1569">
                  <c:v>-2.17</c:v>
                </c:pt>
                <c:pt idx="1570">
                  <c:v>-2.0499999999999998</c:v>
                </c:pt>
                <c:pt idx="1571">
                  <c:v>-1.94</c:v>
                </c:pt>
                <c:pt idx="1572">
                  <c:v>-1.82</c:v>
                </c:pt>
                <c:pt idx="1573">
                  <c:v>-1.7</c:v>
                </c:pt>
                <c:pt idx="1574">
                  <c:v>-1.57</c:v>
                </c:pt>
                <c:pt idx="1575">
                  <c:v>-1.42</c:v>
                </c:pt>
                <c:pt idx="1576">
                  <c:v>-1.29</c:v>
                </c:pt>
                <c:pt idx="1577">
                  <c:v>-1.1599999999999999</c:v>
                </c:pt>
                <c:pt idx="1578">
                  <c:v>-1.08</c:v>
                </c:pt>
                <c:pt idx="1579">
                  <c:v>-0.98</c:v>
                </c:pt>
                <c:pt idx="1580">
                  <c:v>-0.92</c:v>
                </c:pt>
                <c:pt idx="1581">
                  <c:v>-0.89</c:v>
                </c:pt>
                <c:pt idx="1582">
                  <c:v>-0.89</c:v>
                </c:pt>
                <c:pt idx="1583">
                  <c:v>-0.89</c:v>
                </c:pt>
                <c:pt idx="1584">
                  <c:v>-0.91</c:v>
                </c:pt>
                <c:pt idx="1585">
                  <c:v>-0.92</c:v>
                </c:pt>
                <c:pt idx="1586">
                  <c:v>-0.97</c:v>
                </c:pt>
                <c:pt idx="1587">
                  <c:v>-1.03</c:v>
                </c:pt>
                <c:pt idx="1588">
                  <c:v>-1.1499999999999999</c:v>
                </c:pt>
                <c:pt idx="1589">
                  <c:v>-1.27</c:v>
                </c:pt>
                <c:pt idx="1590">
                  <c:v>-1.43</c:v>
                </c:pt>
                <c:pt idx="1591">
                  <c:v>-1.59</c:v>
                </c:pt>
                <c:pt idx="1592">
                  <c:v>-1.77</c:v>
                </c:pt>
                <c:pt idx="1593">
                  <c:v>-1.96</c:v>
                </c:pt>
                <c:pt idx="1594">
                  <c:v>-2.15</c:v>
                </c:pt>
                <c:pt idx="1595">
                  <c:v>-2.33</c:v>
                </c:pt>
                <c:pt idx="1596">
                  <c:v>-2.4900000000000002</c:v>
                </c:pt>
                <c:pt idx="1597">
                  <c:v>-2.66</c:v>
                </c:pt>
                <c:pt idx="1598">
                  <c:v>-2.83</c:v>
                </c:pt>
                <c:pt idx="1599">
                  <c:v>-3</c:v>
                </c:pt>
                <c:pt idx="1600">
                  <c:v>-3.16</c:v>
                </c:pt>
                <c:pt idx="1601">
                  <c:v>-3.31</c:v>
                </c:pt>
                <c:pt idx="1602">
                  <c:v>-3.44</c:v>
                </c:pt>
                <c:pt idx="1603">
                  <c:v>-3.55</c:v>
                </c:pt>
                <c:pt idx="1604">
                  <c:v>-3.65</c:v>
                </c:pt>
                <c:pt idx="1605">
                  <c:v>-3.72</c:v>
                </c:pt>
                <c:pt idx="1606">
                  <c:v>-3.77</c:v>
                </c:pt>
                <c:pt idx="1607">
                  <c:v>-3.84</c:v>
                </c:pt>
                <c:pt idx="1608">
                  <c:v>-3.88</c:v>
                </c:pt>
                <c:pt idx="1609">
                  <c:v>-3.93</c:v>
                </c:pt>
                <c:pt idx="1610">
                  <c:v>-3.96</c:v>
                </c:pt>
                <c:pt idx="1611">
                  <c:v>-3.97</c:v>
                </c:pt>
                <c:pt idx="1612">
                  <c:v>-3.97</c:v>
                </c:pt>
                <c:pt idx="1613">
                  <c:v>-3.93</c:v>
                </c:pt>
                <c:pt idx="1614">
                  <c:v>-3.89</c:v>
                </c:pt>
                <c:pt idx="1615">
                  <c:v>-3.85</c:v>
                </c:pt>
                <c:pt idx="1616">
                  <c:v>-3.76</c:v>
                </c:pt>
                <c:pt idx="1617">
                  <c:v>-3.68</c:v>
                </c:pt>
                <c:pt idx="1618">
                  <c:v>-3.62</c:v>
                </c:pt>
                <c:pt idx="1619">
                  <c:v>-3.54</c:v>
                </c:pt>
                <c:pt idx="1620">
                  <c:v>-3.46</c:v>
                </c:pt>
                <c:pt idx="1621">
                  <c:v>-3.32</c:v>
                </c:pt>
                <c:pt idx="1622">
                  <c:v>-3.18</c:v>
                </c:pt>
                <c:pt idx="1623">
                  <c:v>-3.02</c:v>
                </c:pt>
                <c:pt idx="1624">
                  <c:v>-2.84</c:v>
                </c:pt>
                <c:pt idx="1625">
                  <c:v>-2.66</c:v>
                </c:pt>
                <c:pt idx="1626">
                  <c:v>-2.46</c:v>
                </c:pt>
                <c:pt idx="1627">
                  <c:v>-2.2599999999999998</c:v>
                </c:pt>
                <c:pt idx="1628">
                  <c:v>-2.06</c:v>
                </c:pt>
                <c:pt idx="1629">
                  <c:v>-1.81</c:v>
                </c:pt>
                <c:pt idx="1630">
                  <c:v>-1.55</c:v>
                </c:pt>
                <c:pt idx="1631">
                  <c:v>-1.27</c:v>
                </c:pt>
                <c:pt idx="1632">
                  <c:v>-0.96</c:v>
                </c:pt>
                <c:pt idx="1633">
                  <c:v>-0.65</c:v>
                </c:pt>
                <c:pt idx="1634">
                  <c:v>-0.32</c:v>
                </c:pt>
                <c:pt idx="1635">
                  <c:v>-0.01</c:v>
                </c:pt>
                <c:pt idx="1636">
                  <c:v>0.3</c:v>
                </c:pt>
                <c:pt idx="1637">
                  <c:v>0.63</c:v>
                </c:pt>
                <c:pt idx="1638">
                  <c:v>0.92</c:v>
                </c:pt>
                <c:pt idx="1639">
                  <c:v>1.19</c:v>
                </c:pt>
                <c:pt idx="1640">
                  <c:v>1.46</c:v>
                </c:pt>
                <c:pt idx="1641">
                  <c:v>1.71</c:v>
                </c:pt>
                <c:pt idx="1642">
                  <c:v>1.96</c:v>
                </c:pt>
                <c:pt idx="1643">
                  <c:v>2.1800000000000002</c:v>
                </c:pt>
                <c:pt idx="1644">
                  <c:v>2.38</c:v>
                </c:pt>
                <c:pt idx="1645">
                  <c:v>2.5299999999999998</c:v>
                </c:pt>
                <c:pt idx="1646">
                  <c:v>2.63</c:v>
                </c:pt>
                <c:pt idx="1647">
                  <c:v>2.71</c:v>
                </c:pt>
                <c:pt idx="1648">
                  <c:v>2.79</c:v>
                </c:pt>
                <c:pt idx="1649">
                  <c:v>2.87</c:v>
                </c:pt>
                <c:pt idx="1650">
                  <c:v>2.97</c:v>
                </c:pt>
                <c:pt idx="1651">
                  <c:v>3.07</c:v>
                </c:pt>
                <c:pt idx="1652">
                  <c:v>3.19</c:v>
                </c:pt>
                <c:pt idx="1653">
                  <c:v>3.29</c:v>
                </c:pt>
                <c:pt idx="1654">
                  <c:v>3.37</c:v>
                </c:pt>
                <c:pt idx="1655">
                  <c:v>3.47</c:v>
                </c:pt>
                <c:pt idx="1656">
                  <c:v>3.58</c:v>
                </c:pt>
                <c:pt idx="1657">
                  <c:v>3.67</c:v>
                </c:pt>
                <c:pt idx="1658">
                  <c:v>3.83</c:v>
                </c:pt>
                <c:pt idx="1659">
                  <c:v>3.98</c:v>
                </c:pt>
                <c:pt idx="1660">
                  <c:v>4.13</c:v>
                </c:pt>
                <c:pt idx="1661">
                  <c:v>4.2699999999999996</c:v>
                </c:pt>
                <c:pt idx="1662">
                  <c:v>4.38</c:v>
                </c:pt>
                <c:pt idx="1663">
                  <c:v>4.51</c:v>
                </c:pt>
                <c:pt idx="1664">
                  <c:v>4.6100000000000003</c:v>
                </c:pt>
                <c:pt idx="1665">
                  <c:v>4.71</c:v>
                </c:pt>
                <c:pt idx="1666">
                  <c:v>4.8099999999999996</c:v>
                </c:pt>
                <c:pt idx="1667">
                  <c:v>4.92</c:v>
                </c:pt>
                <c:pt idx="1668">
                  <c:v>4.97</c:v>
                </c:pt>
                <c:pt idx="1669">
                  <c:v>5.03</c:v>
                </c:pt>
                <c:pt idx="1670">
                  <c:v>5.03</c:v>
                </c:pt>
                <c:pt idx="1671">
                  <c:v>5.05</c:v>
                </c:pt>
                <c:pt idx="1672">
                  <c:v>5.01</c:v>
                </c:pt>
                <c:pt idx="1673">
                  <c:v>4.97</c:v>
                </c:pt>
                <c:pt idx="1674">
                  <c:v>4.9000000000000004</c:v>
                </c:pt>
                <c:pt idx="1675">
                  <c:v>4.7699999999999996</c:v>
                </c:pt>
                <c:pt idx="1676">
                  <c:v>4.6100000000000003</c:v>
                </c:pt>
                <c:pt idx="1677">
                  <c:v>4.41</c:v>
                </c:pt>
                <c:pt idx="1678">
                  <c:v>4.2</c:v>
                </c:pt>
                <c:pt idx="1679">
                  <c:v>3.93</c:v>
                </c:pt>
                <c:pt idx="1680">
                  <c:v>3.67</c:v>
                </c:pt>
                <c:pt idx="1681">
                  <c:v>3.35</c:v>
                </c:pt>
                <c:pt idx="1682">
                  <c:v>2.97</c:v>
                </c:pt>
                <c:pt idx="1683">
                  <c:v>2.56</c:v>
                </c:pt>
                <c:pt idx="1684">
                  <c:v>2.11</c:v>
                </c:pt>
                <c:pt idx="1685">
                  <c:v>1.69</c:v>
                </c:pt>
                <c:pt idx="1686">
                  <c:v>1.25</c:v>
                </c:pt>
                <c:pt idx="1687">
                  <c:v>0.81</c:v>
                </c:pt>
                <c:pt idx="1688">
                  <c:v>0.35</c:v>
                </c:pt>
                <c:pt idx="1689">
                  <c:v>-0.13</c:v>
                </c:pt>
                <c:pt idx="1690">
                  <c:v>-0.61</c:v>
                </c:pt>
                <c:pt idx="1691">
                  <c:v>-1.05</c:v>
                </c:pt>
                <c:pt idx="1692">
                  <c:v>-1.47</c:v>
                </c:pt>
                <c:pt idx="1693">
                  <c:v>-1.88</c:v>
                </c:pt>
                <c:pt idx="1694">
                  <c:v>-2.29</c:v>
                </c:pt>
                <c:pt idx="1695">
                  <c:v>-2.69</c:v>
                </c:pt>
                <c:pt idx="1696">
                  <c:v>-3.08</c:v>
                </c:pt>
                <c:pt idx="1697">
                  <c:v>-3.47</c:v>
                </c:pt>
                <c:pt idx="1698">
                  <c:v>-3.87</c:v>
                </c:pt>
                <c:pt idx="1699">
                  <c:v>-4.25</c:v>
                </c:pt>
                <c:pt idx="1700">
                  <c:v>-4.62</c:v>
                </c:pt>
                <c:pt idx="1701">
                  <c:v>-4.99</c:v>
                </c:pt>
                <c:pt idx="1702">
                  <c:v>-5.34</c:v>
                </c:pt>
                <c:pt idx="1703">
                  <c:v>-5.66</c:v>
                </c:pt>
                <c:pt idx="1704">
                  <c:v>-5.98</c:v>
                </c:pt>
                <c:pt idx="1705">
                  <c:v>-6.27</c:v>
                </c:pt>
                <c:pt idx="1706">
                  <c:v>-6.54</c:v>
                </c:pt>
                <c:pt idx="1707">
                  <c:v>-6.78</c:v>
                </c:pt>
                <c:pt idx="1708">
                  <c:v>-7.01</c:v>
                </c:pt>
                <c:pt idx="1709">
                  <c:v>-7.18</c:v>
                </c:pt>
                <c:pt idx="1710">
                  <c:v>-7.33</c:v>
                </c:pt>
                <c:pt idx="1711">
                  <c:v>-7.43</c:v>
                </c:pt>
                <c:pt idx="1712">
                  <c:v>-7.49</c:v>
                </c:pt>
                <c:pt idx="1713">
                  <c:v>-7.51</c:v>
                </c:pt>
                <c:pt idx="1714">
                  <c:v>-7.45</c:v>
                </c:pt>
                <c:pt idx="1715">
                  <c:v>-7.37</c:v>
                </c:pt>
                <c:pt idx="1716">
                  <c:v>-7.22</c:v>
                </c:pt>
                <c:pt idx="1717">
                  <c:v>-7.04</c:v>
                </c:pt>
                <c:pt idx="1718">
                  <c:v>-6.79</c:v>
                </c:pt>
                <c:pt idx="1719">
                  <c:v>-6.53</c:v>
                </c:pt>
                <c:pt idx="1720">
                  <c:v>-6.2</c:v>
                </c:pt>
                <c:pt idx="1721">
                  <c:v>-5.82</c:v>
                </c:pt>
                <c:pt idx="1722">
                  <c:v>-5.37</c:v>
                </c:pt>
                <c:pt idx="1723">
                  <c:v>-4.87</c:v>
                </c:pt>
                <c:pt idx="1724">
                  <c:v>-4.32</c:v>
                </c:pt>
                <c:pt idx="1725">
                  <c:v>-3.74</c:v>
                </c:pt>
                <c:pt idx="1726">
                  <c:v>-3.12</c:v>
                </c:pt>
                <c:pt idx="1727">
                  <c:v>-2.5</c:v>
                </c:pt>
                <c:pt idx="1728">
                  <c:v>-1.82</c:v>
                </c:pt>
                <c:pt idx="1729">
                  <c:v>-1.1499999999999999</c:v>
                </c:pt>
                <c:pt idx="1730">
                  <c:v>-0.45</c:v>
                </c:pt>
                <c:pt idx="1731">
                  <c:v>0.28000000000000003</c:v>
                </c:pt>
                <c:pt idx="1732">
                  <c:v>1.02</c:v>
                </c:pt>
                <c:pt idx="1733">
                  <c:v>1.76</c:v>
                </c:pt>
                <c:pt idx="1734">
                  <c:v>2.46</c:v>
                </c:pt>
                <c:pt idx="1735">
                  <c:v>3.13</c:v>
                </c:pt>
                <c:pt idx="1736">
                  <c:v>3.77</c:v>
                </c:pt>
                <c:pt idx="1737">
                  <c:v>4.3499999999999996</c:v>
                </c:pt>
                <c:pt idx="1738">
                  <c:v>4.8499999999999996</c:v>
                </c:pt>
                <c:pt idx="1739">
                  <c:v>5.33</c:v>
                </c:pt>
                <c:pt idx="1740">
                  <c:v>5.78</c:v>
                </c:pt>
                <c:pt idx="1741">
                  <c:v>6.2</c:v>
                </c:pt>
                <c:pt idx="1742">
                  <c:v>6.55</c:v>
                </c:pt>
                <c:pt idx="1743">
                  <c:v>6.82</c:v>
                </c:pt>
                <c:pt idx="1744">
                  <c:v>6.99</c:v>
                </c:pt>
                <c:pt idx="1745">
                  <c:v>7.07</c:v>
                </c:pt>
                <c:pt idx="1746">
                  <c:v>7.06</c:v>
                </c:pt>
                <c:pt idx="1747">
                  <c:v>6.99</c:v>
                </c:pt>
                <c:pt idx="1748">
                  <c:v>6.88</c:v>
                </c:pt>
                <c:pt idx="1749">
                  <c:v>6.72</c:v>
                </c:pt>
                <c:pt idx="1750">
                  <c:v>6.5</c:v>
                </c:pt>
                <c:pt idx="1751">
                  <c:v>6.22</c:v>
                </c:pt>
                <c:pt idx="1752">
                  <c:v>5.86</c:v>
                </c:pt>
                <c:pt idx="1753">
                  <c:v>5.44</c:v>
                </c:pt>
                <c:pt idx="1754">
                  <c:v>4.97</c:v>
                </c:pt>
                <c:pt idx="1755">
                  <c:v>4.46</c:v>
                </c:pt>
                <c:pt idx="1756">
                  <c:v>3.91</c:v>
                </c:pt>
                <c:pt idx="1757">
                  <c:v>3.34</c:v>
                </c:pt>
                <c:pt idx="1758">
                  <c:v>2.73</c:v>
                </c:pt>
                <c:pt idx="1759">
                  <c:v>2.11</c:v>
                </c:pt>
                <c:pt idx="1760">
                  <c:v>1.44</c:v>
                </c:pt>
                <c:pt idx="1761">
                  <c:v>0.79</c:v>
                </c:pt>
                <c:pt idx="1762">
                  <c:v>0.1</c:v>
                </c:pt>
                <c:pt idx="1763">
                  <c:v>-0.54</c:v>
                </c:pt>
                <c:pt idx="1764">
                  <c:v>-1.18</c:v>
                </c:pt>
                <c:pt idx="1765">
                  <c:v>-1.8</c:v>
                </c:pt>
                <c:pt idx="1766">
                  <c:v>-2.41</c:v>
                </c:pt>
                <c:pt idx="1767">
                  <c:v>-2.98</c:v>
                </c:pt>
                <c:pt idx="1768">
                  <c:v>-3.52</c:v>
                </c:pt>
                <c:pt idx="1769">
                  <c:v>-4.04</c:v>
                </c:pt>
                <c:pt idx="1770">
                  <c:v>-4.51</c:v>
                </c:pt>
                <c:pt idx="1771">
                  <c:v>-4.9400000000000004</c:v>
                </c:pt>
                <c:pt idx="1772">
                  <c:v>-5.34</c:v>
                </c:pt>
                <c:pt idx="1773">
                  <c:v>-5.68</c:v>
                </c:pt>
                <c:pt idx="1774">
                  <c:v>-5.93</c:v>
                </c:pt>
                <c:pt idx="1775">
                  <c:v>-6.13</c:v>
                </c:pt>
                <c:pt idx="1776">
                  <c:v>-6.31</c:v>
                </c:pt>
                <c:pt idx="1777">
                  <c:v>-6.44</c:v>
                </c:pt>
                <c:pt idx="1778">
                  <c:v>-6.52</c:v>
                </c:pt>
                <c:pt idx="1779">
                  <c:v>-6.53</c:v>
                </c:pt>
                <c:pt idx="1780">
                  <c:v>-6.55</c:v>
                </c:pt>
                <c:pt idx="1781">
                  <c:v>-6.5</c:v>
                </c:pt>
                <c:pt idx="1782">
                  <c:v>-6.42</c:v>
                </c:pt>
                <c:pt idx="1783">
                  <c:v>-6.32</c:v>
                </c:pt>
                <c:pt idx="1784">
                  <c:v>-6.19</c:v>
                </c:pt>
                <c:pt idx="1785">
                  <c:v>-6.06</c:v>
                </c:pt>
                <c:pt idx="1786">
                  <c:v>-5.89</c:v>
                </c:pt>
                <c:pt idx="1787">
                  <c:v>-5.73</c:v>
                </c:pt>
                <c:pt idx="1788">
                  <c:v>-5.53</c:v>
                </c:pt>
                <c:pt idx="1789">
                  <c:v>-5.33</c:v>
                </c:pt>
                <c:pt idx="1790">
                  <c:v>-5.0999999999999996</c:v>
                </c:pt>
                <c:pt idx="1791">
                  <c:v>-4.8499999999999996</c:v>
                </c:pt>
                <c:pt idx="1792">
                  <c:v>-4.63</c:v>
                </c:pt>
                <c:pt idx="1793">
                  <c:v>-4.43</c:v>
                </c:pt>
                <c:pt idx="1794">
                  <c:v>-4.22</c:v>
                </c:pt>
                <c:pt idx="1795">
                  <c:v>-4.04</c:v>
                </c:pt>
                <c:pt idx="1796">
                  <c:v>-3.78</c:v>
                </c:pt>
                <c:pt idx="1797">
                  <c:v>-3.5</c:v>
                </c:pt>
                <c:pt idx="1798">
                  <c:v>-3.23</c:v>
                </c:pt>
                <c:pt idx="1799">
                  <c:v>-2.99</c:v>
                </c:pt>
                <c:pt idx="1800">
                  <c:v>-2.84</c:v>
                </c:pt>
                <c:pt idx="1801">
                  <c:v>-2.66</c:v>
                </c:pt>
                <c:pt idx="1802">
                  <c:v>-2.48</c:v>
                </c:pt>
                <c:pt idx="1803">
                  <c:v>-2.29</c:v>
                </c:pt>
                <c:pt idx="1804">
                  <c:v>-2.15</c:v>
                </c:pt>
                <c:pt idx="1805">
                  <c:v>-2</c:v>
                </c:pt>
                <c:pt idx="1806">
                  <c:v>-1.86</c:v>
                </c:pt>
                <c:pt idx="1807">
                  <c:v>-1.75</c:v>
                </c:pt>
                <c:pt idx="1808">
                  <c:v>-1.67</c:v>
                </c:pt>
                <c:pt idx="1809">
                  <c:v>-1.59</c:v>
                </c:pt>
                <c:pt idx="1810">
                  <c:v>-1.55</c:v>
                </c:pt>
                <c:pt idx="1811">
                  <c:v>-1.48</c:v>
                </c:pt>
                <c:pt idx="1812">
                  <c:v>-1.44</c:v>
                </c:pt>
                <c:pt idx="1813">
                  <c:v>-1.41</c:v>
                </c:pt>
                <c:pt idx="1814">
                  <c:v>-1.39</c:v>
                </c:pt>
                <c:pt idx="1815">
                  <c:v>-1.37</c:v>
                </c:pt>
                <c:pt idx="1816">
                  <c:v>-1.35</c:v>
                </c:pt>
                <c:pt idx="1817">
                  <c:v>-1.31</c:v>
                </c:pt>
                <c:pt idx="1818">
                  <c:v>-1.27</c:v>
                </c:pt>
                <c:pt idx="1819">
                  <c:v>-1.25</c:v>
                </c:pt>
                <c:pt idx="1820">
                  <c:v>-1.24</c:v>
                </c:pt>
                <c:pt idx="1821">
                  <c:v>-1.26</c:v>
                </c:pt>
                <c:pt idx="1822">
                  <c:v>-1.3</c:v>
                </c:pt>
                <c:pt idx="1823">
                  <c:v>-1.34</c:v>
                </c:pt>
                <c:pt idx="1824">
                  <c:v>-1.39</c:v>
                </c:pt>
                <c:pt idx="1825">
                  <c:v>-1.46</c:v>
                </c:pt>
                <c:pt idx="1826">
                  <c:v>-1.51</c:v>
                </c:pt>
                <c:pt idx="1827">
                  <c:v>-1.57</c:v>
                </c:pt>
                <c:pt idx="1828">
                  <c:v>-1.65</c:v>
                </c:pt>
                <c:pt idx="1829">
                  <c:v>-1.77</c:v>
                </c:pt>
                <c:pt idx="1830">
                  <c:v>-1.91</c:v>
                </c:pt>
                <c:pt idx="1831">
                  <c:v>-2.08</c:v>
                </c:pt>
                <c:pt idx="1832">
                  <c:v>-2.2599999999999998</c:v>
                </c:pt>
                <c:pt idx="1833">
                  <c:v>-2.46</c:v>
                </c:pt>
                <c:pt idx="1834">
                  <c:v>-2.64</c:v>
                </c:pt>
                <c:pt idx="1835">
                  <c:v>-2.8</c:v>
                </c:pt>
                <c:pt idx="1836">
                  <c:v>-2.99</c:v>
                </c:pt>
                <c:pt idx="1837">
                  <c:v>-3.16</c:v>
                </c:pt>
                <c:pt idx="1838">
                  <c:v>-3.3</c:v>
                </c:pt>
                <c:pt idx="1839">
                  <c:v>-3.42</c:v>
                </c:pt>
                <c:pt idx="1840">
                  <c:v>-3.55</c:v>
                </c:pt>
                <c:pt idx="1841">
                  <c:v>-3.64</c:v>
                </c:pt>
                <c:pt idx="1842">
                  <c:v>-3.7</c:v>
                </c:pt>
                <c:pt idx="1843">
                  <c:v>-3.75</c:v>
                </c:pt>
                <c:pt idx="1844">
                  <c:v>-3.78</c:v>
                </c:pt>
                <c:pt idx="1845">
                  <c:v>-3.78</c:v>
                </c:pt>
                <c:pt idx="1846">
                  <c:v>-3.74</c:v>
                </c:pt>
                <c:pt idx="1847">
                  <c:v>-3.68</c:v>
                </c:pt>
                <c:pt idx="1848">
                  <c:v>-3.6</c:v>
                </c:pt>
                <c:pt idx="1849">
                  <c:v>-3.53</c:v>
                </c:pt>
                <c:pt idx="1850">
                  <c:v>-3.45</c:v>
                </c:pt>
                <c:pt idx="1851">
                  <c:v>-3.33</c:v>
                </c:pt>
                <c:pt idx="1852">
                  <c:v>-3.19</c:v>
                </c:pt>
                <c:pt idx="1853">
                  <c:v>-3.04</c:v>
                </c:pt>
                <c:pt idx="1854">
                  <c:v>-2.87</c:v>
                </c:pt>
                <c:pt idx="1855">
                  <c:v>-2.68</c:v>
                </c:pt>
                <c:pt idx="1856">
                  <c:v>-2.4900000000000002</c:v>
                </c:pt>
                <c:pt idx="1857">
                  <c:v>-2.2799999999999998</c:v>
                </c:pt>
                <c:pt idx="1858">
                  <c:v>-2.08</c:v>
                </c:pt>
                <c:pt idx="1859">
                  <c:v>-1.87</c:v>
                </c:pt>
                <c:pt idx="1860">
                  <c:v>-1.66</c:v>
                </c:pt>
                <c:pt idx="1861">
                  <c:v>-1.4</c:v>
                </c:pt>
                <c:pt idx="1862">
                  <c:v>-1.1499999999999999</c:v>
                </c:pt>
                <c:pt idx="1863">
                  <c:v>-0.89</c:v>
                </c:pt>
                <c:pt idx="1864">
                  <c:v>-0.61</c:v>
                </c:pt>
                <c:pt idx="1865">
                  <c:v>-0.28999999999999998</c:v>
                </c:pt>
                <c:pt idx="1866">
                  <c:v>0.06</c:v>
                </c:pt>
                <c:pt idx="1867">
                  <c:v>0.38</c:v>
                </c:pt>
                <c:pt idx="1868">
                  <c:v>0.7</c:v>
                </c:pt>
                <c:pt idx="1869">
                  <c:v>1.02</c:v>
                </c:pt>
                <c:pt idx="1870">
                  <c:v>1.33</c:v>
                </c:pt>
                <c:pt idx="1871">
                  <c:v>1.64</c:v>
                </c:pt>
                <c:pt idx="1872">
                  <c:v>1.95</c:v>
                </c:pt>
                <c:pt idx="1873">
                  <c:v>2.29</c:v>
                </c:pt>
                <c:pt idx="1874">
                  <c:v>2.64</c:v>
                </c:pt>
                <c:pt idx="1875">
                  <c:v>2.99</c:v>
                </c:pt>
                <c:pt idx="1876">
                  <c:v>3.27</c:v>
                </c:pt>
                <c:pt idx="1877">
                  <c:v>3.55</c:v>
                </c:pt>
                <c:pt idx="1878">
                  <c:v>3.8</c:v>
                </c:pt>
                <c:pt idx="1879">
                  <c:v>3.98</c:v>
                </c:pt>
                <c:pt idx="1880">
                  <c:v>4.13</c:v>
                </c:pt>
                <c:pt idx="1881">
                  <c:v>4.25</c:v>
                </c:pt>
                <c:pt idx="1882">
                  <c:v>4.32</c:v>
                </c:pt>
                <c:pt idx="1883">
                  <c:v>4.41</c:v>
                </c:pt>
                <c:pt idx="1884">
                  <c:v>4.47</c:v>
                </c:pt>
                <c:pt idx="1885">
                  <c:v>4.49</c:v>
                </c:pt>
                <c:pt idx="1886">
                  <c:v>4.4400000000000004</c:v>
                </c:pt>
                <c:pt idx="1887">
                  <c:v>4.3499999999999996</c:v>
                </c:pt>
                <c:pt idx="1888">
                  <c:v>4.22</c:v>
                </c:pt>
                <c:pt idx="1889">
                  <c:v>4.08</c:v>
                </c:pt>
                <c:pt idx="1890">
                  <c:v>3.92</c:v>
                </c:pt>
                <c:pt idx="1891">
                  <c:v>3.77</c:v>
                </c:pt>
                <c:pt idx="1892">
                  <c:v>3.62</c:v>
                </c:pt>
                <c:pt idx="1893">
                  <c:v>3.45</c:v>
                </c:pt>
                <c:pt idx="1894">
                  <c:v>3.28</c:v>
                </c:pt>
                <c:pt idx="1895">
                  <c:v>3.12</c:v>
                </c:pt>
                <c:pt idx="1896">
                  <c:v>2.95</c:v>
                </c:pt>
                <c:pt idx="1897">
                  <c:v>2.78</c:v>
                </c:pt>
                <c:pt idx="1898">
                  <c:v>2.61</c:v>
                </c:pt>
                <c:pt idx="1899">
                  <c:v>2.46</c:v>
                </c:pt>
                <c:pt idx="1900">
                  <c:v>2.35</c:v>
                </c:pt>
                <c:pt idx="1901">
                  <c:v>2.2400000000000002</c:v>
                </c:pt>
                <c:pt idx="1902">
                  <c:v>2.16</c:v>
                </c:pt>
                <c:pt idx="1903">
                  <c:v>2.1</c:v>
                </c:pt>
                <c:pt idx="1904">
                  <c:v>2.0699999999999998</c:v>
                </c:pt>
                <c:pt idx="1905">
                  <c:v>2.0499999999999998</c:v>
                </c:pt>
                <c:pt idx="1906">
                  <c:v>2</c:v>
                </c:pt>
                <c:pt idx="1907">
                  <c:v>1.96</c:v>
                </c:pt>
                <c:pt idx="1908">
                  <c:v>1.93</c:v>
                </c:pt>
                <c:pt idx="1909">
                  <c:v>1.95</c:v>
                </c:pt>
                <c:pt idx="1910">
                  <c:v>1.97</c:v>
                </c:pt>
                <c:pt idx="1911">
                  <c:v>2.0099999999999998</c:v>
                </c:pt>
                <c:pt idx="1912">
                  <c:v>2.06</c:v>
                </c:pt>
                <c:pt idx="1913">
                  <c:v>2.14</c:v>
                </c:pt>
                <c:pt idx="1914">
                  <c:v>2.2200000000000002</c:v>
                </c:pt>
                <c:pt idx="1915">
                  <c:v>2.2799999999999998</c:v>
                </c:pt>
                <c:pt idx="1916">
                  <c:v>2.33</c:v>
                </c:pt>
                <c:pt idx="1917">
                  <c:v>2.4</c:v>
                </c:pt>
                <c:pt idx="1918">
                  <c:v>2.4500000000000002</c:v>
                </c:pt>
                <c:pt idx="1919">
                  <c:v>2.5299999999999998</c:v>
                </c:pt>
                <c:pt idx="1920">
                  <c:v>2.6</c:v>
                </c:pt>
                <c:pt idx="1921">
                  <c:v>2.69</c:v>
                </c:pt>
                <c:pt idx="1922">
                  <c:v>2.74</c:v>
                </c:pt>
                <c:pt idx="1923">
                  <c:v>2.77</c:v>
                </c:pt>
                <c:pt idx="1924">
                  <c:v>2.76</c:v>
                </c:pt>
                <c:pt idx="1925">
                  <c:v>2.75</c:v>
                </c:pt>
                <c:pt idx="1926">
                  <c:v>2.7</c:v>
                </c:pt>
                <c:pt idx="1927">
                  <c:v>2.65</c:v>
                </c:pt>
                <c:pt idx="1928">
                  <c:v>2.59</c:v>
                </c:pt>
                <c:pt idx="1929">
                  <c:v>2.5099999999999998</c:v>
                </c:pt>
                <c:pt idx="1930">
                  <c:v>2.38</c:v>
                </c:pt>
                <c:pt idx="1931">
                  <c:v>2.2400000000000002</c:v>
                </c:pt>
                <c:pt idx="1932">
                  <c:v>2.06</c:v>
                </c:pt>
                <c:pt idx="1933">
                  <c:v>1.84</c:v>
                </c:pt>
                <c:pt idx="1934">
                  <c:v>1.61</c:v>
                </c:pt>
                <c:pt idx="1935">
                  <c:v>1.35</c:v>
                </c:pt>
                <c:pt idx="1936">
                  <c:v>1.08</c:v>
                </c:pt>
                <c:pt idx="1937">
                  <c:v>0.8</c:v>
                </c:pt>
                <c:pt idx="1938">
                  <c:v>0.49</c:v>
                </c:pt>
                <c:pt idx="1939">
                  <c:v>0.18</c:v>
                </c:pt>
                <c:pt idx="1940">
                  <c:v>-0.15</c:v>
                </c:pt>
                <c:pt idx="1941">
                  <c:v>-0.45</c:v>
                </c:pt>
                <c:pt idx="1942">
                  <c:v>-0.78</c:v>
                </c:pt>
                <c:pt idx="1943">
                  <c:v>-1.1100000000000001</c:v>
                </c:pt>
                <c:pt idx="1944">
                  <c:v>-1.43</c:v>
                </c:pt>
                <c:pt idx="1945">
                  <c:v>-1.74</c:v>
                </c:pt>
                <c:pt idx="1946">
                  <c:v>-2.0499999999999998</c:v>
                </c:pt>
                <c:pt idx="1947">
                  <c:v>-2.33</c:v>
                </c:pt>
                <c:pt idx="1948">
                  <c:v>-2.58</c:v>
                </c:pt>
                <c:pt idx="1949">
                  <c:v>-2.81</c:v>
                </c:pt>
                <c:pt idx="1950">
                  <c:v>-3.03</c:v>
                </c:pt>
                <c:pt idx="1951">
                  <c:v>-3.21</c:v>
                </c:pt>
                <c:pt idx="1952">
                  <c:v>-3.36</c:v>
                </c:pt>
                <c:pt idx="1953">
                  <c:v>-3.5</c:v>
                </c:pt>
                <c:pt idx="1954">
                  <c:v>-3.65</c:v>
                </c:pt>
                <c:pt idx="1955">
                  <c:v>-3.77</c:v>
                </c:pt>
                <c:pt idx="1956">
                  <c:v>-3.85</c:v>
                </c:pt>
                <c:pt idx="1957">
                  <c:v>-3.9</c:v>
                </c:pt>
                <c:pt idx="1958">
                  <c:v>-3.95</c:v>
                </c:pt>
                <c:pt idx="1959">
                  <c:v>-3.96</c:v>
                </c:pt>
                <c:pt idx="1960">
                  <c:v>-4.01</c:v>
                </c:pt>
                <c:pt idx="1961">
                  <c:v>-4.01</c:v>
                </c:pt>
                <c:pt idx="1962">
                  <c:v>-4.0199999999999996</c:v>
                </c:pt>
                <c:pt idx="1963">
                  <c:v>-3.99</c:v>
                </c:pt>
                <c:pt idx="1964">
                  <c:v>-3.95</c:v>
                </c:pt>
                <c:pt idx="1965">
                  <c:v>-3.91</c:v>
                </c:pt>
                <c:pt idx="1966">
                  <c:v>-3.85</c:v>
                </c:pt>
                <c:pt idx="1967">
                  <c:v>-3.76</c:v>
                </c:pt>
                <c:pt idx="1968">
                  <c:v>-3.65</c:v>
                </c:pt>
                <c:pt idx="1969">
                  <c:v>-3.51</c:v>
                </c:pt>
                <c:pt idx="1970">
                  <c:v>-3.32</c:v>
                </c:pt>
                <c:pt idx="1971">
                  <c:v>-3.11</c:v>
                </c:pt>
                <c:pt idx="1972">
                  <c:v>-2.89</c:v>
                </c:pt>
                <c:pt idx="1973">
                  <c:v>-2.68</c:v>
                </c:pt>
                <c:pt idx="1974">
                  <c:v>-2.42</c:v>
                </c:pt>
                <c:pt idx="1975">
                  <c:v>-2.14</c:v>
                </c:pt>
                <c:pt idx="1976">
                  <c:v>-1.79</c:v>
                </c:pt>
                <c:pt idx="1977">
                  <c:v>-1.39</c:v>
                </c:pt>
                <c:pt idx="1978">
                  <c:v>-1.01</c:v>
                </c:pt>
                <c:pt idx="1979">
                  <c:v>-0.59</c:v>
                </c:pt>
                <c:pt idx="1980">
                  <c:v>-0.19</c:v>
                </c:pt>
                <c:pt idx="1981">
                  <c:v>0.17</c:v>
                </c:pt>
                <c:pt idx="1982">
                  <c:v>0.57999999999999996</c:v>
                </c:pt>
                <c:pt idx="1983">
                  <c:v>0.99</c:v>
                </c:pt>
                <c:pt idx="1984">
                  <c:v>1.39</c:v>
                </c:pt>
                <c:pt idx="1985">
                  <c:v>1.84</c:v>
                </c:pt>
                <c:pt idx="1986">
                  <c:v>2.2799999999999998</c:v>
                </c:pt>
                <c:pt idx="1987">
                  <c:v>2.68</c:v>
                </c:pt>
                <c:pt idx="1988">
                  <c:v>3.04</c:v>
                </c:pt>
                <c:pt idx="1989">
                  <c:v>3.38</c:v>
                </c:pt>
                <c:pt idx="1990">
                  <c:v>3.67</c:v>
                </c:pt>
                <c:pt idx="1991">
                  <c:v>3.94</c:v>
                </c:pt>
                <c:pt idx="1992">
                  <c:v>4.1900000000000004</c:v>
                </c:pt>
                <c:pt idx="1993">
                  <c:v>4.41</c:v>
                </c:pt>
                <c:pt idx="1994">
                  <c:v>4.58</c:v>
                </c:pt>
                <c:pt idx="1995">
                  <c:v>4.7</c:v>
                </c:pt>
                <c:pt idx="1996">
                  <c:v>4.78</c:v>
                </c:pt>
                <c:pt idx="1997">
                  <c:v>4.78</c:v>
                </c:pt>
                <c:pt idx="1998">
                  <c:v>4.75</c:v>
                </c:pt>
                <c:pt idx="1999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0-304B-959C-988A77DB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50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B-5242-86C9-882F31EDCB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trajectory!$D$2:$D$3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trajectory!$E$2:$E$3</c:f>
              <c:numCache>
                <c:formatCode>General</c:formatCode>
                <c:ptCount val="2"/>
                <c:pt idx="0">
                  <c:v>-1389.5711821999987</c:v>
                </c:pt>
                <c:pt idx="1">
                  <c:v>-1389.5711821999987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B-5242-86C9-882F31ED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trajectory!$A$7:$A$2006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trajectory!$B$7:$B$2006</c:f>
              <c:numCache>
                <c:formatCode>0.00</c:formatCode>
                <c:ptCount val="2000"/>
                <c:pt idx="0">
                  <c:v>-1383.6321</c:v>
                </c:pt>
                <c:pt idx="1">
                  <c:v>-1383.24</c:v>
                </c:pt>
                <c:pt idx="2">
                  <c:v>-1383.3269</c:v>
                </c:pt>
                <c:pt idx="3">
                  <c:v>-1383.432</c:v>
                </c:pt>
                <c:pt idx="4">
                  <c:v>-1383.5522000000001</c:v>
                </c:pt>
                <c:pt idx="5">
                  <c:v>-1383.6856</c:v>
                </c:pt>
                <c:pt idx="6">
                  <c:v>-1383.8285000000001</c:v>
                </c:pt>
                <c:pt idx="7">
                  <c:v>-1383.9774</c:v>
                </c:pt>
                <c:pt idx="8">
                  <c:v>-1384.1294</c:v>
                </c:pt>
                <c:pt idx="9">
                  <c:v>-1384.2833000000001</c:v>
                </c:pt>
                <c:pt idx="10">
                  <c:v>-1384.4373000000001</c:v>
                </c:pt>
                <c:pt idx="11">
                  <c:v>-1384.5920000000001</c:v>
                </c:pt>
                <c:pt idx="12">
                  <c:v>-1384.7469000000001</c:v>
                </c:pt>
                <c:pt idx="13">
                  <c:v>-1384.902</c:v>
                </c:pt>
                <c:pt idx="14">
                  <c:v>-1385.059</c:v>
                </c:pt>
                <c:pt idx="15">
                  <c:v>-1385.2176999999999</c:v>
                </c:pt>
                <c:pt idx="16">
                  <c:v>-1385.3784000000001</c:v>
                </c:pt>
                <c:pt idx="17">
                  <c:v>-1385.5416</c:v>
                </c:pt>
                <c:pt idx="18">
                  <c:v>-1385.7077999999999</c:v>
                </c:pt>
                <c:pt idx="19">
                  <c:v>-1385.8764000000001</c:v>
                </c:pt>
                <c:pt idx="20">
                  <c:v>-1386.0474999999999</c:v>
                </c:pt>
                <c:pt idx="21">
                  <c:v>-1386.2203999999999</c:v>
                </c:pt>
                <c:pt idx="22">
                  <c:v>-1386.3948</c:v>
                </c:pt>
                <c:pt idx="23">
                  <c:v>-1386.5704000000001</c:v>
                </c:pt>
                <c:pt idx="24">
                  <c:v>-1386.7469000000001</c:v>
                </c:pt>
                <c:pt idx="25">
                  <c:v>-1386.9241999999999</c:v>
                </c:pt>
                <c:pt idx="26">
                  <c:v>-1387.1023</c:v>
                </c:pt>
                <c:pt idx="27">
                  <c:v>-1387.2816</c:v>
                </c:pt>
                <c:pt idx="28">
                  <c:v>-1387.4622999999999</c:v>
                </c:pt>
                <c:pt idx="29">
                  <c:v>-1387.6443999999999</c:v>
                </c:pt>
                <c:pt idx="30">
                  <c:v>-1387.8276000000001</c:v>
                </c:pt>
                <c:pt idx="31">
                  <c:v>-1388.0115000000001</c:v>
                </c:pt>
                <c:pt idx="32">
                  <c:v>-1388.1955</c:v>
                </c:pt>
                <c:pt idx="33">
                  <c:v>-1388.3776</c:v>
                </c:pt>
                <c:pt idx="34">
                  <c:v>-1388.5571</c:v>
                </c:pt>
                <c:pt idx="35">
                  <c:v>-1388.7329999999999</c:v>
                </c:pt>
                <c:pt idx="36">
                  <c:v>-1388.9023999999999</c:v>
                </c:pt>
                <c:pt idx="37">
                  <c:v>-1389.0625</c:v>
                </c:pt>
                <c:pt idx="38">
                  <c:v>-1389.2119</c:v>
                </c:pt>
                <c:pt idx="39">
                  <c:v>-1389.3471</c:v>
                </c:pt>
                <c:pt idx="40">
                  <c:v>-1389.4670000000001</c:v>
                </c:pt>
                <c:pt idx="41">
                  <c:v>-1389.57</c:v>
                </c:pt>
                <c:pt idx="42">
                  <c:v>-1389.655</c:v>
                </c:pt>
                <c:pt idx="43">
                  <c:v>-1389.7212999999999</c:v>
                </c:pt>
                <c:pt idx="44">
                  <c:v>-1389.7686000000001</c:v>
                </c:pt>
                <c:pt idx="45">
                  <c:v>-1389.7982999999999</c:v>
                </c:pt>
                <c:pt idx="46">
                  <c:v>-1389.8116</c:v>
                </c:pt>
                <c:pt idx="47">
                  <c:v>-1389.8103000000001</c:v>
                </c:pt>
                <c:pt idx="48">
                  <c:v>-1389.7965999999999</c:v>
                </c:pt>
                <c:pt idx="49">
                  <c:v>-1389.7736</c:v>
                </c:pt>
                <c:pt idx="50">
                  <c:v>-1389.7436</c:v>
                </c:pt>
                <c:pt idx="51">
                  <c:v>-1389.7099000000001</c:v>
                </c:pt>
                <c:pt idx="52">
                  <c:v>-1389.6755000000001</c:v>
                </c:pt>
                <c:pt idx="53">
                  <c:v>-1389.6431</c:v>
                </c:pt>
                <c:pt idx="54">
                  <c:v>-1389.6155000000001</c:v>
                </c:pt>
                <c:pt idx="55">
                  <c:v>-1389.5953</c:v>
                </c:pt>
                <c:pt idx="56">
                  <c:v>-1389.5844</c:v>
                </c:pt>
                <c:pt idx="57">
                  <c:v>-1389.5841</c:v>
                </c:pt>
                <c:pt idx="58">
                  <c:v>-1389.5956000000001</c:v>
                </c:pt>
                <c:pt idx="59">
                  <c:v>-1389.6187</c:v>
                </c:pt>
                <c:pt idx="60">
                  <c:v>-1389.6532999999999</c:v>
                </c:pt>
                <c:pt idx="61">
                  <c:v>-1389.6989000000001</c:v>
                </c:pt>
                <c:pt idx="62">
                  <c:v>-1389.7542000000001</c:v>
                </c:pt>
                <c:pt idx="63">
                  <c:v>-1389.8172</c:v>
                </c:pt>
                <c:pt idx="64">
                  <c:v>-1389.8864000000001</c:v>
                </c:pt>
                <c:pt idx="65">
                  <c:v>-1389.9602</c:v>
                </c:pt>
                <c:pt idx="66">
                  <c:v>-1390.0359000000001</c:v>
                </c:pt>
                <c:pt idx="67">
                  <c:v>-1390.1106</c:v>
                </c:pt>
                <c:pt idx="68">
                  <c:v>-1390.1822999999999</c:v>
                </c:pt>
                <c:pt idx="69">
                  <c:v>-1390.2505000000001</c:v>
                </c:pt>
                <c:pt idx="70">
                  <c:v>-1390.3108</c:v>
                </c:pt>
                <c:pt idx="71">
                  <c:v>-1390.3628000000001</c:v>
                </c:pt>
                <c:pt idx="72">
                  <c:v>-1390.4060999999999</c:v>
                </c:pt>
                <c:pt idx="73">
                  <c:v>-1390.4399000000001</c:v>
                </c:pt>
                <c:pt idx="74">
                  <c:v>-1390.4638</c:v>
                </c:pt>
                <c:pt idx="75">
                  <c:v>-1390.4773</c:v>
                </c:pt>
                <c:pt idx="76">
                  <c:v>-1390.4820999999999</c:v>
                </c:pt>
                <c:pt idx="77">
                  <c:v>-1390.4789000000001</c:v>
                </c:pt>
                <c:pt idx="78">
                  <c:v>-1390.4689000000001</c:v>
                </c:pt>
                <c:pt idx="79">
                  <c:v>-1390.4544000000001</c:v>
                </c:pt>
                <c:pt idx="80">
                  <c:v>-1390.4374</c:v>
                </c:pt>
                <c:pt idx="81">
                  <c:v>-1390.42</c:v>
                </c:pt>
                <c:pt idx="82">
                  <c:v>-1390.4041</c:v>
                </c:pt>
                <c:pt idx="83">
                  <c:v>-1390.3919000000001</c:v>
                </c:pt>
                <c:pt idx="84">
                  <c:v>-1390.3851</c:v>
                </c:pt>
                <c:pt idx="85">
                  <c:v>-1390.3855000000001</c:v>
                </c:pt>
                <c:pt idx="86">
                  <c:v>-1390.3938000000001</c:v>
                </c:pt>
                <c:pt idx="87">
                  <c:v>-1390.4109000000001</c:v>
                </c:pt>
                <c:pt idx="88">
                  <c:v>-1390.4371000000001</c:v>
                </c:pt>
                <c:pt idx="89">
                  <c:v>-1390.4716000000001</c:v>
                </c:pt>
                <c:pt idx="90">
                  <c:v>-1390.5145</c:v>
                </c:pt>
                <c:pt idx="91">
                  <c:v>-1390.5651</c:v>
                </c:pt>
                <c:pt idx="92">
                  <c:v>-1390.6215999999999</c:v>
                </c:pt>
                <c:pt idx="93">
                  <c:v>-1390.6831999999999</c:v>
                </c:pt>
                <c:pt idx="94">
                  <c:v>-1390.7485999999999</c:v>
                </c:pt>
                <c:pt idx="95">
                  <c:v>-1390.8163</c:v>
                </c:pt>
                <c:pt idx="96">
                  <c:v>-1390.8849</c:v>
                </c:pt>
                <c:pt idx="97">
                  <c:v>-1390.9522999999999</c:v>
                </c:pt>
                <c:pt idx="98">
                  <c:v>-1391.0169000000001</c:v>
                </c:pt>
                <c:pt idx="99">
                  <c:v>-1391.0771999999999</c:v>
                </c:pt>
                <c:pt idx="100">
                  <c:v>-1391.1315999999999</c:v>
                </c:pt>
                <c:pt idx="101">
                  <c:v>-1391.1786</c:v>
                </c:pt>
                <c:pt idx="102">
                  <c:v>-1391.2167999999999</c:v>
                </c:pt>
                <c:pt idx="103">
                  <c:v>-1391.2452000000001</c:v>
                </c:pt>
                <c:pt idx="104">
                  <c:v>-1391.2621999999999</c:v>
                </c:pt>
                <c:pt idx="105">
                  <c:v>-1391.2665</c:v>
                </c:pt>
                <c:pt idx="106">
                  <c:v>-1391.2574999999999</c:v>
                </c:pt>
                <c:pt idx="107">
                  <c:v>-1391.2345</c:v>
                </c:pt>
                <c:pt idx="108">
                  <c:v>-1391.1967999999999</c:v>
                </c:pt>
                <c:pt idx="109">
                  <c:v>-1391.1442</c:v>
                </c:pt>
                <c:pt idx="110">
                  <c:v>-1391.0767000000001</c:v>
                </c:pt>
                <c:pt idx="111">
                  <c:v>-1390.9938</c:v>
                </c:pt>
                <c:pt idx="112">
                  <c:v>-1390.8955000000001</c:v>
                </c:pt>
                <c:pt idx="113">
                  <c:v>-1390.7826</c:v>
                </c:pt>
                <c:pt idx="114">
                  <c:v>-1390.6559999999999</c:v>
                </c:pt>
                <c:pt idx="115">
                  <c:v>-1390.5169000000001</c:v>
                </c:pt>
                <c:pt idx="116">
                  <c:v>-1390.3664000000001</c:v>
                </c:pt>
                <c:pt idx="117">
                  <c:v>-1390.2066</c:v>
                </c:pt>
                <c:pt idx="118">
                  <c:v>-1390.0391</c:v>
                </c:pt>
                <c:pt idx="119">
                  <c:v>-1389.8658</c:v>
                </c:pt>
                <c:pt idx="120">
                  <c:v>-1389.69</c:v>
                </c:pt>
                <c:pt idx="121">
                  <c:v>-1389.5130999999999</c:v>
                </c:pt>
                <c:pt idx="122">
                  <c:v>-1389.3378</c:v>
                </c:pt>
                <c:pt idx="123">
                  <c:v>-1389.1661999999999</c:v>
                </c:pt>
                <c:pt idx="124">
                  <c:v>-1389.0006000000001</c:v>
                </c:pt>
                <c:pt idx="125">
                  <c:v>-1388.8424</c:v>
                </c:pt>
                <c:pt idx="126">
                  <c:v>-1388.6931</c:v>
                </c:pt>
                <c:pt idx="127">
                  <c:v>-1388.5536</c:v>
                </c:pt>
                <c:pt idx="128">
                  <c:v>-1388.4245000000001</c:v>
                </c:pt>
                <c:pt idx="129">
                  <c:v>-1388.3058000000001</c:v>
                </c:pt>
                <c:pt idx="130">
                  <c:v>-1388.1974</c:v>
                </c:pt>
                <c:pt idx="131">
                  <c:v>-1388.0985000000001</c:v>
                </c:pt>
                <c:pt idx="132">
                  <c:v>-1388.0083</c:v>
                </c:pt>
                <c:pt idx="133">
                  <c:v>-1387.9249</c:v>
                </c:pt>
                <c:pt idx="134">
                  <c:v>-1387.8472999999999</c:v>
                </c:pt>
                <c:pt idx="135">
                  <c:v>-1387.7736</c:v>
                </c:pt>
                <c:pt idx="136">
                  <c:v>-1387.7028</c:v>
                </c:pt>
                <c:pt idx="137">
                  <c:v>-1387.6332</c:v>
                </c:pt>
                <c:pt idx="138">
                  <c:v>-1387.5623000000001</c:v>
                </c:pt>
                <c:pt idx="139">
                  <c:v>-1387.489</c:v>
                </c:pt>
                <c:pt idx="140">
                  <c:v>-1387.4122</c:v>
                </c:pt>
                <c:pt idx="141">
                  <c:v>-1387.3307</c:v>
                </c:pt>
                <c:pt idx="142">
                  <c:v>-1387.2437</c:v>
                </c:pt>
                <c:pt idx="143">
                  <c:v>-1387.1505999999999</c:v>
                </c:pt>
                <c:pt idx="144">
                  <c:v>-1387.0519999999999</c:v>
                </c:pt>
                <c:pt idx="145">
                  <c:v>-1386.9480000000001</c:v>
                </c:pt>
                <c:pt idx="146">
                  <c:v>-1386.8389999999999</c:v>
                </c:pt>
                <c:pt idx="147">
                  <c:v>-1386.7262000000001</c:v>
                </c:pt>
                <c:pt idx="148">
                  <c:v>-1386.6112000000001</c:v>
                </c:pt>
                <c:pt idx="149">
                  <c:v>-1386.4956</c:v>
                </c:pt>
                <c:pt idx="150">
                  <c:v>-1386.3818000000001</c:v>
                </c:pt>
                <c:pt idx="151">
                  <c:v>-1386.2715000000001</c:v>
                </c:pt>
                <c:pt idx="152">
                  <c:v>-1386.1668999999999</c:v>
                </c:pt>
                <c:pt idx="153">
                  <c:v>-1386.0697</c:v>
                </c:pt>
                <c:pt idx="154">
                  <c:v>-1385.9819</c:v>
                </c:pt>
                <c:pt idx="155">
                  <c:v>-1385.904</c:v>
                </c:pt>
                <c:pt idx="156">
                  <c:v>-1385.8361</c:v>
                </c:pt>
                <c:pt idx="157">
                  <c:v>-1385.7778000000001</c:v>
                </c:pt>
                <c:pt idx="158">
                  <c:v>-1385.7282</c:v>
                </c:pt>
                <c:pt idx="159">
                  <c:v>-1385.6849</c:v>
                </c:pt>
                <c:pt idx="160">
                  <c:v>-1385.6455000000001</c:v>
                </c:pt>
                <c:pt idx="161">
                  <c:v>-1385.6074000000001</c:v>
                </c:pt>
                <c:pt idx="162">
                  <c:v>-1385.5685000000001</c:v>
                </c:pt>
                <c:pt idx="163">
                  <c:v>-1385.5260000000001</c:v>
                </c:pt>
                <c:pt idx="164">
                  <c:v>-1385.4784999999999</c:v>
                </c:pt>
                <c:pt idx="165">
                  <c:v>-1385.4251999999999</c:v>
                </c:pt>
                <c:pt idx="166">
                  <c:v>-1385.3664000000001</c:v>
                </c:pt>
                <c:pt idx="167">
                  <c:v>-1385.3032000000001</c:v>
                </c:pt>
                <c:pt idx="168">
                  <c:v>-1385.2374</c:v>
                </c:pt>
                <c:pt idx="169">
                  <c:v>-1385.1708000000001</c:v>
                </c:pt>
                <c:pt idx="170">
                  <c:v>-1385.1065000000001</c:v>
                </c:pt>
                <c:pt idx="171">
                  <c:v>-1385.0467000000001</c:v>
                </c:pt>
                <c:pt idx="172">
                  <c:v>-1384.9945</c:v>
                </c:pt>
                <c:pt idx="173">
                  <c:v>-1384.9522999999999</c:v>
                </c:pt>
                <c:pt idx="174">
                  <c:v>-1384.923</c:v>
                </c:pt>
                <c:pt idx="175">
                  <c:v>-1384.9087</c:v>
                </c:pt>
                <c:pt idx="176">
                  <c:v>-1384.9103</c:v>
                </c:pt>
                <c:pt idx="177">
                  <c:v>-1384.9291000000001</c:v>
                </c:pt>
                <c:pt idx="178">
                  <c:v>-1384.9659999999999</c:v>
                </c:pt>
                <c:pt idx="179">
                  <c:v>-1385.0213000000001</c:v>
                </c:pt>
                <c:pt idx="180">
                  <c:v>-1385.0945999999999</c:v>
                </c:pt>
                <c:pt idx="181">
                  <c:v>-1385.1859999999999</c:v>
                </c:pt>
                <c:pt idx="182">
                  <c:v>-1385.2947999999999</c:v>
                </c:pt>
                <c:pt idx="183">
                  <c:v>-1385.4201</c:v>
                </c:pt>
                <c:pt idx="184">
                  <c:v>-1385.5609999999999</c:v>
                </c:pt>
                <c:pt idx="185">
                  <c:v>-1385.7162000000001</c:v>
                </c:pt>
                <c:pt idx="186">
                  <c:v>-1385.8841</c:v>
                </c:pt>
                <c:pt idx="187">
                  <c:v>-1386.0637999999999</c:v>
                </c:pt>
                <c:pt idx="188">
                  <c:v>-1386.2534000000001</c:v>
                </c:pt>
                <c:pt idx="189">
                  <c:v>-1386.451</c:v>
                </c:pt>
                <c:pt idx="190">
                  <c:v>-1386.6545000000001</c:v>
                </c:pt>
                <c:pt idx="191">
                  <c:v>-1386.8622</c:v>
                </c:pt>
                <c:pt idx="192">
                  <c:v>-1387.0724</c:v>
                </c:pt>
                <c:pt idx="193">
                  <c:v>-1387.2832000000001</c:v>
                </c:pt>
                <c:pt idx="194">
                  <c:v>-1387.4930999999999</c:v>
                </c:pt>
                <c:pt idx="195">
                  <c:v>-1387.7007000000001</c:v>
                </c:pt>
                <c:pt idx="196">
                  <c:v>-1387.9047</c:v>
                </c:pt>
                <c:pt idx="197">
                  <c:v>-1388.1039000000001</c:v>
                </c:pt>
                <c:pt idx="198">
                  <c:v>-1388.2979</c:v>
                </c:pt>
                <c:pt idx="199">
                  <c:v>-1388.4864</c:v>
                </c:pt>
                <c:pt idx="200">
                  <c:v>-1388.6694</c:v>
                </c:pt>
                <c:pt idx="201">
                  <c:v>-1388.8472999999999</c:v>
                </c:pt>
                <c:pt idx="202">
                  <c:v>-1389.0201999999999</c:v>
                </c:pt>
                <c:pt idx="203">
                  <c:v>-1389.1884</c:v>
                </c:pt>
                <c:pt idx="204">
                  <c:v>-1389.3525</c:v>
                </c:pt>
                <c:pt idx="205">
                  <c:v>-1389.5130999999999</c:v>
                </c:pt>
                <c:pt idx="206">
                  <c:v>-1389.6705999999999</c:v>
                </c:pt>
                <c:pt idx="207">
                  <c:v>-1389.825</c:v>
                </c:pt>
                <c:pt idx="208">
                  <c:v>-1389.9765</c:v>
                </c:pt>
                <c:pt idx="209">
                  <c:v>-1390.1256000000001</c:v>
                </c:pt>
                <c:pt idx="210">
                  <c:v>-1390.2714000000001</c:v>
                </c:pt>
                <c:pt idx="211">
                  <c:v>-1390.4132</c:v>
                </c:pt>
                <c:pt idx="212">
                  <c:v>-1390.5510999999999</c:v>
                </c:pt>
                <c:pt idx="213">
                  <c:v>-1390.6847</c:v>
                </c:pt>
                <c:pt idx="214">
                  <c:v>-1390.8136</c:v>
                </c:pt>
                <c:pt idx="215">
                  <c:v>-1390.9374</c:v>
                </c:pt>
                <c:pt idx="216">
                  <c:v>-1391.0546999999999</c:v>
                </c:pt>
                <c:pt idx="217">
                  <c:v>-1391.1652999999999</c:v>
                </c:pt>
                <c:pt idx="218">
                  <c:v>-1391.2684999999999</c:v>
                </c:pt>
                <c:pt idx="219">
                  <c:v>-1391.3635999999999</c:v>
                </c:pt>
                <c:pt idx="220">
                  <c:v>-1391.4495999999999</c:v>
                </c:pt>
                <c:pt idx="221">
                  <c:v>-1391.5262</c:v>
                </c:pt>
                <c:pt idx="222">
                  <c:v>-1391.5925999999999</c:v>
                </c:pt>
                <c:pt idx="223">
                  <c:v>-1391.6481000000001</c:v>
                </c:pt>
                <c:pt idx="224">
                  <c:v>-1391.6918000000001</c:v>
                </c:pt>
                <c:pt idx="225">
                  <c:v>-1391.7228</c:v>
                </c:pt>
                <c:pt idx="226">
                  <c:v>-1391.7399</c:v>
                </c:pt>
                <c:pt idx="227">
                  <c:v>-1391.7430999999999</c:v>
                </c:pt>
                <c:pt idx="228">
                  <c:v>-1391.7317</c:v>
                </c:pt>
                <c:pt idx="229">
                  <c:v>-1391.7054000000001</c:v>
                </c:pt>
                <c:pt idx="230">
                  <c:v>-1391.6643999999999</c:v>
                </c:pt>
                <c:pt idx="231">
                  <c:v>-1391.6090999999999</c:v>
                </c:pt>
                <c:pt idx="232">
                  <c:v>-1391.5404000000001</c:v>
                </c:pt>
                <c:pt idx="233">
                  <c:v>-1391.4588000000001</c:v>
                </c:pt>
                <c:pt idx="234">
                  <c:v>-1391.3662999999999</c:v>
                </c:pt>
                <c:pt idx="235">
                  <c:v>-1391.2655</c:v>
                </c:pt>
                <c:pt idx="236">
                  <c:v>-1391.1584</c:v>
                </c:pt>
                <c:pt idx="237">
                  <c:v>-1391.0469000000001</c:v>
                </c:pt>
                <c:pt idx="238">
                  <c:v>-1390.9341999999999</c:v>
                </c:pt>
                <c:pt idx="239">
                  <c:v>-1390.8231000000001</c:v>
                </c:pt>
                <c:pt idx="240">
                  <c:v>-1390.7168999999999</c:v>
                </c:pt>
                <c:pt idx="241">
                  <c:v>-1390.6185</c:v>
                </c:pt>
                <c:pt idx="242">
                  <c:v>-1390.5298</c:v>
                </c:pt>
                <c:pt idx="243">
                  <c:v>-1390.4537</c:v>
                </c:pt>
                <c:pt idx="244">
                  <c:v>-1390.3918000000001</c:v>
                </c:pt>
                <c:pt idx="245">
                  <c:v>-1390.3449000000001</c:v>
                </c:pt>
                <c:pt idx="246">
                  <c:v>-1390.3134</c:v>
                </c:pt>
                <c:pt idx="247">
                  <c:v>-1390.2988</c:v>
                </c:pt>
                <c:pt idx="248">
                  <c:v>-1390.3008</c:v>
                </c:pt>
                <c:pt idx="249">
                  <c:v>-1390.3187</c:v>
                </c:pt>
                <c:pt idx="250">
                  <c:v>-1390.3520000000001</c:v>
                </c:pt>
                <c:pt idx="251">
                  <c:v>-1390.3991000000001</c:v>
                </c:pt>
                <c:pt idx="252">
                  <c:v>-1390.4579000000001</c:v>
                </c:pt>
                <c:pt idx="253">
                  <c:v>-1390.5265999999999</c:v>
                </c:pt>
                <c:pt idx="254">
                  <c:v>-1390.6010000000001</c:v>
                </c:pt>
                <c:pt idx="255">
                  <c:v>-1390.6792</c:v>
                </c:pt>
                <c:pt idx="256">
                  <c:v>-1390.759</c:v>
                </c:pt>
                <c:pt idx="257">
                  <c:v>-1390.8373999999999</c:v>
                </c:pt>
                <c:pt idx="258">
                  <c:v>-1390.9114999999999</c:v>
                </c:pt>
                <c:pt idx="259">
                  <c:v>-1390.9783</c:v>
                </c:pt>
                <c:pt idx="260">
                  <c:v>-1391.0355999999999</c:v>
                </c:pt>
                <c:pt idx="261">
                  <c:v>-1391.0820000000001</c:v>
                </c:pt>
                <c:pt idx="262">
                  <c:v>-1391.1161</c:v>
                </c:pt>
                <c:pt idx="263">
                  <c:v>-1391.1366</c:v>
                </c:pt>
                <c:pt idx="264">
                  <c:v>-1391.1424</c:v>
                </c:pt>
                <c:pt idx="265">
                  <c:v>-1391.1335999999999</c:v>
                </c:pt>
                <c:pt idx="266">
                  <c:v>-1391.11</c:v>
                </c:pt>
                <c:pt idx="267">
                  <c:v>-1391.0717999999999</c:v>
                </c:pt>
                <c:pt idx="268">
                  <c:v>-1391.0197000000001</c:v>
                </c:pt>
                <c:pt idx="269">
                  <c:v>-1390.9547</c:v>
                </c:pt>
                <c:pt idx="270">
                  <c:v>-1390.8786</c:v>
                </c:pt>
                <c:pt idx="271">
                  <c:v>-1390.7927</c:v>
                </c:pt>
                <c:pt idx="272">
                  <c:v>-1390.6985</c:v>
                </c:pt>
                <c:pt idx="273">
                  <c:v>-1390.5981999999999</c:v>
                </c:pt>
                <c:pt idx="274">
                  <c:v>-1390.4931999999999</c:v>
                </c:pt>
                <c:pt idx="275">
                  <c:v>-1390.3856000000001</c:v>
                </c:pt>
                <c:pt idx="276">
                  <c:v>-1390.2769000000001</c:v>
                </c:pt>
                <c:pt idx="277">
                  <c:v>-1390.1686</c:v>
                </c:pt>
                <c:pt idx="278">
                  <c:v>-1390.0617999999999</c:v>
                </c:pt>
                <c:pt idx="279">
                  <c:v>-1389.9589000000001</c:v>
                </c:pt>
                <c:pt idx="280">
                  <c:v>-1389.8594000000001</c:v>
                </c:pt>
                <c:pt idx="281">
                  <c:v>-1389.7641000000001</c:v>
                </c:pt>
                <c:pt idx="282">
                  <c:v>-1389.674</c:v>
                </c:pt>
                <c:pt idx="283">
                  <c:v>-1389.5893000000001</c:v>
                </c:pt>
                <c:pt idx="284">
                  <c:v>-1389.5099</c:v>
                </c:pt>
                <c:pt idx="285">
                  <c:v>-1389.4358</c:v>
                </c:pt>
                <c:pt idx="286">
                  <c:v>-1389.3659</c:v>
                </c:pt>
                <c:pt idx="287">
                  <c:v>-1389.2998</c:v>
                </c:pt>
                <c:pt idx="288">
                  <c:v>-1389.2375999999999</c:v>
                </c:pt>
                <c:pt idx="289">
                  <c:v>-1389.1790000000001</c:v>
                </c:pt>
                <c:pt idx="290">
                  <c:v>-1389.1232</c:v>
                </c:pt>
                <c:pt idx="291">
                  <c:v>-1389.07</c:v>
                </c:pt>
                <c:pt idx="292">
                  <c:v>-1389.0184999999999</c:v>
                </c:pt>
                <c:pt idx="293">
                  <c:v>-1388.9685999999999</c:v>
                </c:pt>
                <c:pt idx="294">
                  <c:v>-1388.9199000000001</c:v>
                </c:pt>
                <c:pt idx="295">
                  <c:v>-1388.8724</c:v>
                </c:pt>
                <c:pt idx="296">
                  <c:v>-1388.8261</c:v>
                </c:pt>
                <c:pt idx="297">
                  <c:v>-1388.7805000000001</c:v>
                </c:pt>
                <c:pt idx="298">
                  <c:v>-1388.7357</c:v>
                </c:pt>
                <c:pt idx="299">
                  <c:v>-1388.6916000000001</c:v>
                </c:pt>
                <c:pt idx="300">
                  <c:v>-1388.6481000000001</c:v>
                </c:pt>
                <c:pt idx="301">
                  <c:v>-1388.6052</c:v>
                </c:pt>
                <c:pt idx="302">
                  <c:v>-1388.5642</c:v>
                </c:pt>
                <c:pt idx="303">
                  <c:v>-1388.5252</c:v>
                </c:pt>
                <c:pt idx="304">
                  <c:v>-1388.4889000000001</c:v>
                </c:pt>
                <c:pt idx="305">
                  <c:v>-1388.4559999999999</c:v>
                </c:pt>
                <c:pt idx="306">
                  <c:v>-1388.4281000000001</c:v>
                </c:pt>
                <c:pt idx="307">
                  <c:v>-1388.4060999999999</c:v>
                </c:pt>
                <c:pt idx="308">
                  <c:v>-1388.3905999999999</c:v>
                </c:pt>
                <c:pt idx="309">
                  <c:v>-1388.3841</c:v>
                </c:pt>
                <c:pt idx="310">
                  <c:v>-1388.3875</c:v>
                </c:pt>
                <c:pt idx="311">
                  <c:v>-1388.4019000000001</c:v>
                </c:pt>
                <c:pt idx="312">
                  <c:v>-1388.4277</c:v>
                </c:pt>
                <c:pt idx="313">
                  <c:v>-1388.4657999999999</c:v>
                </c:pt>
                <c:pt idx="314">
                  <c:v>-1388.5157999999999</c:v>
                </c:pt>
                <c:pt idx="315">
                  <c:v>-1388.5769</c:v>
                </c:pt>
                <c:pt idx="316">
                  <c:v>-1388.6486</c:v>
                </c:pt>
                <c:pt idx="317">
                  <c:v>-1388.7299</c:v>
                </c:pt>
                <c:pt idx="318">
                  <c:v>-1388.8188</c:v>
                </c:pt>
                <c:pt idx="319">
                  <c:v>-1388.9131</c:v>
                </c:pt>
                <c:pt idx="320">
                  <c:v>-1389.01</c:v>
                </c:pt>
                <c:pt idx="321">
                  <c:v>-1389.1068</c:v>
                </c:pt>
                <c:pt idx="322">
                  <c:v>-1389.2016000000001</c:v>
                </c:pt>
                <c:pt idx="323">
                  <c:v>-1389.2919999999999</c:v>
                </c:pt>
                <c:pt idx="324">
                  <c:v>-1389.3751</c:v>
                </c:pt>
                <c:pt idx="325">
                  <c:v>-1389.4485999999999</c:v>
                </c:pt>
                <c:pt idx="326">
                  <c:v>-1389.5107</c:v>
                </c:pt>
                <c:pt idx="327">
                  <c:v>-1389.56</c:v>
                </c:pt>
                <c:pt idx="328">
                  <c:v>-1389.5956000000001</c:v>
                </c:pt>
                <c:pt idx="329">
                  <c:v>-1389.6171999999999</c:v>
                </c:pt>
                <c:pt idx="330">
                  <c:v>-1389.6247000000001</c:v>
                </c:pt>
                <c:pt idx="331">
                  <c:v>-1389.6184000000001</c:v>
                </c:pt>
                <c:pt idx="332">
                  <c:v>-1389.5993000000001</c:v>
                </c:pt>
                <c:pt idx="333">
                  <c:v>-1389.5694000000001</c:v>
                </c:pt>
                <c:pt idx="334">
                  <c:v>-1389.5297</c:v>
                </c:pt>
                <c:pt idx="335">
                  <c:v>-1389.4827</c:v>
                </c:pt>
                <c:pt idx="336">
                  <c:v>-1389.4304999999999</c:v>
                </c:pt>
                <c:pt idx="337">
                  <c:v>-1389.3753999999999</c:v>
                </c:pt>
                <c:pt idx="338">
                  <c:v>-1389.3202000000001</c:v>
                </c:pt>
                <c:pt idx="339">
                  <c:v>-1389.2674</c:v>
                </c:pt>
                <c:pt idx="340">
                  <c:v>-1389.2181</c:v>
                </c:pt>
                <c:pt idx="341">
                  <c:v>-1389.1736000000001</c:v>
                </c:pt>
                <c:pt idx="342">
                  <c:v>-1389.1356000000001</c:v>
                </c:pt>
                <c:pt idx="343">
                  <c:v>-1389.105</c:v>
                </c:pt>
                <c:pt idx="344">
                  <c:v>-1389.0815</c:v>
                </c:pt>
                <c:pt idx="345">
                  <c:v>-1389.0645999999999</c:v>
                </c:pt>
                <c:pt idx="346">
                  <c:v>-1389.0532000000001</c:v>
                </c:pt>
                <c:pt idx="347">
                  <c:v>-1389.0472</c:v>
                </c:pt>
                <c:pt idx="348">
                  <c:v>-1389.046</c:v>
                </c:pt>
                <c:pt idx="349">
                  <c:v>-1389.0483999999999</c:v>
                </c:pt>
                <c:pt idx="350">
                  <c:v>-1389.0530000000001</c:v>
                </c:pt>
                <c:pt idx="351">
                  <c:v>-1389.0596</c:v>
                </c:pt>
                <c:pt idx="352">
                  <c:v>-1389.068</c:v>
                </c:pt>
                <c:pt idx="353">
                  <c:v>-1389.0776000000001</c:v>
                </c:pt>
                <c:pt idx="354">
                  <c:v>-1389.0877</c:v>
                </c:pt>
                <c:pt idx="355">
                  <c:v>-1389.0993000000001</c:v>
                </c:pt>
                <c:pt idx="356">
                  <c:v>-1389.1119000000001</c:v>
                </c:pt>
                <c:pt idx="357">
                  <c:v>-1389.1251</c:v>
                </c:pt>
                <c:pt idx="358">
                  <c:v>-1389.1384</c:v>
                </c:pt>
                <c:pt idx="359">
                  <c:v>-1389.1521</c:v>
                </c:pt>
                <c:pt idx="360">
                  <c:v>-1389.1656</c:v>
                </c:pt>
                <c:pt idx="361">
                  <c:v>-1389.1774</c:v>
                </c:pt>
                <c:pt idx="362">
                  <c:v>-1389.1871000000001</c:v>
                </c:pt>
                <c:pt idx="363">
                  <c:v>-1389.1936000000001</c:v>
                </c:pt>
                <c:pt idx="364">
                  <c:v>-1389.1953000000001</c:v>
                </c:pt>
                <c:pt idx="365">
                  <c:v>-1389.1911</c:v>
                </c:pt>
                <c:pt idx="366">
                  <c:v>-1389.1799000000001</c:v>
                </c:pt>
                <c:pt idx="367">
                  <c:v>-1389.1613</c:v>
                </c:pt>
                <c:pt idx="368">
                  <c:v>-1389.1341</c:v>
                </c:pt>
                <c:pt idx="369">
                  <c:v>-1389.0977</c:v>
                </c:pt>
                <c:pt idx="370">
                  <c:v>-1389.0515</c:v>
                </c:pt>
                <c:pt idx="371">
                  <c:v>-1388.9955</c:v>
                </c:pt>
                <c:pt idx="372">
                  <c:v>-1388.9295999999999</c:v>
                </c:pt>
                <c:pt idx="373">
                  <c:v>-1388.8534999999999</c:v>
                </c:pt>
                <c:pt idx="374">
                  <c:v>-1388.7687000000001</c:v>
                </c:pt>
                <c:pt idx="375">
                  <c:v>-1388.6759999999999</c:v>
                </c:pt>
                <c:pt idx="376">
                  <c:v>-1388.5766000000001</c:v>
                </c:pt>
                <c:pt idx="377">
                  <c:v>-1388.4707000000001</c:v>
                </c:pt>
                <c:pt idx="378">
                  <c:v>-1388.36</c:v>
                </c:pt>
                <c:pt idx="379">
                  <c:v>-1388.2456999999999</c:v>
                </c:pt>
                <c:pt idx="380">
                  <c:v>-1388.1296</c:v>
                </c:pt>
                <c:pt idx="381">
                  <c:v>-1388.0129999999999</c:v>
                </c:pt>
                <c:pt idx="382">
                  <c:v>-1387.8961999999999</c:v>
                </c:pt>
                <c:pt idx="383">
                  <c:v>-1387.7822000000001</c:v>
                </c:pt>
                <c:pt idx="384">
                  <c:v>-1387.6726000000001</c:v>
                </c:pt>
                <c:pt idx="385">
                  <c:v>-1387.5687</c:v>
                </c:pt>
                <c:pt idx="386">
                  <c:v>-1387.4725000000001</c:v>
                </c:pt>
                <c:pt idx="387">
                  <c:v>-1387.3860999999999</c:v>
                </c:pt>
                <c:pt idx="388">
                  <c:v>-1387.3108</c:v>
                </c:pt>
                <c:pt idx="389">
                  <c:v>-1387.2481</c:v>
                </c:pt>
                <c:pt idx="390">
                  <c:v>-1387.2001</c:v>
                </c:pt>
                <c:pt idx="391">
                  <c:v>-1387.1679999999999</c:v>
                </c:pt>
                <c:pt idx="392">
                  <c:v>-1387.1527000000001</c:v>
                </c:pt>
                <c:pt idx="393">
                  <c:v>-1387.1554000000001</c:v>
                </c:pt>
                <c:pt idx="394">
                  <c:v>-1387.1762000000001</c:v>
                </c:pt>
                <c:pt idx="395">
                  <c:v>-1387.2147</c:v>
                </c:pt>
                <c:pt idx="396">
                  <c:v>-1387.2695000000001</c:v>
                </c:pt>
                <c:pt idx="397">
                  <c:v>-1387.3395</c:v>
                </c:pt>
                <c:pt idx="398">
                  <c:v>-1387.4232</c:v>
                </c:pt>
                <c:pt idx="399">
                  <c:v>-1387.5191</c:v>
                </c:pt>
                <c:pt idx="400">
                  <c:v>-1387.6249</c:v>
                </c:pt>
                <c:pt idx="401">
                  <c:v>-1387.7388000000001</c:v>
                </c:pt>
                <c:pt idx="402">
                  <c:v>-1387.8594000000001</c:v>
                </c:pt>
                <c:pt idx="403">
                  <c:v>-1387.9863</c:v>
                </c:pt>
                <c:pt idx="404">
                  <c:v>-1388.1189999999999</c:v>
                </c:pt>
                <c:pt idx="405">
                  <c:v>-1388.2573</c:v>
                </c:pt>
                <c:pt idx="406">
                  <c:v>-1388.4013</c:v>
                </c:pt>
                <c:pt idx="407">
                  <c:v>-1388.5521000000001</c:v>
                </c:pt>
                <c:pt idx="408">
                  <c:v>-1388.7103</c:v>
                </c:pt>
                <c:pt idx="409">
                  <c:v>-1388.8761</c:v>
                </c:pt>
                <c:pt idx="410">
                  <c:v>-1389.0501999999999</c:v>
                </c:pt>
                <c:pt idx="411">
                  <c:v>-1389.2330999999999</c:v>
                </c:pt>
                <c:pt idx="412">
                  <c:v>-1389.4244000000001</c:v>
                </c:pt>
                <c:pt idx="413">
                  <c:v>-1389.6235999999999</c:v>
                </c:pt>
                <c:pt idx="414">
                  <c:v>-1389.8291999999999</c:v>
                </c:pt>
                <c:pt idx="415">
                  <c:v>-1390.0399</c:v>
                </c:pt>
                <c:pt idx="416">
                  <c:v>-1390.2544</c:v>
                </c:pt>
                <c:pt idx="417">
                  <c:v>-1390.471</c:v>
                </c:pt>
                <c:pt idx="418">
                  <c:v>-1390.6874</c:v>
                </c:pt>
                <c:pt idx="419">
                  <c:v>-1390.902</c:v>
                </c:pt>
                <c:pt idx="420">
                  <c:v>-1391.1131</c:v>
                </c:pt>
                <c:pt idx="421">
                  <c:v>-1391.3185000000001</c:v>
                </c:pt>
                <c:pt idx="422">
                  <c:v>-1391.5164</c:v>
                </c:pt>
                <c:pt idx="423">
                  <c:v>-1391.7058999999999</c:v>
                </c:pt>
                <c:pt idx="424">
                  <c:v>-1391.8852999999999</c:v>
                </c:pt>
                <c:pt idx="425">
                  <c:v>-1392.0519999999999</c:v>
                </c:pt>
                <c:pt idx="426">
                  <c:v>-1392.2045000000001</c:v>
                </c:pt>
                <c:pt idx="427">
                  <c:v>-1392.3426999999999</c:v>
                </c:pt>
                <c:pt idx="428">
                  <c:v>-1392.4658999999999</c:v>
                </c:pt>
                <c:pt idx="429">
                  <c:v>-1392.5721000000001</c:v>
                </c:pt>
                <c:pt idx="430">
                  <c:v>-1392.6612</c:v>
                </c:pt>
                <c:pt idx="431">
                  <c:v>-1392.7329</c:v>
                </c:pt>
                <c:pt idx="432">
                  <c:v>-1392.7874999999999</c:v>
                </c:pt>
                <c:pt idx="433">
                  <c:v>-1392.8246999999999</c:v>
                </c:pt>
                <c:pt idx="434">
                  <c:v>-1392.845</c:v>
                </c:pt>
                <c:pt idx="435">
                  <c:v>-1392.8485000000001</c:v>
                </c:pt>
                <c:pt idx="436">
                  <c:v>-1392.8361</c:v>
                </c:pt>
                <c:pt idx="437">
                  <c:v>-1392.8092999999999</c:v>
                </c:pt>
                <c:pt idx="438">
                  <c:v>-1392.769</c:v>
                </c:pt>
                <c:pt idx="439">
                  <c:v>-1392.7166</c:v>
                </c:pt>
                <c:pt idx="440">
                  <c:v>-1392.6532</c:v>
                </c:pt>
                <c:pt idx="441">
                  <c:v>-1392.58</c:v>
                </c:pt>
                <c:pt idx="442">
                  <c:v>-1392.4987000000001</c:v>
                </c:pt>
                <c:pt idx="443">
                  <c:v>-1392.4101000000001</c:v>
                </c:pt>
                <c:pt idx="444">
                  <c:v>-1392.3153</c:v>
                </c:pt>
                <c:pt idx="445">
                  <c:v>-1392.2157</c:v>
                </c:pt>
                <c:pt idx="446">
                  <c:v>-1392.1124</c:v>
                </c:pt>
                <c:pt idx="447">
                  <c:v>-1392.0072</c:v>
                </c:pt>
                <c:pt idx="448">
                  <c:v>-1391.9002</c:v>
                </c:pt>
                <c:pt idx="449">
                  <c:v>-1391.7927</c:v>
                </c:pt>
                <c:pt idx="450">
                  <c:v>-1391.6857</c:v>
                </c:pt>
                <c:pt idx="451">
                  <c:v>-1391.58</c:v>
                </c:pt>
                <c:pt idx="452">
                  <c:v>-1391.4766999999999</c:v>
                </c:pt>
                <c:pt idx="453">
                  <c:v>-1391.3758</c:v>
                </c:pt>
                <c:pt idx="454">
                  <c:v>-1391.2783999999999</c:v>
                </c:pt>
                <c:pt idx="455">
                  <c:v>-1391.1845000000001</c:v>
                </c:pt>
                <c:pt idx="456">
                  <c:v>-1391.0948000000001</c:v>
                </c:pt>
                <c:pt idx="457">
                  <c:v>-1391.0105000000001</c:v>
                </c:pt>
                <c:pt idx="458">
                  <c:v>-1390.9318000000001</c:v>
                </c:pt>
                <c:pt idx="459">
                  <c:v>-1390.8584000000001</c:v>
                </c:pt>
                <c:pt idx="460">
                  <c:v>-1390.7905000000001</c:v>
                </c:pt>
                <c:pt idx="461">
                  <c:v>-1390.7284999999999</c:v>
                </c:pt>
                <c:pt idx="462">
                  <c:v>-1390.6738</c:v>
                </c:pt>
                <c:pt idx="463">
                  <c:v>-1390.6237000000001</c:v>
                </c:pt>
                <c:pt idx="464">
                  <c:v>-1390.5788</c:v>
                </c:pt>
                <c:pt idx="465">
                  <c:v>-1390.5399</c:v>
                </c:pt>
                <c:pt idx="466">
                  <c:v>-1390.5060000000001</c:v>
                </c:pt>
                <c:pt idx="467">
                  <c:v>-1390.4763</c:v>
                </c:pt>
                <c:pt idx="468">
                  <c:v>-1390.4499000000001</c:v>
                </c:pt>
                <c:pt idx="469">
                  <c:v>-1390.4258</c:v>
                </c:pt>
                <c:pt idx="470">
                  <c:v>-1390.403</c:v>
                </c:pt>
                <c:pt idx="471">
                  <c:v>-1390.3810000000001</c:v>
                </c:pt>
                <c:pt idx="472">
                  <c:v>-1390.3590999999999</c:v>
                </c:pt>
                <c:pt idx="473">
                  <c:v>-1390.3361</c:v>
                </c:pt>
                <c:pt idx="474">
                  <c:v>-1390.3105</c:v>
                </c:pt>
                <c:pt idx="475">
                  <c:v>-1390.2824000000001</c:v>
                </c:pt>
                <c:pt idx="476">
                  <c:v>-1390.2511</c:v>
                </c:pt>
                <c:pt idx="477">
                  <c:v>-1390.2163</c:v>
                </c:pt>
                <c:pt idx="478">
                  <c:v>-1390.1777</c:v>
                </c:pt>
                <c:pt idx="479">
                  <c:v>-1390.1352999999999</c:v>
                </c:pt>
                <c:pt idx="480">
                  <c:v>-1390.0893000000001</c:v>
                </c:pt>
                <c:pt idx="481">
                  <c:v>-1390.0395000000001</c:v>
                </c:pt>
                <c:pt idx="482">
                  <c:v>-1389.9864</c:v>
                </c:pt>
                <c:pt idx="483">
                  <c:v>-1389.9312</c:v>
                </c:pt>
                <c:pt idx="484">
                  <c:v>-1389.8737000000001</c:v>
                </c:pt>
                <c:pt idx="485">
                  <c:v>-1389.8152</c:v>
                </c:pt>
                <c:pt idx="486">
                  <c:v>-1389.7568000000001</c:v>
                </c:pt>
                <c:pt idx="487">
                  <c:v>-1389.6990000000001</c:v>
                </c:pt>
                <c:pt idx="488">
                  <c:v>-1389.6416999999999</c:v>
                </c:pt>
                <c:pt idx="489">
                  <c:v>-1389.5857000000001</c:v>
                </c:pt>
                <c:pt idx="490">
                  <c:v>-1389.5314000000001</c:v>
                </c:pt>
                <c:pt idx="491">
                  <c:v>-1389.4785999999999</c:v>
                </c:pt>
                <c:pt idx="492">
                  <c:v>-1389.4266</c:v>
                </c:pt>
                <c:pt idx="493">
                  <c:v>-1389.3749</c:v>
                </c:pt>
                <c:pt idx="494">
                  <c:v>-1389.3224</c:v>
                </c:pt>
                <c:pt idx="495">
                  <c:v>-1389.2677000000001</c:v>
                </c:pt>
                <c:pt idx="496">
                  <c:v>-1389.2104999999999</c:v>
                </c:pt>
                <c:pt idx="497">
                  <c:v>-1389.1494</c:v>
                </c:pt>
                <c:pt idx="498">
                  <c:v>-1389.0834</c:v>
                </c:pt>
                <c:pt idx="499">
                  <c:v>-1389.0117</c:v>
                </c:pt>
                <c:pt idx="500">
                  <c:v>-1388.9339</c:v>
                </c:pt>
                <c:pt idx="501">
                  <c:v>-1388.8502000000001</c:v>
                </c:pt>
                <c:pt idx="502">
                  <c:v>-1388.7610999999999</c:v>
                </c:pt>
                <c:pt idx="503">
                  <c:v>-1388.6668</c:v>
                </c:pt>
                <c:pt idx="504">
                  <c:v>-1388.5679</c:v>
                </c:pt>
                <c:pt idx="505">
                  <c:v>-1388.4656</c:v>
                </c:pt>
                <c:pt idx="506">
                  <c:v>-1388.3616</c:v>
                </c:pt>
                <c:pt idx="507">
                  <c:v>-1388.2582</c:v>
                </c:pt>
                <c:pt idx="508">
                  <c:v>-1388.1563000000001</c:v>
                </c:pt>
                <c:pt idx="509">
                  <c:v>-1388.0574999999999</c:v>
                </c:pt>
                <c:pt idx="510">
                  <c:v>-1387.9639999999999</c:v>
                </c:pt>
                <c:pt idx="511">
                  <c:v>-1387.8774000000001</c:v>
                </c:pt>
                <c:pt idx="512">
                  <c:v>-1387.7998</c:v>
                </c:pt>
                <c:pt idx="513">
                  <c:v>-1387.7335</c:v>
                </c:pt>
                <c:pt idx="514">
                  <c:v>-1387.6794</c:v>
                </c:pt>
                <c:pt idx="515">
                  <c:v>-1387.6385</c:v>
                </c:pt>
                <c:pt idx="516">
                  <c:v>-1387.6111000000001</c:v>
                </c:pt>
                <c:pt idx="517">
                  <c:v>-1387.597</c:v>
                </c:pt>
                <c:pt idx="518">
                  <c:v>-1387.5953999999999</c:v>
                </c:pt>
                <c:pt idx="519">
                  <c:v>-1387.6045999999999</c:v>
                </c:pt>
                <c:pt idx="520">
                  <c:v>-1387.6224</c:v>
                </c:pt>
                <c:pt idx="521">
                  <c:v>-1387.6464000000001</c:v>
                </c:pt>
                <c:pt idx="522">
                  <c:v>-1387.6741999999999</c:v>
                </c:pt>
                <c:pt idx="523">
                  <c:v>-1387.7038</c:v>
                </c:pt>
                <c:pt idx="524">
                  <c:v>-1387.7334000000001</c:v>
                </c:pt>
                <c:pt idx="525">
                  <c:v>-1387.761</c:v>
                </c:pt>
                <c:pt idx="526">
                  <c:v>-1387.7854</c:v>
                </c:pt>
                <c:pt idx="527">
                  <c:v>-1387.8068000000001</c:v>
                </c:pt>
                <c:pt idx="528">
                  <c:v>-1387.8258000000001</c:v>
                </c:pt>
                <c:pt idx="529">
                  <c:v>-1387.8430000000001</c:v>
                </c:pt>
                <c:pt idx="530">
                  <c:v>-1387.8593000000001</c:v>
                </c:pt>
                <c:pt idx="531">
                  <c:v>-1387.8761999999999</c:v>
                </c:pt>
                <c:pt idx="532">
                  <c:v>-1387.8947000000001</c:v>
                </c:pt>
                <c:pt idx="533">
                  <c:v>-1387.9154000000001</c:v>
                </c:pt>
                <c:pt idx="534">
                  <c:v>-1387.9395</c:v>
                </c:pt>
                <c:pt idx="535">
                  <c:v>-1387.9679000000001</c:v>
                </c:pt>
                <c:pt idx="536">
                  <c:v>-1388.0009</c:v>
                </c:pt>
                <c:pt idx="537">
                  <c:v>-1388.0383999999999</c:v>
                </c:pt>
                <c:pt idx="538">
                  <c:v>-1388.0820000000001</c:v>
                </c:pt>
                <c:pt idx="539">
                  <c:v>-1388.1314</c:v>
                </c:pt>
                <c:pt idx="540">
                  <c:v>-1388.1850999999999</c:v>
                </c:pt>
                <c:pt idx="541">
                  <c:v>-1388.2421999999999</c:v>
                </c:pt>
                <c:pt idx="542">
                  <c:v>-1388.3033</c:v>
                </c:pt>
                <c:pt idx="543">
                  <c:v>-1388.3679999999999</c:v>
                </c:pt>
                <c:pt idx="544">
                  <c:v>-1388.4345000000001</c:v>
                </c:pt>
                <c:pt idx="545">
                  <c:v>-1388.5015000000001</c:v>
                </c:pt>
                <c:pt idx="546">
                  <c:v>-1388.5684000000001</c:v>
                </c:pt>
                <c:pt idx="547">
                  <c:v>-1388.6347000000001</c:v>
                </c:pt>
                <c:pt idx="548">
                  <c:v>-1388.6990000000001</c:v>
                </c:pt>
                <c:pt idx="549">
                  <c:v>-1388.7607</c:v>
                </c:pt>
                <c:pt idx="550">
                  <c:v>-1388.8197</c:v>
                </c:pt>
                <c:pt idx="551">
                  <c:v>-1388.8755000000001</c:v>
                </c:pt>
                <c:pt idx="552">
                  <c:v>-1388.9275</c:v>
                </c:pt>
                <c:pt idx="553">
                  <c:v>-1388.9765</c:v>
                </c:pt>
                <c:pt idx="554">
                  <c:v>-1389.0222000000001</c:v>
                </c:pt>
                <c:pt idx="555">
                  <c:v>-1389.0653</c:v>
                </c:pt>
                <c:pt idx="556">
                  <c:v>-1389.106</c:v>
                </c:pt>
                <c:pt idx="557">
                  <c:v>-1389.1443999999999</c:v>
                </c:pt>
                <c:pt idx="558">
                  <c:v>-1389.1804</c:v>
                </c:pt>
                <c:pt idx="559">
                  <c:v>-1389.2149999999999</c:v>
                </c:pt>
                <c:pt idx="560">
                  <c:v>-1389.2479000000001</c:v>
                </c:pt>
                <c:pt idx="561">
                  <c:v>-1389.2792999999999</c:v>
                </c:pt>
                <c:pt idx="562">
                  <c:v>-1389.3085000000001</c:v>
                </c:pt>
                <c:pt idx="563">
                  <c:v>-1389.3363999999999</c:v>
                </c:pt>
                <c:pt idx="564">
                  <c:v>-1389.3634</c:v>
                </c:pt>
                <c:pt idx="565">
                  <c:v>-1389.3873000000001</c:v>
                </c:pt>
                <c:pt idx="566">
                  <c:v>-1389.41</c:v>
                </c:pt>
                <c:pt idx="567">
                  <c:v>-1389.432</c:v>
                </c:pt>
                <c:pt idx="568">
                  <c:v>-1389.4544000000001</c:v>
                </c:pt>
                <c:pt idx="569">
                  <c:v>-1389.4755</c:v>
                </c:pt>
                <c:pt idx="570">
                  <c:v>-1389.4963</c:v>
                </c:pt>
                <c:pt idx="571">
                  <c:v>-1389.5174</c:v>
                </c:pt>
                <c:pt idx="572">
                  <c:v>-1389.5382</c:v>
                </c:pt>
                <c:pt idx="573">
                  <c:v>-1389.5582999999999</c:v>
                </c:pt>
                <c:pt idx="574">
                  <c:v>-1389.5776000000001</c:v>
                </c:pt>
                <c:pt idx="575">
                  <c:v>-1389.5961</c:v>
                </c:pt>
                <c:pt idx="576">
                  <c:v>-1389.6130000000001</c:v>
                </c:pt>
                <c:pt idx="577">
                  <c:v>-1389.6274000000001</c:v>
                </c:pt>
                <c:pt idx="578">
                  <c:v>-1389.6391000000001</c:v>
                </c:pt>
                <c:pt idx="579">
                  <c:v>-1389.6473000000001</c:v>
                </c:pt>
                <c:pt idx="580">
                  <c:v>-1389.6516999999999</c:v>
                </c:pt>
                <c:pt idx="581">
                  <c:v>-1389.6527000000001</c:v>
                </c:pt>
                <c:pt idx="582">
                  <c:v>-1389.6503</c:v>
                </c:pt>
                <c:pt idx="583">
                  <c:v>-1389.6445000000001</c:v>
                </c:pt>
                <c:pt idx="584">
                  <c:v>-1389.6352999999999</c:v>
                </c:pt>
                <c:pt idx="585">
                  <c:v>-1389.624</c:v>
                </c:pt>
                <c:pt idx="586">
                  <c:v>-1389.6103000000001</c:v>
                </c:pt>
                <c:pt idx="587">
                  <c:v>-1389.5935999999999</c:v>
                </c:pt>
                <c:pt idx="588">
                  <c:v>-1389.5751</c:v>
                </c:pt>
                <c:pt idx="589">
                  <c:v>-1389.5541000000001</c:v>
                </c:pt>
                <c:pt idx="590">
                  <c:v>-1389.5309999999999</c:v>
                </c:pt>
                <c:pt idx="591">
                  <c:v>-1389.5062</c:v>
                </c:pt>
                <c:pt idx="592">
                  <c:v>-1389.4789000000001</c:v>
                </c:pt>
                <c:pt idx="593">
                  <c:v>-1389.4491</c:v>
                </c:pt>
                <c:pt idx="594">
                  <c:v>-1389.4168</c:v>
                </c:pt>
                <c:pt idx="595">
                  <c:v>-1389.3818000000001</c:v>
                </c:pt>
                <c:pt idx="596">
                  <c:v>-1389.3449000000001</c:v>
                </c:pt>
                <c:pt idx="597">
                  <c:v>-1389.306</c:v>
                </c:pt>
                <c:pt idx="598">
                  <c:v>-1389.2646</c:v>
                </c:pt>
                <c:pt idx="599">
                  <c:v>-1389.2213999999999</c:v>
                </c:pt>
                <c:pt idx="600">
                  <c:v>-1389.1777999999999</c:v>
                </c:pt>
                <c:pt idx="601">
                  <c:v>-1389.1349</c:v>
                </c:pt>
                <c:pt idx="602">
                  <c:v>-1389.0927999999999</c:v>
                </c:pt>
                <c:pt idx="603">
                  <c:v>-1389.0532000000001</c:v>
                </c:pt>
                <c:pt idx="604">
                  <c:v>-1389.0166999999999</c:v>
                </c:pt>
                <c:pt idx="605">
                  <c:v>-1388.9839999999999</c:v>
                </c:pt>
                <c:pt idx="606">
                  <c:v>-1388.9544000000001</c:v>
                </c:pt>
                <c:pt idx="607">
                  <c:v>-1388.9283</c:v>
                </c:pt>
                <c:pt idx="608">
                  <c:v>-1388.9068</c:v>
                </c:pt>
                <c:pt idx="609">
                  <c:v>-1388.8891000000001</c:v>
                </c:pt>
                <c:pt idx="610">
                  <c:v>-1388.8742999999999</c:v>
                </c:pt>
                <c:pt idx="611">
                  <c:v>-1388.8616999999999</c:v>
                </c:pt>
                <c:pt idx="612">
                  <c:v>-1388.8514</c:v>
                </c:pt>
                <c:pt idx="613">
                  <c:v>-1388.8416999999999</c:v>
                </c:pt>
                <c:pt idx="614">
                  <c:v>-1388.8317</c:v>
                </c:pt>
                <c:pt idx="615">
                  <c:v>-1388.8204000000001</c:v>
                </c:pt>
                <c:pt idx="616">
                  <c:v>-1388.8072</c:v>
                </c:pt>
                <c:pt idx="617">
                  <c:v>-1388.7908</c:v>
                </c:pt>
                <c:pt idx="618">
                  <c:v>-1388.7706000000001</c:v>
                </c:pt>
                <c:pt idx="619">
                  <c:v>-1388.7464</c:v>
                </c:pt>
                <c:pt idx="620">
                  <c:v>-1388.7173</c:v>
                </c:pt>
                <c:pt idx="621">
                  <c:v>-1388.6831999999999</c:v>
                </c:pt>
                <c:pt idx="622">
                  <c:v>-1388.6433</c:v>
                </c:pt>
                <c:pt idx="623">
                  <c:v>-1388.5974000000001</c:v>
                </c:pt>
                <c:pt idx="624">
                  <c:v>-1388.5459000000001</c:v>
                </c:pt>
                <c:pt idx="625">
                  <c:v>-1388.4893</c:v>
                </c:pt>
                <c:pt idx="626">
                  <c:v>-1388.4284</c:v>
                </c:pt>
                <c:pt idx="627">
                  <c:v>-1388.3631</c:v>
                </c:pt>
                <c:pt idx="628">
                  <c:v>-1388.2945</c:v>
                </c:pt>
                <c:pt idx="629">
                  <c:v>-1388.2231999999999</c:v>
                </c:pt>
                <c:pt idx="630">
                  <c:v>-1388.1503</c:v>
                </c:pt>
                <c:pt idx="631">
                  <c:v>-1388.077</c:v>
                </c:pt>
                <c:pt idx="632">
                  <c:v>-1388.0042000000001</c:v>
                </c:pt>
                <c:pt idx="633">
                  <c:v>-1387.9329</c:v>
                </c:pt>
                <c:pt idx="634">
                  <c:v>-1387.8642</c:v>
                </c:pt>
                <c:pt idx="635">
                  <c:v>-1387.7982</c:v>
                </c:pt>
                <c:pt idx="636">
                  <c:v>-1387.7352000000001</c:v>
                </c:pt>
                <c:pt idx="637">
                  <c:v>-1387.6754000000001</c:v>
                </c:pt>
                <c:pt idx="638">
                  <c:v>-1387.6186</c:v>
                </c:pt>
                <c:pt idx="639">
                  <c:v>-1387.5649000000001</c:v>
                </c:pt>
                <c:pt idx="640">
                  <c:v>-1387.5133000000001</c:v>
                </c:pt>
                <c:pt idx="641">
                  <c:v>-1387.4622999999999</c:v>
                </c:pt>
                <c:pt idx="642">
                  <c:v>-1387.4111</c:v>
                </c:pt>
                <c:pt idx="643">
                  <c:v>-1387.3588999999999</c:v>
                </c:pt>
                <c:pt idx="644">
                  <c:v>-1387.3044</c:v>
                </c:pt>
                <c:pt idx="645">
                  <c:v>-1387.2469000000001</c:v>
                </c:pt>
                <c:pt idx="646">
                  <c:v>-1387.1858999999999</c:v>
                </c:pt>
                <c:pt idx="647">
                  <c:v>-1387.1206</c:v>
                </c:pt>
                <c:pt idx="648">
                  <c:v>-1387.0513000000001</c:v>
                </c:pt>
                <c:pt idx="649">
                  <c:v>-1386.9783</c:v>
                </c:pt>
                <c:pt idx="650">
                  <c:v>-1386.9018000000001</c:v>
                </c:pt>
                <c:pt idx="651">
                  <c:v>-1386.8226</c:v>
                </c:pt>
                <c:pt idx="652">
                  <c:v>-1386.7422999999999</c:v>
                </c:pt>
                <c:pt idx="653">
                  <c:v>-1386.6632999999999</c:v>
                </c:pt>
                <c:pt idx="654">
                  <c:v>-1386.5867000000001</c:v>
                </c:pt>
                <c:pt idx="655">
                  <c:v>-1386.5145</c:v>
                </c:pt>
                <c:pt idx="656">
                  <c:v>-1386.4491</c:v>
                </c:pt>
                <c:pt idx="657">
                  <c:v>-1386.3928000000001</c:v>
                </c:pt>
                <c:pt idx="658">
                  <c:v>-1386.348</c:v>
                </c:pt>
                <c:pt idx="659">
                  <c:v>-1386.3154</c:v>
                </c:pt>
                <c:pt idx="660">
                  <c:v>-1386.2967000000001</c:v>
                </c:pt>
                <c:pt idx="661">
                  <c:v>-1386.2940000000001</c:v>
                </c:pt>
                <c:pt idx="662">
                  <c:v>-1386.3090999999999</c:v>
                </c:pt>
                <c:pt idx="663">
                  <c:v>-1386.3415</c:v>
                </c:pt>
                <c:pt idx="664">
                  <c:v>-1386.3921</c:v>
                </c:pt>
                <c:pt idx="665">
                  <c:v>-1386.4607000000001</c:v>
                </c:pt>
                <c:pt idx="666">
                  <c:v>-1386.5464999999999</c:v>
                </c:pt>
                <c:pt idx="667">
                  <c:v>-1386.6484</c:v>
                </c:pt>
                <c:pt idx="668">
                  <c:v>-1386.7659000000001</c:v>
                </c:pt>
                <c:pt idx="669">
                  <c:v>-1386.8968</c:v>
                </c:pt>
                <c:pt idx="670">
                  <c:v>-1387.0392999999999</c:v>
                </c:pt>
                <c:pt idx="671">
                  <c:v>-1387.1913</c:v>
                </c:pt>
                <c:pt idx="672">
                  <c:v>-1387.3506</c:v>
                </c:pt>
                <c:pt idx="673">
                  <c:v>-1387.5147999999999</c:v>
                </c:pt>
                <c:pt idx="674">
                  <c:v>-1387.6813</c:v>
                </c:pt>
                <c:pt idx="675">
                  <c:v>-1387.8475000000001</c:v>
                </c:pt>
                <c:pt idx="676">
                  <c:v>-1388.0117</c:v>
                </c:pt>
                <c:pt idx="677">
                  <c:v>-1388.1713999999999</c:v>
                </c:pt>
                <c:pt idx="678">
                  <c:v>-1388.3253</c:v>
                </c:pt>
                <c:pt idx="679">
                  <c:v>-1388.472</c:v>
                </c:pt>
                <c:pt idx="680">
                  <c:v>-1388.6097</c:v>
                </c:pt>
                <c:pt idx="681">
                  <c:v>-1388.7383</c:v>
                </c:pt>
                <c:pt idx="682">
                  <c:v>-1388.8578</c:v>
                </c:pt>
                <c:pt idx="683">
                  <c:v>-1388.9673</c:v>
                </c:pt>
                <c:pt idx="684">
                  <c:v>-1389.067</c:v>
                </c:pt>
                <c:pt idx="685">
                  <c:v>-1389.1577</c:v>
                </c:pt>
                <c:pt idx="686">
                  <c:v>-1389.2405000000001</c:v>
                </c:pt>
                <c:pt idx="687">
                  <c:v>-1389.316</c:v>
                </c:pt>
                <c:pt idx="688">
                  <c:v>-1389.3839</c:v>
                </c:pt>
                <c:pt idx="689">
                  <c:v>-1389.4449</c:v>
                </c:pt>
                <c:pt idx="690">
                  <c:v>-1389.4998000000001</c:v>
                </c:pt>
                <c:pt idx="691">
                  <c:v>-1389.5498</c:v>
                </c:pt>
                <c:pt idx="692">
                  <c:v>-1389.5952</c:v>
                </c:pt>
                <c:pt idx="693">
                  <c:v>-1389.6364000000001</c:v>
                </c:pt>
                <c:pt idx="694">
                  <c:v>-1389.6737000000001</c:v>
                </c:pt>
                <c:pt idx="695">
                  <c:v>-1389.7076</c:v>
                </c:pt>
                <c:pt idx="696">
                  <c:v>-1389.7374</c:v>
                </c:pt>
                <c:pt idx="697">
                  <c:v>-1389.7637</c:v>
                </c:pt>
                <c:pt idx="698">
                  <c:v>-1389.7872</c:v>
                </c:pt>
                <c:pt idx="699">
                  <c:v>-1389.808</c:v>
                </c:pt>
                <c:pt idx="700">
                  <c:v>-1389.8261</c:v>
                </c:pt>
                <c:pt idx="701">
                  <c:v>-1389.8415</c:v>
                </c:pt>
                <c:pt idx="702">
                  <c:v>-1389.8541</c:v>
                </c:pt>
                <c:pt idx="703">
                  <c:v>-1389.8642</c:v>
                </c:pt>
                <c:pt idx="704">
                  <c:v>-1389.8719000000001</c:v>
                </c:pt>
                <c:pt idx="705">
                  <c:v>-1389.8774000000001</c:v>
                </c:pt>
                <c:pt idx="706">
                  <c:v>-1389.8805</c:v>
                </c:pt>
                <c:pt idx="707">
                  <c:v>-1389.8806999999999</c:v>
                </c:pt>
                <c:pt idx="708">
                  <c:v>-1389.8771999999999</c:v>
                </c:pt>
                <c:pt idx="709">
                  <c:v>-1389.8706999999999</c:v>
                </c:pt>
                <c:pt idx="710">
                  <c:v>-1389.8613</c:v>
                </c:pt>
                <c:pt idx="711">
                  <c:v>-1389.8488</c:v>
                </c:pt>
                <c:pt idx="712">
                  <c:v>-1389.8315</c:v>
                </c:pt>
                <c:pt idx="713">
                  <c:v>-1389.8103000000001</c:v>
                </c:pt>
                <c:pt idx="714">
                  <c:v>-1389.7859000000001</c:v>
                </c:pt>
                <c:pt idx="715">
                  <c:v>-1389.7588000000001</c:v>
                </c:pt>
                <c:pt idx="716">
                  <c:v>-1389.7292</c:v>
                </c:pt>
                <c:pt idx="717">
                  <c:v>-1389.6985999999999</c:v>
                </c:pt>
                <c:pt idx="718">
                  <c:v>-1389.6686</c:v>
                </c:pt>
                <c:pt idx="719">
                  <c:v>-1389.6414</c:v>
                </c:pt>
                <c:pt idx="720">
                  <c:v>-1389.6186</c:v>
                </c:pt>
                <c:pt idx="721">
                  <c:v>-1389.6015</c:v>
                </c:pt>
                <c:pt idx="722">
                  <c:v>-1389.5904</c:v>
                </c:pt>
                <c:pt idx="723">
                  <c:v>-1389.5863999999999</c:v>
                </c:pt>
                <c:pt idx="724">
                  <c:v>-1389.5898999999999</c:v>
                </c:pt>
                <c:pt idx="725">
                  <c:v>-1389.6002000000001</c:v>
                </c:pt>
                <c:pt idx="726">
                  <c:v>-1389.6162999999999</c:v>
                </c:pt>
                <c:pt idx="727">
                  <c:v>-1389.6360999999999</c:v>
                </c:pt>
                <c:pt idx="728">
                  <c:v>-1389.6583000000001</c:v>
                </c:pt>
                <c:pt idx="729">
                  <c:v>-1389.6814999999999</c:v>
                </c:pt>
                <c:pt idx="730">
                  <c:v>-1389.7040999999999</c:v>
                </c:pt>
                <c:pt idx="731">
                  <c:v>-1389.7249999999999</c:v>
                </c:pt>
                <c:pt idx="732">
                  <c:v>-1389.7433000000001</c:v>
                </c:pt>
                <c:pt idx="733">
                  <c:v>-1389.758</c:v>
                </c:pt>
                <c:pt idx="734">
                  <c:v>-1389.7681</c:v>
                </c:pt>
                <c:pt idx="735">
                  <c:v>-1389.7735</c:v>
                </c:pt>
                <c:pt idx="736">
                  <c:v>-1389.7741000000001</c:v>
                </c:pt>
                <c:pt idx="737">
                  <c:v>-1389.7699</c:v>
                </c:pt>
                <c:pt idx="738">
                  <c:v>-1389.7601</c:v>
                </c:pt>
                <c:pt idx="739">
                  <c:v>-1389.7438999999999</c:v>
                </c:pt>
                <c:pt idx="740">
                  <c:v>-1389.7217000000001</c:v>
                </c:pt>
                <c:pt idx="741">
                  <c:v>-1389.6931999999999</c:v>
                </c:pt>
                <c:pt idx="742">
                  <c:v>-1389.6584</c:v>
                </c:pt>
                <c:pt idx="743">
                  <c:v>-1389.6171999999999</c:v>
                </c:pt>
                <c:pt idx="744">
                  <c:v>-1389.5695000000001</c:v>
                </c:pt>
                <c:pt idx="745">
                  <c:v>-1389.5160000000001</c:v>
                </c:pt>
                <c:pt idx="746">
                  <c:v>-1389.4564</c:v>
                </c:pt>
                <c:pt idx="747">
                  <c:v>-1389.3918000000001</c:v>
                </c:pt>
                <c:pt idx="748">
                  <c:v>-1389.3216</c:v>
                </c:pt>
                <c:pt idx="749">
                  <c:v>-1389.2458999999999</c:v>
                </c:pt>
                <c:pt idx="750">
                  <c:v>-1389.1660999999999</c:v>
                </c:pt>
                <c:pt idx="751">
                  <c:v>-1389.0827999999999</c:v>
                </c:pt>
                <c:pt idx="752">
                  <c:v>-1388.9961000000001</c:v>
                </c:pt>
                <c:pt idx="753">
                  <c:v>-1388.9060999999999</c:v>
                </c:pt>
                <c:pt idx="754">
                  <c:v>-1388.8133</c:v>
                </c:pt>
                <c:pt idx="755">
                  <c:v>-1388.7184999999999</c:v>
                </c:pt>
                <c:pt idx="756">
                  <c:v>-1388.6206999999999</c:v>
                </c:pt>
                <c:pt idx="757">
                  <c:v>-1388.5201999999999</c:v>
                </c:pt>
                <c:pt idx="758">
                  <c:v>-1388.4168999999999</c:v>
                </c:pt>
                <c:pt idx="759">
                  <c:v>-1388.3104000000001</c:v>
                </c:pt>
                <c:pt idx="760">
                  <c:v>-1388.201</c:v>
                </c:pt>
                <c:pt idx="761">
                  <c:v>-1388.0887</c:v>
                </c:pt>
                <c:pt idx="762">
                  <c:v>-1387.9738</c:v>
                </c:pt>
                <c:pt idx="763">
                  <c:v>-1387.8568</c:v>
                </c:pt>
                <c:pt idx="764">
                  <c:v>-1387.739</c:v>
                </c:pt>
                <c:pt idx="765">
                  <c:v>-1387.6215999999999</c:v>
                </c:pt>
                <c:pt idx="766">
                  <c:v>-1387.5056999999999</c:v>
                </c:pt>
                <c:pt idx="767">
                  <c:v>-1387.3927000000001</c:v>
                </c:pt>
                <c:pt idx="768">
                  <c:v>-1387.2851000000001</c:v>
                </c:pt>
                <c:pt idx="769">
                  <c:v>-1387.1837</c:v>
                </c:pt>
                <c:pt idx="770">
                  <c:v>-1387.0900999999999</c:v>
                </c:pt>
                <c:pt idx="771">
                  <c:v>-1387.0061000000001</c:v>
                </c:pt>
                <c:pt idx="772">
                  <c:v>-1386.9327000000001</c:v>
                </c:pt>
                <c:pt idx="773">
                  <c:v>-1386.8703</c:v>
                </c:pt>
                <c:pt idx="774">
                  <c:v>-1386.8200999999999</c:v>
                </c:pt>
                <c:pt idx="775">
                  <c:v>-1386.7814000000001</c:v>
                </c:pt>
                <c:pt idx="776">
                  <c:v>-1386.7536</c:v>
                </c:pt>
                <c:pt idx="777">
                  <c:v>-1386.7360000000001</c:v>
                </c:pt>
                <c:pt idx="778">
                  <c:v>-1386.7275</c:v>
                </c:pt>
                <c:pt idx="779">
                  <c:v>-1386.7275</c:v>
                </c:pt>
                <c:pt idx="780">
                  <c:v>-1386.7348</c:v>
                </c:pt>
                <c:pt idx="781">
                  <c:v>-1386.7478000000001</c:v>
                </c:pt>
                <c:pt idx="782">
                  <c:v>-1386.7650000000001</c:v>
                </c:pt>
                <c:pt idx="783">
                  <c:v>-1386.7855</c:v>
                </c:pt>
                <c:pt idx="784">
                  <c:v>-1386.8077000000001</c:v>
                </c:pt>
                <c:pt idx="785">
                  <c:v>-1386.8308</c:v>
                </c:pt>
                <c:pt idx="786">
                  <c:v>-1386.8542</c:v>
                </c:pt>
                <c:pt idx="787">
                  <c:v>-1386.8777</c:v>
                </c:pt>
                <c:pt idx="788">
                  <c:v>-1386.9012</c:v>
                </c:pt>
                <c:pt idx="789">
                  <c:v>-1386.9245000000001</c:v>
                </c:pt>
                <c:pt idx="790">
                  <c:v>-1386.9480000000001</c:v>
                </c:pt>
                <c:pt idx="791">
                  <c:v>-1386.9718</c:v>
                </c:pt>
                <c:pt idx="792">
                  <c:v>-1386.9960000000001</c:v>
                </c:pt>
                <c:pt idx="793">
                  <c:v>-1387.0218</c:v>
                </c:pt>
                <c:pt idx="794">
                  <c:v>-1387.0495000000001</c:v>
                </c:pt>
                <c:pt idx="795">
                  <c:v>-1387.079</c:v>
                </c:pt>
                <c:pt idx="796">
                  <c:v>-1387.1113</c:v>
                </c:pt>
                <c:pt idx="797">
                  <c:v>-1387.1470999999999</c:v>
                </c:pt>
                <c:pt idx="798">
                  <c:v>-1387.1858</c:v>
                </c:pt>
                <c:pt idx="799">
                  <c:v>-1387.2275</c:v>
                </c:pt>
                <c:pt idx="800">
                  <c:v>-1387.2720999999999</c:v>
                </c:pt>
                <c:pt idx="801">
                  <c:v>-1387.319</c:v>
                </c:pt>
                <c:pt idx="802">
                  <c:v>-1387.3685</c:v>
                </c:pt>
                <c:pt idx="803">
                  <c:v>-1387.4202</c:v>
                </c:pt>
                <c:pt idx="804">
                  <c:v>-1387.4743000000001</c:v>
                </c:pt>
                <c:pt idx="805">
                  <c:v>-1387.5302999999999</c:v>
                </c:pt>
                <c:pt idx="806">
                  <c:v>-1387.5881999999999</c:v>
                </c:pt>
                <c:pt idx="807">
                  <c:v>-1387.6472000000001</c:v>
                </c:pt>
                <c:pt idx="808">
                  <c:v>-1387.7071000000001</c:v>
                </c:pt>
                <c:pt idx="809">
                  <c:v>-1387.7674</c:v>
                </c:pt>
                <c:pt idx="810">
                  <c:v>-1387.8279</c:v>
                </c:pt>
                <c:pt idx="811">
                  <c:v>-1387.8880999999999</c:v>
                </c:pt>
                <c:pt idx="812">
                  <c:v>-1387.9477999999999</c:v>
                </c:pt>
                <c:pt idx="813">
                  <c:v>-1388.0071</c:v>
                </c:pt>
                <c:pt idx="814">
                  <c:v>-1388.0651</c:v>
                </c:pt>
                <c:pt idx="815">
                  <c:v>-1388.1208999999999</c:v>
                </c:pt>
                <c:pt idx="816">
                  <c:v>-1388.175</c:v>
                </c:pt>
                <c:pt idx="817">
                  <c:v>-1388.2271000000001</c:v>
                </c:pt>
                <c:pt idx="818">
                  <c:v>-1388.2772</c:v>
                </c:pt>
                <c:pt idx="819">
                  <c:v>-1388.325</c:v>
                </c:pt>
                <c:pt idx="820">
                  <c:v>-1388.3710000000001</c:v>
                </c:pt>
                <c:pt idx="821">
                  <c:v>-1388.4141999999999</c:v>
                </c:pt>
                <c:pt idx="822">
                  <c:v>-1388.4544000000001</c:v>
                </c:pt>
                <c:pt idx="823">
                  <c:v>-1388.4920999999999</c:v>
                </c:pt>
                <c:pt idx="824">
                  <c:v>-1388.5269000000001</c:v>
                </c:pt>
                <c:pt idx="825">
                  <c:v>-1388.5582999999999</c:v>
                </c:pt>
                <c:pt idx="826">
                  <c:v>-1388.586</c:v>
                </c:pt>
                <c:pt idx="827">
                  <c:v>-1388.6106</c:v>
                </c:pt>
                <c:pt idx="828">
                  <c:v>-1388.6310000000001</c:v>
                </c:pt>
                <c:pt idx="829">
                  <c:v>-1388.6463000000001</c:v>
                </c:pt>
                <c:pt idx="830">
                  <c:v>-1388.6561999999999</c:v>
                </c:pt>
                <c:pt idx="831">
                  <c:v>-1388.6614</c:v>
                </c:pt>
                <c:pt idx="832">
                  <c:v>-1388.6617000000001</c:v>
                </c:pt>
                <c:pt idx="833">
                  <c:v>-1388.6554000000001</c:v>
                </c:pt>
                <c:pt idx="834">
                  <c:v>-1388.6433999999999</c:v>
                </c:pt>
                <c:pt idx="835">
                  <c:v>-1388.6261</c:v>
                </c:pt>
                <c:pt idx="836">
                  <c:v>-1388.6039000000001</c:v>
                </c:pt>
                <c:pt idx="837">
                  <c:v>-1388.5773999999999</c:v>
                </c:pt>
                <c:pt idx="838">
                  <c:v>-1388.548</c:v>
                </c:pt>
                <c:pt idx="839">
                  <c:v>-1388.5159000000001</c:v>
                </c:pt>
                <c:pt idx="840">
                  <c:v>-1388.4829</c:v>
                </c:pt>
                <c:pt idx="841">
                  <c:v>-1388.4501</c:v>
                </c:pt>
                <c:pt idx="842">
                  <c:v>-1388.4184</c:v>
                </c:pt>
                <c:pt idx="843">
                  <c:v>-1388.3887999999999</c:v>
                </c:pt>
                <c:pt idx="844">
                  <c:v>-1388.3628000000001</c:v>
                </c:pt>
                <c:pt idx="845">
                  <c:v>-1388.3409999999999</c:v>
                </c:pt>
                <c:pt idx="846">
                  <c:v>-1388.3241</c:v>
                </c:pt>
                <c:pt idx="847">
                  <c:v>-1388.3124</c:v>
                </c:pt>
                <c:pt idx="848">
                  <c:v>-1388.3046999999999</c:v>
                </c:pt>
                <c:pt idx="849">
                  <c:v>-1388.3010999999999</c:v>
                </c:pt>
                <c:pt idx="850">
                  <c:v>-1388.3013000000001</c:v>
                </c:pt>
                <c:pt idx="851">
                  <c:v>-1388.3035</c:v>
                </c:pt>
                <c:pt idx="852">
                  <c:v>-1388.3069</c:v>
                </c:pt>
                <c:pt idx="853">
                  <c:v>-1388.3113000000001</c:v>
                </c:pt>
                <c:pt idx="854">
                  <c:v>-1388.3162</c:v>
                </c:pt>
                <c:pt idx="855">
                  <c:v>-1388.3210999999999</c:v>
                </c:pt>
                <c:pt idx="856">
                  <c:v>-1388.3271</c:v>
                </c:pt>
                <c:pt idx="857">
                  <c:v>-1388.3321000000001</c:v>
                </c:pt>
                <c:pt idx="858">
                  <c:v>-1388.3372999999999</c:v>
                </c:pt>
                <c:pt idx="859">
                  <c:v>-1388.3436999999999</c:v>
                </c:pt>
                <c:pt idx="860">
                  <c:v>-1388.3513</c:v>
                </c:pt>
                <c:pt idx="861">
                  <c:v>-1388.3602000000001</c:v>
                </c:pt>
                <c:pt idx="862">
                  <c:v>-1388.3704</c:v>
                </c:pt>
                <c:pt idx="863">
                  <c:v>-1388.3824</c:v>
                </c:pt>
                <c:pt idx="864">
                  <c:v>-1388.3956000000001</c:v>
                </c:pt>
                <c:pt idx="865">
                  <c:v>-1388.41</c:v>
                </c:pt>
                <c:pt idx="866">
                  <c:v>-1388.425</c:v>
                </c:pt>
                <c:pt idx="867">
                  <c:v>-1388.4403</c:v>
                </c:pt>
                <c:pt idx="868">
                  <c:v>-1388.4549999999999</c:v>
                </c:pt>
                <c:pt idx="869">
                  <c:v>-1388.4688000000001</c:v>
                </c:pt>
                <c:pt idx="870">
                  <c:v>-1388.4813999999999</c:v>
                </c:pt>
                <c:pt idx="871">
                  <c:v>-1388.4920999999999</c:v>
                </c:pt>
                <c:pt idx="872">
                  <c:v>-1388.5008</c:v>
                </c:pt>
                <c:pt idx="873">
                  <c:v>-1388.5069000000001</c:v>
                </c:pt>
                <c:pt idx="874">
                  <c:v>-1388.5099</c:v>
                </c:pt>
                <c:pt idx="875">
                  <c:v>-1388.5107</c:v>
                </c:pt>
                <c:pt idx="876">
                  <c:v>-1388.5089</c:v>
                </c:pt>
                <c:pt idx="877">
                  <c:v>-1388.5047999999999</c:v>
                </c:pt>
                <c:pt idx="878">
                  <c:v>-1388.4985999999999</c:v>
                </c:pt>
                <c:pt idx="879">
                  <c:v>-1388.4915000000001</c:v>
                </c:pt>
                <c:pt idx="880">
                  <c:v>-1388.4833000000001</c:v>
                </c:pt>
                <c:pt idx="881">
                  <c:v>-1388.4748</c:v>
                </c:pt>
                <c:pt idx="882">
                  <c:v>-1388.4675999999999</c:v>
                </c:pt>
                <c:pt idx="883">
                  <c:v>-1388.4625000000001</c:v>
                </c:pt>
                <c:pt idx="884">
                  <c:v>-1388.4601</c:v>
                </c:pt>
                <c:pt idx="885">
                  <c:v>-1388.4612</c:v>
                </c:pt>
                <c:pt idx="886">
                  <c:v>-1388.4663</c:v>
                </c:pt>
                <c:pt idx="887">
                  <c:v>-1388.4772</c:v>
                </c:pt>
                <c:pt idx="888">
                  <c:v>-1388.4942000000001</c:v>
                </c:pt>
                <c:pt idx="889">
                  <c:v>-1388.5172</c:v>
                </c:pt>
                <c:pt idx="890">
                  <c:v>-1388.547</c:v>
                </c:pt>
                <c:pt idx="891">
                  <c:v>-1388.5839000000001</c:v>
                </c:pt>
                <c:pt idx="892">
                  <c:v>-1388.6276</c:v>
                </c:pt>
                <c:pt idx="893">
                  <c:v>-1388.6767</c:v>
                </c:pt>
                <c:pt idx="894">
                  <c:v>-1388.7301</c:v>
                </c:pt>
                <c:pt idx="895">
                  <c:v>-1388.7868000000001</c:v>
                </c:pt>
                <c:pt idx="896">
                  <c:v>-1388.8453</c:v>
                </c:pt>
                <c:pt idx="897">
                  <c:v>-1388.9041999999999</c:v>
                </c:pt>
                <c:pt idx="898">
                  <c:v>-1388.9619</c:v>
                </c:pt>
                <c:pt idx="899">
                  <c:v>-1389.0165999999999</c:v>
                </c:pt>
                <c:pt idx="900">
                  <c:v>-1389.0672</c:v>
                </c:pt>
                <c:pt idx="901">
                  <c:v>-1389.1129000000001</c:v>
                </c:pt>
                <c:pt idx="902">
                  <c:v>-1389.1531</c:v>
                </c:pt>
                <c:pt idx="903">
                  <c:v>-1389.1881000000001</c:v>
                </c:pt>
                <c:pt idx="904">
                  <c:v>-1389.2176999999999</c:v>
                </c:pt>
                <c:pt idx="905">
                  <c:v>-1389.2433000000001</c:v>
                </c:pt>
                <c:pt idx="906">
                  <c:v>-1389.2630999999999</c:v>
                </c:pt>
                <c:pt idx="907">
                  <c:v>-1389.28</c:v>
                </c:pt>
                <c:pt idx="908">
                  <c:v>-1389.2958000000001</c:v>
                </c:pt>
                <c:pt idx="909">
                  <c:v>-1389.3117999999999</c:v>
                </c:pt>
                <c:pt idx="910">
                  <c:v>-1389.3288</c:v>
                </c:pt>
                <c:pt idx="911">
                  <c:v>-1389.3483000000001</c:v>
                </c:pt>
                <c:pt idx="912">
                  <c:v>-1389.3713</c:v>
                </c:pt>
                <c:pt idx="913">
                  <c:v>-1389.3995</c:v>
                </c:pt>
                <c:pt idx="914">
                  <c:v>-1389.4349999999999</c:v>
                </c:pt>
                <c:pt idx="915">
                  <c:v>-1389.4786999999999</c:v>
                </c:pt>
                <c:pt idx="916">
                  <c:v>-1389.5315000000001</c:v>
                </c:pt>
                <c:pt idx="917">
                  <c:v>-1389.5941</c:v>
                </c:pt>
                <c:pt idx="918">
                  <c:v>-1389.6668</c:v>
                </c:pt>
                <c:pt idx="919">
                  <c:v>-1389.7493999999999</c:v>
                </c:pt>
                <c:pt idx="920">
                  <c:v>-1389.8420000000001</c:v>
                </c:pt>
                <c:pt idx="921">
                  <c:v>-1389.9434000000001</c:v>
                </c:pt>
                <c:pt idx="922">
                  <c:v>-1390.0523000000001</c:v>
                </c:pt>
                <c:pt idx="923">
                  <c:v>-1390.1667</c:v>
                </c:pt>
                <c:pt idx="924">
                  <c:v>-1390.2847999999999</c:v>
                </c:pt>
                <c:pt idx="925">
                  <c:v>-1390.4039</c:v>
                </c:pt>
                <c:pt idx="926">
                  <c:v>-1390.5213000000001</c:v>
                </c:pt>
                <c:pt idx="927">
                  <c:v>-1390.6351999999999</c:v>
                </c:pt>
                <c:pt idx="928">
                  <c:v>-1390.7440999999999</c:v>
                </c:pt>
                <c:pt idx="929">
                  <c:v>-1390.8459</c:v>
                </c:pt>
                <c:pt idx="930">
                  <c:v>-1390.9396999999999</c:v>
                </c:pt>
                <c:pt idx="931">
                  <c:v>-1391.0255</c:v>
                </c:pt>
                <c:pt idx="932">
                  <c:v>-1391.1029000000001</c:v>
                </c:pt>
                <c:pt idx="933">
                  <c:v>-1391.1723</c:v>
                </c:pt>
                <c:pt idx="934">
                  <c:v>-1391.2360000000001</c:v>
                </c:pt>
                <c:pt idx="935">
                  <c:v>-1391.2955999999999</c:v>
                </c:pt>
                <c:pt idx="936">
                  <c:v>-1391.3529000000001</c:v>
                </c:pt>
                <c:pt idx="937">
                  <c:v>-1391.4093</c:v>
                </c:pt>
                <c:pt idx="938">
                  <c:v>-1391.4662000000001</c:v>
                </c:pt>
                <c:pt idx="939">
                  <c:v>-1391.5237999999999</c:v>
                </c:pt>
                <c:pt idx="940">
                  <c:v>-1391.5827999999999</c:v>
                </c:pt>
                <c:pt idx="941">
                  <c:v>-1391.6427000000001</c:v>
                </c:pt>
                <c:pt idx="942">
                  <c:v>-1391.7027</c:v>
                </c:pt>
                <c:pt idx="943">
                  <c:v>-1391.761</c:v>
                </c:pt>
                <c:pt idx="944">
                  <c:v>-1391.8158000000001</c:v>
                </c:pt>
                <c:pt idx="945">
                  <c:v>-1391.8648000000001</c:v>
                </c:pt>
                <c:pt idx="946">
                  <c:v>-1391.9060999999999</c:v>
                </c:pt>
                <c:pt idx="947">
                  <c:v>-1391.9376</c:v>
                </c:pt>
                <c:pt idx="948">
                  <c:v>-1391.9582</c:v>
                </c:pt>
                <c:pt idx="949">
                  <c:v>-1391.9676999999999</c:v>
                </c:pt>
                <c:pt idx="950">
                  <c:v>-1391.9666</c:v>
                </c:pt>
                <c:pt idx="951">
                  <c:v>-1391.9549999999999</c:v>
                </c:pt>
                <c:pt idx="952">
                  <c:v>-1391.9340999999999</c:v>
                </c:pt>
                <c:pt idx="953">
                  <c:v>-1391.9060999999999</c:v>
                </c:pt>
                <c:pt idx="954">
                  <c:v>-1391.8725999999999</c:v>
                </c:pt>
                <c:pt idx="955">
                  <c:v>-1391.8357000000001</c:v>
                </c:pt>
                <c:pt idx="956">
                  <c:v>-1391.7976000000001</c:v>
                </c:pt>
                <c:pt idx="957">
                  <c:v>-1391.7596000000001</c:v>
                </c:pt>
                <c:pt idx="958">
                  <c:v>-1391.723</c:v>
                </c:pt>
                <c:pt idx="959">
                  <c:v>-1391.6884</c:v>
                </c:pt>
                <c:pt idx="960">
                  <c:v>-1391.6566</c:v>
                </c:pt>
                <c:pt idx="961">
                  <c:v>-1391.6271999999999</c:v>
                </c:pt>
                <c:pt idx="962">
                  <c:v>-1391.5996</c:v>
                </c:pt>
                <c:pt idx="963">
                  <c:v>-1391.5730000000001</c:v>
                </c:pt>
                <c:pt idx="964">
                  <c:v>-1391.5464999999999</c:v>
                </c:pt>
                <c:pt idx="965">
                  <c:v>-1391.5188000000001</c:v>
                </c:pt>
                <c:pt idx="966">
                  <c:v>-1391.4893999999999</c:v>
                </c:pt>
                <c:pt idx="967">
                  <c:v>-1391.4572000000001</c:v>
                </c:pt>
                <c:pt idx="968">
                  <c:v>-1391.4213</c:v>
                </c:pt>
                <c:pt idx="969">
                  <c:v>-1391.3816999999999</c:v>
                </c:pt>
                <c:pt idx="970">
                  <c:v>-1391.3393000000001</c:v>
                </c:pt>
                <c:pt idx="971">
                  <c:v>-1391.2940000000001</c:v>
                </c:pt>
                <c:pt idx="972">
                  <c:v>-1391.2456</c:v>
                </c:pt>
                <c:pt idx="973">
                  <c:v>-1391.1949999999999</c:v>
                </c:pt>
                <c:pt idx="974">
                  <c:v>-1391.1428000000001</c:v>
                </c:pt>
                <c:pt idx="975">
                  <c:v>-1391.0891999999999</c:v>
                </c:pt>
                <c:pt idx="976">
                  <c:v>-1391.0344</c:v>
                </c:pt>
                <c:pt idx="977">
                  <c:v>-1390.9792</c:v>
                </c:pt>
                <c:pt idx="978">
                  <c:v>-1390.9232</c:v>
                </c:pt>
                <c:pt idx="979">
                  <c:v>-1390.8659</c:v>
                </c:pt>
                <c:pt idx="980">
                  <c:v>-1390.807</c:v>
                </c:pt>
                <c:pt idx="981">
                  <c:v>-1390.7465999999999</c:v>
                </c:pt>
                <c:pt idx="982">
                  <c:v>-1390.6845000000001</c:v>
                </c:pt>
                <c:pt idx="983">
                  <c:v>-1390.6197</c:v>
                </c:pt>
                <c:pt idx="984">
                  <c:v>-1390.5525</c:v>
                </c:pt>
                <c:pt idx="985">
                  <c:v>-1390.4829</c:v>
                </c:pt>
                <c:pt idx="986">
                  <c:v>-1390.4105</c:v>
                </c:pt>
                <c:pt idx="987">
                  <c:v>-1390.3352</c:v>
                </c:pt>
                <c:pt idx="988">
                  <c:v>-1390.2574999999999</c:v>
                </c:pt>
                <c:pt idx="989">
                  <c:v>-1390.1782000000001</c:v>
                </c:pt>
                <c:pt idx="990">
                  <c:v>-1390.097</c:v>
                </c:pt>
                <c:pt idx="991">
                  <c:v>-1390.0142000000001</c:v>
                </c:pt>
                <c:pt idx="992">
                  <c:v>-1389.9304</c:v>
                </c:pt>
                <c:pt idx="993">
                  <c:v>-1389.8465000000001</c:v>
                </c:pt>
                <c:pt idx="994">
                  <c:v>-1389.7632000000001</c:v>
                </c:pt>
                <c:pt idx="995">
                  <c:v>-1389.6791000000001</c:v>
                </c:pt>
                <c:pt idx="996">
                  <c:v>-1389.5958000000001</c:v>
                </c:pt>
                <c:pt idx="997">
                  <c:v>-1389.5138999999999</c:v>
                </c:pt>
                <c:pt idx="998">
                  <c:v>-1389.4329</c:v>
                </c:pt>
                <c:pt idx="999">
                  <c:v>-1389.3534</c:v>
                </c:pt>
                <c:pt idx="1000">
                  <c:v>-1389.2755999999999</c:v>
                </c:pt>
                <c:pt idx="1001">
                  <c:v>-1389.1993</c:v>
                </c:pt>
                <c:pt idx="1002">
                  <c:v>-1389.125</c:v>
                </c:pt>
                <c:pt idx="1003">
                  <c:v>-1389.0532000000001</c:v>
                </c:pt>
                <c:pt idx="1004">
                  <c:v>-1388.9840999999999</c:v>
                </c:pt>
                <c:pt idx="1005">
                  <c:v>-1388.9182000000001</c:v>
                </c:pt>
                <c:pt idx="1006">
                  <c:v>-1388.8565000000001</c:v>
                </c:pt>
                <c:pt idx="1007">
                  <c:v>-1388.7998</c:v>
                </c:pt>
                <c:pt idx="1008">
                  <c:v>-1388.7485999999999</c:v>
                </c:pt>
                <c:pt idx="1009">
                  <c:v>-1388.703</c:v>
                </c:pt>
                <c:pt idx="1010">
                  <c:v>-1388.6641</c:v>
                </c:pt>
                <c:pt idx="1011">
                  <c:v>-1388.6325999999999</c:v>
                </c:pt>
                <c:pt idx="1012">
                  <c:v>-1388.6086</c:v>
                </c:pt>
                <c:pt idx="1013">
                  <c:v>-1388.5920000000001</c:v>
                </c:pt>
                <c:pt idx="1014">
                  <c:v>-1388.5831000000001</c:v>
                </c:pt>
                <c:pt idx="1015">
                  <c:v>-1388.5797</c:v>
                </c:pt>
                <c:pt idx="1016">
                  <c:v>-1388.5811000000001</c:v>
                </c:pt>
                <c:pt idx="1017">
                  <c:v>-1388.5868</c:v>
                </c:pt>
                <c:pt idx="1018">
                  <c:v>-1388.5952</c:v>
                </c:pt>
                <c:pt idx="1019">
                  <c:v>-1388.6049</c:v>
                </c:pt>
                <c:pt idx="1020">
                  <c:v>-1388.6149</c:v>
                </c:pt>
                <c:pt idx="1021">
                  <c:v>-1388.6235999999999</c:v>
                </c:pt>
                <c:pt idx="1022">
                  <c:v>-1388.6297999999999</c:v>
                </c:pt>
                <c:pt idx="1023">
                  <c:v>-1388.6335999999999</c:v>
                </c:pt>
                <c:pt idx="1024">
                  <c:v>-1388.6343999999999</c:v>
                </c:pt>
                <c:pt idx="1025">
                  <c:v>-1388.6315</c:v>
                </c:pt>
                <c:pt idx="1026">
                  <c:v>-1388.625</c:v>
                </c:pt>
                <c:pt idx="1027">
                  <c:v>-1388.6151</c:v>
                </c:pt>
                <c:pt idx="1028">
                  <c:v>-1388.6024</c:v>
                </c:pt>
                <c:pt idx="1029">
                  <c:v>-1388.5867000000001</c:v>
                </c:pt>
                <c:pt idx="1030">
                  <c:v>-1388.5698</c:v>
                </c:pt>
                <c:pt idx="1031">
                  <c:v>-1388.5527999999999</c:v>
                </c:pt>
                <c:pt idx="1032">
                  <c:v>-1388.5365999999999</c:v>
                </c:pt>
                <c:pt idx="1033">
                  <c:v>-1388.5222000000001</c:v>
                </c:pt>
                <c:pt idx="1034">
                  <c:v>-1388.5108</c:v>
                </c:pt>
                <c:pt idx="1035">
                  <c:v>-1388.5035</c:v>
                </c:pt>
                <c:pt idx="1036">
                  <c:v>-1388.5011</c:v>
                </c:pt>
                <c:pt idx="1037">
                  <c:v>-1388.5051000000001</c:v>
                </c:pt>
                <c:pt idx="1038">
                  <c:v>-1388.5162</c:v>
                </c:pt>
                <c:pt idx="1039">
                  <c:v>-1388.5345</c:v>
                </c:pt>
                <c:pt idx="1040">
                  <c:v>-1388.5597</c:v>
                </c:pt>
                <c:pt idx="1041">
                  <c:v>-1388.5926999999999</c:v>
                </c:pt>
                <c:pt idx="1042">
                  <c:v>-1388.6332</c:v>
                </c:pt>
                <c:pt idx="1043">
                  <c:v>-1388.6804999999999</c:v>
                </c:pt>
                <c:pt idx="1044">
                  <c:v>-1388.7344000000001</c:v>
                </c:pt>
                <c:pt idx="1045">
                  <c:v>-1388.7940000000001</c:v>
                </c:pt>
                <c:pt idx="1046">
                  <c:v>-1388.8588</c:v>
                </c:pt>
                <c:pt idx="1047">
                  <c:v>-1388.9275</c:v>
                </c:pt>
                <c:pt idx="1048">
                  <c:v>-1389</c:v>
                </c:pt>
                <c:pt idx="1049">
                  <c:v>-1389.0753</c:v>
                </c:pt>
                <c:pt idx="1050">
                  <c:v>-1389.1529</c:v>
                </c:pt>
                <c:pt idx="1051">
                  <c:v>-1389.2317</c:v>
                </c:pt>
                <c:pt idx="1052">
                  <c:v>-1389.3115</c:v>
                </c:pt>
                <c:pt idx="1053">
                  <c:v>-1389.3913</c:v>
                </c:pt>
                <c:pt idx="1054">
                  <c:v>-1389.4703</c:v>
                </c:pt>
                <c:pt idx="1055">
                  <c:v>-1389.5482</c:v>
                </c:pt>
                <c:pt idx="1056">
                  <c:v>-1389.6246000000001</c:v>
                </c:pt>
                <c:pt idx="1057">
                  <c:v>-1389.6982</c:v>
                </c:pt>
                <c:pt idx="1058">
                  <c:v>-1389.7684999999999</c:v>
                </c:pt>
                <c:pt idx="1059">
                  <c:v>-1389.8344</c:v>
                </c:pt>
                <c:pt idx="1060">
                  <c:v>-1389.8951</c:v>
                </c:pt>
                <c:pt idx="1061">
                  <c:v>-1389.95</c:v>
                </c:pt>
                <c:pt idx="1062">
                  <c:v>-1389.9984999999999</c:v>
                </c:pt>
                <c:pt idx="1063">
                  <c:v>-1390.0399</c:v>
                </c:pt>
                <c:pt idx="1064">
                  <c:v>-1390.0737999999999</c:v>
                </c:pt>
                <c:pt idx="1065">
                  <c:v>-1390.1</c:v>
                </c:pt>
                <c:pt idx="1066">
                  <c:v>-1390.1186</c:v>
                </c:pt>
                <c:pt idx="1067">
                  <c:v>-1390.13</c:v>
                </c:pt>
                <c:pt idx="1068">
                  <c:v>-1390.134</c:v>
                </c:pt>
                <c:pt idx="1069">
                  <c:v>-1390.1312</c:v>
                </c:pt>
                <c:pt idx="1070">
                  <c:v>-1390.1222</c:v>
                </c:pt>
                <c:pt idx="1071">
                  <c:v>-1390.1080999999999</c:v>
                </c:pt>
                <c:pt idx="1072">
                  <c:v>-1390.0896</c:v>
                </c:pt>
                <c:pt idx="1073">
                  <c:v>-1390.0672999999999</c:v>
                </c:pt>
                <c:pt idx="1074">
                  <c:v>-1390.0422000000001</c:v>
                </c:pt>
                <c:pt idx="1075">
                  <c:v>-1390.0155999999999</c:v>
                </c:pt>
                <c:pt idx="1076">
                  <c:v>-1389.9876999999999</c:v>
                </c:pt>
                <c:pt idx="1077">
                  <c:v>-1389.9595999999999</c:v>
                </c:pt>
                <c:pt idx="1078">
                  <c:v>-1389.9332999999999</c:v>
                </c:pt>
                <c:pt idx="1079">
                  <c:v>-1389.9092000000001</c:v>
                </c:pt>
                <c:pt idx="1080">
                  <c:v>-1389.8886</c:v>
                </c:pt>
                <c:pt idx="1081">
                  <c:v>-1389.8717999999999</c:v>
                </c:pt>
                <c:pt idx="1082">
                  <c:v>-1389.8602000000001</c:v>
                </c:pt>
                <c:pt idx="1083">
                  <c:v>-1389.854</c:v>
                </c:pt>
                <c:pt idx="1084">
                  <c:v>-1389.8531</c:v>
                </c:pt>
                <c:pt idx="1085">
                  <c:v>-1389.8576</c:v>
                </c:pt>
                <c:pt idx="1086">
                  <c:v>-1389.8679</c:v>
                </c:pt>
                <c:pt idx="1087">
                  <c:v>-1389.8835999999999</c:v>
                </c:pt>
                <c:pt idx="1088">
                  <c:v>-1389.9036000000001</c:v>
                </c:pt>
                <c:pt idx="1089">
                  <c:v>-1389.9271000000001</c:v>
                </c:pt>
                <c:pt idx="1090">
                  <c:v>-1389.9534000000001</c:v>
                </c:pt>
                <c:pt idx="1091">
                  <c:v>-1389.9802999999999</c:v>
                </c:pt>
                <c:pt idx="1092">
                  <c:v>-1390.0065</c:v>
                </c:pt>
                <c:pt idx="1093">
                  <c:v>-1390.0320999999999</c:v>
                </c:pt>
                <c:pt idx="1094">
                  <c:v>-1390.0556999999999</c:v>
                </c:pt>
                <c:pt idx="1095">
                  <c:v>-1390.0759</c:v>
                </c:pt>
                <c:pt idx="1096">
                  <c:v>-1390.0925</c:v>
                </c:pt>
                <c:pt idx="1097">
                  <c:v>-1390.1062999999999</c:v>
                </c:pt>
                <c:pt idx="1098">
                  <c:v>-1390.1171999999999</c:v>
                </c:pt>
                <c:pt idx="1099">
                  <c:v>-1390.1248000000001</c:v>
                </c:pt>
                <c:pt idx="1100">
                  <c:v>-1390.1297</c:v>
                </c:pt>
                <c:pt idx="1101">
                  <c:v>-1390.1329000000001</c:v>
                </c:pt>
                <c:pt idx="1102">
                  <c:v>-1390.1347000000001</c:v>
                </c:pt>
                <c:pt idx="1103">
                  <c:v>-1390.1356000000001</c:v>
                </c:pt>
                <c:pt idx="1104">
                  <c:v>-1390.1365000000001</c:v>
                </c:pt>
                <c:pt idx="1105">
                  <c:v>-1390.1383000000001</c:v>
                </c:pt>
                <c:pt idx="1106">
                  <c:v>-1390.1407999999999</c:v>
                </c:pt>
                <c:pt idx="1107">
                  <c:v>-1390.1443999999999</c:v>
                </c:pt>
                <c:pt idx="1108">
                  <c:v>-1390.1492000000001</c:v>
                </c:pt>
                <c:pt idx="1109">
                  <c:v>-1390.1555000000001</c:v>
                </c:pt>
                <c:pt idx="1110">
                  <c:v>-1390.1631</c:v>
                </c:pt>
                <c:pt idx="1111">
                  <c:v>-1390.1723999999999</c:v>
                </c:pt>
                <c:pt idx="1112">
                  <c:v>-1390.1832999999999</c:v>
                </c:pt>
                <c:pt idx="1113">
                  <c:v>-1390.1955</c:v>
                </c:pt>
                <c:pt idx="1114">
                  <c:v>-1390.2088000000001</c:v>
                </c:pt>
                <c:pt idx="1115">
                  <c:v>-1390.223</c:v>
                </c:pt>
                <c:pt idx="1116">
                  <c:v>-1390.2375999999999</c:v>
                </c:pt>
                <c:pt idx="1117">
                  <c:v>-1390.2523000000001</c:v>
                </c:pt>
                <c:pt idx="1118">
                  <c:v>-1390.2670000000001</c:v>
                </c:pt>
                <c:pt idx="1119">
                  <c:v>-1390.2811999999999</c:v>
                </c:pt>
                <c:pt idx="1120">
                  <c:v>-1390.2936999999999</c:v>
                </c:pt>
                <c:pt idx="1121">
                  <c:v>-1390.3045999999999</c:v>
                </c:pt>
                <c:pt idx="1122">
                  <c:v>-1390.3132000000001</c:v>
                </c:pt>
                <c:pt idx="1123">
                  <c:v>-1390.3181999999999</c:v>
                </c:pt>
                <c:pt idx="1124">
                  <c:v>-1390.3189</c:v>
                </c:pt>
                <c:pt idx="1125">
                  <c:v>-1390.3143</c:v>
                </c:pt>
                <c:pt idx="1126">
                  <c:v>-1390.3036</c:v>
                </c:pt>
                <c:pt idx="1127">
                  <c:v>-1390.2861</c:v>
                </c:pt>
                <c:pt idx="1128">
                  <c:v>-1390.2608</c:v>
                </c:pt>
                <c:pt idx="1129">
                  <c:v>-1390.2266</c:v>
                </c:pt>
                <c:pt idx="1130">
                  <c:v>-1390.1827000000001</c:v>
                </c:pt>
                <c:pt idx="1131">
                  <c:v>-1390.1293000000001</c:v>
                </c:pt>
                <c:pt idx="1132">
                  <c:v>-1390.0662</c:v>
                </c:pt>
                <c:pt idx="1133">
                  <c:v>-1389.9938999999999</c:v>
                </c:pt>
                <c:pt idx="1134">
                  <c:v>-1389.9132</c:v>
                </c:pt>
                <c:pt idx="1135">
                  <c:v>-1389.8244</c:v>
                </c:pt>
                <c:pt idx="1136">
                  <c:v>-1389.7289000000001</c:v>
                </c:pt>
                <c:pt idx="1137">
                  <c:v>-1389.6286</c:v>
                </c:pt>
                <c:pt idx="1138">
                  <c:v>-1389.5246999999999</c:v>
                </c:pt>
                <c:pt idx="1139">
                  <c:v>-1389.4188999999999</c:v>
                </c:pt>
                <c:pt idx="1140">
                  <c:v>-1389.3135</c:v>
                </c:pt>
                <c:pt idx="1141">
                  <c:v>-1389.2101</c:v>
                </c:pt>
                <c:pt idx="1142">
                  <c:v>-1389.1101000000001</c:v>
                </c:pt>
                <c:pt idx="1143">
                  <c:v>-1389.0155999999999</c:v>
                </c:pt>
                <c:pt idx="1144">
                  <c:v>-1388.9285</c:v>
                </c:pt>
                <c:pt idx="1145">
                  <c:v>-1388.8497</c:v>
                </c:pt>
                <c:pt idx="1146">
                  <c:v>-1388.7808</c:v>
                </c:pt>
                <c:pt idx="1147">
                  <c:v>-1388.7229</c:v>
                </c:pt>
                <c:pt idx="1148">
                  <c:v>-1388.6767</c:v>
                </c:pt>
                <c:pt idx="1149">
                  <c:v>-1388.6424</c:v>
                </c:pt>
                <c:pt idx="1150">
                  <c:v>-1388.6207999999999</c:v>
                </c:pt>
                <c:pt idx="1151">
                  <c:v>-1388.6120000000001</c:v>
                </c:pt>
                <c:pt idx="1152">
                  <c:v>-1388.6165000000001</c:v>
                </c:pt>
                <c:pt idx="1153">
                  <c:v>-1388.6334999999999</c:v>
                </c:pt>
                <c:pt idx="1154">
                  <c:v>-1388.6631</c:v>
                </c:pt>
                <c:pt idx="1155">
                  <c:v>-1388.7040999999999</c:v>
                </c:pt>
                <c:pt idx="1156">
                  <c:v>-1388.7554</c:v>
                </c:pt>
                <c:pt idx="1157">
                  <c:v>-1388.8159000000001</c:v>
                </c:pt>
                <c:pt idx="1158">
                  <c:v>-1388.8842999999999</c:v>
                </c:pt>
                <c:pt idx="1159">
                  <c:v>-1388.9591</c:v>
                </c:pt>
                <c:pt idx="1160">
                  <c:v>-1389.038</c:v>
                </c:pt>
                <c:pt idx="1161">
                  <c:v>-1389.1197999999999</c:v>
                </c:pt>
                <c:pt idx="1162">
                  <c:v>-1389.2019</c:v>
                </c:pt>
                <c:pt idx="1163">
                  <c:v>-1389.2828999999999</c:v>
                </c:pt>
                <c:pt idx="1164">
                  <c:v>-1389.3611000000001</c:v>
                </c:pt>
                <c:pt idx="1165">
                  <c:v>-1389.4355</c:v>
                </c:pt>
                <c:pt idx="1166">
                  <c:v>-1389.5039999999999</c:v>
                </c:pt>
                <c:pt idx="1167">
                  <c:v>-1389.5664999999999</c:v>
                </c:pt>
                <c:pt idx="1168">
                  <c:v>-1389.6217999999999</c:v>
                </c:pt>
                <c:pt idx="1169">
                  <c:v>-1389.6704999999999</c:v>
                </c:pt>
                <c:pt idx="1170">
                  <c:v>-1389.713</c:v>
                </c:pt>
                <c:pt idx="1171">
                  <c:v>-1389.7502999999999</c:v>
                </c:pt>
                <c:pt idx="1172">
                  <c:v>-1389.7840000000001</c:v>
                </c:pt>
                <c:pt idx="1173">
                  <c:v>-1389.8159000000001</c:v>
                </c:pt>
                <c:pt idx="1174">
                  <c:v>-1389.847</c:v>
                </c:pt>
                <c:pt idx="1175">
                  <c:v>-1389.8797</c:v>
                </c:pt>
                <c:pt idx="1176">
                  <c:v>-1389.9163000000001</c:v>
                </c:pt>
                <c:pt idx="1177">
                  <c:v>-1389.9581000000001</c:v>
                </c:pt>
                <c:pt idx="1178">
                  <c:v>-1390.0069000000001</c:v>
                </c:pt>
                <c:pt idx="1179">
                  <c:v>-1390.0637999999999</c:v>
                </c:pt>
                <c:pt idx="1180">
                  <c:v>-1390.1291000000001</c:v>
                </c:pt>
                <c:pt idx="1181">
                  <c:v>-1390.2026000000001</c:v>
                </c:pt>
                <c:pt idx="1182">
                  <c:v>-1390.2843</c:v>
                </c:pt>
                <c:pt idx="1183">
                  <c:v>-1390.3733999999999</c:v>
                </c:pt>
                <c:pt idx="1184">
                  <c:v>-1390.4691</c:v>
                </c:pt>
                <c:pt idx="1185">
                  <c:v>-1390.5693000000001</c:v>
                </c:pt>
                <c:pt idx="1186">
                  <c:v>-1390.673</c:v>
                </c:pt>
                <c:pt idx="1187">
                  <c:v>-1390.7789</c:v>
                </c:pt>
                <c:pt idx="1188">
                  <c:v>-1390.885</c:v>
                </c:pt>
                <c:pt idx="1189">
                  <c:v>-1390.9892</c:v>
                </c:pt>
                <c:pt idx="1190">
                  <c:v>-1391.0898999999999</c:v>
                </c:pt>
                <c:pt idx="1191">
                  <c:v>-1391.1853000000001</c:v>
                </c:pt>
                <c:pt idx="1192">
                  <c:v>-1391.2734</c:v>
                </c:pt>
                <c:pt idx="1193">
                  <c:v>-1391.3530000000001</c:v>
                </c:pt>
                <c:pt idx="1194">
                  <c:v>-1391.4235000000001</c:v>
                </c:pt>
                <c:pt idx="1195">
                  <c:v>-1391.4835</c:v>
                </c:pt>
                <c:pt idx="1196">
                  <c:v>-1391.5315000000001</c:v>
                </c:pt>
                <c:pt idx="1197">
                  <c:v>-1391.5672999999999</c:v>
                </c:pt>
                <c:pt idx="1198">
                  <c:v>-1391.5904</c:v>
                </c:pt>
                <c:pt idx="1199">
                  <c:v>-1391.6001000000001</c:v>
                </c:pt>
                <c:pt idx="1200">
                  <c:v>-1391.596</c:v>
                </c:pt>
                <c:pt idx="1201">
                  <c:v>-1391.5786000000001</c:v>
                </c:pt>
                <c:pt idx="1202">
                  <c:v>-1391.5474999999999</c:v>
                </c:pt>
                <c:pt idx="1203">
                  <c:v>-1391.5035</c:v>
                </c:pt>
                <c:pt idx="1204">
                  <c:v>-1391.4465</c:v>
                </c:pt>
                <c:pt idx="1205">
                  <c:v>-1391.3779</c:v>
                </c:pt>
                <c:pt idx="1206">
                  <c:v>-1391.2991</c:v>
                </c:pt>
                <c:pt idx="1207">
                  <c:v>-1391.2121</c:v>
                </c:pt>
                <c:pt idx="1208">
                  <c:v>-1391.1178</c:v>
                </c:pt>
                <c:pt idx="1209">
                  <c:v>-1391.019</c:v>
                </c:pt>
                <c:pt idx="1210">
                  <c:v>-1390.9183</c:v>
                </c:pt>
                <c:pt idx="1211">
                  <c:v>-1390.8178</c:v>
                </c:pt>
                <c:pt idx="1212">
                  <c:v>-1390.7199000000001</c:v>
                </c:pt>
                <c:pt idx="1213">
                  <c:v>-1390.6265000000001</c:v>
                </c:pt>
                <c:pt idx="1214">
                  <c:v>-1390.5391999999999</c:v>
                </c:pt>
                <c:pt idx="1215">
                  <c:v>-1390.4591</c:v>
                </c:pt>
                <c:pt idx="1216">
                  <c:v>-1390.3882000000001</c:v>
                </c:pt>
                <c:pt idx="1217">
                  <c:v>-1390.3264999999999</c:v>
                </c:pt>
                <c:pt idx="1218">
                  <c:v>-1390.2737</c:v>
                </c:pt>
                <c:pt idx="1219">
                  <c:v>-1390.229</c:v>
                </c:pt>
                <c:pt idx="1220">
                  <c:v>-1390.1921</c:v>
                </c:pt>
                <c:pt idx="1221">
                  <c:v>-1390.1617000000001</c:v>
                </c:pt>
                <c:pt idx="1222">
                  <c:v>-1390.1375</c:v>
                </c:pt>
                <c:pt idx="1223">
                  <c:v>-1390.1188</c:v>
                </c:pt>
                <c:pt idx="1224">
                  <c:v>-1390.1042</c:v>
                </c:pt>
                <c:pt idx="1225">
                  <c:v>-1390.0926999999999</c:v>
                </c:pt>
                <c:pt idx="1226">
                  <c:v>-1390.0843</c:v>
                </c:pt>
                <c:pt idx="1227">
                  <c:v>-1390.079</c:v>
                </c:pt>
                <c:pt idx="1228">
                  <c:v>-1390.0755999999999</c:v>
                </c:pt>
                <c:pt idx="1229">
                  <c:v>-1390.0742</c:v>
                </c:pt>
                <c:pt idx="1230">
                  <c:v>-1390.0751</c:v>
                </c:pt>
                <c:pt idx="1231">
                  <c:v>-1390.079</c:v>
                </c:pt>
                <c:pt idx="1232">
                  <c:v>-1390.0856000000001</c:v>
                </c:pt>
                <c:pt idx="1233">
                  <c:v>-1390.0961</c:v>
                </c:pt>
                <c:pt idx="1234">
                  <c:v>-1390.1107</c:v>
                </c:pt>
                <c:pt idx="1235">
                  <c:v>-1390.1295</c:v>
                </c:pt>
                <c:pt idx="1236">
                  <c:v>-1390.1533999999999</c:v>
                </c:pt>
                <c:pt idx="1237">
                  <c:v>-1390.1826000000001</c:v>
                </c:pt>
                <c:pt idx="1238">
                  <c:v>-1390.2162000000001</c:v>
                </c:pt>
                <c:pt idx="1239">
                  <c:v>-1390.2550000000001</c:v>
                </c:pt>
                <c:pt idx="1240">
                  <c:v>-1390.2987000000001</c:v>
                </c:pt>
                <c:pt idx="1241">
                  <c:v>-1390.3471</c:v>
                </c:pt>
                <c:pt idx="1242">
                  <c:v>-1390.3991000000001</c:v>
                </c:pt>
                <c:pt idx="1243">
                  <c:v>-1390.4540999999999</c:v>
                </c:pt>
                <c:pt idx="1244">
                  <c:v>-1390.5111999999999</c:v>
                </c:pt>
                <c:pt idx="1245">
                  <c:v>-1390.5688</c:v>
                </c:pt>
                <c:pt idx="1246">
                  <c:v>-1390.6253999999999</c:v>
                </c:pt>
                <c:pt idx="1247">
                  <c:v>-1390.6806999999999</c:v>
                </c:pt>
                <c:pt idx="1248">
                  <c:v>-1390.7335</c:v>
                </c:pt>
                <c:pt idx="1249">
                  <c:v>-1390.7832000000001</c:v>
                </c:pt>
                <c:pt idx="1250">
                  <c:v>-1390.8295000000001</c:v>
                </c:pt>
                <c:pt idx="1251">
                  <c:v>-1390.873</c:v>
                </c:pt>
                <c:pt idx="1252">
                  <c:v>-1390.9141</c:v>
                </c:pt>
                <c:pt idx="1253">
                  <c:v>-1390.9535000000001</c:v>
                </c:pt>
                <c:pt idx="1254">
                  <c:v>-1390.9916000000001</c:v>
                </c:pt>
                <c:pt idx="1255">
                  <c:v>-1391.0298</c:v>
                </c:pt>
                <c:pt idx="1256">
                  <c:v>-1391.0690999999999</c:v>
                </c:pt>
                <c:pt idx="1257">
                  <c:v>-1391.1104</c:v>
                </c:pt>
                <c:pt idx="1258">
                  <c:v>-1391.1534999999999</c:v>
                </c:pt>
                <c:pt idx="1259">
                  <c:v>-1391.1981000000001</c:v>
                </c:pt>
                <c:pt idx="1260">
                  <c:v>-1391.2446</c:v>
                </c:pt>
                <c:pt idx="1261">
                  <c:v>-1391.2923000000001</c:v>
                </c:pt>
                <c:pt idx="1262">
                  <c:v>-1391.3405</c:v>
                </c:pt>
                <c:pt idx="1263">
                  <c:v>-1391.3885</c:v>
                </c:pt>
                <c:pt idx="1264">
                  <c:v>-1391.4360999999999</c:v>
                </c:pt>
                <c:pt idx="1265">
                  <c:v>-1391.4825000000001</c:v>
                </c:pt>
                <c:pt idx="1266">
                  <c:v>-1391.5271</c:v>
                </c:pt>
                <c:pt idx="1267">
                  <c:v>-1391.5695000000001</c:v>
                </c:pt>
                <c:pt idx="1268">
                  <c:v>-1391.6102000000001</c:v>
                </c:pt>
                <c:pt idx="1269">
                  <c:v>-1391.6491000000001</c:v>
                </c:pt>
                <c:pt idx="1270">
                  <c:v>-1391.6863000000001</c:v>
                </c:pt>
                <c:pt idx="1271">
                  <c:v>-1391.7217000000001</c:v>
                </c:pt>
                <c:pt idx="1272">
                  <c:v>-1391.7560000000001</c:v>
                </c:pt>
                <c:pt idx="1273">
                  <c:v>-1391.789</c:v>
                </c:pt>
                <c:pt idx="1274">
                  <c:v>-1391.8212000000001</c:v>
                </c:pt>
                <c:pt idx="1275">
                  <c:v>-1391.8524</c:v>
                </c:pt>
                <c:pt idx="1276">
                  <c:v>-1391.8829000000001</c:v>
                </c:pt>
                <c:pt idx="1277">
                  <c:v>-1391.9132</c:v>
                </c:pt>
                <c:pt idx="1278">
                  <c:v>-1391.943</c:v>
                </c:pt>
                <c:pt idx="1279">
                  <c:v>-1391.9721</c:v>
                </c:pt>
                <c:pt idx="1280">
                  <c:v>-1392.0006000000001</c:v>
                </c:pt>
                <c:pt idx="1281">
                  <c:v>-1392.0287000000001</c:v>
                </c:pt>
                <c:pt idx="1282">
                  <c:v>-1392.056</c:v>
                </c:pt>
                <c:pt idx="1283">
                  <c:v>-1392.0822000000001</c:v>
                </c:pt>
                <c:pt idx="1284">
                  <c:v>-1392.1070999999999</c:v>
                </c:pt>
                <c:pt idx="1285">
                  <c:v>-1392.1298999999999</c:v>
                </c:pt>
                <c:pt idx="1286">
                  <c:v>-1392.1507999999999</c:v>
                </c:pt>
                <c:pt idx="1287">
                  <c:v>-1392.1687999999999</c:v>
                </c:pt>
                <c:pt idx="1288">
                  <c:v>-1392.1831999999999</c:v>
                </c:pt>
                <c:pt idx="1289">
                  <c:v>-1392.194</c:v>
                </c:pt>
                <c:pt idx="1290">
                  <c:v>-1392.2005999999999</c:v>
                </c:pt>
                <c:pt idx="1291">
                  <c:v>-1392.2018</c:v>
                </c:pt>
                <c:pt idx="1292">
                  <c:v>-1392.1969999999999</c:v>
                </c:pt>
                <c:pt idx="1293">
                  <c:v>-1392.1858999999999</c:v>
                </c:pt>
                <c:pt idx="1294">
                  <c:v>-1392.1677999999999</c:v>
                </c:pt>
                <c:pt idx="1295">
                  <c:v>-1392.1418000000001</c:v>
                </c:pt>
                <c:pt idx="1296">
                  <c:v>-1392.1079</c:v>
                </c:pt>
                <c:pt idx="1297">
                  <c:v>-1392.0661</c:v>
                </c:pt>
                <c:pt idx="1298">
                  <c:v>-1392.0154</c:v>
                </c:pt>
                <c:pt idx="1299">
                  <c:v>-1391.9554000000001</c:v>
                </c:pt>
                <c:pt idx="1300">
                  <c:v>-1391.8864000000001</c:v>
                </c:pt>
                <c:pt idx="1301">
                  <c:v>-1391.8086000000001</c:v>
                </c:pt>
                <c:pt idx="1302">
                  <c:v>-1391.7222999999999</c:v>
                </c:pt>
                <c:pt idx="1303">
                  <c:v>-1391.6283000000001</c:v>
                </c:pt>
                <c:pt idx="1304">
                  <c:v>-1391.5272</c:v>
                </c:pt>
                <c:pt idx="1305">
                  <c:v>-1391.421</c:v>
                </c:pt>
                <c:pt idx="1306">
                  <c:v>-1391.3098</c:v>
                </c:pt>
                <c:pt idx="1307">
                  <c:v>-1391.1956</c:v>
                </c:pt>
                <c:pt idx="1308">
                  <c:v>-1391.0799</c:v>
                </c:pt>
                <c:pt idx="1309">
                  <c:v>-1390.9645</c:v>
                </c:pt>
                <c:pt idx="1310">
                  <c:v>-1390.8511000000001</c:v>
                </c:pt>
                <c:pt idx="1311">
                  <c:v>-1390.7408</c:v>
                </c:pt>
                <c:pt idx="1312">
                  <c:v>-1390.6357</c:v>
                </c:pt>
                <c:pt idx="1313">
                  <c:v>-1390.5367000000001</c:v>
                </c:pt>
                <c:pt idx="1314">
                  <c:v>-1390.4448</c:v>
                </c:pt>
                <c:pt idx="1315">
                  <c:v>-1390.3607999999999</c:v>
                </c:pt>
                <c:pt idx="1316">
                  <c:v>-1390.2859000000001</c:v>
                </c:pt>
                <c:pt idx="1317">
                  <c:v>-1390.2192</c:v>
                </c:pt>
                <c:pt idx="1318">
                  <c:v>-1390.1594</c:v>
                </c:pt>
                <c:pt idx="1319">
                  <c:v>-1390.1067</c:v>
                </c:pt>
                <c:pt idx="1320">
                  <c:v>-1390.0600999999999</c:v>
                </c:pt>
                <c:pt idx="1321">
                  <c:v>-1390.0181</c:v>
                </c:pt>
                <c:pt idx="1322">
                  <c:v>-1389.9789000000001</c:v>
                </c:pt>
                <c:pt idx="1323">
                  <c:v>-1389.9407000000001</c:v>
                </c:pt>
                <c:pt idx="1324">
                  <c:v>-1389.902</c:v>
                </c:pt>
                <c:pt idx="1325">
                  <c:v>-1389.8608999999999</c:v>
                </c:pt>
                <c:pt idx="1326">
                  <c:v>-1389.8162</c:v>
                </c:pt>
                <c:pt idx="1327">
                  <c:v>-1389.7655</c:v>
                </c:pt>
                <c:pt idx="1328">
                  <c:v>-1389.7083</c:v>
                </c:pt>
                <c:pt idx="1329">
                  <c:v>-1389.6438000000001</c:v>
                </c:pt>
                <c:pt idx="1330">
                  <c:v>-1389.5718999999999</c:v>
                </c:pt>
                <c:pt idx="1331">
                  <c:v>-1389.4901</c:v>
                </c:pt>
                <c:pt idx="1332">
                  <c:v>-1389.4006999999999</c:v>
                </c:pt>
                <c:pt idx="1333">
                  <c:v>-1389.3037999999999</c:v>
                </c:pt>
                <c:pt idx="1334">
                  <c:v>-1389.2002</c:v>
                </c:pt>
                <c:pt idx="1335">
                  <c:v>-1389.0902000000001</c:v>
                </c:pt>
                <c:pt idx="1336">
                  <c:v>-1388.9753000000001</c:v>
                </c:pt>
                <c:pt idx="1337">
                  <c:v>-1388.8561999999999</c:v>
                </c:pt>
                <c:pt idx="1338">
                  <c:v>-1388.7345</c:v>
                </c:pt>
                <c:pt idx="1339">
                  <c:v>-1388.6120000000001</c:v>
                </c:pt>
                <c:pt idx="1340">
                  <c:v>-1388.4894999999999</c:v>
                </c:pt>
                <c:pt idx="1341">
                  <c:v>-1388.3687</c:v>
                </c:pt>
                <c:pt idx="1342">
                  <c:v>-1388.2502999999999</c:v>
                </c:pt>
                <c:pt idx="1343">
                  <c:v>-1388.1355000000001</c:v>
                </c:pt>
                <c:pt idx="1344">
                  <c:v>-1388.0255</c:v>
                </c:pt>
                <c:pt idx="1345">
                  <c:v>-1387.9215999999999</c:v>
                </c:pt>
                <c:pt idx="1346">
                  <c:v>-1387.8248000000001</c:v>
                </c:pt>
                <c:pt idx="1347">
                  <c:v>-1387.7352000000001</c:v>
                </c:pt>
                <c:pt idx="1348">
                  <c:v>-1387.6527000000001</c:v>
                </c:pt>
                <c:pt idx="1349">
                  <c:v>-1387.5789</c:v>
                </c:pt>
                <c:pt idx="1350">
                  <c:v>-1387.5137</c:v>
                </c:pt>
                <c:pt idx="1351">
                  <c:v>-1387.4568999999999</c:v>
                </c:pt>
                <c:pt idx="1352">
                  <c:v>-1387.4082000000001</c:v>
                </c:pt>
                <c:pt idx="1353">
                  <c:v>-1387.3672999999999</c:v>
                </c:pt>
                <c:pt idx="1354">
                  <c:v>-1387.3336999999999</c:v>
                </c:pt>
                <c:pt idx="1355">
                  <c:v>-1387.3061</c:v>
                </c:pt>
                <c:pt idx="1356">
                  <c:v>-1387.2843</c:v>
                </c:pt>
                <c:pt idx="1357">
                  <c:v>-1387.2669000000001</c:v>
                </c:pt>
                <c:pt idx="1358">
                  <c:v>-1387.2518</c:v>
                </c:pt>
                <c:pt idx="1359">
                  <c:v>-1387.2378000000001</c:v>
                </c:pt>
                <c:pt idx="1360">
                  <c:v>-1387.2239999999999</c:v>
                </c:pt>
                <c:pt idx="1361">
                  <c:v>-1387.2076999999999</c:v>
                </c:pt>
                <c:pt idx="1362">
                  <c:v>-1387.1876999999999</c:v>
                </c:pt>
                <c:pt idx="1363">
                  <c:v>-1387.162</c:v>
                </c:pt>
                <c:pt idx="1364">
                  <c:v>-1387.1288</c:v>
                </c:pt>
                <c:pt idx="1365">
                  <c:v>-1387.0871999999999</c:v>
                </c:pt>
                <c:pt idx="1366">
                  <c:v>-1387.0367000000001</c:v>
                </c:pt>
                <c:pt idx="1367">
                  <c:v>-1386.9770000000001</c:v>
                </c:pt>
                <c:pt idx="1368">
                  <c:v>-1386.9087999999999</c:v>
                </c:pt>
                <c:pt idx="1369">
                  <c:v>-1386.8343</c:v>
                </c:pt>
                <c:pt idx="1370">
                  <c:v>-1386.7560000000001</c:v>
                </c:pt>
                <c:pt idx="1371">
                  <c:v>-1386.6771000000001</c:v>
                </c:pt>
                <c:pt idx="1372">
                  <c:v>-1386.6021000000001</c:v>
                </c:pt>
                <c:pt idx="1373">
                  <c:v>-1386.5358000000001</c:v>
                </c:pt>
                <c:pt idx="1374">
                  <c:v>-1386.4822999999999</c:v>
                </c:pt>
                <c:pt idx="1375">
                  <c:v>-1386.4454000000001</c:v>
                </c:pt>
                <c:pt idx="1376">
                  <c:v>-1386.4285</c:v>
                </c:pt>
                <c:pt idx="1377">
                  <c:v>-1386.4336000000001</c:v>
                </c:pt>
                <c:pt idx="1378">
                  <c:v>-1386.4613999999999</c:v>
                </c:pt>
                <c:pt idx="1379">
                  <c:v>-1386.5118</c:v>
                </c:pt>
                <c:pt idx="1380">
                  <c:v>-1386.5836999999999</c:v>
                </c:pt>
                <c:pt idx="1381">
                  <c:v>-1386.6742999999999</c:v>
                </c:pt>
                <c:pt idx="1382">
                  <c:v>-1386.7811999999999</c:v>
                </c:pt>
                <c:pt idx="1383">
                  <c:v>-1386.9012</c:v>
                </c:pt>
                <c:pt idx="1384">
                  <c:v>-1387.0306</c:v>
                </c:pt>
                <c:pt idx="1385">
                  <c:v>-1387.1657</c:v>
                </c:pt>
                <c:pt idx="1386">
                  <c:v>-1387.3034</c:v>
                </c:pt>
                <c:pt idx="1387">
                  <c:v>-1387.4404999999999</c:v>
                </c:pt>
                <c:pt idx="1388">
                  <c:v>-1387.5737999999999</c:v>
                </c:pt>
                <c:pt idx="1389">
                  <c:v>-1387.7017000000001</c:v>
                </c:pt>
                <c:pt idx="1390">
                  <c:v>-1387.8216</c:v>
                </c:pt>
                <c:pt idx="1391">
                  <c:v>-1387.9326000000001</c:v>
                </c:pt>
                <c:pt idx="1392">
                  <c:v>-1388.0331000000001</c:v>
                </c:pt>
                <c:pt idx="1393">
                  <c:v>-1388.1226999999999</c:v>
                </c:pt>
                <c:pt idx="1394">
                  <c:v>-1388.2012</c:v>
                </c:pt>
                <c:pt idx="1395">
                  <c:v>-1388.2674999999999</c:v>
                </c:pt>
                <c:pt idx="1396">
                  <c:v>-1388.3214</c:v>
                </c:pt>
                <c:pt idx="1397">
                  <c:v>-1388.3637000000001</c:v>
                </c:pt>
                <c:pt idx="1398">
                  <c:v>-1388.3951999999999</c:v>
                </c:pt>
                <c:pt idx="1399">
                  <c:v>-1388.4158</c:v>
                </c:pt>
                <c:pt idx="1400">
                  <c:v>-1388.4259</c:v>
                </c:pt>
                <c:pt idx="1401">
                  <c:v>-1388.4263000000001</c:v>
                </c:pt>
                <c:pt idx="1402">
                  <c:v>-1388.4168</c:v>
                </c:pt>
                <c:pt idx="1403">
                  <c:v>-1388.3984</c:v>
                </c:pt>
                <c:pt idx="1404">
                  <c:v>-1388.3715</c:v>
                </c:pt>
                <c:pt idx="1405">
                  <c:v>-1388.3373999999999</c:v>
                </c:pt>
                <c:pt idx="1406">
                  <c:v>-1388.2963999999999</c:v>
                </c:pt>
                <c:pt idx="1407">
                  <c:v>-1388.249</c:v>
                </c:pt>
                <c:pt idx="1408">
                  <c:v>-1388.1969999999999</c:v>
                </c:pt>
                <c:pt idx="1409">
                  <c:v>-1388.1415</c:v>
                </c:pt>
                <c:pt idx="1410">
                  <c:v>-1388.0838000000001</c:v>
                </c:pt>
                <c:pt idx="1411">
                  <c:v>-1388.0254</c:v>
                </c:pt>
                <c:pt idx="1412">
                  <c:v>-1387.9688000000001</c:v>
                </c:pt>
                <c:pt idx="1413">
                  <c:v>-1387.9163000000001</c:v>
                </c:pt>
                <c:pt idx="1414">
                  <c:v>-1387.8688999999999</c:v>
                </c:pt>
                <c:pt idx="1415">
                  <c:v>-1387.8279</c:v>
                </c:pt>
                <c:pt idx="1416">
                  <c:v>-1387.7950000000001</c:v>
                </c:pt>
                <c:pt idx="1417">
                  <c:v>-1387.7707</c:v>
                </c:pt>
                <c:pt idx="1418">
                  <c:v>-1387.7554</c:v>
                </c:pt>
                <c:pt idx="1419">
                  <c:v>-1387.749</c:v>
                </c:pt>
                <c:pt idx="1420">
                  <c:v>-1387.7512999999999</c:v>
                </c:pt>
                <c:pt idx="1421">
                  <c:v>-1387.7619</c:v>
                </c:pt>
                <c:pt idx="1422">
                  <c:v>-1387.7798</c:v>
                </c:pt>
                <c:pt idx="1423">
                  <c:v>-1387.8027</c:v>
                </c:pt>
                <c:pt idx="1424">
                  <c:v>-1387.8306</c:v>
                </c:pt>
                <c:pt idx="1425">
                  <c:v>-1387.8628000000001</c:v>
                </c:pt>
                <c:pt idx="1426">
                  <c:v>-1387.8975</c:v>
                </c:pt>
                <c:pt idx="1427">
                  <c:v>-1387.9332999999999</c:v>
                </c:pt>
                <c:pt idx="1428">
                  <c:v>-1387.9701</c:v>
                </c:pt>
                <c:pt idx="1429">
                  <c:v>-1388.0072</c:v>
                </c:pt>
                <c:pt idx="1430">
                  <c:v>-1388.0435</c:v>
                </c:pt>
                <c:pt idx="1431">
                  <c:v>-1388.0785000000001</c:v>
                </c:pt>
                <c:pt idx="1432">
                  <c:v>-1388.1114</c:v>
                </c:pt>
                <c:pt idx="1433">
                  <c:v>-1388.1421</c:v>
                </c:pt>
                <c:pt idx="1434">
                  <c:v>-1388.1701</c:v>
                </c:pt>
                <c:pt idx="1435">
                  <c:v>-1388.1954000000001</c:v>
                </c:pt>
                <c:pt idx="1436">
                  <c:v>-1388.2181</c:v>
                </c:pt>
                <c:pt idx="1437">
                  <c:v>-1388.2382</c:v>
                </c:pt>
                <c:pt idx="1438">
                  <c:v>-1388.2552000000001</c:v>
                </c:pt>
                <c:pt idx="1439">
                  <c:v>-1388.2693999999999</c:v>
                </c:pt>
                <c:pt idx="1440">
                  <c:v>-1388.2802999999999</c:v>
                </c:pt>
                <c:pt idx="1441">
                  <c:v>-1388.2883999999999</c:v>
                </c:pt>
                <c:pt idx="1442">
                  <c:v>-1388.2937999999999</c:v>
                </c:pt>
                <c:pt idx="1443">
                  <c:v>-1388.2972</c:v>
                </c:pt>
                <c:pt idx="1444">
                  <c:v>-1388.2985000000001</c:v>
                </c:pt>
                <c:pt idx="1445">
                  <c:v>-1388.2979</c:v>
                </c:pt>
                <c:pt idx="1446">
                  <c:v>-1388.2956999999999</c:v>
                </c:pt>
                <c:pt idx="1447">
                  <c:v>-1388.2923000000001</c:v>
                </c:pt>
                <c:pt idx="1448">
                  <c:v>-1388.2887000000001</c:v>
                </c:pt>
                <c:pt idx="1449">
                  <c:v>-1388.2859000000001</c:v>
                </c:pt>
                <c:pt idx="1450">
                  <c:v>-1388.2843</c:v>
                </c:pt>
                <c:pt idx="1451">
                  <c:v>-1388.2840000000001</c:v>
                </c:pt>
                <c:pt idx="1452">
                  <c:v>-1388.2855999999999</c:v>
                </c:pt>
                <c:pt idx="1453">
                  <c:v>-1388.2891999999999</c:v>
                </c:pt>
                <c:pt idx="1454">
                  <c:v>-1388.2953</c:v>
                </c:pt>
                <c:pt idx="1455">
                  <c:v>-1388.3040000000001</c:v>
                </c:pt>
                <c:pt idx="1456">
                  <c:v>-1388.3155999999999</c:v>
                </c:pt>
                <c:pt idx="1457">
                  <c:v>-1388.3300999999999</c:v>
                </c:pt>
                <c:pt idx="1458">
                  <c:v>-1388.3475000000001</c:v>
                </c:pt>
                <c:pt idx="1459">
                  <c:v>-1388.367</c:v>
                </c:pt>
                <c:pt idx="1460">
                  <c:v>-1388.3884</c:v>
                </c:pt>
                <c:pt idx="1461">
                  <c:v>-1388.4119000000001</c:v>
                </c:pt>
                <c:pt idx="1462">
                  <c:v>-1388.4367999999999</c:v>
                </c:pt>
                <c:pt idx="1463">
                  <c:v>-1388.463</c:v>
                </c:pt>
                <c:pt idx="1464">
                  <c:v>-1388.49</c:v>
                </c:pt>
                <c:pt idx="1465">
                  <c:v>-1388.5170000000001</c:v>
                </c:pt>
                <c:pt idx="1466">
                  <c:v>-1388.5441000000001</c:v>
                </c:pt>
                <c:pt idx="1467">
                  <c:v>-1388.5709999999999</c:v>
                </c:pt>
                <c:pt idx="1468">
                  <c:v>-1388.5975000000001</c:v>
                </c:pt>
                <c:pt idx="1469">
                  <c:v>-1388.6237000000001</c:v>
                </c:pt>
                <c:pt idx="1470">
                  <c:v>-1388.6487</c:v>
                </c:pt>
                <c:pt idx="1471">
                  <c:v>-1388.673</c:v>
                </c:pt>
                <c:pt idx="1472">
                  <c:v>-1388.6963000000001</c:v>
                </c:pt>
                <c:pt idx="1473">
                  <c:v>-1388.7183</c:v>
                </c:pt>
                <c:pt idx="1474">
                  <c:v>-1388.7389000000001</c:v>
                </c:pt>
                <c:pt idx="1475">
                  <c:v>-1388.7585999999999</c:v>
                </c:pt>
                <c:pt idx="1476">
                  <c:v>-1388.7773</c:v>
                </c:pt>
                <c:pt idx="1477">
                  <c:v>-1388.7944</c:v>
                </c:pt>
                <c:pt idx="1478">
                  <c:v>-1388.8096</c:v>
                </c:pt>
                <c:pt idx="1479">
                  <c:v>-1388.8241</c:v>
                </c:pt>
                <c:pt idx="1480">
                  <c:v>-1388.8382999999999</c:v>
                </c:pt>
                <c:pt idx="1481">
                  <c:v>-1388.8516999999999</c:v>
                </c:pt>
                <c:pt idx="1482">
                  <c:v>-1388.8648000000001</c:v>
                </c:pt>
                <c:pt idx="1483">
                  <c:v>-1388.8780999999999</c:v>
                </c:pt>
                <c:pt idx="1484">
                  <c:v>-1388.8923</c:v>
                </c:pt>
                <c:pt idx="1485">
                  <c:v>-1388.9082000000001</c:v>
                </c:pt>
                <c:pt idx="1486">
                  <c:v>-1388.9265</c:v>
                </c:pt>
                <c:pt idx="1487">
                  <c:v>-1388.9480000000001</c:v>
                </c:pt>
                <c:pt idx="1488">
                  <c:v>-1388.9736</c:v>
                </c:pt>
                <c:pt idx="1489">
                  <c:v>-1389.0034000000001</c:v>
                </c:pt>
                <c:pt idx="1490">
                  <c:v>-1389.0373</c:v>
                </c:pt>
                <c:pt idx="1491">
                  <c:v>-1389.0754999999999</c:v>
                </c:pt>
                <c:pt idx="1492">
                  <c:v>-1389.1178</c:v>
                </c:pt>
                <c:pt idx="1493">
                  <c:v>-1389.1633999999999</c:v>
                </c:pt>
                <c:pt idx="1494">
                  <c:v>-1389.2112</c:v>
                </c:pt>
                <c:pt idx="1495">
                  <c:v>-1389.2601999999999</c:v>
                </c:pt>
                <c:pt idx="1496">
                  <c:v>-1389.3092999999999</c:v>
                </c:pt>
                <c:pt idx="1497">
                  <c:v>-1389.3565000000001</c:v>
                </c:pt>
                <c:pt idx="1498">
                  <c:v>-1389.4007999999999</c:v>
                </c:pt>
                <c:pt idx="1499">
                  <c:v>-1389.4405999999999</c:v>
                </c:pt>
                <c:pt idx="1500">
                  <c:v>-1389.4746</c:v>
                </c:pt>
                <c:pt idx="1501">
                  <c:v>-1389.5017</c:v>
                </c:pt>
                <c:pt idx="1502">
                  <c:v>-1389.5211999999999</c:v>
                </c:pt>
                <c:pt idx="1503">
                  <c:v>-1389.5322000000001</c:v>
                </c:pt>
                <c:pt idx="1504">
                  <c:v>-1389.5342000000001</c:v>
                </c:pt>
                <c:pt idx="1505">
                  <c:v>-1389.5269000000001</c:v>
                </c:pt>
                <c:pt idx="1506">
                  <c:v>-1389.5106000000001</c:v>
                </c:pt>
                <c:pt idx="1507">
                  <c:v>-1389.4861000000001</c:v>
                </c:pt>
                <c:pt idx="1508">
                  <c:v>-1389.4540999999999</c:v>
                </c:pt>
                <c:pt idx="1509">
                  <c:v>-1389.4152999999999</c:v>
                </c:pt>
                <c:pt idx="1510">
                  <c:v>-1389.3701000000001</c:v>
                </c:pt>
                <c:pt idx="1511">
                  <c:v>-1389.3193000000001</c:v>
                </c:pt>
                <c:pt idx="1512">
                  <c:v>-1389.2641000000001</c:v>
                </c:pt>
                <c:pt idx="1513">
                  <c:v>-1389.2049</c:v>
                </c:pt>
                <c:pt idx="1514">
                  <c:v>-1389.1429000000001</c:v>
                </c:pt>
                <c:pt idx="1515">
                  <c:v>-1389.0788</c:v>
                </c:pt>
                <c:pt idx="1516">
                  <c:v>-1389.0128999999999</c:v>
                </c:pt>
                <c:pt idx="1517">
                  <c:v>-1388.9458</c:v>
                </c:pt>
                <c:pt idx="1518">
                  <c:v>-1388.8776</c:v>
                </c:pt>
                <c:pt idx="1519">
                  <c:v>-1388.809</c:v>
                </c:pt>
                <c:pt idx="1520">
                  <c:v>-1388.7411999999999</c:v>
                </c:pt>
                <c:pt idx="1521">
                  <c:v>-1388.6746000000001</c:v>
                </c:pt>
                <c:pt idx="1522">
                  <c:v>-1388.6107</c:v>
                </c:pt>
                <c:pt idx="1523">
                  <c:v>-1388.5507</c:v>
                </c:pt>
                <c:pt idx="1524">
                  <c:v>-1388.4960000000001</c:v>
                </c:pt>
                <c:pt idx="1525">
                  <c:v>-1388.4472000000001</c:v>
                </c:pt>
                <c:pt idx="1526">
                  <c:v>-1388.4054000000001</c:v>
                </c:pt>
                <c:pt idx="1527">
                  <c:v>-1388.3722</c:v>
                </c:pt>
                <c:pt idx="1528">
                  <c:v>-1388.3490999999999</c:v>
                </c:pt>
                <c:pt idx="1529">
                  <c:v>-1388.3362999999999</c:v>
                </c:pt>
                <c:pt idx="1530">
                  <c:v>-1388.3339000000001</c:v>
                </c:pt>
                <c:pt idx="1531">
                  <c:v>-1388.3423</c:v>
                </c:pt>
                <c:pt idx="1532">
                  <c:v>-1388.3611000000001</c:v>
                </c:pt>
                <c:pt idx="1533">
                  <c:v>-1388.3903</c:v>
                </c:pt>
                <c:pt idx="1534">
                  <c:v>-1388.4290000000001</c:v>
                </c:pt>
                <c:pt idx="1535">
                  <c:v>-1388.4764</c:v>
                </c:pt>
                <c:pt idx="1536">
                  <c:v>-1388.5316</c:v>
                </c:pt>
                <c:pt idx="1537">
                  <c:v>-1388.5934999999999</c:v>
                </c:pt>
                <c:pt idx="1538">
                  <c:v>-1388.6610000000001</c:v>
                </c:pt>
                <c:pt idx="1539">
                  <c:v>-1388.7333000000001</c:v>
                </c:pt>
                <c:pt idx="1540">
                  <c:v>-1388.8098</c:v>
                </c:pt>
                <c:pt idx="1541">
                  <c:v>-1388.8904</c:v>
                </c:pt>
                <c:pt idx="1542">
                  <c:v>-1388.9740999999999</c:v>
                </c:pt>
                <c:pt idx="1543">
                  <c:v>-1389.0604000000001</c:v>
                </c:pt>
                <c:pt idx="1544">
                  <c:v>-1389.1489999999999</c:v>
                </c:pt>
                <c:pt idx="1545">
                  <c:v>-1389.2397000000001</c:v>
                </c:pt>
                <c:pt idx="1546">
                  <c:v>-1389.3317999999999</c:v>
                </c:pt>
                <c:pt idx="1547">
                  <c:v>-1389.4242999999999</c:v>
                </c:pt>
                <c:pt idx="1548">
                  <c:v>-1389.5166999999999</c:v>
                </c:pt>
                <c:pt idx="1549">
                  <c:v>-1389.6081999999999</c:v>
                </c:pt>
                <c:pt idx="1550">
                  <c:v>-1389.6984</c:v>
                </c:pt>
                <c:pt idx="1551">
                  <c:v>-1389.7856999999999</c:v>
                </c:pt>
                <c:pt idx="1552">
                  <c:v>-1389.8689999999999</c:v>
                </c:pt>
                <c:pt idx="1553">
                  <c:v>-1389.9467999999999</c:v>
                </c:pt>
                <c:pt idx="1554">
                  <c:v>-1390.0187000000001</c:v>
                </c:pt>
                <c:pt idx="1555">
                  <c:v>-1390.0844</c:v>
                </c:pt>
                <c:pt idx="1556">
                  <c:v>-1390.143</c:v>
                </c:pt>
                <c:pt idx="1557">
                  <c:v>-1390.1943000000001</c:v>
                </c:pt>
                <c:pt idx="1558">
                  <c:v>-1390.2382</c:v>
                </c:pt>
                <c:pt idx="1559">
                  <c:v>-1390.2748999999999</c:v>
                </c:pt>
                <c:pt idx="1560">
                  <c:v>-1390.3043</c:v>
                </c:pt>
                <c:pt idx="1561">
                  <c:v>-1390.3271999999999</c:v>
                </c:pt>
                <c:pt idx="1562">
                  <c:v>-1390.3448000000001</c:v>
                </c:pt>
                <c:pt idx="1563">
                  <c:v>-1390.3570999999999</c:v>
                </c:pt>
                <c:pt idx="1564">
                  <c:v>-1390.3656000000001</c:v>
                </c:pt>
                <c:pt idx="1565">
                  <c:v>-1390.3704</c:v>
                </c:pt>
                <c:pt idx="1566">
                  <c:v>-1390.3724</c:v>
                </c:pt>
                <c:pt idx="1567">
                  <c:v>-1390.3723</c:v>
                </c:pt>
                <c:pt idx="1568">
                  <c:v>-1390.3713</c:v>
                </c:pt>
                <c:pt idx="1569">
                  <c:v>-1390.3697</c:v>
                </c:pt>
                <c:pt idx="1570">
                  <c:v>-1390.3676</c:v>
                </c:pt>
                <c:pt idx="1571">
                  <c:v>-1390.3653999999999</c:v>
                </c:pt>
                <c:pt idx="1572">
                  <c:v>-1390.3641</c:v>
                </c:pt>
                <c:pt idx="1573">
                  <c:v>-1390.3634999999999</c:v>
                </c:pt>
                <c:pt idx="1574">
                  <c:v>-1390.3641</c:v>
                </c:pt>
                <c:pt idx="1575">
                  <c:v>-1390.3661999999999</c:v>
                </c:pt>
                <c:pt idx="1576">
                  <c:v>-1390.3697999999999</c:v>
                </c:pt>
                <c:pt idx="1577">
                  <c:v>-1390.3749</c:v>
                </c:pt>
                <c:pt idx="1578">
                  <c:v>-1390.3822</c:v>
                </c:pt>
                <c:pt idx="1579">
                  <c:v>-1390.3913</c:v>
                </c:pt>
                <c:pt idx="1580">
                  <c:v>-1390.4023</c:v>
                </c:pt>
                <c:pt idx="1581">
                  <c:v>-1390.4148</c:v>
                </c:pt>
                <c:pt idx="1582">
                  <c:v>-1390.4286</c:v>
                </c:pt>
                <c:pt idx="1583">
                  <c:v>-1390.4435000000001</c:v>
                </c:pt>
                <c:pt idx="1584">
                  <c:v>-1390.4591</c:v>
                </c:pt>
                <c:pt idx="1585">
                  <c:v>-1390.4748</c:v>
                </c:pt>
                <c:pt idx="1586">
                  <c:v>-1390.4902</c:v>
                </c:pt>
                <c:pt idx="1587">
                  <c:v>-1390.5043000000001</c:v>
                </c:pt>
                <c:pt idx="1588">
                  <c:v>-1390.5169000000001</c:v>
                </c:pt>
                <c:pt idx="1589">
                  <c:v>-1390.5281</c:v>
                </c:pt>
                <c:pt idx="1590">
                  <c:v>-1390.538</c:v>
                </c:pt>
                <c:pt idx="1591">
                  <c:v>-1390.5455999999999</c:v>
                </c:pt>
                <c:pt idx="1592">
                  <c:v>-1390.5509</c:v>
                </c:pt>
                <c:pt idx="1593">
                  <c:v>-1390.5541000000001</c:v>
                </c:pt>
                <c:pt idx="1594">
                  <c:v>-1390.5552</c:v>
                </c:pt>
                <c:pt idx="1595">
                  <c:v>-1390.5542</c:v>
                </c:pt>
                <c:pt idx="1596">
                  <c:v>-1390.5509999999999</c:v>
                </c:pt>
                <c:pt idx="1597">
                  <c:v>-1390.546</c:v>
                </c:pt>
                <c:pt idx="1598">
                  <c:v>-1390.5393999999999</c:v>
                </c:pt>
                <c:pt idx="1599">
                  <c:v>-1390.5313000000001</c:v>
                </c:pt>
                <c:pt idx="1600">
                  <c:v>-1390.5211999999999</c:v>
                </c:pt>
                <c:pt idx="1601">
                  <c:v>-1390.5106000000001</c:v>
                </c:pt>
                <c:pt idx="1602">
                  <c:v>-1390.5003999999999</c:v>
                </c:pt>
                <c:pt idx="1603">
                  <c:v>-1390.4901</c:v>
                </c:pt>
                <c:pt idx="1604">
                  <c:v>-1390.4803999999999</c:v>
                </c:pt>
                <c:pt idx="1605">
                  <c:v>-1390.4722999999999</c:v>
                </c:pt>
                <c:pt idx="1606">
                  <c:v>-1390.4658999999999</c:v>
                </c:pt>
                <c:pt idx="1607">
                  <c:v>-1390.4623999999999</c:v>
                </c:pt>
                <c:pt idx="1608">
                  <c:v>-1390.4611</c:v>
                </c:pt>
                <c:pt idx="1609">
                  <c:v>-1390.4619</c:v>
                </c:pt>
                <c:pt idx="1610">
                  <c:v>-1390.4650999999999</c:v>
                </c:pt>
                <c:pt idx="1611">
                  <c:v>-1390.4716000000001</c:v>
                </c:pt>
                <c:pt idx="1612">
                  <c:v>-1390.4791</c:v>
                </c:pt>
                <c:pt idx="1613">
                  <c:v>-1390.4875</c:v>
                </c:pt>
                <c:pt idx="1614">
                  <c:v>-1390.4971</c:v>
                </c:pt>
                <c:pt idx="1615">
                  <c:v>-1390.5069000000001</c:v>
                </c:pt>
                <c:pt idx="1616">
                  <c:v>-1390.5153</c:v>
                </c:pt>
                <c:pt idx="1617">
                  <c:v>-1390.5220999999999</c:v>
                </c:pt>
                <c:pt idx="1618">
                  <c:v>-1390.5269000000001</c:v>
                </c:pt>
                <c:pt idx="1619">
                  <c:v>-1390.5278000000001</c:v>
                </c:pt>
                <c:pt idx="1620">
                  <c:v>-1390.5237999999999</c:v>
                </c:pt>
                <c:pt idx="1621">
                  <c:v>-1390.5146999999999</c:v>
                </c:pt>
                <c:pt idx="1622">
                  <c:v>-1390.4993999999999</c:v>
                </c:pt>
                <c:pt idx="1623">
                  <c:v>-1390.4766999999999</c:v>
                </c:pt>
                <c:pt idx="1624">
                  <c:v>-1390.4453000000001</c:v>
                </c:pt>
                <c:pt idx="1625">
                  <c:v>-1390.4051999999999</c:v>
                </c:pt>
                <c:pt idx="1626">
                  <c:v>-1390.3542</c:v>
                </c:pt>
                <c:pt idx="1627">
                  <c:v>-1390.2924</c:v>
                </c:pt>
                <c:pt idx="1628">
                  <c:v>-1390.2191</c:v>
                </c:pt>
                <c:pt idx="1629">
                  <c:v>-1390.1341</c:v>
                </c:pt>
                <c:pt idx="1630">
                  <c:v>-1390.038</c:v>
                </c:pt>
                <c:pt idx="1631">
                  <c:v>-1389.9312</c:v>
                </c:pt>
                <c:pt idx="1632">
                  <c:v>-1389.8143</c:v>
                </c:pt>
                <c:pt idx="1633">
                  <c:v>-1389.6887999999999</c:v>
                </c:pt>
                <c:pt idx="1634">
                  <c:v>-1389.5571</c:v>
                </c:pt>
                <c:pt idx="1635">
                  <c:v>-1389.4217000000001</c:v>
                </c:pt>
                <c:pt idx="1636">
                  <c:v>-1389.2852</c:v>
                </c:pt>
                <c:pt idx="1637">
                  <c:v>-1389.1505</c:v>
                </c:pt>
                <c:pt idx="1638">
                  <c:v>-1389.0204000000001</c:v>
                </c:pt>
                <c:pt idx="1639">
                  <c:v>-1388.8978999999999</c:v>
                </c:pt>
                <c:pt idx="1640">
                  <c:v>-1388.7861</c:v>
                </c:pt>
                <c:pt idx="1641">
                  <c:v>-1388.6868999999999</c:v>
                </c:pt>
                <c:pt idx="1642">
                  <c:v>-1388.6016999999999</c:v>
                </c:pt>
                <c:pt idx="1643">
                  <c:v>-1388.5309999999999</c:v>
                </c:pt>
                <c:pt idx="1644">
                  <c:v>-1388.4760000000001</c:v>
                </c:pt>
                <c:pt idx="1645">
                  <c:v>-1388.4375</c:v>
                </c:pt>
                <c:pt idx="1646">
                  <c:v>-1388.4138</c:v>
                </c:pt>
                <c:pt idx="1647">
                  <c:v>-1388.4041</c:v>
                </c:pt>
                <c:pt idx="1648">
                  <c:v>-1388.4064000000001</c:v>
                </c:pt>
                <c:pt idx="1649">
                  <c:v>-1388.4186</c:v>
                </c:pt>
                <c:pt idx="1650">
                  <c:v>-1388.4380000000001</c:v>
                </c:pt>
                <c:pt idx="1651">
                  <c:v>-1388.4612999999999</c:v>
                </c:pt>
                <c:pt idx="1652">
                  <c:v>-1388.4863</c:v>
                </c:pt>
                <c:pt idx="1653">
                  <c:v>-1388.5108</c:v>
                </c:pt>
                <c:pt idx="1654">
                  <c:v>-1388.5314000000001</c:v>
                </c:pt>
                <c:pt idx="1655">
                  <c:v>-1388.5467000000001</c:v>
                </c:pt>
                <c:pt idx="1656">
                  <c:v>-1388.5558000000001</c:v>
                </c:pt>
                <c:pt idx="1657">
                  <c:v>-1388.5586000000001</c:v>
                </c:pt>
                <c:pt idx="1658">
                  <c:v>-1388.5541000000001</c:v>
                </c:pt>
                <c:pt idx="1659">
                  <c:v>-1388.5424</c:v>
                </c:pt>
                <c:pt idx="1660">
                  <c:v>-1388.5246999999999</c:v>
                </c:pt>
                <c:pt idx="1661">
                  <c:v>-1388.5017</c:v>
                </c:pt>
                <c:pt idx="1662">
                  <c:v>-1388.4739</c:v>
                </c:pt>
                <c:pt idx="1663">
                  <c:v>-1388.4431</c:v>
                </c:pt>
                <c:pt idx="1664">
                  <c:v>-1388.4085</c:v>
                </c:pt>
                <c:pt idx="1665">
                  <c:v>-1388.3710000000001</c:v>
                </c:pt>
                <c:pt idx="1666">
                  <c:v>-1388.3309999999999</c:v>
                </c:pt>
                <c:pt idx="1667">
                  <c:v>-1388.2891</c:v>
                </c:pt>
                <c:pt idx="1668">
                  <c:v>-1388.2460000000001</c:v>
                </c:pt>
                <c:pt idx="1669">
                  <c:v>-1388.2027</c:v>
                </c:pt>
                <c:pt idx="1670">
                  <c:v>-1388.1602</c:v>
                </c:pt>
                <c:pt idx="1671">
                  <c:v>-1388.1206</c:v>
                </c:pt>
                <c:pt idx="1672">
                  <c:v>-1388.086</c:v>
                </c:pt>
                <c:pt idx="1673">
                  <c:v>-1388.0577000000001</c:v>
                </c:pt>
                <c:pt idx="1674">
                  <c:v>-1388.0364999999999</c:v>
                </c:pt>
                <c:pt idx="1675">
                  <c:v>-1388.0248999999999</c:v>
                </c:pt>
                <c:pt idx="1676">
                  <c:v>-1388.0250000000001</c:v>
                </c:pt>
                <c:pt idx="1677">
                  <c:v>-1388.0378000000001</c:v>
                </c:pt>
                <c:pt idx="1678">
                  <c:v>-1388.0635</c:v>
                </c:pt>
                <c:pt idx="1679">
                  <c:v>-1388.1031</c:v>
                </c:pt>
                <c:pt idx="1680">
                  <c:v>-1388.1559999999999</c:v>
                </c:pt>
                <c:pt idx="1681">
                  <c:v>-1388.2213999999999</c:v>
                </c:pt>
                <c:pt idx="1682">
                  <c:v>-1388.2987000000001</c:v>
                </c:pt>
                <c:pt idx="1683">
                  <c:v>-1388.3869</c:v>
                </c:pt>
                <c:pt idx="1684">
                  <c:v>-1388.4838</c:v>
                </c:pt>
                <c:pt idx="1685">
                  <c:v>-1388.5875000000001</c:v>
                </c:pt>
                <c:pt idx="1686">
                  <c:v>-1388.6960999999999</c:v>
                </c:pt>
                <c:pt idx="1687">
                  <c:v>-1388.8065999999999</c:v>
                </c:pt>
                <c:pt idx="1688">
                  <c:v>-1388.9174</c:v>
                </c:pt>
                <c:pt idx="1689">
                  <c:v>-1389.0261</c:v>
                </c:pt>
                <c:pt idx="1690">
                  <c:v>-1389.1314</c:v>
                </c:pt>
                <c:pt idx="1691">
                  <c:v>-1389.2304999999999</c:v>
                </c:pt>
                <c:pt idx="1692">
                  <c:v>-1389.3223</c:v>
                </c:pt>
                <c:pt idx="1693">
                  <c:v>-1389.4060999999999</c:v>
                </c:pt>
                <c:pt idx="1694">
                  <c:v>-1389.4820999999999</c:v>
                </c:pt>
                <c:pt idx="1695">
                  <c:v>-1389.5498</c:v>
                </c:pt>
                <c:pt idx="1696">
                  <c:v>-1389.6096</c:v>
                </c:pt>
                <c:pt idx="1697">
                  <c:v>-1389.6627000000001</c:v>
                </c:pt>
                <c:pt idx="1698">
                  <c:v>-1389.7103999999999</c:v>
                </c:pt>
                <c:pt idx="1699">
                  <c:v>-1389.7535</c:v>
                </c:pt>
                <c:pt idx="1700">
                  <c:v>-1389.7926</c:v>
                </c:pt>
                <c:pt idx="1701">
                  <c:v>-1389.8291999999999</c:v>
                </c:pt>
                <c:pt idx="1702">
                  <c:v>-1389.8643</c:v>
                </c:pt>
                <c:pt idx="1703">
                  <c:v>-1389.8978999999999</c:v>
                </c:pt>
                <c:pt idx="1704">
                  <c:v>-1389.9313</c:v>
                </c:pt>
                <c:pt idx="1705">
                  <c:v>-1389.9649999999999</c:v>
                </c:pt>
                <c:pt idx="1706">
                  <c:v>-1389.999</c:v>
                </c:pt>
                <c:pt idx="1707">
                  <c:v>-1390.0334</c:v>
                </c:pt>
                <c:pt idx="1708">
                  <c:v>-1390.0682999999999</c:v>
                </c:pt>
                <c:pt idx="1709">
                  <c:v>-1390.104</c:v>
                </c:pt>
                <c:pt idx="1710">
                  <c:v>-1390.1403</c:v>
                </c:pt>
                <c:pt idx="1711">
                  <c:v>-1390.1767</c:v>
                </c:pt>
                <c:pt idx="1712">
                  <c:v>-1390.2134000000001</c:v>
                </c:pt>
                <c:pt idx="1713">
                  <c:v>-1390.2508</c:v>
                </c:pt>
                <c:pt idx="1714">
                  <c:v>-1390.2882999999999</c:v>
                </c:pt>
                <c:pt idx="1715">
                  <c:v>-1390.3244</c:v>
                </c:pt>
                <c:pt idx="1716">
                  <c:v>-1390.3594000000001</c:v>
                </c:pt>
                <c:pt idx="1717">
                  <c:v>-1390.3929000000001</c:v>
                </c:pt>
                <c:pt idx="1718">
                  <c:v>-1390.4249</c:v>
                </c:pt>
                <c:pt idx="1719">
                  <c:v>-1390.454</c:v>
                </c:pt>
                <c:pt idx="1720">
                  <c:v>-1390.4797000000001</c:v>
                </c:pt>
                <c:pt idx="1721">
                  <c:v>-1390.5019</c:v>
                </c:pt>
                <c:pt idx="1722">
                  <c:v>-1390.5198</c:v>
                </c:pt>
                <c:pt idx="1723">
                  <c:v>-1390.5325</c:v>
                </c:pt>
                <c:pt idx="1724">
                  <c:v>-1390.5392999999999</c:v>
                </c:pt>
                <c:pt idx="1725">
                  <c:v>-1390.5398</c:v>
                </c:pt>
                <c:pt idx="1726">
                  <c:v>-1390.5340000000001</c:v>
                </c:pt>
                <c:pt idx="1727">
                  <c:v>-1390.5210999999999</c:v>
                </c:pt>
                <c:pt idx="1728">
                  <c:v>-1390.5011999999999</c:v>
                </c:pt>
                <c:pt idx="1729">
                  <c:v>-1390.4746</c:v>
                </c:pt>
                <c:pt idx="1730">
                  <c:v>-1390.4413</c:v>
                </c:pt>
                <c:pt idx="1731">
                  <c:v>-1390.4013</c:v>
                </c:pt>
                <c:pt idx="1732">
                  <c:v>-1390.3559</c:v>
                </c:pt>
                <c:pt idx="1733">
                  <c:v>-1390.3058000000001</c:v>
                </c:pt>
                <c:pt idx="1734">
                  <c:v>-1390.2512999999999</c:v>
                </c:pt>
                <c:pt idx="1735">
                  <c:v>-1390.1936000000001</c:v>
                </c:pt>
                <c:pt idx="1736">
                  <c:v>-1390.1333999999999</c:v>
                </c:pt>
                <c:pt idx="1737">
                  <c:v>-1390.0717</c:v>
                </c:pt>
                <c:pt idx="1738">
                  <c:v>-1390.0093999999999</c:v>
                </c:pt>
                <c:pt idx="1739">
                  <c:v>-1389.9476</c:v>
                </c:pt>
                <c:pt idx="1740">
                  <c:v>-1389.8871999999999</c:v>
                </c:pt>
                <c:pt idx="1741">
                  <c:v>-1389.8296</c:v>
                </c:pt>
                <c:pt idx="1742">
                  <c:v>-1389.7756999999999</c:v>
                </c:pt>
                <c:pt idx="1743">
                  <c:v>-1389.7267999999999</c:v>
                </c:pt>
                <c:pt idx="1744">
                  <c:v>-1389.6833999999999</c:v>
                </c:pt>
                <c:pt idx="1745">
                  <c:v>-1389.6464000000001</c:v>
                </c:pt>
                <c:pt idx="1746">
                  <c:v>-1389.6174000000001</c:v>
                </c:pt>
                <c:pt idx="1747">
                  <c:v>-1389.5972999999999</c:v>
                </c:pt>
                <c:pt idx="1748">
                  <c:v>-1389.5867000000001</c:v>
                </c:pt>
                <c:pt idx="1749">
                  <c:v>-1389.5858000000001</c:v>
                </c:pt>
                <c:pt idx="1750">
                  <c:v>-1389.5945999999999</c:v>
                </c:pt>
                <c:pt idx="1751">
                  <c:v>-1389.6129000000001</c:v>
                </c:pt>
                <c:pt idx="1752">
                  <c:v>-1389.6405999999999</c:v>
                </c:pt>
                <c:pt idx="1753">
                  <c:v>-1389.6777999999999</c:v>
                </c:pt>
                <c:pt idx="1754">
                  <c:v>-1389.7243000000001</c:v>
                </c:pt>
                <c:pt idx="1755">
                  <c:v>-1389.7791</c:v>
                </c:pt>
                <c:pt idx="1756">
                  <c:v>-1389.8420000000001</c:v>
                </c:pt>
                <c:pt idx="1757">
                  <c:v>-1389.9123</c:v>
                </c:pt>
                <c:pt idx="1758">
                  <c:v>-1389.9894999999999</c:v>
                </c:pt>
                <c:pt idx="1759">
                  <c:v>-1390.0724</c:v>
                </c:pt>
                <c:pt idx="1760">
                  <c:v>-1390.1606999999999</c:v>
                </c:pt>
                <c:pt idx="1761">
                  <c:v>-1390.2538</c:v>
                </c:pt>
                <c:pt idx="1762">
                  <c:v>-1390.3503000000001</c:v>
                </c:pt>
                <c:pt idx="1763">
                  <c:v>-1390.4489000000001</c:v>
                </c:pt>
                <c:pt idx="1764">
                  <c:v>-1390.5487000000001</c:v>
                </c:pt>
                <c:pt idx="1765">
                  <c:v>-1390.6476</c:v>
                </c:pt>
                <c:pt idx="1766">
                  <c:v>-1390.7442000000001</c:v>
                </c:pt>
                <c:pt idx="1767">
                  <c:v>-1390.8372999999999</c:v>
                </c:pt>
                <c:pt idx="1768">
                  <c:v>-1390.9248</c:v>
                </c:pt>
                <c:pt idx="1769">
                  <c:v>-1391.0052000000001</c:v>
                </c:pt>
                <c:pt idx="1770">
                  <c:v>-1391.0771999999999</c:v>
                </c:pt>
                <c:pt idx="1771">
                  <c:v>-1391.1396999999999</c:v>
                </c:pt>
                <c:pt idx="1772">
                  <c:v>-1391.1912</c:v>
                </c:pt>
                <c:pt idx="1773">
                  <c:v>-1391.2315000000001</c:v>
                </c:pt>
                <c:pt idx="1774">
                  <c:v>-1391.261</c:v>
                </c:pt>
                <c:pt idx="1775">
                  <c:v>-1391.2791</c:v>
                </c:pt>
                <c:pt idx="1776">
                  <c:v>-1391.2865999999999</c:v>
                </c:pt>
                <c:pt idx="1777">
                  <c:v>-1391.2854</c:v>
                </c:pt>
                <c:pt idx="1778">
                  <c:v>-1391.2764999999999</c:v>
                </c:pt>
                <c:pt idx="1779">
                  <c:v>-1391.2615000000001</c:v>
                </c:pt>
                <c:pt idx="1780">
                  <c:v>-1391.2417</c:v>
                </c:pt>
                <c:pt idx="1781">
                  <c:v>-1391.2190000000001</c:v>
                </c:pt>
                <c:pt idx="1782">
                  <c:v>-1391.1953000000001</c:v>
                </c:pt>
                <c:pt idx="1783">
                  <c:v>-1391.1723999999999</c:v>
                </c:pt>
                <c:pt idx="1784">
                  <c:v>-1391.1514</c:v>
                </c:pt>
                <c:pt idx="1785">
                  <c:v>-1391.1329000000001</c:v>
                </c:pt>
                <c:pt idx="1786">
                  <c:v>-1391.1183000000001</c:v>
                </c:pt>
                <c:pt idx="1787">
                  <c:v>-1391.1087</c:v>
                </c:pt>
                <c:pt idx="1788">
                  <c:v>-1391.1042</c:v>
                </c:pt>
                <c:pt idx="1789">
                  <c:v>-1391.1053999999999</c:v>
                </c:pt>
                <c:pt idx="1790">
                  <c:v>-1391.1116999999999</c:v>
                </c:pt>
                <c:pt idx="1791">
                  <c:v>-1391.1239</c:v>
                </c:pt>
                <c:pt idx="1792">
                  <c:v>-1391.1405</c:v>
                </c:pt>
                <c:pt idx="1793">
                  <c:v>-1391.1615999999999</c:v>
                </c:pt>
                <c:pt idx="1794">
                  <c:v>-1391.1871000000001</c:v>
                </c:pt>
                <c:pt idx="1795">
                  <c:v>-1391.2161000000001</c:v>
                </c:pt>
                <c:pt idx="1796">
                  <c:v>-1391.2483</c:v>
                </c:pt>
                <c:pt idx="1797">
                  <c:v>-1391.2828999999999</c:v>
                </c:pt>
                <c:pt idx="1798">
                  <c:v>-1391.3199</c:v>
                </c:pt>
                <c:pt idx="1799">
                  <c:v>-1391.3577</c:v>
                </c:pt>
                <c:pt idx="1800">
                  <c:v>-1391.3959</c:v>
                </c:pt>
                <c:pt idx="1801">
                  <c:v>-1391.4337</c:v>
                </c:pt>
                <c:pt idx="1802">
                  <c:v>-1391.4702</c:v>
                </c:pt>
                <c:pt idx="1803">
                  <c:v>-1391.5047999999999</c:v>
                </c:pt>
                <c:pt idx="1804">
                  <c:v>-1391.5364</c:v>
                </c:pt>
                <c:pt idx="1805">
                  <c:v>-1391.5645999999999</c:v>
                </c:pt>
                <c:pt idx="1806">
                  <c:v>-1391.5881999999999</c:v>
                </c:pt>
                <c:pt idx="1807">
                  <c:v>-1391.6062999999999</c:v>
                </c:pt>
                <c:pt idx="1808">
                  <c:v>-1391.6193000000001</c:v>
                </c:pt>
                <c:pt idx="1809">
                  <c:v>-1391.6270999999999</c:v>
                </c:pt>
                <c:pt idx="1810">
                  <c:v>-1391.6289999999999</c:v>
                </c:pt>
                <c:pt idx="1811">
                  <c:v>-1391.6257000000001</c:v>
                </c:pt>
                <c:pt idx="1812">
                  <c:v>-1391.6176</c:v>
                </c:pt>
                <c:pt idx="1813">
                  <c:v>-1391.6051</c:v>
                </c:pt>
                <c:pt idx="1814">
                  <c:v>-1391.5889999999999</c:v>
                </c:pt>
                <c:pt idx="1815">
                  <c:v>-1391.5697</c:v>
                </c:pt>
                <c:pt idx="1816">
                  <c:v>-1391.5471</c:v>
                </c:pt>
                <c:pt idx="1817">
                  <c:v>-1391.5222000000001</c:v>
                </c:pt>
                <c:pt idx="1818">
                  <c:v>-1391.4957999999999</c:v>
                </c:pt>
                <c:pt idx="1819">
                  <c:v>-1391.4682</c:v>
                </c:pt>
                <c:pt idx="1820">
                  <c:v>-1391.44</c:v>
                </c:pt>
                <c:pt idx="1821">
                  <c:v>-1391.4118000000001</c:v>
                </c:pt>
                <c:pt idx="1822">
                  <c:v>-1391.3847000000001</c:v>
                </c:pt>
                <c:pt idx="1823">
                  <c:v>-1391.3596</c:v>
                </c:pt>
                <c:pt idx="1824">
                  <c:v>-1391.3384000000001</c:v>
                </c:pt>
                <c:pt idx="1825">
                  <c:v>-1391.3216</c:v>
                </c:pt>
                <c:pt idx="1826">
                  <c:v>-1391.3108999999999</c:v>
                </c:pt>
                <c:pt idx="1827">
                  <c:v>-1391.3083999999999</c:v>
                </c:pt>
                <c:pt idx="1828">
                  <c:v>-1391.3148000000001</c:v>
                </c:pt>
                <c:pt idx="1829">
                  <c:v>-1391.33</c:v>
                </c:pt>
                <c:pt idx="1830">
                  <c:v>-1391.3539000000001</c:v>
                </c:pt>
                <c:pt idx="1831">
                  <c:v>-1391.3862999999999</c:v>
                </c:pt>
                <c:pt idx="1832">
                  <c:v>-1391.4250999999999</c:v>
                </c:pt>
                <c:pt idx="1833">
                  <c:v>-1391.4675</c:v>
                </c:pt>
                <c:pt idx="1834">
                  <c:v>-1391.5105000000001</c:v>
                </c:pt>
                <c:pt idx="1835">
                  <c:v>-1391.5516</c:v>
                </c:pt>
                <c:pt idx="1836">
                  <c:v>-1391.5867000000001</c:v>
                </c:pt>
                <c:pt idx="1837">
                  <c:v>-1391.6120000000001</c:v>
                </c:pt>
                <c:pt idx="1838">
                  <c:v>-1391.6252999999999</c:v>
                </c:pt>
                <c:pt idx="1839">
                  <c:v>-1391.6247000000001</c:v>
                </c:pt>
                <c:pt idx="1840">
                  <c:v>-1391.6081999999999</c:v>
                </c:pt>
                <c:pt idx="1841">
                  <c:v>-1391.5753999999999</c:v>
                </c:pt>
                <c:pt idx="1842">
                  <c:v>-1391.5273</c:v>
                </c:pt>
                <c:pt idx="1843">
                  <c:v>-1391.4647</c:v>
                </c:pt>
                <c:pt idx="1844">
                  <c:v>-1391.3886</c:v>
                </c:pt>
                <c:pt idx="1845">
                  <c:v>-1391.3009999999999</c:v>
                </c:pt>
                <c:pt idx="1846">
                  <c:v>-1391.2037</c:v>
                </c:pt>
                <c:pt idx="1847">
                  <c:v>-1391.0989999999999</c:v>
                </c:pt>
                <c:pt idx="1848">
                  <c:v>-1390.9885999999999</c:v>
                </c:pt>
                <c:pt idx="1849">
                  <c:v>-1390.8744999999999</c:v>
                </c:pt>
                <c:pt idx="1850">
                  <c:v>-1390.7583999999999</c:v>
                </c:pt>
                <c:pt idx="1851">
                  <c:v>-1390.6418000000001</c:v>
                </c:pt>
                <c:pt idx="1852">
                  <c:v>-1390.5264</c:v>
                </c:pt>
                <c:pt idx="1853">
                  <c:v>-1390.4132</c:v>
                </c:pt>
                <c:pt idx="1854">
                  <c:v>-1390.3028999999999</c:v>
                </c:pt>
                <c:pt idx="1855">
                  <c:v>-1390.1959999999999</c:v>
                </c:pt>
                <c:pt idx="1856">
                  <c:v>-1390.0931</c:v>
                </c:pt>
                <c:pt idx="1857">
                  <c:v>-1389.9944</c:v>
                </c:pt>
                <c:pt idx="1858">
                  <c:v>-1389.8998999999999</c:v>
                </c:pt>
                <c:pt idx="1859">
                  <c:v>-1389.8098</c:v>
                </c:pt>
                <c:pt idx="1860">
                  <c:v>-1389.7235000000001</c:v>
                </c:pt>
                <c:pt idx="1861">
                  <c:v>-1389.6404</c:v>
                </c:pt>
                <c:pt idx="1862">
                  <c:v>-1389.5596</c:v>
                </c:pt>
                <c:pt idx="1863">
                  <c:v>-1389.4808</c:v>
                </c:pt>
                <c:pt idx="1864">
                  <c:v>-1389.4037000000001</c:v>
                </c:pt>
                <c:pt idx="1865">
                  <c:v>-1389.3272999999999</c:v>
                </c:pt>
                <c:pt idx="1866">
                  <c:v>-1389.2505000000001</c:v>
                </c:pt>
                <c:pt idx="1867">
                  <c:v>-1389.1726000000001</c:v>
                </c:pt>
                <c:pt idx="1868">
                  <c:v>-1389.0925999999999</c:v>
                </c:pt>
                <c:pt idx="1869">
                  <c:v>-1389.01</c:v>
                </c:pt>
                <c:pt idx="1870">
                  <c:v>-1388.9238</c:v>
                </c:pt>
                <c:pt idx="1871">
                  <c:v>-1388.8342</c:v>
                </c:pt>
                <c:pt idx="1872">
                  <c:v>-1388.741</c:v>
                </c:pt>
                <c:pt idx="1873">
                  <c:v>-1388.6438000000001</c:v>
                </c:pt>
                <c:pt idx="1874">
                  <c:v>-1388.5435</c:v>
                </c:pt>
                <c:pt idx="1875">
                  <c:v>-1388.4409000000001</c:v>
                </c:pt>
                <c:pt idx="1876">
                  <c:v>-1388.3373999999999</c:v>
                </c:pt>
                <c:pt idx="1877">
                  <c:v>-1388.2342000000001</c:v>
                </c:pt>
                <c:pt idx="1878">
                  <c:v>-1388.1328000000001</c:v>
                </c:pt>
                <c:pt idx="1879">
                  <c:v>-1388.0349000000001</c:v>
                </c:pt>
                <c:pt idx="1880">
                  <c:v>-1387.9422999999999</c:v>
                </c:pt>
                <c:pt idx="1881">
                  <c:v>-1387.8572999999999</c:v>
                </c:pt>
                <c:pt idx="1882">
                  <c:v>-1387.7800999999999</c:v>
                </c:pt>
                <c:pt idx="1883">
                  <c:v>-1387.7114999999999</c:v>
                </c:pt>
                <c:pt idx="1884">
                  <c:v>-1387.6528000000001</c:v>
                </c:pt>
                <c:pt idx="1885">
                  <c:v>-1387.604</c:v>
                </c:pt>
                <c:pt idx="1886">
                  <c:v>-1387.5642</c:v>
                </c:pt>
                <c:pt idx="1887">
                  <c:v>-1387.5335</c:v>
                </c:pt>
                <c:pt idx="1888">
                  <c:v>-1387.5108</c:v>
                </c:pt>
                <c:pt idx="1889">
                  <c:v>-1387.4947999999999</c:v>
                </c:pt>
                <c:pt idx="1890">
                  <c:v>-1387.4836</c:v>
                </c:pt>
                <c:pt idx="1891">
                  <c:v>-1387.4762000000001</c:v>
                </c:pt>
                <c:pt idx="1892">
                  <c:v>-1387.4709</c:v>
                </c:pt>
                <c:pt idx="1893">
                  <c:v>-1387.4663</c:v>
                </c:pt>
                <c:pt idx="1894">
                  <c:v>-1387.4619</c:v>
                </c:pt>
                <c:pt idx="1895">
                  <c:v>-1387.4567</c:v>
                </c:pt>
                <c:pt idx="1896">
                  <c:v>-1387.4498000000001</c:v>
                </c:pt>
                <c:pt idx="1897">
                  <c:v>-1387.4407000000001</c:v>
                </c:pt>
                <c:pt idx="1898">
                  <c:v>-1387.4297999999999</c:v>
                </c:pt>
                <c:pt idx="1899">
                  <c:v>-1387.4169999999999</c:v>
                </c:pt>
                <c:pt idx="1900">
                  <c:v>-1387.4022</c:v>
                </c:pt>
                <c:pt idx="1901">
                  <c:v>-1387.3864000000001</c:v>
                </c:pt>
                <c:pt idx="1902">
                  <c:v>-1387.3697999999999</c:v>
                </c:pt>
                <c:pt idx="1903">
                  <c:v>-1387.3531</c:v>
                </c:pt>
                <c:pt idx="1904">
                  <c:v>-1387.3364999999999</c:v>
                </c:pt>
                <c:pt idx="1905">
                  <c:v>-1387.3205</c:v>
                </c:pt>
                <c:pt idx="1906">
                  <c:v>-1387.3056999999999</c:v>
                </c:pt>
                <c:pt idx="1907">
                  <c:v>-1387.2923000000001</c:v>
                </c:pt>
                <c:pt idx="1908">
                  <c:v>-1387.2808</c:v>
                </c:pt>
                <c:pt idx="1909">
                  <c:v>-1387.2711999999999</c:v>
                </c:pt>
                <c:pt idx="1910">
                  <c:v>-1387.2634</c:v>
                </c:pt>
                <c:pt idx="1911">
                  <c:v>-1387.2575999999999</c:v>
                </c:pt>
                <c:pt idx="1912">
                  <c:v>-1387.2532000000001</c:v>
                </c:pt>
                <c:pt idx="1913">
                  <c:v>-1387.2494999999999</c:v>
                </c:pt>
                <c:pt idx="1914">
                  <c:v>-1387.2470000000001</c:v>
                </c:pt>
                <c:pt idx="1915">
                  <c:v>-1387.2449999999999</c:v>
                </c:pt>
                <c:pt idx="1916">
                  <c:v>-1387.2431999999999</c:v>
                </c:pt>
                <c:pt idx="1917">
                  <c:v>-1387.2416000000001</c:v>
                </c:pt>
                <c:pt idx="1918">
                  <c:v>-1387.2402999999999</c:v>
                </c:pt>
                <c:pt idx="1919">
                  <c:v>-1387.2392</c:v>
                </c:pt>
                <c:pt idx="1920">
                  <c:v>-1387.2378000000001</c:v>
                </c:pt>
                <c:pt idx="1921">
                  <c:v>-1387.2373</c:v>
                </c:pt>
                <c:pt idx="1922">
                  <c:v>-1387.2381</c:v>
                </c:pt>
                <c:pt idx="1923">
                  <c:v>-1387.2411</c:v>
                </c:pt>
                <c:pt idx="1924">
                  <c:v>-1387.2471</c:v>
                </c:pt>
                <c:pt idx="1925">
                  <c:v>-1387.2566999999999</c:v>
                </c:pt>
                <c:pt idx="1926">
                  <c:v>-1387.271</c:v>
                </c:pt>
                <c:pt idx="1927">
                  <c:v>-1387.2910999999999</c:v>
                </c:pt>
                <c:pt idx="1928">
                  <c:v>-1387.3179</c:v>
                </c:pt>
                <c:pt idx="1929">
                  <c:v>-1387.3521000000001</c:v>
                </c:pt>
                <c:pt idx="1930">
                  <c:v>-1387.3945000000001</c:v>
                </c:pt>
                <c:pt idx="1931">
                  <c:v>-1387.4460999999999</c:v>
                </c:pt>
                <c:pt idx="1932">
                  <c:v>-1387.5074</c:v>
                </c:pt>
                <c:pt idx="1933">
                  <c:v>-1387.5788</c:v>
                </c:pt>
                <c:pt idx="1934">
                  <c:v>-1387.6602</c:v>
                </c:pt>
                <c:pt idx="1935">
                  <c:v>-1387.7516000000001</c:v>
                </c:pt>
                <c:pt idx="1936">
                  <c:v>-1387.8534999999999</c:v>
                </c:pt>
                <c:pt idx="1937">
                  <c:v>-1387.9657999999999</c:v>
                </c:pt>
                <c:pt idx="1938">
                  <c:v>-1388.088</c:v>
                </c:pt>
                <c:pt idx="1939">
                  <c:v>-1388.2192</c:v>
                </c:pt>
                <c:pt idx="1940">
                  <c:v>-1388.3585</c:v>
                </c:pt>
                <c:pt idx="1941">
                  <c:v>-1388.5045</c:v>
                </c:pt>
                <c:pt idx="1942">
                  <c:v>-1388.6559999999999</c:v>
                </c:pt>
                <c:pt idx="1943">
                  <c:v>-1388.8109999999999</c:v>
                </c:pt>
                <c:pt idx="1944">
                  <c:v>-1388.9680000000001</c:v>
                </c:pt>
                <c:pt idx="1945">
                  <c:v>-1389.1244999999999</c:v>
                </c:pt>
                <c:pt idx="1946">
                  <c:v>-1389.2796000000001</c:v>
                </c:pt>
                <c:pt idx="1947">
                  <c:v>-1389.4313</c:v>
                </c:pt>
                <c:pt idx="1948">
                  <c:v>-1389.5771</c:v>
                </c:pt>
                <c:pt idx="1949">
                  <c:v>-1389.7154</c:v>
                </c:pt>
                <c:pt idx="1950">
                  <c:v>-1389.8452</c:v>
                </c:pt>
                <c:pt idx="1951">
                  <c:v>-1389.9649999999999</c:v>
                </c:pt>
                <c:pt idx="1952">
                  <c:v>-1390.0743</c:v>
                </c:pt>
                <c:pt idx="1953">
                  <c:v>-1390.1732</c:v>
                </c:pt>
                <c:pt idx="1954">
                  <c:v>-1390.2619999999999</c:v>
                </c:pt>
                <c:pt idx="1955">
                  <c:v>-1390.3406</c:v>
                </c:pt>
                <c:pt idx="1956">
                  <c:v>-1390.4103</c:v>
                </c:pt>
                <c:pt idx="1957">
                  <c:v>-1390.4719</c:v>
                </c:pt>
                <c:pt idx="1958">
                  <c:v>-1390.5264</c:v>
                </c:pt>
                <c:pt idx="1959">
                  <c:v>-1390.5751</c:v>
                </c:pt>
                <c:pt idx="1960">
                  <c:v>-1390.6193000000001</c:v>
                </c:pt>
                <c:pt idx="1961">
                  <c:v>-1390.6592000000001</c:v>
                </c:pt>
                <c:pt idx="1962">
                  <c:v>-1390.6948</c:v>
                </c:pt>
                <c:pt idx="1963">
                  <c:v>-1390.7262000000001</c:v>
                </c:pt>
                <c:pt idx="1964">
                  <c:v>-1390.7535</c:v>
                </c:pt>
                <c:pt idx="1965">
                  <c:v>-1390.7764999999999</c:v>
                </c:pt>
                <c:pt idx="1966">
                  <c:v>-1390.7944</c:v>
                </c:pt>
                <c:pt idx="1967">
                  <c:v>-1390.8067000000001</c:v>
                </c:pt>
                <c:pt idx="1968">
                  <c:v>-1390.8131000000001</c:v>
                </c:pt>
                <c:pt idx="1969">
                  <c:v>-1390.8132000000001</c:v>
                </c:pt>
                <c:pt idx="1970">
                  <c:v>-1390.8056999999999</c:v>
                </c:pt>
                <c:pt idx="1971">
                  <c:v>-1390.7900999999999</c:v>
                </c:pt>
                <c:pt idx="1972">
                  <c:v>-1390.7673</c:v>
                </c:pt>
                <c:pt idx="1973">
                  <c:v>-1390.7372</c:v>
                </c:pt>
                <c:pt idx="1974">
                  <c:v>-1390.7003</c:v>
                </c:pt>
                <c:pt idx="1975">
                  <c:v>-1390.6565000000001</c:v>
                </c:pt>
                <c:pt idx="1976">
                  <c:v>-1390.6070999999999</c:v>
                </c:pt>
                <c:pt idx="1977">
                  <c:v>-1390.5524</c:v>
                </c:pt>
                <c:pt idx="1978">
                  <c:v>-1390.4935</c:v>
                </c:pt>
                <c:pt idx="1979">
                  <c:v>-1390.4315999999999</c:v>
                </c:pt>
                <c:pt idx="1980">
                  <c:v>-1390.3664000000001</c:v>
                </c:pt>
                <c:pt idx="1981">
                  <c:v>-1390.2994000000001</c:v>
                </c:pt>
                <c:pt idx="1982">
                  <c:v>-1390.2316000000001</c:v>
                </c:pt>
                <c:pt idx="1983">
                  <c:v>-1390.1637000000001</c:v>
                </c:pt>
                <c:pt idx="1984">
                  <c:v>-1390.0966000000001</c:v>
                </c:pt>
                <c:pt idx="1985">
                  <c:v>-1390.0313000000001</c:v>
                </c:pt>
                <c:pt idx="1986">
                  <c:v>-1389.9686999999999</c:v>
                </c:pt>
                <c:pt idx="1987">
                  <c:v>-1389.9099000000001</c:v>
                </c:pt>
                <c:pt idx="1988">
                  <c:v>-1389.8553999999999</c:v>
                </c:pt>
                <c:pt idx="1989">
                  <c:v>-1389.8063999999999</c:v>
                </c:pt>
                <c:pt idx="1990">
                  <c:v>-1389.7636</c:v>
                </c:pt>
                <c:pt idx="1991">
                  <c:v>-1389.7282</c:v>
                </c:pt>
                <c:pt idx="1992">
                  <c:v>-1389.7013999999999</c:v>
                </c:pt>
                <c:pt idx="1993">
                  <c:v>-1389.6838</c:v>
                </c:pt>
                <c:pt idx="1994">
                  <c:v>-1389.6756</c:v>
                </c:pt>
                <c:pt idx="1995">
                  <c:v>-1389.6776</c:v>
                </c:pt>
                <c:pt idx="1996">
                  <c:v>-1389.6899000000001</c:v>
                </c:pt>
                <c:pt idx="1997">
                  <c:v>-1389.7126000000001</c:v>
                </c:pt>
                <c:pt idx="1998">
                  <c:v>-1389.7455</c:v>
                </c:pt>
                <c:pt idx="1999">
                  <c:v>-1389.7883999999999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3-314F-931D-C5B05963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759"/>
        <c:axId val="260101439"/>
      </c:scatterChart>
      <c:valAx>
        <c:axId val="260099759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101439"/>
        <c:crosses val="autoZero"/>
        <c:crossBetween val="midCat"/>
      </c:valAx>
      <c:valAx>
        <c:axId val="260101439"/>
        <c:scaling>
          <c:orientation val="minMax"/>
          <c:max val="-1375"/>
          <c:min val="-1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00997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900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summary'!$C$4:$C$54</c:f>
              <c:numCache>
                <c:formatCode>General</c:formatCode>
                <c:ptCount val="51"/>
                <c:pt idx="0">
                  <c:v>0</c:v>
                </c:pt>
                <c:pt idx="1">
                  <c:v>7.0720576092872578E-2</c:v>
                </c:pt>
                <c:pt idx="2">
                  <c:v>-1.6380182840532831E-2</c:v>
                </c:pt>
                <c:pt idx="3">
                  <c:v>-4.2142490715442238E-2</c:v>
                </c:pt>
                <c:pt idx="4">
                  <c:v>-2.9856393770371636E-2</c:v>
                </c:pt>
                <c:pt idx="5">
                  <c:v>0.20290648038616593</c:v>
                </c:pt>
                <c:pt idx="6">
                  <c:v>0.21470501520986851</c:v>
                </c:pt>
                <c:pt idx="7">
                  <c:v>0.29116191878955117</c:v>
                </c:pt>
                <c:pt idx="8">
                  <c:v>0.29030469220349275</c:v>
                </c:pt>
                <c:pt idx="9">
                  <c:v>0.27422180167667437</c:v>
                </c:pt>
                <c:pt idx="10">
                  <c:v>0.27933793614833896</c:v>
                </c:pt>
                <c:pt idx="11">
                  <c:v>0.29703437148205558</c:v>
                </c:pt>
                <c:pt idx="12">
                  <c:v>0.3140271768643822</c:v>
                </c:pt>
                <c:pt idx="13">
                  <c:v>0.37981202532328179</c:v>
                </c:pt>
                <c:pt idx="14">
                  <c:v>0.42442959448723538</c:v>
                </c:pt>
                <c:pt idx="15">
                  <c:v>0.47227317683356701</c:v>
                </c:pt>
                <c:pt idx="16">
                  <c:v>0.46054757663521462</c:v>
                </c:pt>
                <c:pt idx="17">
                  <c:v>0.49035334065050523</c:v>
                </c:pt>
                <c:pt idx="18">
                  <c:v>0.56215908877835985</c:v>
                </c:pt>
                <c:pt idx="19">
                  <c:v>0.73996765422437649</c:v>
                </c:pt>
                <c:pt idx="20">
                  <c:v>0.81504635531764702</c:v>
                </c:pt>
                <c:pt idx="21">
                  <c:v>0.89984310970171566</c:v>
                </c:pt>
                <c:pt idx="22">
                  <c:v>0.91501231518441528</c:v>
                </c:pt>
                <c:pt idx="23">
                  <c:v>0.96079698900133392</c:v>
                </c:pt>
                <c:pt idx="24">
                  <c:v>0.99520446875851853</c:v>
                </c:pt>
                <c:pt idx="25">
                  <c:v>1.1286739905297252</c:v>
                </c:pt>
                <c:pt idx="26">
                  <c:v>1.2273810821207867</c:v>
                </c:pt>
                <c:pt idx="27">
                  <c:v>1.2655338864955632</c:v>
                </c:pt>
                <c:pt idx="28">
                  <c:v>1.3986364665297277</c:v>
                </c:pt>
                <c:pt idx="29">
                  <c:v>1.4083638456011482</c:v>
                </c:pt>
                <c:pt idx="30">
                  <c:v>1.4715120345607289</c:v>
                </c:pt>
                <c:pt idx="31">
                  <c:v>1.4317718737968834</c:v>
                </c:pt>
                <c:pt idx="32">
                  <c:v>1.5264584577146931</c:v>
                </c:pt>
                <c:pt idx="33">
                  <c:v>1.4986944091731698</c:v>
                </c:pt>
                <c:pt idx="34">
                  <c:v>1.5469770679943744</c:v>
                </c:pt>
                <c:pt idx="35">
                  <c:v>1.6785220251665469</c:v>
                </c:pt>
                <c:pt idx="36">
                  <c:v>1.8253750378795386</c:v>
                </c:pt>
                <c:pt idx="37">
                  <c:v>1.9850003595743821</c:v>
                </c:pt>
                <c:pt idx="38">
                  <c:v>2.0738439043698476</c:v>
                </c:pt>
                <c:pt idx="39">
                  <c:v>2.1471977565128921</c:v>
                </c:pt>
                <c:pt idx="40">
                  <c:v>2.2696511300799407</c:v>
                </c:pt>
                <c:pt idx="41">
                  <c:v>2.3063548162588114</c:v>
                </c:pt>
                <c:pt idx="42">
                  <c:v>2.3188341350961301</c:v>
                </c:pt>
                <c:pt idx="43">
                  <c:v>2.4582963874005079</c:v>
                </c:pt>
                <c:pt idx="44">
                  <c:v>2.5119174811607397</c:v>
                </c:pt>
                <c:pt idx="45">
                  <c:v>2.6040555255694913</c:v>
                </c:pt>
                <c:pt idx="46">
                  <c:v>2.678285615755073</c:v>
                </c:pt>
                <c:pt idx="47">
                  <c:v>2.7525721472563314</c:v>
                </c:pt>
                <c:pt idx="48">
                  <c:v>2.8808651173949471</c:v>
                </c:pt>
                <c:pt idx="49">
                  <c:v>2.8844978984850629</c:v>
                </c:pt>
                <c:pt idx="50">
                  <c:v>2.9777847728988474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9749-9F53-FB9C8ADD4F53}"/>
            </c:ext>
          </c:extLst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summary'!$D$4:$D$54</c:f>
              <c:numCache>
                <c:formatCode>General</c:formatCode>
                <c:ptCount val="51"/>
                <c:pt idx="0">
                  <c:v>0</c:v>
                </c:pt>
                <c:pt idx="1">
                  <c:v>0.26911062822027915</c:v>
                </c:pt>
                <c:pt idx="2">
                  <c:v>0.46053932395034736</c:v>
                </c:pt>
                <c:pt idx="3">
                  <c:v>0.62850410044691563</c:v>
                </c:pt>
                <c:pt idx="4">
                  <c:v>0.64640156171354479</c:v>
                </c:pt>
                <c:pt idx="5">
                  <c:v>0.64194881103730705</c:v>
                </c:pt>
                <c:pt idx="6">
                  <c:v>0.81136754963688529</c:v>
                </c:pt>
                <c:pt idx="7">
                  <c:v>0.84859704824140758</c:v>
                </c:pt>
                <c:pt idx="8">
                  <c:v>1.0524855289546489</c:v>
                </c:pt>
                <c:pt idx="9">
                  <c:v>1.022718753691237</c:v>
                </c:pt>
                <c:pt idx="10">
                  <c:v>1.1258561841841381</c:v>
                </c:pt>
                <c:pt idx="11">
                  <c:v>1.1954178882310573</c:v>
                </c:pt>
                <c:pt idx="12">
                  <c:v>1.3184651663674185</c:v>
                </c:pt>
                <c:pt idx="13">
                  <c:v>1.5681456767485598</c:v>
                </c:pt>
                <c:pt idx="14">
                  <c:v>1.6908134480791959</c:v>
                </c:pt>
                <c:pt idx="15">
                  <c:v>1.757561343642966</c:v>
                </c:pt>
                <c:pt idx="16">
                  <c:v>1.8030704723849342</c:v>
                </c:pt>
                <c:pt idx="17">
                  <c:v>1.8701438249382354</c:v>
                </c:pt>
                <c:pt idx="18">
                  <c:v>2.0577229576207405</c:v>
                </c:pt>
                <c:pt idx="19">
                  <c:v>2.2083227113032966</c:v>
                </c:pt>
                <c:pt idx="20">
                  <c:v>2.2016149436893286</c:v>
                </c:pt>
                <c:pt idx="21">
                  <c:v>2.315568866741724</c:v>
                </c:pt>
                <c:pt idx="22">
                  <c:v>2.3198160862706882</c:v>
                </c:pt>
                <c:pt idx="23">
                  <c:v>2.4660487436311023</c:v>
                </c:pt>
                <c:pt idx="24">
                  <c:v>2.5433801144908426</c:v>
                </c:pt>
                <c:pt idx="25">
                  <c:v>2.6868648334921836</c:v>
                </c:pt>
                <c:pt idx="26">
                  <c:v>2.6891379472040198</c:v>
                </c:pt>
                <c:pt idx="27">
                  <c:v>2.8107183935412388</c:v>
                </c:pt>
                <c:pt idx="28">
                  <c:v>2.9171727084443257</c:v>
                </c:pt>
                <c:pt idx="29">
                  <c:v>3.0389810856230848</c:v>
                </c:pt>
                <c:pt idx="30">
                  <c:v>3.2309609991448012</c:v>
                </c:pt>
                <c:pt idx="31">
                  <c:v>3.1870822344759815</c:v>
                </c:pt>
                <c:pt idx="32">
                  <c:v>3.3084369747874436</c:v>
                </c:pt>
                <c:pt idx="33">
                  <c:v>3.3736007125852479</c:v>
                </c:pt>
                <c:pt idx="34">
                  <c:v>3.4032580432653301</c:v>
                </c:pt>
                <c:pt idx="35">
                  <c:v>3.6143924326562185</c:v>
                </c:pt>
                <c:pt idx="36">
                  <c:v>3.6447335790772235</c:v>
                </c:pt>
                <c:pt idx="37">
                  <c:v>3.6981244998923657</c:v>
                </c:pt>
                <c:pt idx="38">
                  <c:v>3.8043674106851668</c:v>
                </c:pt>
                <c:pt idx="39">
                  <c:v>3.8209561027936241</c:v>
                </c:pt>
                <c:pt idx="40">
                  <c:v>3.8596688096480802</c:v>
                </c:pt>
                <c:pt idx="41">
                  <c:v>3.9602550024757575</c:v>
                </c:pt>
                <c:pt idx="42">
                  <c:v>4.2547121224216751</c:v>
                </c:pt>
                <c:pt idx="43">
                  <c:v>4.2183035818708561</c:v>
                </c:pt>
                <c:pt idx="44">
                  <c:v>4.4951476636775789</c:v>
                </c:pt>
                <c:pt idx="45">
                  <c:v>4.5255907561689277</c:v>
                </c:pt>
                <c:pt idx="46">
                  <c:v>4.573327462471549</c:v>
                </c:pt>
                <c:pt idx="47">
                  <c:v>4.7010058868601723</c:v>
                </c:pt>
                <c:pt idx="48">
                  <c:v>4.8822777674822628</c:v>
                </c:pt>
                <c:pt idx="49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9749-9F53-FB9C8ADD4F53}"/>
            </c:ext>
          </c:extLst>
        </c:ser>
        <c:ser>
          <c:idx val="2"/>
          <c:order val="2"/>
          <c:tx>
            <c:v>1100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summary'!$E$4:$E$54</c:f>
              <c:numCache>
                <c:formatCode>General</c:formatCode>
                <c:ptCount val="51"/>
                <c:pt idx="0">
                  <c:v>0</c:v>
                </c:pt>
                <c:pt idx="1">
                  <c:v>0.10390363845976391</c:v>
                </c:pt>
                <c:pt idx="2">
                  <c:v>0.3886563246064888</c:v>
                </c:pt>
                <c:pt idx="3">
                  <c:v>0.40196580407956872</c:v>
                </c:pt>
                <c:pt idx="4">
                  <c:v>0.55261753264294067</c:v>
                </c:pt>
                <c:pt idx="5">
                  <c:v>0.60389192476807252</c:v>
                </c:pt>
                <c:pt idx="6">
                  <c:v>0.84106997741360345</c:v>
                </c:pt>
                <c:pt idx="7">
                  <c:v>1.2774458057811873</c:v>
                </c:pt>
                <c:pt idx="8">
                  <c:v>1.4966813973533943</c:v>
                </c:pt>
                <c:pt idx="9">
                  <c:v>1.7050233862481652</c:v>
                </c:pt>
                <c:pt idx="10">
                  <c:v>1.8199517722173812</c:v>
                </c:pt>
                <c:pt idx="11">
                  <c:v>1.918756676650454</c:v>
                </c:pt>
                <c:pt idx="12">
                  <c:v>1.9187710176950279</c:v>
                </c:pt>
                <c:pt idx="13">
                  <c:v>2.2846175293806805</c:v>
                </c:pt>
                <c:pt idx="14">
                  <c:v>2.5511147989194405</c:v>
                </c:pt>
                <c:pt idx="15">
                  <c:v>2.7421644477954663</c:v>
                </c:pt>
                <c:pt idx="16">
                  <c:v>2.9548125703655184</c:v>
                </c:pt>
                <c:pt idx="17">
                  <c:v>2.9567103348911061</c:v>
                </c:pt>
                <c:pt idx="18">
                  <c:v>3.1050055164599772</c:v>
                </c:pt>
                <c:pt idx="19">
                  <c:v>3.3563865879364481</c:v>
                </c:pt>
                <c:pt idx="20">
                  <c:v>3.7848542125314912</c:v>
                </c:pt>
                <c:pt idx="21">
                  <c:v>3.8161715517211472</c:v>
                </c:pt>
                <c:pt idx="22">
                  <c:v>4.210258586096395</c:v>
                </c:pt>
                <c:pt idx="23">
                  <c:v>4.3935558003043393</c:v>
                </c:pt>
                <c:pt idx="24">
                  <c:v>4.543730197978741</c:v>
                </c:pt>
                <c:pt idx="25">
                  <c:v>4.6636691806250719</c:v>
                </c:pt>
                <c:pt idx="26">
                  <c:v>4.7594089475537604</c:v>
                </c:pt>
                <c:pt idx="27">
                  <c:v>5.0618734583231761</c:v>
                </c:pt>
                <c:pt idx="28">
                  <c:v>5.2159784694298121</c:v>
                </c:pt>
                <c:pt idx="29">
                  <c:v>5.4345570677610677</c:v>
                </c:pt>
                <c:pt idx="30">
                  <c:v>5.4499609191515557</c:v>
                </c:pt>
                <c:pt idx="31">
                  <c:v>5.8605658697347485</c:v>
                </c:pt>
                <c:pt idx="32">
                  <c:v>5.9118196723937002</c:v>
                </c:pt>
                <c:pt idx="33">
                  <c:v>6.0149144282753459</c:v>
                </c:pt>
                <c:pt idx="34">
                  <c:v>6.1620244010509495</c:v>
                </c:pt>
                <c:pt idx="35">
                  <c:v>6.2426633634529365</c:v>
                </c:pt>
                <c:pt idx="36">
                  <c:v>6.3785356646470177</c:v>
                </c:pt>
                <c:pt idx="37">
                  <c:v>6.8011064974504141</c:v>
                </c:pt>
                <c:pt idx="38">
                  <c:v>6.9798736874957292</c:v>
                </c:pt>
                <c:pt idx="39">
                  <c:v>7.0341807923627888</c:v>
                </c:pt>
                <c:pt idx="40">
                  <c:v>7.1189917273365078</c:v>
                </c:pt>
                <c:pt idx="41">
                  <c:v>7.3614183392389219</c:v>
                </c:pt>
                <c:pt idx="42">
                  <c:v>7.7833661348936181</c:v>
                </c:pt>
                <c:pt idx="43">
                  <c:v>8.0383035182214133</c:v>
                </c:pt>
                <c:pt idx="44">
                  <c:v>8.1773674588262217</c:v>
                </c:pt>
                <c:pt idx="45">
                  <c:v>8.2927070574654707</c:v>
                </c:pt>
                <c:pt idx="46">
                  <c:v>8.4690233328994271</c:v>
                </c:pt>
                <c:pt idx="47">
                  <c:v>8.492477178054429</c:v>
                </c:pt>
                <c:pt idx="48">
                  <c:v>8.8960154835418077</c:v>
                </c:pt>
                <c:pt idx="49">
                  <c:v>8.9953718430473213</c:v>
                </c:pt>
                <c:pt idx="50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9-9749-9F53-FB9C8ADD4F53}"/>
            </c:ext>
          </c:extLst>
        </c:ser>
        <c:ser>
          <c:idx val="3"/>
          <c:order val="3"/>
          <c:tx>
            <c:v>1200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summary'!$F$4:$F$54</c:f>
              <c:numCache>
                <c:formatCode>General</c:formatCode>
                <c:ptCount val="51"/>
                <c:pt idx="0">
                  <c:v>0</c:v>
                </c:pt>
                <c:pt idx="1">
                  <c:v>0.36432476741067543</c:v>
                </c:pt>
                <c:pt idx="2">
                  <c:v>0.34132498394578181</c:v>
                </c:pt>
                <c:pt idx="3">
                  <c:v>0.4184979218028172</c:v>
                </c:pt>
                <c:pt idx="4">
                  <c:v>0.62170949559981958</c:v>
                </c:pt>
                <c:pt idx="5">
                  <c:v>0.81270212203560599</c:v>
                </c:pt>
                <c:pt idx="6">
                  <c:v>0.91334549460130243</c:v>
                </c:pt>
                <c:pt idx="7">
                  <c:v>0.86269971963465086</c:v>
                </c:pt>
                <c:pt idx="8">
                  <c:v>0.93764422154989824</c:v>
                </c:pt>
                <c:pt idx="9">
                  <c:v>1.1830287189729116</c:v>
                </c:pt>
                <c:pt idx="10">
                  <c:v>1.470264318662694</c:v>
                </c:pt>
                <c:pt idx="11">
                  <c:v>1.5205702876894995</c:v>
                </c:pt>
                <c:pt idx="12">
                  <c:v>1.6266466237434618</c:v>
                </c:pt>
                <c:pt idx="13">
                  <c:v>1.6868706760754542</c:v>
                </c:pt>
                <c:pt idx="14">
                  <c:v>1.7879274578450195</c:v>
                </c:pt>
                <c:pt idx="15">
                  <c:v>2.0027324219112628</c:v>
                </c:pt>
                <c:pt idx="16">
                  <c:v>1.9757952798759453</c:v>
                </c:pt>
                <c:pt idx="17">
                  <c:v>2.0685887020821019</c:v>
                </c:pt>
                <c:pt idx="18">
                  <c:v>2.1168034233129274</c:v>
                </c:pt>
                <c:pt idx="19">
                  <c:v>2.1115404926990395</c:v>
                </c:pt>
                <c:pt idx="20">
                  <c:v>2.0473170128910039</c:v>
                </c:pt>
                <c:pt idx="21">
                  <c:v>2.0518108921493652</c:v>
                </c:pt>
                <c:pt idx="22">
                  <c:v>1.9268342553461655</c:v>
                </c:pt>
                <c:pt idx="23">
                  <c:v>2.050597765677479</c:v>
                </c:pt>
                <c:pt idx="24">
                  <c:v>2.0636643322304424</c:v>
                </c:pt>
                <c:pt idx="25">
                  <c:v>2.2135031522723061</c:v>
                </c:pt>
                <c:pt idx="26">
                  <c:v>2.2384454246276966</c:v>
                </c:pt>
                <c:pt idx="27">
                  <c:v>2.4434760474818309</c:v>
                </c:pt>
                <c:pt idx="28">
                  <c:v>2.4599936529318653</c:v>
                </c:pt>
                <c:pt idx="29">
                  <c:v>2.5899534130195767</c:v>
                </c:pt>
                <c:pt idx="30">
                  <c:v>2.8335764752813772</c:v>
                </c:pt>
                <c:pt idx="31">
                  <c:v>3.0075522825268015</c:v>
                </c:pt>
                <c:pt idx="32">
                  <c:v>2.9306345237153968</c:v>
                </c:pt>
                <c:pt idx="33">
                  <c:v>2.8932084834557164</c:v>
                </c:pt>
                <c:pt idx="34">
                  <c:v>3.1774609466631376</c:v>
                </c:pt>
                <c:pt idx="35">
                  <c:v>3.3338491459473021</c:v>
                </c:pt>
                <c:pt idx="36">
                  <c:v>3.3118351180967016</c:v>
                </c:pt>
                <c:pt idx="37">
                  <c:v>3.291190830260911</c:v>
                </c:pt>
                <c:pt idx="38">
                  <c:v>3.3561747089298395</c:v>
                </c:pt>
                <c:pt idx="39">
                  <c:v>3.5730807699342457</c:v>
                </c:pt>
                <c:pt idx="40">
                  <c:v>3.6478892502313962</c:v>
                </c:pt>
                <c:pt idx="41">
                  <c:v>3.5824054648785157</c:v>
                </c:pt>
                <c:pt idx="42">
                  <c:v>3.771603411274111</c:v>
                </c:pt>
                <c:pt idx="43">
                  <c:v>3.9607827947594094</c:v>
                </c:pt>
                <c:pt idx="44">
                  <c:v>3.9772323424594949</c:v>
                </c:pt>
                <c:pt idx="45">
                  <c:v>4.0798353590566325</c:v>
                </c:pt>
                <c:pt idx="46">
                  <c:v>4.2762435165532677</c:v>
                </c:pt>
                <c:pt idx="47">
                  <c:v>4.5060344119165334</c:v>
                </c:pt>
                <c:pt idx="48">
                  <c:v>4.5004433683934666</c:v>
                </c:pt>
                <c:pt idx="49">
                  <c:v>4.5686726234370623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9-9749-9F53-FB9C8ADD4F53}"/>
            </c:ext>
          </c:extLst>
        </c:ser>
        <c:ser>
          <c:idx val="4"/>
          <c:order val="4"/>
          <c:tx>
            <c:v>1300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summary'!$G$4:$G$54</c:f>
              <c:numCache>
                <c:formatCode>General</c:formatCode>
                <c:ptCount val="51"/>
                <c:pt idx="0">
                  <c:v>0</c:v>
                </c:pt>
                <c:pt idx="1">
                  <c:v>5.0854093615342988E-2</c:v>
                </c:pt>
                <c:pt idx="2">
                  <c:v>0.34897727265487388</c:v>
                </c:pt>
                <c:pt idx="3">
                  <c:v>0.71582805935200478</c:v>
                </c:pt>
                <c:pt idx="4">
                  <c:v>0.85508578246008071</c:v>
                </c:pt>
                <c:pt idx="5">
                  <c:v>1.1171336029304657</c:v>
                </c:pt>
                <c:pt idx="6">
                  <c:v>1.0992374885819598</c:v>
                </c:pt>
                <c:pt idx="7">
                  <c:v>1.5475801658966997</c:v>
                </c:pt>
                <c:pt idx="8">
                  <c:v>1.9784520803028265</c:v>
                </c:pt>
                <c:pt idx="9">
                  <c:v>2.1626286135904773</c:v>
                </c:pt>
                <c:pt idx="10">
                  <c:v>2.238516093421353</c:v>
                </c:pt>
                <c:pt idx="11">
                  <c:v>2.4687966134902357</c:v>
                </c:pt>
                <c:pt idx="12">
                  <c:v>2.6736436853488446</c:v>
                </c:pt>
                <c:pt idx="13">
                  <c:v>2.8818462287765243</c:v>
                </c:pt>
                <c:pt idx="14">
                  <c:v>3.0207744665063934</c:v>
                </c:pt>
                <c:pt idx="15">
                  <c:v>3.2166247748269612</c:v>
                </c:pt>
                <c:pt idx="16">
                  <c:v>3.2868663212161033</c:v>
                </c:pt>
                <c:pt idx="17">
                  <c:v>3.5151695858214005</c:v>
                </c:pt>
                <c:pt idx="18">
                  <c:v>3.7297570378295375</c:v>
                </c:pt>
                <c:pt idx="19">
                  <c:v>3.9253339530472475</c:v>
                </c:pt>
                <c:pt idx="20">
                  <c:v>4.2468364654303228</c:v>
                </c:pt>
                <c:pt idx="21">
                  <c:v>4.3815487567768319</c:v>
                </c:pt>
                <c:pt idx="22">
                  <c:v>4.5679861450273629</c:v>
                </c:pt>
                <c:pt idx="23">
                  <c:v>4.9672227601252619</c:v>
                </c:pt>
                <c:pt idx="24">
                  <c:v>5.1109978305406836</c:v>
                </c:pt>
                <c:pt idx="25">
                  <c:v>5.3326196042410459</c:v>
                </c:pt>
                <c:pt idx="26">
                  <c:v>5.6316204530706901</c:v>
                </c:pt>
                <c:pt idx="27">
                  <c:v>5.8233760071332243</c:v>
                </c:pt>
                <c:pt idx="28">
                  <c:v>5.9698576331280995</c:v>
                </c:pt>
                <c:pt idx="29">
                  <c:v>6.1795376965318312</c:v>
                </c:pt>
                <c:pt idx="30">
                  <c:v>6.2352368659364021</c:v>
                </c:pt>
                <c:pt idx="31">
                  <c:v>6.6916789027215922</c:v>
                </c:pt>
                <c:pt idx="32">
                  <c:v>6.9236418344509572</c:v>
                </c:pt>
                <c:pt idx="33">
                  <c:v>7.2280708054872118</c:v>
                </c:pt>
                <c:pt idx="34">
                  <c:v>7.2966705532236551</c:v>
                </c:pt>
                <c:pt idx="35">
                  <c:v>7.420568257920948</c:v>
                </c:pt>
                <c:pt idx="36">
                  <c:v>7.7407862943278642</c:v>
                </c:pt>
                <c:pt idx="37">
                  <c:v>7.8620955233726537</c:v>
                </c:pt>
                <c:pt idx="38">
                  <c:v>8.0326636692762854</c:v>
                </c:pt>
                <c:pt idx="39">
                  <c:v>8.3112403538147479</c:v>
                </c:pt>
                <c:pt idx="40">
                  <c:v>8.5063881025486889</c:v>
                </c:pt>
                <c:pt idx="41">
                  <c:v>8.6133574414652312</c:v>
                </c:pt>
                <c:pt idx="42">
                  <c:v>8.8479875800555572</c:v>
                </c:pt>
                <c:pt idx="43">
                  <c:v>8.9938634690514387</c:v>
                </c:pt>
                <c:pt idx="44">
                  <c:v>9.2414828746327871</c:v>
                </c:pt>
                <c:pt idx="45">
                  <c:v>9.5277479999916217</c:v>
                </c:pt>
                <c:pt idx="46">
                  <c:v>9.5781957201622721</c:v>
                </c:pt>
                <c:pt idx="47">
                  <c:v>9.876284110114069</c:v>
                </c:pt>
                <c:pt idx="48">
                  <c:v>10.084215014911633</c:v>
                </c:pt>
                <c:pt idx="49">
                  <c:v>10.181743540152976</c:v>
                </c:pt>
                <c:pt idx="50">
                  <c:v>10.313861965689513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9-9749-9F53-FB9C8ADD4F53}"/>
            </c:ext>
          </c:extLst>
        </c:ser>
        <c:ser>
          <c:idx val="5"/>
          <c:order val="5"/>
          <c:tx>
            <c:v>1400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summary'!$H$4:$H$54</c:f>
              <c:numCache>
                <c:formatCode>General</c:formatCode>
                <c:ptCount val="51"/>
                <c:pt idx="0">
                  <c:v>0</c:v>
                </c:pt>
                <c:pt idx="1">
                  <c:v>0.5613287148050522</c:v>
                </c:pt>
                <c:pt idx="2">
                  <c:v>1.0053866768555646</c:v>
                </c:pt>
                <c:pt idx="3">
                  <c:v>1.5252312906492769</c:v>
                </c:pt>
                <c:pt idx="4">
                  <c:v>1.8688023581831372</c:v>
                </c:pt>
                <c:pt idx="5">
                  <c:v>2.0527808123526086</c:v>
                </c:pt>
                <c:pt idx="6">
                  <c:v>2.3756895457106406</c:v>
                </c:pt>
                <c:pt idx="7">
                  <c:v>2.1349654665594611</c:v>
                </c:pt>
                <c:pt idx="8">
                  <c:v>2.2776345423206643</c:v>
                </c:pt>
                <c:pt idx="9">
                  <c:v>3.0366432628626967</c:v>
                </c:pt>
                <c:pt idx="10">
                  <c:v>3.5421550603964991</c:v>
                </c:pt>
                <c:pt idx="11">
                  <c:v>3.8658483807269692</c:v>
                </c:pt>
                <c:pt idx="12">
                  <c:v>4.1586696114411614</c:v>
                </c:pt>
                <c:pt idx="13">
                  <c:v>4.5325968943557298</c:v>
                </c:pt>
                <c:pt idx="14">
                  <c:v>4.7881094605934553</c:v>
                </c:pt>
                <c:pt idx="15">
                  <c:v>5.1948423246099473</c:v>
                </c:pt>
                <c:pt idx="16">
                  <c:v>5.5314436577025363</c:v>
                </c:pt>
                <c:pt idx="17">
                  <c:v>5.8441854260787043</c:v>
                </c:pt>
                <c:pt idx="18">
                  <c:v>6.3764076240265561</c:v>
                </c:pt>
                <c:pt idx="19">
                  <c:v>7.3658499937891984</c:v>
                </c:pt>
                <c:pt idx="20">
                  <c:v>7.6124688487646717</c:v>
                </c:pt>
                <c:pt idx="21">
                  <c:v>8.245654676838214</c:v>
                </c:pt>
                <c:pt idx="22">
                  <c:v>8.4202755508898459</c:v>
                </c:pt>
                <c:pt idx="23">
                  <c:v>8.7048690821569039</c:v>
                </c:pt>
                <c:pt idx="24">
                  <c:v>8.9161043216498221</c:v>
                </c:pt>
                <c:pt idx="25">
                  <c:v>9.4458386973423938</c:v>
                </c:pt>
                <c:pt idx="26">
                  <c:v>9.9334883847141953</c:v>
                </c:pt>
                <c:pt idx="27">
                  <c:v>10.138527718891286</c:v>
                </c:pt>
                <c:pt idx="28">
                  <c:v>10.616255622197578</c:v>
                </c:pt>
                <c:pt idx="29">
                  <c:v>10.920715439817387</c:v>
                </c:pt>
                <c:pt idx="30">
                  <c:v>11.265654709669217</c:v>
                </c:pt>
                <c:pt idx="31">
                  <c:v>11.584846195286518</c:v>
                </c:pt>
                <c:pt idx="32">
                  <c:v>11.958016222143378</c:v>
                </c:pt>
                <c:pt idx="33">
                  <c:v>12.323567966698556</c:v>
                </c:pt>
                <c:pt idx="34">
                  <c:v>12.564671540992634</c:v>
                </c:pt>
                <c:pt idx="35">
                  <c:v>12.924684631144189</c:v>
                </c:pt>
                <c:pt idx="36">
                  <c:v>13.232799034943351</c:v>
                </c:pt>
                <c:pt idx="37">
                  <c:v>13.993897632317553</c:v>
                </c:pt>
                <c:pt idx="38">
                  <c:v>14.408057600916505</c:v>
                </c:pt>
                <c:pt idx="39">
                  <c:v>15.211861365970597</c:v>
                </c:pt>
                <c:pt idx="40">
                  <c:v>15.550231056058868</c:v>
                </c:pt>
                <c:pt idx="41">
                  <c:v>15.96083548904096</c:v>
                </c:pt>
                <c:pt idx="42">
                  <c:v>16.390376604834113</c:v>
                </c:pt>
                <c:pt idx="43">
                  <c:v>17.065678724842346</c:v>
                </c:pt>
                <c:pt idx="44">
                  <c:v>17.490277313416708</c:v>
                </c:pt>
                <c:pt idx="45">
                  <c:v>17.690982135507827</c:v>
                </c:pt>
                <c:pt idx="46">
                  <c:v>18.084269475396571</c:v>
                </c:pt>
                <c:pt idx="47">
                  <c:v>18.630036394027773</c:v>
                </c:pt>
                <c:pt idx="48">
                  <c:v>19.027016631703773</c:v>
                </c:pt>
                <c:pt idx="49">
                  <c:v>19.407033640763945</c:v>
                </c:pt>
                <c:pt idx="50">
                  <c:v>19.964639168731008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9-9749-9F53-FB9C8ADD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44444444444443"/>
          <c:y val="1.7344706911636102E-3"/>
          <c:w val="0.1923717599816152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summary'!$J$4:$J$54</c:f>
              <c:numCache>
                <c:formatCode>General</c:formatCode>
                <c:ptCount val="51"/>
                <c:pt idx="0">
                  <c:v>0</c:v>
                </c:pt>
                <c:pt idx="1">
                  <c:v>6.2602261691874606E-2</c:v>
                </c:pt>
                <c:pt idx="2">
                  <c:v>0.16530638452256219</c:v>
                </c:pt>
                <c:pt idx="3">
                  <c:v>0.31132850224055081</c:v>
                </c:pt>
                <c:pt idx="4">
                  <c:v>0.47641416103675138</c:v>
                </c:pt>
                <c:pt idx="5">
                  <c:v>0.59166098356498398</c:v>
                </c:pt>
                <c:pt idx="6">
                  <c:v>0.67702566143488663</c:v>
                </c:pt>
                <c:pt idx="7">
                  <c:v>0.75488978591888833</c:v>
                </c:pt>
                <c:pt idx="8">
                  <c:v>0.84113804990763885</c:v>
                </c:pt>
                <c:pt idx="9">
                  <c:v>0.88072110122902147</c:v>
                </c:pt>
                <c:pt idx="10">
                  <c:v>1.0510314688539431</c:v>
                </c:pt>
                <c:pt idx="11">
                  <c:v>1.1460823270588307</c:v>
                </c:pt>
                <c:pt idx="12">
                  <c:v>1.2533634715432844</c:v>
                </c:pt>
                <c:pt idx="13">
                  <c:v>1.3825452829482181</c:v>
                </c:pt>
                <c:pt idx="14">
                  <c:v>1.4500173393820628</c:v>
                </c:pt>
                <c:pt idx="15">
                  <c:v>1.5159073243127383</c:v>
                </c:pt>
                <c:pt idx="16">
                  <c:v>1.5634739386196008</c:v>
                </c:pt>
                <c:pt idx="17">
                  <c:v>1.6296046610916584</c:v>
                </c:pt>
                <c:pt idx="18">
                  <c:v>1.66441377744565</c:v>
                </c:pt>
                <c:pt idx="19">
                  <c:v>1.7261283551984477</c:v>
                </c:pt>
                <c:pt idx="20">
                  <c:v>1.8258872319589863</c:v>
                </c:pt>
                <c:pt idx="21">
                  <c:v>1.882204083468678</c:v>
                </c:pt>
                <c:pt idx="22">
                  <c:v>2.0625747096760647</c:v>
                </c:pt>
                <c:pt idx="23">
                  <c:v>2.2067635862284862</c:v>
                </c:pt>
                <c:pt idx="24">
                  <c:v>2.1976285978182526</c:v>
                </c:pt>
                <c:pt idx="25">
                  <c:v>2.4113058766993474</c:v>
                </c:pt>
                <c:pt idx="26">
                  <c:v>2.4358114715003509</c:v>
                </c:pt>
                <c:pt idx="27">
                  <c:v>2.5369397084202574</c:v>
                </c:pt>
                <c:pt idx="28">
                  <c:v>2.6259244993862669</c:v>
                </c:pt>
                <c:pt idx="29">
                  <c:v>2.6994539614461677</c:v>
                </c:pt>
                <c:pt idx="30">
                  <c:v>2.7342608795642924</c:v>
                </c:pt>
                <c:pt idx="31">
                  <c:v>2.8416265109040659</c:v>
                </c:pt>
                <c:pt idx="32">
                  <c:v>2.9927429991628673</c:v>
                </c:pt>
                <c:pt idx="33">
                  <c:v>3.0697983336739059</c:v>
                </c:pt>
                <c:pt idx="34">
                  <c:v>3.1421239338938594</c:v>
                </c:pt>
                <c:pt idx="35">
                  <c:v>3.1629643015686351</c:v>
                </c:pt>
                <c:pt idx="36">
                  <c:v>3.2319006661068146</c:v>
                </c:pt>
                <c:pt idx="37">
                  <c:v>3.3290140971323674</c:v>
                </c:pt>
                <c:pt idx="38">
                  <c:v>3.4183263751660782</c:v>
                </c:pt>
                <c:pt idx="39">
                  <c:v>3.5049565207030149</c:v>
                </c:pt>
                <c:pt idx="40">
                  <c:v>3.5329276472530236</c:v>
                </c:pt>
                <c:pt idx="41">
                  <c:v>3.6175607356652804</c:v>
                </c:pt>
                <c:pt idx="42">
                  <c:v>3.7278890262817521</c:v>
                </c:pt>
                <c:pt idx="43">
                  <c:v>3.7577132466249688</c:v>
                </c:pt>
                <c:pt idx="44">
                  <c:v>3.8303086209212505</c:v>
                </c:pt>
                <c:pt idx="45">
                  <c:v>3.869602993273805</c:v>
                </c:pt>
                <c:pt idx="46">
                  <c:v>3.9623264717367785</c:v>
                </c:pt>
                <c:pt idx="47">
                  <c:v>4.0922668265301505</c:v>
                </c:pt>
                <c:pt idx="48">
                  <c:v>4.1722080227054708</c:v>
                </c:pt>
                <c:pt idx="49">
                  <c:v>4.357994224587646</c:v>
                </c:pt>
                <c:pt idx="50">
                  <c:v>4.6264240817638163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7-0C46-A9AC-D6F180E1DE0F}"/>
            </c:ext>
          </c:extLst>
        </c:ser>
        <c:ser>
          <c:idx val="1"/>
          <c:order val="1"/>
          <c:tx>
            <c:v>1000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summary'!$K$4:$K$54</c:f>
              <c:numCache>
                <c:formatCode>General</c:formatCode>
                <c:ptCount val="51"/>
                <c:pt idx="0">
                  <c:v>0</c:v>
                </c:pt>
                <c:pt idx="1">
                  <c:v>3.8194413782666137E-2</c:v>
                </c:pt>
                <c:pt idx="2">
                  <c:v>3.3521657600350308E-2</c:v>
                </c:pt>
                <c:pt idx="3">
                  <c:v>0.10547880443277952</c:v>
                </c:pt>
                <c:pt idx="4">
                  <c:v>0.13949064624936469</c:v>
                </c:pt>
                <c:pt idx="5">
                  <c:v>0.44464856333241792</c:v>
                </c:pt>
                <c:pt idx="6">
                  <c:v>0.63480785340073809</c:v>
                </c:pt>
                <c:pt idx="7">
                  <c:v>0.64344487436760933</c:v>
                </c:pt>
                <c:pt idx="8">
                  <c:v>0.83519904683310742</c:v>
                </c:pt>
                <c:pt idx="9">
                  <c:v>1.0320803730514037</c:v>
                </c:pt>
                <c:pt idx="10">
                  <c:v>1.1419342821523528</c:v>
                </c:pt>
                <c:pt idx="11">
                  <c:v>1.3091613506195081</c:v>
                </c:pt>
                <c:pt idx="12">
                  <c:v>1.4135161713441793</c:v>
                </c:pt>
                <c:pt idx="13">
                  <c:v>1.4204212174948676</c:v>
                </c:pt>
                <c:pt idx="14">
                  <c:v>1.3908683771793828</c:v>
                </c:pt>
                <c:pt idx="15">
                  <c:v>1.305774128894982</c:v>
                </c:pt>
                <c:pt idx="16">
                  <c:v>1.2037176694646563</c:v>
                </c:pt>
                <c:pt idx="17">
                  <c:v>1.3119928579898466</c:v>
                </c:pt>
                <c:pt idx="18">
                  <c:v>1.5755343670545527</c:v>
                </c:pt>
                <c:pt idx="19">
                  <c:v>1.6547014667652959</c:v>
                </c:pt>
                <c:pt idx="20">
                  <c:v>1.9095588194950632</c:v>
                </c:pt>
                <c:pt idx="21">
                  <c:v>1.9596057629892734</c:v>
                </c:pt>
                <c:pt idx="22">
                  <c:v>2.0989973375188455</c:v>
                </c:pt>
                <c:pt idx="23">
                  <c:v>2.1041270866509185</c:v>
                </c:pt>
                <c:pt idx="24">
                  <c:v>2.1489733010980796</c:v>
                </c:pt>
                <c:pt idx="25">
                  <c:v>2.1532498161678228</c:v>
                </c:pt>
                <c:pt idx="26">
                  <c:v>2.1937955285448139</c:v>
                </c:pt>
                <c:pt idx="27">
                  <c:v>2.222920335652586</c:v>
                </c:pt>
                <c:pt idx="28">
                  <c:v>2.2060851905660352</c:v>
                </c:pt>
                <c:pt idx="29">
                  <c:v>2.2331888823671115</c:v>
                </c:pt>
                <c:pt idx="30">
                  <c:v>2.2842851922172476</c:v>
                </c:pt>
                <c:pt idx="31">
                  <c:v>2.3817908312851377</c:v>
                </c:pt>
                <c:pt idx="32">
                  <c:v>2.5240712520254918</c:v>
                </c:pt>
                <c:pt idx="33">
                  <c:v>2.633646285832131</c:v>
                </c:pt>
                <c:pt idx="34">
                  <c:v>2.6489685223618613</c:v>
                </c:pt>
                <c:pt idx="35">
                  <c:v>2.7562401960083234</c:v>
                </c:pt>
                <c:pt idx="36">
                  <c:v>2.9021132641162937</c:v>
                </c:pt>
                <c:pt idx="37">
                  <c:v>2.9656803324163019</c:v>
                </c:pt>
                <c:pt idx="38">
                  <c:v>3.0001459431104762</c:v>
                </c:pt>
                <c:pt idx="39">
                  <c:v>3.0255228901419104</c:v>
                </c:pt>
                <c:pt idx="40">
                  <c:v>2.9661889254596727</c:v>
                </c:pt>
                <c:pt idx="41">
                  <c:v>3.043516210649889</c:v>
                </c:pt>
                <c:pt idx="42">
                  <c:v>3.0909231156159973</c:v>
                </c:pt>
                <c:pt idx="43">
                  <c:v>3.2132676765500987</c:v>
                </c:pt>
                <c:pt idx="44">
                  <c:v>3.3809112019630647</c:v>
                </c:pt>
                <c:pt idx="45">
                  <c:v>3.6471447548922771</c:v>
                </c:pt>
                <c:pt idx="46">
                  <c:v>3.8263476000542331</c:v>
                </c:pt>
                <c:pt idx="47">
                  <c:v>3.7792850538379654</c:v>
                </c:pt>
                <c:pt idx="48">
                  <c:v>3.8817205028495154</c:v>
                </c:pt>
                <c:pt idx="49">
                  <c:v>3.8338158936216504</c:v>
                </c:pt>
                <c:pt idx="50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7-0C46-A9AC-D6F180E1DE0F}"/>
            </c:ext>
          </c:extLst>
        </c:ser>
        <c:ser>
          <c:idx val="2"/>
          <c:order val="2"/>
          <c:tx>
            <c:v>1100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summary'!$L$4:$L$54</c:f>
              <c:numCache>
                <c:formatCode>General</c:formatCode>
                <c:ptCount val="51"/>
                <c:pt idx="0">
                  <c:v>0</c:v>
                </c:pt>
                <c:pt idx="1">
                  <c:v>6.5039530405064938E-2</c:v>
                </c:pt>
                <c:pt idx="2">
                  <c:v>0.13716343231361983</c:v>
                </c:pt>
                <c:pt idx="3">
                  <c:v>0.38429089621511769</c:v>
                </c:pt>
                <c:pt idx="4">
                  <c:v>0.62634281847953155</c:v>
                </c:pt>
                <c:pt idx="5">
                  <c:v>1.0139259857972354</c:v>
                </c:pt>
                <c:pt idx="6">
                  <c:v>1.2363606740666913</c:v>
                </c:pt>
                <c:pt idx="7">
                  <c:v>1.3409310136903392</c:v>
                </c:pt>
                <c:pt idx="8">
                  <c:v>1.331897804894375</c:v>
                </c:pt>
                <c:pt idx="9">
                  <c:v>1.4618462637197169</c:v>
                </c:pt>
                <c:pt idx="10">
                  <c:v>1.65564854366602</c:v>
                </c:pt>
                <c:pt idx="11">
                  <c:v>1.743953619259055</c:v>
                </c:pt>
                <c:pt idx="12">
                  <c:v>1.9073026161513189</c:v>
                </c:pt>
                <c:pt idx="13">
                  <c:v>1.9954079004718328</c:v>
                </c:pt>
                <c:pt idx="14">
                  <c:v>2.0951674623061045</c:v>
                </c:pt>
                <c:pt idx="15">
                  <c:v>2.2098222797345874</c:v>
                </c:pt>
                <c:pt idx="16">
                  <c:v>2.5655577598663024</c:v>
                </c:pt>
                <c:pt idx="17">
                  <c:v>2.7114516999044413</c:v>
                </c:pt>
                <c:pt idx="18">
                  <c:v>3.010004106904022</c:v>
                </c:pt>
                <c:pt idx="19">
                  <c:v>3.1376035970120548</c:v>
                </c:pt>
                <c:pt idx="20">
                  <c:v>3.175281454624165</c:v>
                </c:pt>
                <c:pt idx="21">
                  <c:v>3.3223475497619668</c:v>
                </c:pt>
                <c:pt idx="22">
                  <c:v>3.4485722861515327</c:v>
                </c:pt>
                <c:pt idx="23">
                  <c:v>3.6442574577616407</c:v>
                </c:pt>
                <c:pt idx="24">
                  <c:v>3.7461767641803276</c:v>
                </c:pt>
                <c:pt idx="25">
                  <c:v>3.9047100402149635</c:v>
                </c:pt>
                <c:pt idx="26">
                  <c:v>4.1982218657385424</c:v>
                </c:pt>
                <c:pt idx="27">
                  <c:v>4.2403295721527687</c:v>
                </c:pt>
                <c:pt idx="28">
                  <c:v>4.3025289669426652</c:v>
                </c:pt>
                <c:pt idx="29">
                  <c:v>4.5012197747416449</c:v>
                </c:pt>
                <c:pt idx="30">
                  <c:v>4.7814752260667559</c:v>
                </c:pt>
                <c:pt idx="31">
                  <c:v>5.0038294869564481</c:v>
                </c:pt>
                <c:pt idx="32">
                  <c:v>5.2915558098923983</c:v>
                </c:pt>
                <c:pt idx="33">
                  <c:v>5.4904444124487828</c:v>
                </c:pt>
                <c:pt idx="34">
                  <c:v>5.5145078634060738</c:v>
                </c:pt>
                <c:pt idx="35">
                  <c:v>5.8536701688817931</c:v>
                </c:pt>
                <c:pt idx="36">
                  <c:v>5.9127689717821426</c:v>
                </c:pt>
                <c:pt idx="37">
                  <c:v>5.9890257576350727</c:v>
                </c:pt>
                <c:pt idx="38">
                  <c:v>6.1237313361010477</c:v>
                </c:pt>
                <c:pt idx="39">
                  <c:v>6.1198150374117448</c:v>
                </c:pt>
                <c:pt idx="40">
                  <c:v>6.2600074070613605</c:v>
                </c:pt>
                <c:pt idx="41">
                  <c:v>6.3927269940956926</c:v>
                </c:pt>
                <c:pt idx="42">
                  <c:v>6.5434535581129394</c:v>
                </c:pt>
                <c:pt idx="43">
                  <c:v>7.0255442273822322</c:v>
                </c:pt>
                <c:pt idx="44">
                  <c:v>7.0589797975758293</c:v>
                </c:pt>
                <c:pt idx="45">
                  <c:v>7.2231362861044754</c:v>
                </c:pt>
                <c:pt idx="46">
                  <c:v>7.4262334270761485</c:v>
                </c:pt>
                <c:pt idx="47">
                  <c:v>7.7388852547694222</c:v>
                </c:pt>
                <c:pt idx="48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7-0C46-A9AC-D6F180E1DE0F}"/>
            </c:ext>
          </c:extLst>
        </c:ser>
        <c:ser>
          <c:idx val="3"/>
          <c:order val="3"/>
          <c:tx>
            <c:v>1200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summary'!$M$4:$M$54</c:f>
              <c:numCache>
                <c:formatCode>General</c:formatCode>
                <c:ptCount val="51"/>
                <c:pt idx="0">
                  <c:v>0</c:v>
                </c:pt>
                <c:pt idx="1">
                  <c:v>0.36639569924086135</c:v>
                </c:pt>
                <c:pt idx="2">
                  <c:v>0.57721984311063679</c:v>
                </c:pt>
                <c:pt idx="3">
                  <c:v>0.90325162852876417</c:v>
                </c:pt>
                <c:pt idx="4">
                  <c:v>0.92080209525788759</c:v>
                </c:pt>
                <c:pt idx="5">
                  <c:v>1.1198934468919659</c:v>
                </c:pt>
                <c:pt idx="6">
                  <c:v>1.4295446895715653</c:v>
                </c:pt>
                <c:pt idx="7">
                  <c:v>1.7498243955612258</c:v>
                </c:pt>
                <c:pt idx="8">
                  <c:v>2.1538967657068815</c:v>
                </c:pt>
                <c:pt idx="9">
                  <c:v>2.5014203618961091</c:v>
                </c:pt>
                <c:pt idx="10">
                  <c:v>2.9210863987881166</c:v>
                </c:pt>
                <c:pt idx="11">
                  <c:v>3.1944207427876798</c:v>
                </c:pt>
                <c:pt idx="12">
                  <c:v>3.4719707959164161</c:v>
                </c:pt>
                <c:pt idx="13">
                  <c:v>3.5632767507217924</c:v>
                </c:pt>
                <c:pt idx="14">
                  <c:v>3.8749995012483587</c:v>
                </c:pt>
                <c:pt idx="15">
                  <c:v>4.107874849104971</c:v>
                </c:pt>
                <c:pt idx="16">
                  <c:v>4.4122978106948176</c:v>
                </c:pt>
                <c:pt idx="17">
                  <c:v>4.6593096820246149</c:v>
                </c:pt>
                <c:pt idx="18">
                  <c:v>4.8482641307673786</c:v>
                </c:pt>
                <c:pt idx="19">
                  <c:v>5.0693306161098199</c:v>
                </c:pt>
                <c:pt idx="20">
                  <c:v>5.4235491354476624</c:v>
                </c:pt>
                <c:pt idx="21">
                  <c:v>5.7463163166688078</c:v>
                </c:pt>
                <c:pt idx="22">
                  <c:v>5.8886752526388291</c:v>
                </c:pt>
                <c:pt idx="23">
                  <c:v>6.1382058736912422</c:v>
                </c:pt>
                <c:pt idx="24">
                  <c:v>6.1302049530359</c:v>
                </c:pt>
                <c:pt idx="25">
                  <c:v>6.5986213079807925</c:v>
                </c:pt>
                <c:pt idx="26">
                  <c:v>7.1145563066900648</c:v>
                </c:pt>
                <c:pt idx="27">
                  <c:v>7.3775774788903989</c:v>
                </c:pt>
                <c:pt idx="28">
                  <c:v>7.3795240703173457</c:v>
                </c:pt>
                <c:pt idx="29">
                  <c:v>7.675001539076626</c:v>
                </c:pt>
                <c:pt idx="30">
                  <c:v>7.898537665552432</c:v>
                </c:pt>
                <c:pt idx="31">
                  <c:v>8.2137212118784291</c:v>
                </c:pt>
                <c:pt idx="32">
                  <c:v>8.4406336480823523</c:v>
                </c:pt>
                <c:pt idx="33">
                  <c:v>8.7830222800231592</c:v>
                </c:pt>
                <c:pt idx="34">
                  <c:v>9.078488484199859</c:v>
                </c:pt>
                <c:pt idx="35">
                  <c:v>9.2676896529058332</c:v>
                </c:pt>
                <c:pt idx="36">
                  <c:v>9.5849067835534285</c:v>
                </c:pt>
                <c:pt idx="37">
                  <c:v>9.7310726373975811</c:v>
                </c:pt>
                <c:pt idx="38">
                  <c:v>9.7934537396985437</c:v>
                </c:pt>
                <c:pt idx="39">
                  <c:v>10.01219048398149</c:v>
                </c:pt>
                <c:pt idx="40">
                  <c:v>10.432768624901316</c:v>
                </c:pt>
                <c:pt idx="41">
                  <c:v>10.792835850233592</c:v>
                </c:pt>
                <c:pt idx="42">
                  <c:v>10.926867567741144</c:v>
                </c:pt>
                <c:pt idx="43">
                  <c:v>11.009577110135846</c:v>
                </c:pt>
                <c:pt idx="44">
                  <c:v>11.226687611284273</c:v>
                </c:pt>
                <c:pt idx="45">
                  <c:v>11.581493747958451</c:v>
                </c:pt>
                <c:pt idx="46">
                  <c:v>11.972046479699465</c:v>
                </c:pt>
                <c:pt idx="47">
                  <c:v>12.074006640176961</c:v>
                </c:pt>
                <c:pt idx="48">
                  <c:v>12.551374797128483</c:v>
                </c:pt>
                <c:pt idx="49">
                  <c:v>12.903997212933319</c:v>
                </c:pt>
                <c:pt idx="50">
                  <c:v>13.143256865849773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7-0C46-A9AC-D6F180E1DE0F}"/>
            </c:ext>
          </c:extLst>
        </c:ser>
        <c:ser>
          <c:idx val="4"/>
          <c:order val="4"/>
          <c:tx>
            <c:v>1300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summary'!$N$4:$N$54</c:f>
              <c:numCache>
                <c:formatCode>General</c:formatCode>
                <c:ptCount val="51"/>
                <c:pt idx="0">
                  <c:v>0</c:v>
                </c:pt>
                <c:pt idx="1">
                  <c:v>8.122455321821398E-2</c:v>
                </c:pt>
                <c:pt idx="2">
                  <c:v>0.26896047045714089</c:v>
                </c:pt>
                <c:pt idx="3">
                  <c:v>0.66111043302410788</c:v>
                </c:pt>
                <c:pt idx="4">
                  <c:v>1.0858457205778587</c:v>
                </c:pt>
                <c:pt idx="5">
                  <c:v>1.1859118938429736</c:v>
                </c:pt>
                <c:pt idx="6">
                  <c:v>1.2346232643395976</c:v>
                </c:pt>
                <c:pt idx="7">
                  <c:v>1.4759711966090134</c:v>
                </c:pt>
                <c:pt idx="8">
                  <c:v>1.5340778305941414</c:v>
                </c:pt>
                <c:pt idx="9">
                  <c:v>1.8283298242946722</c:v>
                </c:pt>
                <c:pt idx="10">
                  <c:v>2.1630597887238783</c:v>
                </c:pt>
                <c:pt idx="11">
                  <c:v>2.215970675594817</c:v>
                </c:pt>
                <c:pt idx="12">
                  <c:v>2.4362681873605698</c:v>
                </c:pt>
                <c:pt idx="13">
                  <c:v>2.8066346986414707</c:v>
                </c:pt>
                <c:pt idx="14">
                  <c:v>2.991099798615581</c:v>
                </c:pt>
                <c:pt idx="15">
                  <c:v>3.1020973839656847</c:v>
                </c:pt>
                <c:pt idx="16">
                  <c:v>3.3401789679457576</c:v>
                </c:pt>
                <c:pt idx="17">
                  <c:v>3.7532943035574826</c:v>
                </c:pt>
                <c:pt idx="18">
                  <c:v>3.9290135885276327</c:v>
                </c:pt>
                <c:pt idx="19">
                  <c:v>3.9186417348324447</c:v>
                </c:pt>
                <c:pt idx="20">
                  <c:v>4.1198079376307595</c:v>
                </c:pt>
                <c:pt idx="21">
                  <c:v>4.4663396920065646</c:v>
                </c:pt>
                <c:pt idx="22">
                  <c:v>4.6931007608153834</c:v>
                </c:pt>
                <c:pt idx="23">
                  <c:v>4.9720307829006964</c:v>
                </c:pt>
                <c:pt idx="24">
                  <c:v>5.0111133600745976</c:v>
                </c:pt>
                <c:pt idx="25">
                  <c:v>5.4243149250296794</c:v>
                </c:pt>
                <c:pt idx="26">
                  <c:v>5.6754692800488842</c:v>
                </c:pt>
                <c:pt idx="27">
                  <c:v>5.9670940437311613</c:v>
                </c:pt>
                <c:pt idx="28">
                  <c:v>6.199624185258636</c:v>
                </c:pt>
                <c:pt idx="29">
                  <c:v>6.3704533789025568</c:v>
                </c:pt>
                <c:pt idx="30">
                  <c:v>6.5744130864943795</c:v>
                </c:pt>
                <c:pt idx="31">
                  <c:v>6.6556024239289693</c:v>
                </c:pt>
                <c:pt idx="32">
                  <c:v>6.8038559115844519</c:v>
                </c:pt>
                <c:pt idx="33">
                  <c:v>7.0712742967907012</c:v>
                </c:pt>
                <c:pt idx="34">
                  <c:v>7.1376720019218265</c:v>
                </c:pt>
                <c:pt idx="35">
                  <c:v>7.2576918203839682</c:v>
                </c:pt>
                <c:pt idx="36">
                  <c:v>7.4509792764513509</c:v>
                </c:pt>
                <c:pt idx="37">
                  <c:v>7.7645469859920162</c:v>
                </c:pt>
                <c:pt idx="38">
                  <c:v>7.9456400574705963</c:v>
                </c:pt>
                <c:pt idx="39">
                  <c:v>8.1053441583748604</c:v>
                </c:pt>
                <c:pt idx="40">
                  <c:v>8.2194962731101491</c:v>
                </c:pt>
                <c:pt idx="41">
                  <c:v>8.200412308343159</c:v>
                </c:pt>
                <c:pt idx="42">
                  <c:v>8.5324584318058285</c:v>
                </c:pt>
                <c:pt idx="43">
                  <c:v>8.8302862495057362</c:v>
                </c:pt>
                <c:pt idx="44">
                  <c:v>8.9121902995078273</c:v>
                </c:pt>
                <c:pt idx="45">
                  <c:v>9.0283680894647738</c:v>
                </c:pt>
                <c:pt idx="46">
                  <c:v>9.1092088129934758</c:v>
                </c:pt>
                <c:pt idx="47">
                  <c:v>9.1579677440211711</c:v>
                </c:pt>
                <c:pt idx="48">
                  <c:v>9.4223758614880282</c:v>
                </c:pt>
                <c:pt idx="49">
                  <c:v>9.659088234406358</c:v>
                </c:pt>
                <c:pt idx="50">
                  <c:v>9.7618048098738655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E7-0C46-A9AC-D6F180E1DE0F}"/>
            </c:ext>
          </c:extLst>
        </c:ser>
        <c:ser>
          <c:idx val="5"/>
          <c:order val="5"/>
          <c:tx>
            <c:v>1400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'msd summary'!$B$4:$B$54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5.0000000000000005E-12</c:v>
                </c:pt>
                <c:pt idx="2">
                  <c:v>1.0000000000000001E-11</c:v>
                </c:pt>
                <c:pt idx="3">
                  <c:v>1.5E-11</c:v>
                </c:pt>
                <c:pt idx="4">
                  <c:v>2.0000000000000002E-11</c:v>
                </c:pt>
                <c:pt idx="5">
                  <c:v>2.5000000000000004E-11</c:v>
                </c:pt>
                <c:pt idx="6">
                  <c:v>3E-11</c:v>
                </c:pt>
                <c:pt idx="7">
                  <c:v>3.5000000000000002E-11</c:v>
                </c:pt>
                <c:pt idx="8">
                  <c:v>4.0000000000000004E-11</c:v>
                </c:pt>
                <c:pt idx="9">
                  <c:v>4.5000000000000006E-11</c:v>
                </c:pt>
                <c:pt idx="10">
                  <c:v>5.0000000000000008E-11</c:v>
                </c:pt>
                <c:pt idx="11">
                  <c:v>5.5000000000000004E-11</c:v>
                </c:pt>
                <c:pt idx="12">
                  <c:v>6E-11</c:v>
                </c:pt>
                <c:pt idx="13">
                  <c:v>6.5000000000000008E-11</c:v>
                </c:pt>
                <c:pt idx="14">
                  <c:v>7.0000000000000004E-11</c:v>
                </c:pt>
                <c:pt idx="15">
                  <c:v>7.5000000000000012E-11</c:v>
                </c:pt>
                <c:pt idx="16">
                  <c:v>8.0000000000000008E-11</c:v>
                </c:pt>
                <c:pt idx="17">
                  <c:v>8.5000000000000004E-11</c:v>
                </c:pt>
                <c:pt idx="18">
                  <c:v>9.0000000000000012E-11</c:v>
                </c:pt>
                <c:pt idx="19">
                  <c:v>9.5000000000000008E-11</c:v>
                </c:pt>
                <c:pt idx="20">
                  <c:v>1.0000000000000002E-10</c:v>
                </c:pt>
                <c:pt idx="21">
                  <c:v>1.0500000000000001E-10</c:v>
                </c:pt>
                <c:pt idx="22">
                  <c:v>1.1000000000000001E-10</c:v>
                </c:pt>
                <c:pt idx="23">
                  <c:v>1.1500000000000002E-10</c:v>
                </c:pt>
                <c:pt idx="24">
                  <c:v>1.2E-10</c:v>
                </c:pt>
                <c:pt idx="25">
                  <c:v>1.2500000000000001E-10</c:v>
                </c:pt>
                <c:pt idx="26">
                  <c:v>1.3000000000000002E-10</c:v>
                </c:pt>
                <c:pt idx="27">
                  <c:v>1.3500000000000002E-10</c:v>
                </c:pt>
                <c:pt idx="28">
                  <c:v>1.4000000000000001E-10</c:v>
                </c:pt>
                <c:pt idx="29">
                  <c:v>1.4500000000000002E-10</c:v>
                </c:pt>
                <c:pt idx="30">
                  <c:v>1.5000000000000002E-10</c:v>
                </c:pt>
                <c:pt idx="31">
                  <c:v>1.5500000000000001E-10</c:v>
                </c:pt>
                <c:pt idx="32">
                  <c:v>1.6000000000000002E-10</c:v>
                </c:pt>
                <c:pt idx="33">
                  <c:v>1.6500000000000002E-10</c:v>
                </c:pt>
                <c:pt idx="34">
                  <c:v>1.7000000000000001E-10</c:v>
                </c:pt>
                <c:pt idx="35">
                  <c:v>1.7500000000000002E-10</c:v>
                </c:pt>
                <c:pt idx="36">
                  <c:v>1.8000000000000002E-10</c:v>
                </c:pt>
                <c:pt idx="37">
                  <c:v>1.8500000000000001E-10</c:v>
                </c:pt>
                <c:pt idx="38">
                  <c:v>1.9000000000000002E-10</c:v>
                </c:pt>
                <c:pt idx="39">
                  <c:v>1.9500000000000002E-10</c:v>
                </c:pt>
                <c:pt idx="40">
                  <c:v>2.0000000000000003E-10</c:v>
                </c:pt>
                <c:pt idx="41">
                  <c:v>2.0500000000000002E-10</c:v>
                </c:pt>
                <c:pt idx="42">
                  <c:v>2.1000000000000002E-10</c:v>
                </c:pt>
                <c:pt idx="43">
                  <c:v>2.1500000000000003E-10</c:v>
                </c:pt>
                <c:pt idx="44">
                  <c:v>2.2000000000000002E-10</c:v>
                </c:pt>
                <c:pt idx="45">
                  <c:v>2.2500000000000002E-10</c:v>
                </c:pt>
                <c:pt idx="46">
                  <c:v>2.3000000000000003E-10</c:v>
                </c:pt>
                <c:pt idx="47">
                  <c:v>2.3500000000000002E-10</c:v>
                </c:pt>
                <c:pt idx="48">
                  <c:v>2.4E-10</c:v>
                </c:pt>
                <c:pt idx="49">
                  <c:v>2.4500000000000003E-10</c:v>
                </c:pt>
                <c:pt idx="50">
                  <c:v>2.5000000000000002E-10</c:v>
                </c:pt>
              </c:numCache>
            </c:numRef>
          </c:xVal>
          <c:yVal>
            <c:numRef>
              <c:f>'msd summary'!$O$4:$O$54</c:f>
              <c:numCache>
                <c:formatCode>General</c:formatCode>
                <c:ptCount val="51"/>
                <c:pt idx="0">
                  <c:v>0</c:v>
                </c:pt>
                <c:pt idx="1">
                  <c:v>0.67604605807774221</c:v>
                </c:pt>
                <c:pt idx="2">
                  <c:v>1.1795127046473246</c:v>
                </c:pt>
                <c:pt idx="3">
                  <c:v>1.4037949807966048</c:v>
                </c:pt>
                <c:pt idx="4">
                  <c:v>1.4639823065887763</c:v>
                </c:pt>
                <c:pt idx="5">
                  <c:v>1.8586790636452988</c:v>
                </c:pt>
                <c:pt idx="6">
                  <c:v>1.9153758451049421</c:v>
                </c:pt>
                <c:pt idx="7">
                  <c:v>2.1786232142617505</c:v>
                </c:pt>
                <c:pt idx="8">
                  <c:v>3.2020869592351628</c:v>
                </c:pt>
                <c:pt idx="9">
                  <c:v>4.2619602590376946</c:v>
                </c:pt>
                <c:pt idx="10">
                  <c:v>4.595755875650374</c:v>
                </c:pt>
                <c:pt idx="11">
                  <c:v>4.8636254711114564</c:v>
                </c:pt>
                <c:pt idx="12">
                  <c:v>5.2149935534582683</c:v>
                </c:pt>
                <c:pt idx="13">
                  <c:v>5.2103934055383485</c:v>
                </c:pt>
                <c:pt idx="14">
                  <c:v>5.6589069842320008</c:v>
                </c:pt>
                <c:pt idx="15">
                  <c:v>6.0056368027256317</c:v>
                </c:pt>
                <c:pt idx="16">
                  <c:v>6.5748173335001239</c:v>
                </c:pt>
                <c:pt idx="17">
                  <c:v>7.3028512983003866</c:v>
                </c:pt>
                <c:pt idx="18">
                  <c:v>7.7167790948421793</c:v>
                </c:pt>
                <c:pt idx="19">
                  <c:v>8.2059952673083707</c:v>
                </c:pt>
                <c:pt idx="20">
                  <c:v>8.4532611460811875</c:v>
                </c:pt>
                <c:pt idx="21">
                  <c:v>8.978046304506119</c:v>
                </c:pt>
                <c:pt idx="22">
                  <c:v>9.892658967452121</c:v>
                </c:pt>
                <c:pt idx="23">
                  <c:v>10.119498648133897</c:v>
                </c:pt>
                <c:pt idx="24">
                  <c:v>10.249021354295188</c:v>
                </c:pt>
                <c:pt idx="25">
                  <c:v>10.593033308050998</c:v>
                </c:pt>
                <c:pt idx="26">
                  <c:v>10.734132126599343</c:v>
                </c:pt>
                <c:pt idx="27">
                  <c:v>10.884645689865847</c:v>
                </c:pt>
                <c:pt idx="28">
                  <c:v>11.238198899462432</c:v>
                </c:pt>
                <c:pt idx="29">
                  <c:v>11.516397256910906</c:v>
                </c:pt>
                <c:pt idx="30">
                  <c:v>12.139433182954638</c:v>
                </c:pt>
                <c:pt idx="31">
                  <c:v>12.225612693290193</c:v>
                </c:pt>
                <c:pt idx="32">
                  <c:v>12.659610839597816</c:v>
                </c:pt>
                <c:pt idx="33">
                  <c:v>13.016091820845487</c:v>
                </c:pt>
                <c:pt idx="34">
                  <c:v>13.177081967086256</c:v>
                </c:pt>
                <c:pt idx="35">
                  <c:v>13.432550607882114</c:v>
                </c:pt>
                <c:pt idx="36">
                  <c:v>14.092435519260565</c:v>
                </c:pt>
                <c:pt idx="37">
                  <c:v>14.31765380380158</c:v>
                </c:pt>
                <c:pt idx="38">
                  <c:v>14.713668365175792</c:v>
                </c:pt>
                <c:pt idx="39">
                  <c:v>14.808940864297336</c:v>
                </c:pt>
                <c:pt idx="40">
                  <c:v>15.263012204360898</c:v>
                </c:pt>
                <c:pt idx="41">
                  <c:v>15.648100256347099</c:v>
                </c:pt>
                <c:pt idx="42">
                  <c:v>15.780294783558796</c:v>
                </c:pt>
                <c:pt idx="43">
                  <c:v>16.403918608726269</c:v>
                </c:pt>
                <c:pt idx="44">
                  <c:v>16.745882748694235</c:v>
                </c:pt>
                <c:pt idx="45">
                  <c:v>16.921898825816989</c:v>
                </c:pt>
                <c:pt idx="46">
                  <c:v>16.988167884217571</c:v>
                </c:pt>
                <c:pt idx="47">
                  <c:v>17.652114027714173</c:v>
                </c:pt>
                <c:pt idx="48">
                  <c:v>17.906669995194502</c:v>
                </c:pt>
                <c:pt idx="49">
                  <c:v>17.908867302689433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E7-0C46-A9AC-D6F180E1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69471"/>
        <c:axId val="1696972271"/>
      </c:scatterChart>
      <c:valAx>
        <c:axId val="1639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72271"/>
        <c:crosses val="autoZero"/>
        <c:crossBetween val="midCat"/>
      </c:valAx>
      <c:valAx>
        <c:axId val="16969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6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24737532808398"/>
                  <c:y val="-3.3478054826480023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'1000'!$H$36:$H$85</c:f>
              <c:numCache>
                <c:formatCode>General</c:formatCode>
                <c:ptCount val="50"/>
                <c:pt idx="0">
                  <c:v>0.26911062822027915</c:v>
                </c:pt>
                <c:pt idx="1">
                  <c:v>0.46053932395034736</c:v>
                </c:pt>
                <c:pt idx="2">
                  <c:v>0.62850410044691563</c:v>
                </c:pt>
                <c:pt idx="3">
                  <c:v>0.64640156171354479</c:v>
                </c:pt>
                <c:pt idx="4">
                  <c:v>0.64194881103730705</c:v>
                </c:pt>
                <c:pt idx="5">
                  <c:v>0.81136754963688529</c:v>
                </c:pt>
                <c:pt idx="6">
                  <c:v>0.84859704824140758</c:v>
                </c:pt>
                <c:pt idx="7">
                  <c:v>1.0524855289546489</c:v>
                </c:pt>
                <c:pt idx="8">
                  <c:v>1.022718753691237</c:v>
                </c:pt>
                <c:pt idx="9">
                  <c:v>1.1258561841841381</c:v>
                </c:pt>
                <c:pt idx="10">
                  <c:v>1.1954178882310573</c:v>
                </c:pt>
                <c:pt idx="11">
                  <c:v>1.3184651663674185</c:v>
                </c:pt>
                <c:pt idx="12">
                  <c:v>1.5681456767485598</c:v>
                </c:pt>
                <c:pt idx="13">
                  <c:v>1.6908134480791959</c:v>
                </c:pt>
                <c:pt idx="14">
                  <c:v>1.757561343642966</c:v>
                </c:pt>
                <c:pt idx="15">
                  <c:v>1.8030704723849342</c:v>
                </c:pt>
                <c:pt idx="16">
                  <c:v>1.8701438249382354</c:v>
                </c:pt>
                <c:pt idx="17">
                  <c:v>2.0577229576207405</c:v>
                </c:pt>
                <c:pt idx="18">
                  <c:v>2.2083227113032966</c:v>
                </c:pt>
                <c:pt idx="19">
                  <c:v>2.2016149436893286</c:v>
                </c:pt>
                <c:pt idx="20">
                  <c:v>2.315568866741724</c:v>
                </c:pt>
                <c:pt idx="21">
                  <c:v>2.3198160862706882</c:v>
                </c:pt>
                <c:pt idx="22">
                  <c:v>2.4660487436311023</c:v>
                </c:pt>
                <c:pt idx="23">
                  <c:v>2.5433801144908426</c:v>
                </c:pt>
                <c:pt idx="24">
                  <c:v>2.6868648334921836</c:v>
                </c:pt>
                <c:pt idx="25">
                  <c:v>2.6891379472040198</c:v>
                </c:pt>
                <c:pt idx="26">
                  <c:v>2.8107183935412388</c:v>
                </c:pt>
                <c:pt idx="27">
                  <c:v>2.9171727084443257</c:v>
                </c:pt>
                <c:pt idx="28">
                  <c:v>3.0389810856230848</c:v>
                </c:pt>
                <c:pt idx="29">
                  <c:v>3.2309609991448012</c:v>
                </c:pt>
                <c:pt idx="30">
                  <c:v>3.1870822344759815</c:v>
                </c:pt>
                <c:pt idx="31">
                  <c:v>3.3084369747874436</c:v>
                </c:pt>
                <c:pt idx="32">
                  <c:v>3.3736007125852479</c:v>
                </c:pt>
                <c:pt idx="33">
                  <c:v>3.4032580432653301</c:v>
                </c:pt>
                <c:pt idx="34">
                  <c:v>3.6143924326562185</c:v>
                </c:pt>
                <c:pt idx="35">
                  <c:v>3.6447335790772235</c:v>
                </c:pt>
                <c:pt idx="36">
                  <c:v>3.6981244998923657</c:v>
                </c:pt>
                <c:pt idx="37">
                  <c:v>3.8043674106851668</c:v>
                </c:pt>
                <c:pt idx="38">
                  <c:v>3.8209561027936241</c:v>
                </c:pt>
                <c:pt idx="39">
                  <c:v>3.8596688096480802</c:v>
                </c:pt>
                <c:pt idx="40">
                  <c:v>3.9602550024757575</c:v>
                </c:pt>
                <c:pt idx="41">
                  <c:v>4.2547121224216751</c:v>
                </c:pt>
                <c:pt idx="42">
                  <c:v>4.2183035818708561</c:v>
                </c:pt>
                <c:pt idx="43">
                  <c:v>4.4951476636775789</c:v>
                </c:pt>
                <c:pt idx="44">
                  <c:v>4.5255907561689277</c:v>
                </c:pt>
                <c:pt idx="45">
                  <c:v>4.573327462471549</c:v>
                </c:pt>
                <c:pt idx="46">
                  <c:v>4.7010058868601723</c:v>
                </c:pt>
                <c:pt idx="47">
                  <c:v>4.8822777674822628</c:v>
                </c:pt>
                <c:pt idx="48">
                  <c:v>4.8891229881308513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2-E047-9A3D-F9B1FD346C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108010058952055E-2"/>
                  <c:y val="0.2938816669142772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'1000'!$B$36:$B$85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'1000'!$N$36:$N$85</c:f>
              <c:numCache>
                <c:formatCode>General</c:formatCode>
                <c:ptCount val="50"/>
                <c:pt idx="0">
                  <c:v>3.8194413782666137E-2</c:v>
                </c:pt>
                <c:pt idx="1">
                  <c:v>3.3521657600350308E-2</c:v>
                </c:pt>
                <c:pt idx="2">
                  <c:v>0.10547880443277952</c:v>
                </c:pt>
                <c:pt idx="3">
                  <c:v>0.13949064624936469</c:v>
                </c:pt>
                <c:pt idx="4">
                  <c:v>0.44464856333241792</c:v>
                </c:pt>
                <c:pt idx="5">
                  <c:v>0.63480785340073809</c:v>
                </c:pt>
                <c:pt idx="6">
                  <c:v>0.64344487436760933</c:v>
                </c:pt>
                <c:pt idx="7">
                  <c:v>0.83519904683310742</c:v>
                </c:pt>
                <c:pt idx="8">
                  <c:v>1.0320803730514037</c:v>
                </c:pt>
                <c:pt idx="9">
                  <c:v>1.1419342821523528</c:v>
                </c:pt>
                <c:pt idx="10">
                  <c:v>1.3091613506195081</c:v>
                </c:pt>
                <c:pt idx="11">
                  <c:v>1.4135161713441793</c:v>
                </c:pt>
                <c:pt idx="12">
                  <c:v>1.4204212174948676</c:v>
                </c:pt>
                <c:pt idx="13">
                  <c:v>1.3908683771793828</c:v>
                </c:pt>
                <c:pt idx="14">
                  <c:v>1.305774128894982</c:v>
                </c:pt>
                <c:pt idx="15">
                  <c:v>1.2037176694646563</c:v>
                </c:pt>
                <c:pt idx="16">
                  <c:v>1.3119928579898466</c:v>
                </c:pt>
                <c:pt idx="17">
                  <c:v>1.5755343670545527</c:v>
                </c:pt>
                <c:pt idx="18">
                  <c:v>1.6547014667652959</c:v>
                </c:pt>
                <c:pt idx="19">
                  <c:v>1.9095588194950632</c:v>
                </c:pt>
                <c:pt idx="20">
                  <c:v>1.9596057629892734</c:v>
                </c:pt>
                <c:pt idx="21">
                  <c:v>2.0989973375188455</c:v>
                </c:pt>
                <c:pt idx="22">
                  <c:v>2.1041270866509185</c:v>
                </c:pt>
                <c:pt idx="23">
                  <c:v>2.1489733010980796</c:v>
                </c:pt>
                <c:pt idx="24">
                  <c:v>2.1532498161678228</c:v>
                </c:pt>
                <c:pt idx="25">
                  <c:v>2.1937955285448139</c:v>
                </c:pt>
                <c:pt idx="26">
                  <c:v>2.222920335652586</c:v>
                </c:pt>
                <c:pt idx="27">
                  <c:v>2.2060851905660352</c:v>
                </c:pt>
                <c:pt idx="28">
                  <c:v>2.2331888823671115</c:v>
                </c:pt>
                <c:pt idx="29">
                  <c:v>2.2842851922172476</c:v>
                </c:pt>
                <c:pt idx="30">
                  <c:v>2.3817908312851377</c:v>
                </c:pt>
                <c:pt idx="31">
                  <c:v>2.5240712520254918</c:v>
                </c:pt>
                <c:pt idx="32">
                  <c:v>2.633646285832131</c:v>
                </c:pt>
                <c:pt idx="33">
                  <c:v>2.6489685223618613</c:v>
                </c:pt>
                <c:pt idx="34">
                  <c:v>2.7562401960083234</c:v>
                </c:pt>
                <c:pt idx="35">
                  <c:v>2.9021132641162937</c:v>
                </c:pt>
                <c:pt idx="36">
                  <c:v>2.9656803324163019</c:v>
                </c:pt>
                <c:pt idx="37">
                  <c:v>3.0001459431104762</c:v>
                </c:pt>
                <c:pt idx="38">
                  <c:v>3.0255228901419104</c:v>
                </c:pt>
                <c:pt idx="39">
                  <c:v>2.9661889254596727</c:v>
                </c:pt>
                <c:pt idx="40">
                  <c:v>3.043516210649889</c:v>
                </c:pt>
                <c:pt idx="41">
                  <c:v>3.0909231156159973</c:v>
                </c:pt>
                <c:pt idx="42">
                  <c:v>3.2132676765500987</c:v>
                </c:pt>
                <c:pt idx="43">
                  <c:v>3.3809112019630647</c:v>
                </c:pt>
                <c:pt idx="44">
                  <c:v>3.6471447548922771</c:v>
                </c:pt>
                <c:pt idx="45">
                  <c:v>3.8263476000542331</c:v>
                </c:pt>
                <c:pt idx="46">
                  <c:v>3.7792850538379654</c:v>
                </c:pt>
                <c:pt idx="47">
                  <c:v>3.8817205028495154</c:v>
                </c:pt>
                <c:pt idx="48">
                  <c:v>3.8338158936216504</c:v>
                </c:pt>
                <c:pt idx="49">
                  <c:v>3.9195456614540625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42-E047-9A3D-F9B1FD34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98479"/>
        <c:axId val="2013800159"/>
      </c:scatterChart>
      <c:valAx>
        <c:axId val="2013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00159"/>
        <c:crosses val="autoZero"/>
        <c:crossBetween val="midCat"/>
      </c:valAx>
      <c:valAx>
        <c:axId val="201380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9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2727.5689060479999</c:v>
                </c:pt>
              </c:numCache>
            </c:numRef>
          </c:xVal>
          <c:yVal>
            <c:numRef>
              <c:f>'1050'!$E$3:$E$10</c:f>
              <c:numCache>
                <c:formatCode>General</c:formatCode>
                <c:ptCount val="8"/>
                <c:pt idx="0">
                  <c:v>22.032004999999998</c:v>
                </c:pt>
                <c:pt idx="1">
                  <c:v>11.220359999999999</c:v>
                </c:pt>
                <c:pt idx="2">
                  <c:v>2.45764</c:v>
                </c:pt>
                <c:pt idx="3">
                  <c:v>-6.9120600000000003</c:v>
                </c:pt>
                <c:pt idx="4">
                  <c:v>-15.718409999999999</c:v>
                </c:pt>
                <c:pt idx="5">
                  <c:v>-23.965685000000001</c:v>
                </c:pt>
                <c:pt idx="6">
                  <c:v>-31.472615000000001</c:v>
                </c:pt>
                <c:pt idx="7">
                  <c:v>-0.56112519999999988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C24D-930A-78E9124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2732.2567920000001</c:v>
                </c:pt>
              </c:numCache>
            </c:numRef>
          </c:xVal>
          <c:yVal>
            <c:numRef>
              <c:f>'1100'!$E$3:$E$10</c:f>
              <c:numCache>
                <c:formatCode>General</c:formatCode>
                <c:ptCount val="8"/>
                <c:pt idx="0">
                  <c:v>23.770103333333335</c:v>
                </c:pt>
                <c:pt idx="1">
                  <c:v>13.554163333333333</c:v>
                </c:pt>
                <c:pt idx="2">
                  <c:v>4.1793300000000064</c:v>
                </c:pt>
                <c:pt idx="3">
                  <c:v>-5.5719166666666569</c:v>
                </c:pt>
                <c:pt idx="4">
                  <c:v>-13.357643333333334</c:v>
                </c:pt>
                <c:pt idx="5">
                  <c:v>-21.823496666666667</c:v>
                </c:pt>
                <c:pt idx="6">
                  <c:v>-28.837599999999998</c:v>
                </c:pt>
                <c:pt idx="7">
                  <c:v>3.2743999999999815E-2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5-3045-B56B-88991EA5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'1100'!$H$37:$H$86</c:f>
              <c:numCache>
                <c:formatCode>General</c:formatCode>
                <c:ptCount val="50"/>
                <c:pt idx="0">
                  <c:v>0.10390363845976391</c:v>
                </c:pt>
                <c:pt idx="1">
                  <c:v>0.3886563246064888</c:v>
                </c:pt>
                <c:pt idx="2">
                  <c:v>0.40196580407956872</c:v>
                </c:pt>
                <c:pt idx="3">
                  <c:v>0.55261753264294067</c:v>
                </c:pt>
                <c:pt idx="4">
                  <c:v>0.60389192476807252</c:v>
                </c:pt>
                <c:pt idx="5">
                  <c:v>0.84106997741360345</c:v>
                </c:pt>
                <c:pt idx="6">
                  <c:v>1.2774458057811873</c:v>
                </c:pt>
                <c:pt idx="7">
                  <c:v>1.4966813973533943</c:v>
                </c:pt>
                <c:pt idx="8">
                  <c:v>1.7050233862481652</c:v>
                </c:pt>
                <c:pt idx="9">
                  <c:v>1.8199517722173812</c:v>
                </c:pt>
                <c:pt idx="10">
                  <c:v>1.918756676650454</c:v>
                </c:pt>
                <c:pt idx="11">
                  <c:v>1.9187710176950279</c:v>
                </c:pt>
                <c:pt idx="12">
                  <c:v>2.2846175293806805</c:v>
                </c:pt>
                <c:pt idx="13">
                  <c:v>2.5511147989194405</c:v>
                </c:pt>
                <c:pt idx="14">
                  <c:v>2.7421644477954663</c:v>
                </c:pt>
                <c:pt idx="15">
                  <c:v>2.9548125703655184</c:v>
                </c:pt>
                <c:pt idx="16">
                  <c:v>2.9567103348911061</c:v>
                </c:pt>
                <c:pt idx="17">
                  <c:v>3.1050055164599772</c:v>
                </c:pt>
                <c:pt idx="18">
                  <c:v>3.3563865879364481</c:v>
                </c:pt>
                <c:pt idx="19">
                  <c:v>3.7848542125314912</c:v>
                </c:pt>
                <c:pt idx="20">
                  <c:v>3.8161715517211472</c:v>
                </c:pt>
                <c:pt idx="21">
                  <c:v>4.210258586096395</c:v>
                </c:pt>
                <c:pt idx="22">
                  <c:v>4.3935558003043393</c:v>
                </c:pt>
                <c:pt idx="23">
                  <c:v>4.543730197978741</c:v>
                </c:pt>
                <c:pt idx="24">
                  <c:v>4.6636691806250719</c:v>
                </c:pt>
                <c:pt idx="25">
                  <c:v>4.7594089475537604</c:v>
                </c:pt>
                <c:pt idx="26">
                  <c:v>5.0618734583231761</c:v>
                </c:pt>
                <c:pt idx="27">
                  <c:v>5.2159784694298121</c:v>
                </c:pt>
                <c:pt idx="28">
                  <c:v>5.4345570677610677</c:v>
                </c:pt>
                <c:pt idx="29">
                  <c:v>5.4499609191515557</c:v>
                </c:pt>
                <c:pt idx="30">
                  <c:v>5.8605658697347485</c:v>
                </c:pt>
                <c:pt idx="31">
                  <c:v>5.9118196723937002</c:v>
                </c:pt>
                <c:pt idx="32">
                  <c:v>6.0149144282753459</c:v>
                </c:pt>
                <c:pt idx="33">
                  <c:v>6.1620244010509495</c:v>
                </c:pt>
                <c:pt idx="34">
                  <c:v>6.2426633634529365</c:v>
                </c:pt>
                <c:pt idx="35">
                  <c:v>6.3785356646470177</c:v>
                </c:pt>
                <c:pt idx="36">
                  <c:v>6.8011064974504141</c:v>
                </c:pt>
                <c:pt idx="37">
                  <c:v>6.9798736874957292</c:v>
                </c:pt>
                <c:pt idx="38">
                  <c:v>7.0341807923627888</c:v>
                </c:pt>
                <c:pt idx="39">
                  <c:v>7.1189917273365078</c:v>
                </c:pt>
                <c:pt idx="40">
                  <c:v>7.3614183392389219</c:v>
                </c:pt>
                <c:pt idx="41">
                  <c:v>7.7833661348936181</c:v>
                </c:pt>
                <c:pt idx="42">
                  <c:v>8.0383035182214133</c:v>
                </c:pt>
                <c:pt idx="43">
                  <c:v>8.1773674588262217</c:v>
                </c:pt>
                <c:pt idx="44">
                  <c:v>8.2927070574654707</c:v>
                </c:pt>
                <c:pt idx="45">
                  <c:v>8.4690233328994271</c:v>
                </c:pt>
                <c:pt idx="46">
                  <c:v>8.492477178054429</c:v>
                </c:pt>
                <c:pt idx="47">
                  <c:v>8.8960154835418077</c:v>
                </c:pt>
                <c:pt idx="48">
                  <c:v>8.9953718430473213</c:v>
                </c:pt>
                <c:pt idx="49">
                  <c:v>9.1261530097730894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6-2E40-B840-5384FF69B6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4971347728544E-2"/>
                  <c:y val="0.34790765926986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'1100'!$B$37:$B$86</c:f>
              <c:numCache>
                <c:formatCode>General</c:formatCode>
                <c:ptCount val="50"/>
                <c:pt idx="0">
                  <c:v>5.0000000000000005E-12</c:v>
                </c:pt>
                <c:pt idx="1">
                  <c:v>1.0000000000000001E-11</c:v>
                </c:pt>
                <c:pt idx="2">
                  <c:v>1.5E-11</c:v>
                </c:pt>
                <c:pt idx="3">
                  <c:v>2.0000000000000002E-11</c:v>
                </c:pt>
                <c:pt idx="4">
                  <c:v>2.5000000000000004E-11</c:v>
                </c:pt>
                <c:pt idx="5">
                  <c:v>3E-11</c:v>
                </c:pt>
                <c:pt idx="6">
                  <c:v>3.5000000000000002E-11</c:v>
                </c:pt>
                <c:pt idx="7">
                  <c:v>4.0000000000000004E-11</c:v>
                </c:pt>
                <c:pt idx="8">
                  <c:v>4.5000000000000006E-11</c:v>
                </c:pt>
                <c:pt idx="9">
                  <c:v>5.0000000000000008E-11</c:v>
                </c:pt>
                <c:pt idx="10">
                  <c:v>5.5000000000000004E-11</c:v>
                </c:pt>
                <c:pt idx="11">
                  <c:v>6E-11</c:v>
                </c:pt>
                <c:pt idx="12">
                  <c:v>6.5000000000000008E-11</c:v>
                </c:pt>
                <c:pt idx="13">
                  <c:v>7.0000000000000004E-11</c:v>
                </c:pt>
                <c:pt idx="14">
                  <c:v>7.5000000000000012E-11</c:v>
                </c:pt>
                <c:pt idx="15">
                  <c:v>8.0000000000000008E-11</c:v>
                </c:pt>
                <c:pt idx="16">
                  <c:v>8.5000000000000004E-11</c:v>
                </c:pt>
                <c:pt idx="17">
                  <c:v>9.0000000000000012E-11</c:v>
                </c:pt>
                <c:pt idx="18">
                  <c:v>9.5000000000000008E-11</c:v>
                </c:pt>
                <c:pt idx="19">
                  <c:v>1.0000000000000002E-10</c:v>
                </c:pt>
                <c:pt idx="20">
                  <c:v>1.0500000000000001E-10</c:v>
                </c:pt>
                <c:pt idx="21">
                  <c:v>1.1000000000000001E-10</c:v>
                </c:pt>
                <c:pt idx="22">
                  <c:v>1.1500000000000002E-10</c:v>
                </c:pt>
                <c:pt idx="23">
                  <c:v>1.2E-10</c:v>
                </c:pt>
                <c:pt idx="24">
                  <c:v>1.2500000000000001E-10</c:v>
                </c:pt>
                <c:pt idx="25">
                  <c:v>1.3000000000000002E-10</c:v>
                </c:pt>
                <c:pt idx="26">
                  <c:v>1.3500000000000002E-10</c:v>
                </c:pt>
                <c:pt idx="27">
                  <c:v>1.4000000000000001E-10</c:v>
                </c:pt>
                <c:pt idx="28">
                  <c:v>1.4500000000000002E-10</c:v>
                </c:pt>
                <c:pt idx="29">
                  <c:v>1.5000000000000002E-10</c:v>
                </c:pt>
                <c:pt idx="30">
                  <c:v>1.5500000000000001E-10</c:v>
                </c:pt>
                <c:pt idx="31">
                  <c:v>1.6000000000000002E-10</c:v>
                </c:pt>
                <c:pt idx="32">
                  <c:v>1.6500000000000002E-10</c:v>
                </c:pt>
                <c:pt idx="33">
                  <c:v>1.7000000000000001E-10</c:v>
                </c:pt>
                <c:pt idx="34">
                  <c:v>1.7500000000000002E-10</c:v>
                </c:pt>
                <c:pt idx="35">
                  <c:v>1.8000000000000002E-10</c:v>
                </c:pt>
                <c:pt idx="36">
                  <c:v>1.8500000000000001E-10</c:v>
                </c:pt>
                <c:pt idx="37">
                  <c:v>1.9000000000000002E-10</c:v>
                </c:pt>
                <c:pt idx="38">
                  <c:v>1.9500000000000002E-10</c:v>
                </c:pt>
                <c:pt idx="39">
                  <c:v>2.0000000000000003E-10</c:v>
                </c:pt>
                <c:pt idx="40">
                  <c:v>2.0500000000000002E-10</c:v>
                </c:pt>
                <c:pt idx="41">
                  <c:v>2.1000000000000002E-10</c:v>
                </c:pt>
                <c:pt idx="42">
                  <c:v>2.1500000000000003E-10</c:v>
                </c:pt>
                <c:pt idx="43">
                  <c:v>2.2000000000000002E-10</c:v>
                </c:pt>
                <c:pt idx="44">
                  <c:v>2.2500000000000002E-10</c:v>
                </c:pt>
                <c:pt idx="45">
                  <c:v>2.3000000000000003E-10</c:v>
                </c:pt>
                <c:pt idx="46">
                  <c:v>2.3500000000000002E-10</c:v>
                </c:pt>
                <c:pt idx="47">
                  <c:v>2.4E-10</c:v>
                </c:pt>
                <c:pt idx="48">
                  <c:v>2.4500000000000003E-10</c:v>
                </c:pt>
                <c:pt idx="49">
                  <c:v>2.5000000000000002E-10</c:v>
                </c:pt>
              </c:numCache>
            </c:numRef>
          </c:xVal>
          <c:yVal>
            <c:numRef>
              <c:f>'1100'!$N$37:$N$84</c:f>
              <c:numCache>
                <c:formatCode>General</c:formatCode>
                <c:ptCount val="48"/>
                <c:pt idx="0">
                  <c:v>6.5039530405064938E-2</c:v>
                </c:pt>
                <c:pt idx="1">
                  <c:v>0.13716343231361983</c:v>
                </c:pt>
                <c:pt idx="2">
                  <c:v>0.38429089621511769</c:v>
                </c:pt>
                <c:pt idx="3">
                  <c:v>0.62634281847953155</c:v>
                </c:pt>
                <c:pt idx="4">
                  <c:v>1.0139259857972354</c:v>
                </c:pt>
                <c:pt idx="5">
                  <c:v>1.2363606740666913</c:v>
                </c:pt>
                <c:pt idx="6">
                  <c:v>1.3409310136903392</c:v>
                </c:pt>
                <c:pt idx="7">
                  <c:v>1.331897804894375</c:v>
                </c:pt>
                <c:pt idx="8">
                  <c:v>1.4618462637197169</c:v>
                </c:pt>
                <c:pt idx="9">
                  <c:v>1.65564854366602</c:v>
                </c:pt>
                <c:pt idx="10">
                  <c:v>1.743953619259055</c:v>
                </c:pt>
                <c:pt idx="11">
                  <c:v>1.9073026161513189</c:v>
                </c:pt>
                <c:pt idx="12">
                  <c:v>1.9954079004718328</c:v>
                </c:pt>
                <c:pt idx="13">
                  <c:v>2.0951674623061045</c:v>
                </c:pt>
                <c:pt idx="14">
                  <c:v>2.2098222797345874</c:v>
                </c:pt>
                <c:pt idx="15">
                  <c:v>2.5655577598663024</c:v>
                </c:pt>
                <c:pt idx="16">
                  <c:v>2.7114516999044413</c:v>
                </c:pt>
                <c:pt idx="17">
                  <c:v>3.010004106904022</c:v>
                </c:pt>
                <c:pt idx="18">
                  <c:v>3.1376035970120548</c:v>
                </c:pt>
                <c:pt idx="19">
                  <c:v>3.175281454624165</c:v>
                </c:pt>
                <c:pt idx="20">
                  <c:v>3.3223475497619668</c:v>
                </c:pt>
                <c:pt idx="21">
                  <c:v>3.4485722861515327</c:v>
                </c:pt>
                <c:pt idx="22">
                  <c:v>3.6442574577616407</c:v>
                </c:pt>
                <c:pt idx="23">
                  <c:v>3.7461767641803276</c:v>
                </c:pt>
                <c:pt idx="24">
                  <c:v>3.9047100402149635</c:v>
                </c:pt>
                <c:pt idx="25">
                  <c:v>4.1982218657385424</c:v>
                </c:pt>
                <c:pt idx="26">
                  <c:v>4.2403295721527687</c:v>
                </c:pt>
                <c:pt idx="27">
                  <c:v>4.3025289669426652</c:v>
                </c:pt>
                <c:pt idx="28">
                  <c:v>4.5012197747416449</c:v>
                </c:pt>
                <c:pt idx="29">
                  <c:v>4.7814752260667559</c:v>
                </c:pt>
                <c:pt idx="30">
                  <c:v>5.0038294869564481</c:v>
                </c:pt>
                <c:pt idx="31">
                  <c:v>5.2915558098923983</c:v>
                </c:pt>
                <c:pt idx="32">
                  <c:v>5.4904444124487828</c:v>
                </c:pt>
                <c:pt idx="33">
                  <c:v>5.5145078634060738</c:v>
                </c:pt>
                <c:pt idx="34">
                  <c:v>5.8536701688817931</c:v>
                </c:pt>
                <c:pt idx="35">
                  <c:v>5.9127689717821426</c:v>
                </c:pt>
                <c:pt idx="36">
                  <c:v>5.9890257576350727</c:v>
                </c:pt>
                <c:pt idx="37">
                  <c:v>6.1237313361010477</c:v>
                </c:pt>
                <c:pt idx="38">
                  <c:v>6.1198150374117448</c:v>
                </c:pt>
                <c:pt idx="39">
                  <c:v>6.2600074070613605</c:v>
                </c:pt>
                <c:pt idx="40">
                  <c:v>6.3927269940956926</c:v>
                </c:pt>
                <c:pt idx="41">
                  <c:v>6.5434535581129394</c:v>
                </c:pt>
                <c:pt idx="42">
                  <c:v>7.0255442273822322</c:v>
                </c:pt>
                <c:pt idx="43">
                  <c:v>7.0589797975758293</c:v>
                </c:pt>
                <c:pt idx="44">
                  <c:v>7.2231362861044754</c:v>
                </c:pt>
                <c:pt idx="45">
                  <c:v>7.4262334270761485</c:v>
                </c:pt>
                <c:pt idx="46">
                  <c:v>7.7388852547694222</c:v>
                </c:pt>
                <c:pt idx="47">
                  <c:v>7.8302975845621523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6-2E40-B840-5384FF69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57951"/>
        <c:axId val="2003044831"/>
      </c:scatterChart>
      <c:valAx>
        <c:axId val="15070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4831"/>
        <c:crosses val="autoZero"/>
        <c:crossBetween val="midCat"/>
      </c:valAx>
      <c:valAx>
        <c:axId val="200304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'1150'!$B$3:$B$10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  <c:pt idx="7">
                  <c:v>2736.9500462719998</c:v>
                </c:pt>
              </c:numCache>
            </c:numRef>
          </c:xVal>
          <c:yVal>
            <c:numRef>
              <c:f>'1150'!$E$3:$E$10</c:f>
              <c:numCache>
                <c:formatCode>General</c:formatCode>
                <c:ptCount val="8"/>
                <c:pt idx="0">
                  <c:v>25.90926</c:v>
                </c:pt>
                <c:pt idx="1">
                  <c:v>14.28675</c:v>
                </c:pt>
                <c:pt idx="2">
                  <c:v>6.6296499999999998</c:v>
                </c:pt>
                <c:pt idx="3">
                  <c:v>-2.0863900000000002</c:v>
                </c:pt>
                <c:pt idx="4">
                  <c:v>-10.96604</c:v>
                </c:pt>
                <c:pt idx="5">
                  <c:v>-19.614270000000001</c:v>
                </c:pt>
                <c:pt idx="6">
                  <c:v>-25.87575</c:v>
                </c:pt>
                <c:pt idx="7">
                  <c:v>0.62773999999999996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5-DB4E-A034-D2B7005B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284951881014872"/>
                  <c:y val="-3.4948964712744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'1200'!$B$3:$B$10</c:f>
              <c:numCache>
                <c:formatCode>General</c:formatCode>
                <c:ptCount val="8"/>
                <c:pt idx="0">
                  <c:v>2674.0430720000004</c:v>
                </c:pt>
                <c:pt idx="1">
                  <c:v>2697.2282880000002</c:v>
                </c:pt>
                <c:pt idx="2">
                  <c:v>2720.5471360000006</c:v>
                </c:pt>
                <c:pt idx="3">
                  <c:v>2744</c:v>
                </c:pt>
                <c:pt idx="4">
                  <c:v>2767.5872639999993</c:v>
                </c:pt>
                <c:pt idx="5">
                  <c:v>2791.3093119999999</c:v>
                </c:pt>
                <c:pt idx="6">
                  <c:v>2815.1665279999997</c:v>
                </c:pt>
              </c:numCache>
            </c:numRef>
          </c:xVal>
          <c:yVal>
            <c:numRef>
              <c:f>'1200'!$E$3:$E$10</c:f>
              <c:numCache>
                <c:formatCode>General</c:formatCode>
                <c:ptCount val="8"/>
                <c:pt idx="0">
                  <c:v>28.553880000000003</c:v>
                </c:pt>
                <c:pt idx="1">
                  <c:v>17.836296666666666</c:v>
                </c:pt>
                <c:pt idx="2">
                  <c:v>8.0526733333333329</c:v>
                </c:pt>
                <c:pt idx="3">
                  <c:v>-0.25423299999999988</c:v>
                </c:pt>
                <c:pt idx="4">
                  <c:v>-8.8299833333333329</c:v>
                </c:pt>
                <c:pt idx="5">
                  <c:v>-17.538776666666667</c:v>
                </c:pt>
                <c:pt idx="6">
                  <c:v>-24.457359999999966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0-9744-95DE-373BC2D47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0879"/>
        <c:axId val="1606921263"/>
      </c:scatterChart>
      <c:valAx>
        <c:axId val="16069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1263"/>
        <c:crosses val="autoZero"/>
        <c:crossBetween val="midCat"/>
      </c:valAx>
      <c:valAx>
        <c:axId val="160692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CFE03-6D2D-AA49-A662-C26C7966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9C2C9-9FE0-6049-83D4-3056D98E7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5DAF-2FDD-A343-AA6A-DE46F7163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68</xdr:row>
      <xdr:rowOff>165100</xdr:rowOff>
    </xdr:from>
    <xdr:to>
      <xdr:col>12</xdr:col>
      <xdr:colOff>806450</xdr:colOff>
      <xdr:row>82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1008F-E89E-5041-B46C-400A7BF8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95250</xdr:colOff>
      <xdr:row>143</xdr:row>
      <xdr:rowOff>0</xdr:rowOff>
    </xdr:from>
    <xdr:to>
      <xdr:col>11</xdr:col>
      <xdr:colOff>438150</xdr:colOff>
      <xdr:row>156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31D61-8C7A-D34D-8F92-7837908D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184150</xdr:colOff>
      <xdr:row>0</xdr:row>
      <xdr:rowOff>114300</xdr:rowOff>
    </xdr:from>
    <xdr:to>
      <xdr:col>25</xdr:col>
      <xdr:colOff>539750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D7E97-E37F-8B40-A43F-23D67645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546100</xdr:colOff>
      <xdr:row>13</xdr:row>
      <xdr:rowOff>190500</xdr:rowOff>
    </xdr:from>
    <xdr:to>
      <xdr:col>20</xdr:col>
      <xdr:colOff>673100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A4A40-D262-8743-908C-7A512BDD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28</xdr:row>
      <xdr:rowOff>88900</xdr:rowOff>
    </xdr:from>
    <xdr:to>
      <xdr:col>20</xdr:col>
      <xdr:colOff>660400</xdr:colOff>
      <xdr:row>41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3A72D-AF13-FF43-BFBE-40BD6E921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304800</xdr:colOff>
      <xdr:row>38</xdr:row>
      <xdr:rowOff>25400</xdr:rowOff>
    </xdr:from>
    <xdr:to>
      <xdr:col>25</xdr:col>
      <xdr:colOff>622300</xdr:colOff>
      <xdr:row>49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AEBDE-E1EE-684B-9814-719D4854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165100</xdr:colOff>
      <xdr:row>13</xdr:row>
      <xdr:rowOff>127000</xdr:rowOff>
    </xdr:from>
    <xdr:to>
      <xdr:col>25</xdr:col>
      <xdr:colOff>355600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2679E4-962B-C14A-BF5F-F153CEF40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</xdr:colOff>
      <xdr:row>112</xdr:row>
      <xdr:rowOff>50800</xdr:rowOff>
    </xdr:from>
    <xdr:to>
      <xdr:col>11</xdr:col>
      <xdr:colOff>514350</xdr:colOff>
      <xdr:row>125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103E76-921B-3F43-8BFA-1418FD90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203200</xdr:colOff>
      <xdr:row>26</xdr:row>
      <xdr:rowOff>38100</xdr:rowOff>
    </xdr:from>
    <xdr:to>
      <xdr:col>25</xdr:col>
      <xdr:colOff>393700</xdr:colOff>
      <xdr:row>37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BA8317-66C6-4646-907B-D9D15621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25</xdr:col>
      <xdr:colOff>317500</xdr:colOff>
      <xdr:row>60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7268E-E9DE-2F4C-95A0-667CAE77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77</xdr:row>
      <xdr:rowOff>101600</xdr:rowOff>
    </xdr:from>
    <xdr:to>
      <xdr:col>22</xdr:col>
      <xdr:colOff>317500</xdr:colOff>
      <xdr:row>95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C343C-E53A-CE4F-BA2D-80B472B2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88900</xdr:colOff>
      <xdr:row>89</xdr:row>
      <xdr:rowOff>12700</xdr:rowOff>
    </xdr:from>
    <xdr:to>
      <xdr:col>16</xdr:col>
      <xdr:colOff>533400</xdr:colOff>
      <xdr:row>102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055E0-E4B9-1942-BA85-19F2317B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51</xdr:row>
      <xdr:rowOff>0</xdr:rowOff>
    </xdr:from>
    <xdr:to>
      <xdr:col>30</xdr:col>
      <xdr:colOff>355600</xdr:colOff>
      <xdr:row>64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10993-2539-244C-ABAB-F7F4FEA90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342900</xdr:colOff>
      <xdr:row>85</xdr:row>
      <xdr:rowOff>12700</xdr:rowOff>
    </xdr:from>
    <xdr:to>
      <xdr:col>27</xdr:col>
      <xdr:colOff>660400</xdr:colOff>
      <xdr:row>96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4FBA5A-AFC7-5949-94C1-E6AD0341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88900</xdr:colOff>
      <xdr:row>84</xdr:row>
      <xdr:rowOff>114300</xdr:rowOff>
    </xdr:from>
    <xdr:to>
      <xdr:col>36</xdr:col>
      <xdr:colOff>444500</xdr:colOff>
      <xdr:row>98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21383-03EB-FD41-84D7-714EF8CA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88</xdr:row>
      <xdr:rowOff>0</xdr:rowOff>
    </xdr:from>
    <xdr:to>
      <xdr:col>33</xdr:col>
      <xdr:colOff>114300</xdr:colOff>
      <xdr:row>99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F5340F-4FDA-C34F-A922-BDBBBF38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88900</xdr:rowOff>
    </xdr:from>
    <xdr:to>
      <xdr:col>10</xdr:col>
      <xdr:colOff>520700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D3230-47F5-8049-B4D4-B9C5B1AE7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10</xdr:row>
      <xdr:rowOff>0</xdr:rowOff>
    </xdr:from>
    <xdr:to>
      <xdr:col>16</xdr:col>
      <xdr:colOff>482600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A3137-E1D5-034D-B688-63614AB65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393700</xdr:colOff>
      <xdr:row>25</xdr:row>
      <xdr:rowOff>25400</xdr:rowOff>
    </xdr:from>
    <xdr:to>
      <xdr:col>10</xdr:col>
      <xdr:colOff>609600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A738-991C-934F-9A47-D35DBCEE1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CDA878-0F66-D048-B728-D72C4742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16</xdr:row>
      <xdr:rowOff>114300</xdr:rowOff>
    </xdr:from>
    <xdr:to>
      <xdr:col>12</xdr:col>
      <xdr:colOff>546100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88E66-EF6D-6E4B-BF29-AF182F65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15</xdr:row>
      <xdr:rowOff>25400</xdr:rowOff>
    </xdr:from>
    <xdr:to>
      <xdr:col>20</xdr:col>
      <xdr:colOff>609600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CF586A-64B6-7A48-9D4F-9FFB61FA8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E06E-78FF-3346-AFB9-155C37C1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45474-0453-404A-BC0A-3EFFB760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66</xdr:row>
      <xdr:rowOff>76200</xdr:rowOff>
    </xdr:from>
    <xdr:to>
      <xdr:col>11</xdr:col>
      <xdr:colOff>698500</xdr:colOff>
      <xdr:row>79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9F1EC-6CFD-5542-9FF6-483A7747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64E49-F48D-004C-8335-6826EED8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4C17-CD18-8040-B1D2-FB745048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64</xdr:row>
      <xdr:rowOff>165100</xdr:rowOff>
    </xdr:from>
    <xdr:to>
      <xdr:col>11</xdr:col>
      <xdr:colOff>762000</xdr:colOff>
      <xdr:row>78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65E56-B602-5C4F-918B-2E341A840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21B70-A0B9-504F-A3DA-0367A499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450850</xdr:colOff>
      <xdr:row>0</xdr:row>
      <xdr:rowOff>114300</xdr:rowOff>
    </xdr:from>
    <xdr:to>
      <xdr:col>20</xdr:col>
      <xdr:colOff>69850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AB9C2-749C-F949-8964-171AF2D35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67</xdr:row>
      <xdr:rowOff>165100</xdr:rowOff>
    </xdr:from>
    <xdr:to>
      <xdr:col>13</xdr:col>
      <xdr:colOff>184150</xdr:colOff>
      <xdr:row>81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EF93E-090D-5D42-BD8E-6BFB2502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06476-C7D6-3D4E-9D60-E9933558E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768350</xdr:colOff>
      <xdr:row>0</xdr:row>
      <xdr:rowOff>76200</xdr:rowOff>
    </xdr:from>
    <xdr:to>
      <xdr:col>19</xdr:col>
      <xdr:colOff>387350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FED9C-344B-AE47-9320-2A76EFB80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4985-2B0F-E743-A3BE-4D10DD47ECC8}">
  <dimension ref="A2:T142"/>
  <sheetViews>
    <sheetView topLeftCell="A101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2708.8709839999997</v>
      </c>
      <c r="I2" t="s">
        <v>7</v>
      </c>
      <c r="J2">
        <f>-H2*(2*(0.000445)*H2-2.81)</f>
        <v>1081.1234779581573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-1391.9860997000003</v>
      </c>
      <c r="E3">
        <v>15.369093333333334</v>
      </c>
      <c r="G3" t="s">
        <v>4</v>
      </c>
      <c r="H3">
        <f>(H2^(1/3))/4</f>
        <v>3.4849999999999994</v>
      </c>
      <c r="J3">
        <f>J2/10</f>
        <v>108.11234779581574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-1392.4944222000001</v>
      </c>
      <c r="E4">
        <v>5.1220233333333374</v>
      </c>
      <c r="H4">
        <f>J3</f>
        <v>108.11234779581574</v>
      </c>
    </row>
    <row r="5" spans="2:11" x14ac:dyDescent="0.2">
      <c r="B5" s="2">
        <f t="shared" si="0"/>
        <v>2720.5471360000006</v>
      </c>
      <c r="C5" s="2">
        <v>3.49</v>
      </c>
      <c r="D5" s="2">
        <v>-1391.2192438000002</v>
      </c>
      <c r="E5" s="2">
        <v>-3.8348666666666666</v>
      </c>
    </row>
    <row r="6" spans="2:11" x14ac:dyDescent="0.2">
      <c r="B6">
        <f t="shared" si="0"/>
        <v>2744</v>
      </c>
      <c r="C6">
        <v>3.5</v>
      </c>
      <c r="D6">
        <v>-1391.2578278333333</v>
      </c>
      <c r="E6">
        <v>-13.11</v>
      </c>
    </row>
    <row r="7" spans="2:11" x14ac:dyDescent="0.2">
      <c r="B7">
        <f t="shared" si="0"/>
        <v>2767.5872639999993</v>
      </c>
      <c r="C7">
        <v>3.51</v>
      </c>
      <c r="D7">
        <v>-1390.2609985500001</v>
      </c>
      <c r="E7">
        <v>-21.423459999999999</v>
      </c>
    </row>
    <row r="8" spans="2:11" x14ac:dyDescent="0.2">
      <c r="B8">
        <f t="shared" si="0"/>
        <v>2791.3093119999999</v>
      </c>
      <c r="C8">
        <v>3.52</v>
      </c>
      <c r="D8">
        <v>-1389.2426567000002</v>
      </c>
      <c r="E8">
        <v>-29.116680000000002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-1388.5614193666668</v>
      </c>
      <c r="E9">
        <v>-37.45021666666667</v>
      </c>
      <c r="G9" t="s">
        <v>2</v>
      </c>
    </row>
    <row r="10" spans="2:11" x14ac:dyDescent="0.2">
      <c r="B10">
        <f t="shared" si="0"/>
        <v>2708.8709839999997</v>
      </c>
      <c r="C10">
        <v>3.4849999999999999</v>
      </c>
      <c r="D10">
        <v>-1392.2514495</v>
      </c>
      <c r="E10">
        <v>9.0376000000000165E-2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3.4849999999999999</v>
      </c>
    </row>
    <row r="19" spans="2:18" x14ac:dyDescent="0.2">
      <c r="C19">
        <v>-1392.2620612999999</v>
      </c>
      <c r="D19">
        <v>14.77678</v>
      </c>
      <c r="E19">
        <v>-1391.8564767</v>
      </c>
      <c r="F19">
        <v>5.5528700000000004</v>
      </c>
      <c r="G19">
        <v>-1391.6014193999999</v>
      </c>
      <c r="H19">
        <v>-4.0664800000000003</v>
      </c>
      <c r="I19">
        <v>-1391.5269651999999</v>
      </c>
      <c r="J19">
        <v>-13.63782</v>
      </c>
      <c r="M19">
        <v>-1389.7814555</v>
      </c>
      <c r="N19">
        <v>-30.74597</v>
      </c>
      <c r="O19">
        <v>-1388.3221003000001</v>
      </c>
      <c r="P19">
        <v>-37.050249999999998</v>
      </c>
      <c r="Q19">
        <v>-1392.2233547999999</v>
      </c>
      <c r="R19">
        <v>-0.73221999999999998</v>
      </c>
    </row>
    <row r="20" spans="2:18" x14ac:dyDescent="0.2">
      <c r="C20" s="1">
        <v>-1391.8837689</v>
      </c>
      <c r="D20" s="2">
        <v>16.015920000000001</v>
      </c>
      <c r="E20">
        <v>-1392.2682359999999</v>
      </c>
      <c r="F20">
        <v>5.3079400000000003</v>
      </c>
      <c r="G20" s="1">
        <v>-1391.0878775000001</v>
      </c>
      <c r="H20" s="2">
        <v>-3.4445000000000001</v>
      </c>
      <c r="I20">
        <v>-1391.4106199</v>
      </c>
      <c r="J20">
        <v>-13.50839</v>
      </c>
      <c r="K20">
        <v>-1390.3679288000001</v>
      </c>
      <c r="L20">
        <v>-21.46471</v>
      </c>
      <c r="M20">
        <v>-1388.8397785</v>
      </c>
      <c r="N20">
        <v>-28.215009999999999</v>
      </c>
      <c r="O20">
        <v>-1388.6759741000001</v>
      </c>
      <c r="P20">
        <v>-38.24248</v>
      </c>
      <c r="Q20">
        <v>-1392.7022222000001</v>
      </c>
      <c r="R20">
        <v>0.66595000000000004</v>
      </c>
    </row>
    <row r="21" spans="2:18" x14ac:dyDescent="0.2">
      <c r="C21" s="1">
        <v>-1391.8124689000001</v>
      </c>
      <c r="D21" s="2">
        <v>15.314579999999999</v>
      </c>
      <c r="E21">
        <v>-1393.3585539000001</v>
      </c>
      <c r="F21">
        <v>4.5052600000000096</v>
      </c>
      <c r="G21" s="1">
        <v>-1390.9684345000001</v>
      </c>
      <c r="H21" s="2">
        <v>-3.9936199999999999</v>
      </c>
      <c r="I21">
        <v>-1390.8358983999999</v>
      </c>
      <c r="J21">
        <v>-12.18379</v>
      </c>
      <c r="K21">
        <v>-1390.1540683000001</v>
      </c>
      <c r="L21">
        <v>-21.382210000000001</v>
      </c>
      <c r="M21">
        <v>-1389.1067361</v>
      </c>
      <c r="N21">
        <v>-28.389060000000001</v>
      </c>
      <c r="O21">
        <v>-1388.6861836999999</v>
      </c>
      <c r="P21">
        <v>-37.057920000000003</v>
      </c>
      <c r="Q21">
        <v>-1392.7243606</v>
      </c>
      <c r="R21">
        <v>-6.1930000000000401E-2</v>
      </c>
    </row>
    <row r="22" spans="2:18" x14ac:dyDescent="0.2">
      <c r="C22" s="1"/>
      <c r="D22" s="2"/>
      <c r="G22" s="1"/>
      <c r="H22" s="2"/>
      <c r="Q22">
        <v>-1391.6591106000001</v>
      </c>
      <c r="R22">
        <v>0.49114000000000002</v>
      </c>
    </row>
    <row r="23" spans="2:18" x14ac:dyDescent="0.2">
      <c r="G23" s="1"/>
      <c r="H23" s="2"/>
      <c r="Q23">
        <v>-1391.7611376</v>
      </c>
      <c r="R23">
        <v>0.43548000000000098</v>
      </c>
    </row>
    <row r="24" spans="2:18" x14ac:dyDescent="0.2">
      <c r="G24" s="1"/>
      <c r="H24" s="2"/>
      <c r="Q24">
        <v>-1391.8641381</v>
      </c>
      <c r="R24">
        <v>0.18160000000000101</v>
      </c>
    </row>
    <row r="25" spans="2:18" x14ac:dyDescent="0.2">
      <c r="G25" s="1"/>
      <c r="H25" s="2"/>
      <c r="Q25">
        <v>-1393.2234409</v>
      </c>
      <c r="R25">
        <v>-1.4616899999999999</v>
      </c>
    </row>
    <row r="26" spans="2:18" x14ac:dyDescent="0.2">
      <c r="G26" s="1"/>
      <c r="H26" s="2"/>
      <c r="Q26">
        <v>-1391.1297804000001</v>
      </c>
      <c r="R26">
        <v>1.7095199999999999</v>
      </c>
    </row>
    <row r="27" spans="2:18" x14ac:dyDescent="0.2">
      <c r="G27" s="1"/>
      <c r="H27" s="2"/>
      <c r="Q27">
        <v>-1391.8730625000001</v>
      </c>
      <c r="R27">
        <v>0.41078999999999999</v>
      </c>
    </row>
    <row r="28" spans="2:18" x14ac:dyDescent="0.2">
      <c r="G28" s="1"/>
      <c r="H28" s="2"/>
      <c r="Q28">
        <v>-1393.3538873</v>
      </c>
      <c r="R28">
        <v>-0.73487999999999998</v>
      </c>
    </row>
    <row r="30" spans="2:18" x14ac:dyDescent="0.2">
      <c r="B30" t="s">
        <v>0</v>
      </c>
      <c r="C30">
        <f t="shared" ref="C30:P30" si="1">AVERAGE(C19:C28)</f>
        <v>-1391.9860997000003</v>
      </c>
      <c r="D30">
        <f t="shared" si="1"/>
        <v>15.369093333333334</v>
      </c>
      <c r="E30">
        <f t="shared" si="1"/>
        <v>-1392.4944222000001</v>
      </c>
      <c r="F30">
        <f t="shared" si="1"/>
        <v>5.1220233333333374</v>
      </c>
      <c r="G30">
        <f t="shared" si="1"/>
        <v>-1391.2192438000002</v>
      </c>
      <c r="H30">
        <f t="shared" si="1"/>
        <v>-3.8348666666666666</v>
      </c>
      <c r="I30">
        <f t="shared" si="1"/>
        <v>-1391.2578278333333</v>
      </c>
      <c r="J30">
        <f t="shared" si="1"/>
        <v>-13.11</v>
      </c>
      <c r="K30">
        <f t="shared" si="1"/>
        <v>-1390.2609985500001</v>
      </c>
      <c r="L30">
        <f t="shared" si="1"/>
        <v>-21.423459999999999</v>
      </c>
      <c r="M30">
        <f t="shared" si="1"/>
        <v>-1389.2426567000002</v>
      </c>
      <c r="N30">
        <f t="shared" si="1"/>
        <v>-29.116680000000002</v>
      </c>
      <c r="O30">
        <f t="shared" si="1"/>
        <v>-1388.5614193666668</v>
      </c>
      <c r="P30">
        <f t="shared" si="1"/>
        <v>-37.45021666666667</v>
      </c>
      <c r="Q30">
        <f>AVERAGE(Q19:Q28)</f>
        <v>-1392.2514495</v>
      </c>
      <c r="R30">
        <f t="shared" ref="R30" si="2">AVERAGE(R19:R28)</f>
        <v>9.0376000000000165E-2</v>
      </c>
    </row>
    <row r="31" spans="2:18" x14ac:dyDescent="0.2">
      <c r="B31" t="s">
        <v>1</v>
      </c>
      <c r="C31">
        <f>STDEV(C19:C28)/SQRT(COUNT(C19:C28))</f>
        <v>0.13950749801340645</v>
      </c>
      <c r="E31">
        <f>STDEV(E19:E28)/SQRT(COUNT(E19:E28))</f>
        <v>0.4481179630755161</v>
      </c>
      <c r="G31">
        <f>STDEV(G19:G28)/SQRT(COUNT(G19:G28))</f>
        <v>0.19417371903248493</v>
      </c>
      <c r="I31">
        <f>STDEV(I19:I28)/SQRT(COUNT(I19:I28))</f>
        <v>0.21362146602717158</v>
      </c>
      <c r="K31">
        <f>STDEV(K19:K28)/SQRT(COUNT(K19:K28))</f>
        <v>0.10693025000000488</v>
      </c>
      <c r="M31">
        <f>STDEV(M19:M28)/SQRT(COUNT(M19:M28))</f>
        <v>0.28020510357624656</v>
      </c>
      <c r="O31">
        <f>STDEV(O19:O28)/SQRT(COUNT(O19:O28))</f>
        <v>0.11969582384202791</v>
      </c>
      <c r="Q31">
        <f>STDEV(Q19:Q28)/SQRT(COUNT(Q19:Q28))</f>
        <v>0.22925885845596097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0.444409208360448</v>
      </c>
      <c r="F37">
        <v>0.50177536383390198</v>
      </c>
      <c r="G37">
        <f>F37-$D$88</f>
        <v>7.0720576092872578E-2</v>
      </c>
      <c r="H37">
        <f>H36+G37</f>
        <v>7.0720576092872578E-2</v>
      </c>
      <c r="L37">
        <v>0.493657049432904</v>
      </c>
      <c r="M37">
        <f>L37-$D$88</f>
        <v>6.2602261691874606E-2</v>
      </c>
      <c r="N37">
        <f>N36+M37</f>
        <v>6.2602261691874606E-2</v>
      </c>
      <c r="P37">
        <v>-1391.8562774</v>
      </c>
      <c r="Q37">
        <v>0.93343999999999905</v>
      </c>
      <c r="R37">
        <v>-1402.7802148999999</v>
      </c>
      <c r="T37">
        <v>-1379.7962837</v>
      </c>
    </row>
    <row r="38" spans="1:20" x14ac:dyDescent="0.2">
      <c r="B38">
        <f>$B$37*C38</f>
        <v>1.0000000000000001E-11</v>
      </c>
      <c r="C38">
        <v>2</v>
      </c>
      <c r="D38">
        <v>0.38551355787071001</v>
      </c>
      <c r="F38">
        <v>0.34395402880762399</v>
      </c>
      <c r="G38">
        <f>F38-$D$88</f>
        <v>-8.7100758933405409E-2</v>
      </c>
      <c r="H38">
        <f>H37+G38</f>
        <v>-1.6380182840532831E-2</v>
      </c>
      <c r="L38">
        <v>0.53375891057171698</v>
      </c>
      <c r="M38">
        <f t="shared" ref="M38:M86" si="3">L38-$D$88</f>
        <v>0.10270412283068758</v>
      </c>
      <c r="N38">
        <f t="shared" ref="N38:N41" si="4">N37+M38</f>
        <v>0.16530638452256219</v>
      </c>
      <c r="P38">
        <v>-1391.8441935999999</v>
      </c>
      <c r="Q38">
        <v>1.09249</v>
      </c>
      <c r="R38">
        <v>-1402.2684806</v>
      </c>
      <c r="T38">
        <v>-1380.0308594000001</v>
      </c>
    </row>
    <row r="39" spans="1:20" x14ac:dyDescent="0.2">
      <c r="B39">
        <f t="shared" ref="B39:B40" si="5">$B$37*C39</f>
        <v>1.5E-11</v>
      </c>
      <c r="C39">
        <v>3</v>
      </c>
      <c r="D39">
        <v>0.541411320621911</v>
      </c>
      <c r="F39">
        <v>0.40529247986611999</v>
      </c>
      <c r="G39">
        <f t="shared" ref="G39:G40" si="6">F39-$D$88</f>
        <v>-2.5762307874909407E-2</v>
      </c>
      <c r="H39">
        <f t="shared" ref="H39:H40" si="7">H38+G39</f>
        <v>-4.2142490715442238E-2</v>
      </c>
      <c r="L39">
        <v>0.57707690545901802</v>
      </c>
      <c r="M39">
        <f t="shared" si="3"/>
        <v>0.14602211771798862</v>
      </c>
      <c r="N39">
        <f t="shared" si="4"/>
        <v>0.31132850224055081</v>
      </c>
      <c r="P39">
        <v>-1391.8063909</v>
      </c>
      <c r="Q39">
        <v>0.41725999999999902</v>
      </c>
      <c r="R39">
        <v>-1402.9338984000001</v>
      </c>
      <c r="T39">
        <v>-1380.0676566</v>
      </c>
    </row>
    <row r="40" spans="1:20" x14ac:dyDescent="0.2">
      <c r="B40">
        <f t="shared" si="5"/>
        <v>2.0000000000000002E-11</v>
      </c>
      <c r="C40">
        <v>4</v>
      </c>
      <c r="D40">
        <v>0.49783125821608998</v>
      </c>
      <c r="F40">
        <v>0.4433408846861</v>
      </c>
      <c r="G40">
        <f t="shared" si="6"/>
        <v>1.2286096945070601E-2</v>
      </c>
      <c r="H40">
        <f t="shared" si="7"/>
        <v>-2.9856393770371636E-2</v>
      </c>
      <c r="L40">
        <v>0.59614044653722997</v>
      </c>
      <c r="M40">
        <f t="shared" si="3"/>
        <v>0.16508565879620057</v>
      </c>
      <c r="N40">
        <f t="shared" si="4"/>
        <v>0.47641416103675138</v>
      </c>
      <c r="P40">
        <v>-1392.0741665</v>
      </c>
      <c r="Q40">
        <v>0.684670000000001</v>
      </c>
      <c r="R40">
        <v>-1402.7990589000001</v>
      </c>
      <c r="T40">
        <v>-1379.1053508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0.51655527791963596</v>
      </c>
      <c r="F41">
        <v>0.66381766189756697</v>
      </c>
      <c r="G41">
        <f t="shared" ref="G41:G86" si="9">F41-$D$88</f>
        <v>0.23276287415653757</v>
      </c>
      <c r="H41">
        <f t="shared" ref="H41:H86" si="10">H40+G41</f>
        <v>0.20290648038616593</v>
      </c>
      <c r="L41">
        <v>0.54630161026926205</v>
      </c>
      <c r="M41">
        <f t="shared" si="3"/>
        <v>0.11524682252823265</v>
      </c>
      <c r="N41">
        <f t="shared" si="4"/>
        <v>0.59166098356498398</v>
      </c>
      <c r="P41">
        <v>-1391.707721</v>
      </c>
      <c r="Q41">
        <v>-0.13954</v>
      </c>
      <c r="R41">
        <v>-1401.8123926000001</v>
      </c>
      <c r="T41">
        <v>-1380.2635077</v>
      </c>
    </row>
    <row r="42" spans="1:20" x14ac:dyDescent="0.2">
      <c r="B42">
        <f t="shared" si="8"/>
        <v>3E-11</v>
      </c>
      <c r="C42">
        <v>6</v>
      </c>
      <c r="D42">
        <v>0.41627472863014803</v>
      </c>
      <c r="F42">
        <v>0.44285332256473198</v>
      </c>
      <c r="G42">
        <f t="shared" si="9"/>
        <v>1.1798534823702578E-2</v>
      </c>
      <c r="H42">
        <f t="shared" si="10"/>
        <v>0.21470501520986851</v>
      </c>
      <c r="L42">
        <v>0.51641946561093199</v>
      </c>
      <c r="M42">
        <f t="shared" si="3"/>
        <v>8.5364677869902594E-2</v>
      </c>
      <c r="N42">
        <f t="shared" ref="N42:N86" si="11">N41+M42</f>
        <v>0.67702566143488663</v>
      </c>
      <c r="P42">
        <v>-1392.0355489999999</v>
      </c>
      <c r="Q42">
        <v>0.57850999999999897</v>
      </c>
      <c r="R42">
        <v>-1402.9450239</v>
      </c>
      <c r="T42">
        <v>-1380.5651473</v>
      </c>
    </row>
    <row r="43" spans="1:20" x14ac:dyDescent="0.2">
      <c r="B43">
        <f t="shared" si="8"/>
        <v>3.5000000000000002E-11</v>
      </c>
      <c r="C43">
        <v>7</v>
      </c>
      <c r="D43">
        <v>0.45190068112848403</v>
      </c>
      <c r="F43">
        <v>0.50751169132071206</v>
      </c>
      <c r="G43">
        <f t="shared" si="9"/>
        <v>7.6456903579682656E-2</v>
      </c>
      <c r="H43">
        <f t="shared" si="10"/>
        <v>0.29116191878955117</v>
      </c>
      <c r="L43">
        <v>0.50891891222503105</v>
      </c>
      <c r="M43">
        <f t="shared" si="3"/>
        <v>7.7864124484001651E-2</v>
      </c>
      <c r="N43">
        <f t="shared" si="11"/>
        <v>0.75488978591888833</v>
      </c>
      <c r="P43">
        <v>-1391.7860836</v>
      </c>
      <c r="Q43">
        <v>-6.8100000000002603E-3</v>
      </c>
      <c r="R43">
        <v>-1401.9888404000001</v>
      </c>
      <c r="T43">
        <v>-1379.6408951999999</v>
      </c>
    </row>
    <row r="44" spans="1:20" x14ac:dyDescent="0.2">
      <c r="B44">
        <f t="shared" si="8"/>
        <v>4.0000000000000004E-11</v>
      </c>
      <c r="C44">
        <v>8</v>
      </c>
      <c r="D44">
        <v>0.40439570932112201</v>
      </c>
      <c r="F44">
        <v>0.43019756115497099</v>
      </c>
      <c r="G44">
        <f t="shared" si="9"/>
        <v>-8.5722658605841273E-4</v>
      </c>
      <c r="H44">
        <f t="shared" si="10"/>
        <v>0.29030469220349275</v>
      </c>
      <c r="L44">
        <v>0.51730305172977997</v>
      </c>
      <c r="M44">
        <f t="shared" si="3"/>
        <v>8.6248263988750573E-2</v>
      </c>
      <c r="N44">
        <f t="shared" si="11"/>
        <v>0.84113804990763885</v>
      </c>
      <c r="P44">
        <v>-1392.3287474000001</v>
      </c>
      <c r="Q44">
        <v>0.29174</v>
      </c>
      <c r="R44">
        <v>-1402.5052251</v>
      </c>
      <c r="T44">
        <v>-1379.3629986999999</v>
      </c>
    </row>
    <row r="45" spans="1:20" x14ac:dyDescent="0.2">
      <c r="B45">
        <f t="shared" si="8"/>
        <v>4.5000000000000006E-11</v>
      </c>
      <c r="C45">
        <v>9</v>
      </c>
      <c r="D45">
        <v>0.45458769464715298</v>
      </c>
      <c r="F45">
        <v>0.41497189721421102</v>
      </c>
      <c r="G45">
        <f t="shared" si="9"/>
        <v>-1.6082890526818383E-2</v>
      </c>
      <c r="H45">
        <f t="shared" si="10"/>
        <v>0.27422180167667437</v>
      </c>
      <c r="L45">
        <v>0.47063783906241202</v>
      </c>
      <c r="M45">
        <f t="shared" si="3"/>
        <v>3.9583051321382623E-2</v>
      </c>
      <c r="N45">
        <f t="shared" si="11"/>
        <v>0.88072110122902147</v>
      </c>
      <c r="P45">
        <v>-1391.9755821000001</v>
      </c>
      <c r="Q45">
        <v>0.91983000000000004</v>
      </c>
      <c r="R45">
        <v>-1402.6412217</v>
      </c>
      <c r="T45">
        <v>-1379.6779008000001</v>
      </c>
    </row>
    <row r="46" spans="1:20" x14ac:dyDescent="0.2">
      <c r="B46">
        <f t="shared" si="8"/>
        <v>5.0000000000000008E-11</v>
      </c>
      <c r="C46">
        <v>10</v>
      </c>
      <c r="D46">
        <v>0.40637925318371698</v>
      </c>
      <c r="F46">
        <v>0.43617092221269399</v>
      </c>
      <c r="G46">
        <f t="shared" si="9"/>
        <v>5.1161344716645907E-3</v>
      </c>
      <c r="H46">
        <f t="shared" si="10"/>
        <v>0.27933793614833896</v>
      </c>
      <c r="L46">
        <v>0.60136515536595103</v>
      </c>
      <c r="M46">
        <f t="shared" si="3"/>
        <v>0.17031036762492163</v>
      </c>
      <c r="N46">
        <f t="shared" si="11"/>
        <v>1.0510314688539431</v>
      </c>
      <c r="P46">
        <v>-1391.5396412</v>
      </c>
      <c r="Q46">
        <v>3.2800000000001999E-3</v>
      </c>
      <c r="R46">
        <v>-1402.8415193999999</v>
      </c>
      <c r="T46">
        <v>-1379.7630790000001</v>
      </c>
    </row>
    <row r="47" spans="1:20" x14ac:dyDescent="0.2">
      <c r="B47">
        <f t="shared" si="8"/>
        <v>5.5000000000000004E-11</v>
      </c>
      <c r="C47">
        <v>11</v>
      </c>
      <c r="D47">
        <v>0.39614422032291102</v>
      </c>
      <c r="F47">
        <v>0.44875122307474602</v>
      </c>
      <c r="G47">
        <f t="shared" si="9"/>
        <v>1.769643533371662E-2</v>
      </c>
      <c r="H47">
        <f t="shared" si="10"/>
        <v>0.29703437148205558</v>
      </c>
      <c r="L47">
        <v>0.52610564594591702</v>
      </c>
      <c r="M47">
        <f t="shared" si="3"/>
        <v>9.5050858204887623E-2</v>
      </c>
      <c r="N47">
        <f t="shared" si="11"/>
        <v>1.1460823270588307</v>
      </c>
      <c r="P47">
        <v>-1391.7424255000001</v>
      </c>
      <c r="Q47">
        <v>0.82420000000000004</v>
      </c>
      <c r="R47">
        <v>-1401.6727960000001</v>
      </c>
      <c r="T47">
        <v>-1379.7598253000001</v>
      </c>
    </row>
    <row r="48" spans="1:20" x14ac:dyDescent="0.2">
      <c r="B48">
        <f t="shared" si="8"/>
        <v>6E-11</v>
      </c>
      <c r="C48">
        <v>12</v>
      </c>
      <c r="D48">
        <v>0.33669342472394798</v>
      </c>
      <c r="F48">
        <v>0.44804759312335601</v>
      </c>
      <c r="G48">
        <f t="shared" si="9"/>
        <v>1.6992805382326615E-2</v>
      </c>
      <c r="H48">
        <f t="shared" si="10"/>
        <v>0.3140271768643822</v>
      </c>
      <c r="L48">
        <v>0.53833593222548304</v>
      </c>
      <c r="M48">
        <f t="shared" si="3"/>
        <v>0.10728114448445364</v>
      </c>
      <c r="N48">
        <f t="shared" si="11"/>
        <v>1.2533634715432844</v>
      </c>
      <c r="P48">
        <v>-1392.1354289000001</v>
      </c>
      <c r="Q48">
        <v>0.63239000000000001</v>
      </c>
      <c r="R48">
        <v>-1401.6132116000001</v>
      </c>
      <c r="T48">
        <v>-1379.8672572999999</v>
      </c>
    </row>
    <row r="49" spans="2:20" x14ac:dyDescent="0.2">
      <c r="B49">
        <f t="shared" si="8"/>
        <v>6.5000000000000008E-11</v>
      </c>
      <c r="C49">
        <v>13</v>
      </c>
      <c r="D49">
        <v>0.45686090593878798</v>
      </c>
      <c r="F49">
        <v>0.49683963619992899</v>
      </c>
      <c r="G49">
        <f t="shared" si="9"/>
        <v>6.5784848458899592E-2</v>
      </c>
      <c r="H49">
        <f t="shared" si="10"/>
        <v>0.37981202532328179</v>
      </c>
      <c r="L49">
        <v>0.56023659914596302</v>
      </c>
      <c r="M49">
        <f t="shared" si="3"/>
        <v>0.12918181140493362</v>
      </c>
      <c r="N49">
        <f t="shared" si="11"/>
        <v>1.3825452829482181</v>
      </c>
      <c r="P49">
        <v>-1391.7599520000001</v>
      </c>
      <c r="Q49">
        <v>0.72003000000000095</v>
      </c>
      <c r="R49">
        <v>-1402.3402733999999</v>
      </c>
      <c r="T49">
        <v>-1378.9333365</v>
      </c>
    </row>
    <row r="50" spans="2:20" x14ac:dyDescent="0.2">
      <c r="B50">
        <f t="shared" si="8"/>
        <v>7.0000000000000004E-11</v>
      </c>
      <c r="C50">
        <v>14</v>
      </c>
      <c r="D50">
        <v>0.41695960811732802</v>
      </c>
      <c r="F50">
        <v>0.475672356904983</v>
      </c>
      <c r="G50">
        <f t="shared" si="9"/>
        <v>4.4617569163953597E-2</v>
      </c>
      <c r="H50">
        <f t="shared" si="10"/>
        <v>0.42442959448723538</v>
      </c>
      <c r="L50">
        <v>0.49852684417487397</v>
      </c>
      <c r="M50">
        <f t="shared" si="3"/>
        <v>6.7472056433844574E-2</v>
      </c>
      <c r="N50">
        <f t="shared" si="11"/>
        <v>1.4500173393820628</v>
      </c>
      <c r="P50">
        <v>-1391.9649512000001</v>
      </c>
      <c r="Q50">
        <v>0.42687000000000103</v>
      </c>
      <c r="R50">
        <v>-1403.1699463</v>
      </c>
      <c r="T50">
        <v>-1380.397532</v>
      </c>
    </row>
    <row r="51" spans="2:20" x14ac:dyDescent="0.2">
      <c r="B51">
        <f t="shared" si="8"/>
        <v>7.5000000000000012E-11</v>
      </c>
      <c r="C51">
        <v>15</v>
      </c>
      <c r="D51">
        <v>0.41622808683838097</v>
      </c>
      <c r="F51">
        <v>0.47889837008736102</v>
      </c>
      <c r="G51">
        <f t="shared" si="9"/>
        <v>4.7843582346331626E-2</v>
      </c>
      <c r="H51">
        <f t="shared" si="10"/>
        <v>0.47227317683356701</v>
      </c>
      <c r="L51">
        <v>0.496944772671705</v>
      </c>
      <c r="M51">
        <f t="shared" si="3"/>
        <v>6.5889984930675605E-2</v>
      </c>
      <c r="N51">
        <f t="shared" si="11"/>
        <v>1.5159073243127383</v>
      </c>
      <c r="P51">
        <v>-1392.1023141999999</v>
      </c>
      <c r="Q51">
        <v>-0.575820000000001</v>
      </c>
      <c r="R51">
        <v>-1402.4198100000001</v>
      </c>
      <c r="T51">
        <v>-1380.7432005999999</v>
      </c>
    </row>
    <row r="52" spans="2:20" x14ac:dyDescent="0.2">
      <c r="B52">
        <f t="shared" si="8"/>
        <v>8.0000000000000008E-11</v>
      </c>
      <c r="C52">
        <v>16</v>
      </c>
      <c r="D52">
        <v>0.408537631113086</v>
      </c>
      <c r="F52">
        <v>0.41932918754267701</v>
      </c>
      <c r="G52">
        <f t="shared" si="9"/>
        <v>-1.1725600198352393E-2</v>
      </c>
      <c r="H52">
        <f t="shared" si="10"/>
        <v>0.46054757663521462</v>
      </c>
      <c r="L52">
        <v>0.478621402047892</v>
      </c>
      <c r="M52">
        <f t="shared" si="3"/>
        <v>4.7566614306862598E-2</v>
      </c>
      <c r="N52">
        <f t="shared" si="11"/>
        <v>1.5634739386196008</v>
      </c>
      <c r="P52">
        <v>-1391.6809289</v>
      </c>
      <c r="Q52">
        <v>1.31131</v>
      </c>
      <c r="R52">
        <v>-1402.0372990999999</v>
      </c>
      <c r="T52">
        <v>-1380.3083991999999</v>
      </c>
    </row>
    <row r="53" spans="2:20" x14ac:dyDescent="0.2">
      <c r="B53">
        <f t="shared" si="8"/>
        <v>8.5000000000000004E-11</v>
      </c>
      <c r="C53">
        <v>17</v>
      </c>
      <c r="D53">
        <v>0.43530009866163</v>
      </c>
      <c r="F53">
        <v>0.46086055175632001</v>
      </c>
      <c r="G53">
        <f t="shared" si="9"/>
        <v>2.9805764015290614E-2</v>
      </c>
      <c r="H53">
        <f t="shared" si="10"/>
        <v>0.49035334065050523</v>
      </c>
      <c r="L53">
        <v>0.49718551021308699</v>
      </c>
      <c r="M53">
        <f t="shared" si="3"/>
        <v>6.613072247205759E-2</v>
      </c>
      <c r="N53">
        <f t="shared" si="11"/>
        <v>1.6296046610916584</v>
      </c>
      <c r="P53">
        <v>-1391.9219737000001</v>
      </c>
      <c r="Q53">
        <v>0.59487999999999996</v>
      </c>
      <c r="R53">
        <v>-1401.7611558000001</v>
      </c>
      <c r="T53">
        <v>-1379.6405316</v>
      </c>
    </row>
    <row r="54" spans="2:20" x14ac:dyDescent="0.2">
      <c r="B54">
        <f t="shared" si="8"/>
        <v>9.0000000000000012E-11</v>
      </c>
      <c r="C54">
        <v>18</v>
      </c>
      <c r="D54">
        <v>0.43093851897589802</v>
      </c>
      <c r="F54">
        <v>0.50286053586888402</v>
      </c>
      <c r="G54">
        <f t="shared" si="9"/>
        <v>7.1805748127854618E-2</v>
      </c>
      <c r="H54">
        <f t="shared" si="10"/>
        <v>0.56215908877835985</v>
      </c>
      <c r="L54">
        <v>0.46586390409502099</v>
      </c>
      <c r="M54">
        <f t="shared" si="3"/>
        <v>3.4809116353991587E-2</v>
      </c>
      <c r="N54">
        <f t="shared" si="11"/>
        <v>1.66441377744565</v>
      </c>
      <c r="P54">
        <v>-1391.6498494</v>
      </c>
      <c r="Q54">
        <v>1.1027800000000001</v>
      </c>
      <c r="R54">
        <v>-1402.3687236000001</v>
      </c>
      <c r="T54">
        <v>-1380.5870946</v>
      </c>
    </row>
    <row r="55" spans="2:20" x14ac:dyDescent="0.2">
      <c r="B55">
        <f t="shared" si="8"/>
        <v>9.5000000000000008E-11</v>
      </c>
      <c r="C55">
        <v>19</v>
      </c>
      <c r="D55">
        <v>0.44586086829430599</v>
      </c>
      <c r="F55">
        <v>0.60886335318704599</v>
      </c>
      <c r="G55">
        <f t="shared" si="9"/>
        <v>0.17780856544601659</v>
      </c>
      <c r="H55">
        <f t="shared" si="10"/>
        <v>0.73996765422437649</v>
      </c>
      <c r="L55">
        <v>0.49276936549382699</v>
      </c>
      <c r="M55">
        <f t="shared" si="3"/>
        <v>6.1714577752797595E-2</v>
      </c>
      <c r="N55">
        <f t="shared" si="11"/>
        <v>1.7261283551984477</v>
      </c>
      <c r="P55">
        <v>-1392.4081497</v>
      </c>
      <c r="Q55">
        <v>0.14183999999999999</v>
      </c>
      <c r="R55">
        <v>-1402.9727304999999</v>
      </c>
      <c r="T55">
        <v>-1378.9840646</v>
      </c>
    </row>
    <row r="56" spans="2:20" x14ac:dyDescent="0.2">
      <c r="B56">
        <f t="shared" si="8"/>
        <v>1.0000000000000002E-10</v>
      </c>
      <c r="C56">
        <v>20</v>
      </c>
      <c r="D56">
        <v>0.41672421615125299</v>
      </c>
      <c r="F56">
        <v>0.50613348883429998</v>
      </c>
      <c r="G56">
        <f t="shared" si="9"/>
        <v>7.5078701093270583E-2</v>
      </c>
      <c r="H56">
        <f t="shared" si="10"/>
        <v>0.81504635531764702</v>
      </c>
      <c r="L56">
        <v>0.53081366450156797</v>
      </c>
      <c r="M56">
        <f t="shared" si="3"/>
        <v>9.9758876760538573E-2</v>
      </c>
      <c r="N56">
        <f t="shared" si="11"/>
        <v>1.8258872319589863</v>
      </c>
      <c r="P56">
        <v>-1391.2722171999999</v>
      </c>
      <c r="Q56">
        <v>1.26098</v>
      </c>
      <c r="R56">
        <v>-1402.930558</v>
      </c>
      <c r="T56">
        <v>-1380.2244771000001</v>
      </c>
    </row>
    <row r="57" spans="2:20" x14ac:dyDescent="0.2">
      <c r="B57">
        <f t="shared" si="8"/>
        <v>1.0500000000000001E-10</v>
      </c>
      <c r="C57">
        <v>21</v>
      </c>
      <c r="D57">
        <v>0.44508229208698202</v>
      </c>
      <c r="F57">
        <v>0.51585154212509798</v>
      </c>
      <c r="G57">
        <f t="shared" si="9"/>
        <v>8.4796754384068584E-2</v>
      </c>
      <c r="H57">
        <f t="shared" si="10"/>
        <v>0.89984310970171566</v>
      </c>
      <c r="L57">
        <v>0.48737163925072102</v>
      </c>
      <c r="M57">
        <f t="shared" si="3"/>
        <v>5.6316851509691623E-2</v>
      </c>
      <c r="N57">
        <f t="shared" si="11"/>
        <v>1.882204083468678</v>
      </c>
      <c r="P57">
        <v>-1392.1609668000001</v>
      </c>
      <c r="Q57">
        <v>0.31773000000000101</v>
      </c>
      <c r="R57">
        <v>-1401.8883033</v>
      </c>
      <c r="T57">
        <v>-1379.6970288</v>
      </c>
    </row>
    <row r="58" spans="2:20" x14ac:dyDescent="0.2">
      <c r="B58">
        <f t="shared" si="8"/>
        <v>1.1000000000000001E-10</v>
      </c>
      <c r="C58">
        <v>22</v>
      </c>
      <c r="D58">
        <v>0.40349962719886301</v>
      </c>
      <c r="F58">
        <v>0.44622399322372902</v>
      </c>
      <c r="G58">
        <f t="shared" si="9"/>
        <v>1.5169205482699621E-2</v>
      </c>
      <c r="H58">
        <f t="shared" si="10"/>
        <v>0.91501231518441528</v>
      </c>
      <c r="L58">
        <v>0.61142541394841599</v>
      </c>
      <c r="M58">
        <f t="shared" si="3"/>
        <v>0.18037062620738659</v>
      </c>
      <c r="N58">
        <f t="shared" si="11"/>
        <v>2.0625747096760647</v>
      </c>
      <c r="P58">
        <v>-1391.9219261999999</v>
      </c>
      <c r="Q58">
        <v>0.14480000000000001</v>
      </c>
      <c r="R58">
        <v>-1402.6904603</v>
      </c>
      <c r="T58">
        <v>-1380.082341</v>
      </c>
    </row>
    <row r="59" spans="2:20" x14ac:dyDescent="0.2">
      <c r="B59">
        <f t="shared" si="8"/>
        <v>1.1500000000000002E-10</v>
      </c>
      <c r="C59">
        <v>23</v>
      </c>
      <c r="D59">
        <v>0.46779566753525997</v>
      </c>
      <c r="F59">
        <v>0.47683946155794799</v>
      </c>
      <c r="G59">
        <f t="shared" si="9"/>
        <v>4.5784673816918586E-2</v>
      </c>
      <c r="H59">
        <f t="shared" si="10"/>
        <v>0.96079698900133392</v>
      </c>
      <c r="L59">
        <v>0.57524366429345097</v>
      </c>
      <c r="M59">
        <f t="shared" si="3"/>
        <v>0.14418887655242157</v>
      </c>
      <c r="N59">
        <f t="shared" si="11"/>
        <v>2.2067635862284862</v>
      </c>
      <c r="P59">
        <v>-1391.5746798</v>
      </c>
      <c r="Q59">
        <v>0.24984000000000001</v>
      </c>
      <c r="R59">
        <v>-1403.5764116</v>
      </c>
      <c r="T59">
        <v>-1380.1691384999999</v>
      </c>
    </row>
    <row r="60" spans="2:20" x14ac:dyDescent="0.2">
      <c r="B60">
        <f t="shared" si="8"/>
        <v>1.2E-10</v>
      </c>
      <c r="C60">
        <v>24</v>
      </c>
      <c r="D60">
        <v>0.39632989941191499</v>
      </c>
      <c r="F60">
        <v>0.46546226749821401</v>
      </c>
      <c r="G60">
        <f t="shared" si="9"/>
        <v>3.4407479757184611E-2</v>
      </c>
      <c r="H60">
        <f t="shared" si="10"/>
        <v>0.99520446875851853</v>
      </c>
      <c r="L60">
        <v>0.42191979933079599</v>
      </c>
      <c r="M60">
        <f t="shared" si="3"/>
        <v>-9.1349884102334133E-3</v>
      </c>
      <c r="N60">
        <f t="shared" si="11"/>
        <v>2.1976285978182526</v>
      </c>
      <c r="P60">
        <v>-1392.0397382000001</v>
      </c>
      <c r="Q60">
        <v>-0.94874000000000003</v>
      </c>
      <c r="R60">
        <v>-1402.8030825000001</v>
      </c>
      <c r="T60">
        <v>-1379.2594959</v>
      </c>
    </row>
    <row r="61" spans="2:20" x14ac:dyDescent="0.2">
      <c r="B61">
        <f t="shared" si="8"/>
        <v>1.2500000000000001E-10</v>
      </c>
      <c r="C61">
        <v>25</v>
      </c>
      <c r="D61">
        <v>0.44353602760551097</v>
      </c>
      <c r="F61">
        <v>0.56452430951223598</v>
      </c>
      <c r="G61">
        <f t="shared" si="9"/>
        <v>0.13346952177120658</v>
      </c>
      <c r="H61">
        <f t="shared" si="10"/>
        <v>1.1286739905297252</v>
      </c>
      <c r="L61">
        <v>0.64473206662212401</v>
      </c>
      <c r="M61">
        <f t="shared" si="3"/>
        <v>0.21367727888109461</v>
      </c>
      <c r="N61">
        <f t="shared" si="11"/>
        <v>2.4113058766993474</v>
      </c>
      <c r="P61">
        <v>-1392.1431012999999</v>
      </c>
      <c r="Q61">
        <v>0.70643</v>
      </c>
      <c r="R61">
        <v>-1402.3575395</v>
      </c>
      <c r="T61">
        <v>-1380.252144</v>
      </c>
    </row>
    <row r="62" spans="2:20" x14ac:dyDescent="0.2">
      <c r="B62">
        <f t="shared" si="8"/>
        <v>1.3000000000000002E-10</v>
      </c>
      <c r="C62">
        <v>26</v>
      </c>
      <c r="D62">
        <v>0.42700050706050302</v>
      </c>
      <c r="F62">
        <v>0.52976187933209096</v>
      </c>
      <c r="G62">
        <f t="shared" si="9"/>
        <v>9.8707091591061558E-2</v>
      </c>
      <c r="H62">
        <f t="shared" si="10"/>
        <v>1.2273810821207867</v>
      </c>
      <c r="L62">
        <v>0.45556038254203302</v>
      </c>
      <c r="M62">
        <f t="shared" si="3"/>
        <v>2.4505594801003616E-2</v>
      </c>
      <c r="N62">
        <f t="shared" si="11"/>
        <v>2.4358114715003509</v>
      </c>
      <c r="P62">
        <v>-1391.7931963999999</v>
      </c>
      <c r="Q62">
        <v>1.64534</v>
      </c>
      <c r="R62">
        <v>-1402.3558025</v>
      </c>
      <c r="T62">
        <v>-1379.3685613</v>
      </c>
    </row>
    <row r="63" spans="2:20" x14ac:dyDescent="0.2">
      <c r="B63">
        <f t="shared" si="8"/>
        <v>1.3500000000000002E-10</v>
      </c>
      <c r="C63">
        <v>27</v>
      </c>
      <c r="D63">
        <v>0.42512080800267499</v>
      </c>
      <c r="F63">
        <v>0.46920759211580598</v>
      </c>
      <c r="G63">
        <f t="shared" si="9"/>
        <v>3.8152804374776583E-2</v>
      </c>
      <c r="H63">
        <f t="shared" si="10"/>
        <v>1.2655338864955632</v>
      </c>
      <c r="L63">
        <v>0.53218302466093603</v>
      </c>
      <c r="M63">
        <f t="shared" si="3"/>
        <v>0.10112823691990663</v>
      </c>
      <c r="N63">
        <f t="shared" si="11"/>
        <v>2.5369397084202574</v>
      </c>
      <c r="P63">
        <v>-1392.217144</v>
      </c>
      <c r="Q63">
        <v>-0.46967999999999999</v>
      </c>
      <c r="R63">
        <v>-1402.1778764000001</v>
      </c>
      <c r="T63">
        <v>-1380.4224282</v>
      </c>
    </row>
    <row r="64" spans="2:20" x14ac:dyDescent="0.2">
      <c r="B64">
        <f t="shared" si="8"/>
        <v>1.4000000000000001E-10</v>
      </c>
      <c r="C64">
        <v>28</v>
      </c>
      <c r="D64">
        <v>0.46375752741769599</v>
      </c>
      <c r="F64">
        <v>0.56415736777519399</v>
      </c>
      <c r="G64">
        <f t="shared" si="9"/>
        <v>0.13310258003416459</v>
      </c>
      <c r="H64">
        <f t="shared" si="10"/>
        <v>1.3986364665297277</v>
      </c>
      <c r="L64">
        <v>0.52003957870703899</v>
      </c>
      <c r="M64">
        <f t="shared" si="3"/>
        <v>8.8984790966009586E-2</v>
      </c>
      <c r="N64">
        <f t="shared" si="11"/>
        <v>2.6259244993862669</v>
      </c>
      <c r="P64">
        <v>-1391.8891673999999</v>
      </c>
      <c r="Q64">
        <v>2.1570000000000401E-2</v>
      </c>
      <c r="R64">
        <v>-1402.5487112999999</v>
      </c>
      <c r="T64">
        <v>-1379.5303131000001</v>
      </c>
    </row>
    <row r="65" spans="2:20" x14ac:dyDescent="0.2">
      <c r="B65">
        <f t="shared" si="8"/>
        <v>1.4500000000000002E-10</v>
      </c>
      <c r="C65">
        <v>29</v>
      </c>
      <c r="D65">
        <v>0.466420214723894</v>
      </c>
      <c r="F65">
        <v>0.44078216681245003</v>
      </c>
      <c r="G65">
        <f t="shared" si="9"/>
        <v>9.7273790714206276E-3</v>
      </c>
      <c r="H65">
        <f t="shared" si="10"/>
        <v>1.4083638456011482</v>
      </c>
      <c r="L65">
        <v>0.50458424980092997</v>
      </c>
      <c r="M65">
        <f t="shared" si="3"/>
        <v>7.3529462059900574E-2</v>
      </c>
      <c r="N65">
        <f t="shared" si="11"/>
        <v>2.6994539614461677</v>
      </c>
      <c r="P65">
        <v>-1391.6963416999999</v>
      </c>
      <c r="Q65">
        <v>0.93577000000000099</v>
      </c>
      <c r="R65">
        <v>-1402.3238292999999</v>
      </c>
      <c r="T65">
        <v>-1380.0031211</v>
      </c>
    </row>
    <row r="66" spans="2:20" x14ac:dyDescent="0.2">
      <c r="B66">
        <f t="shared" si="8"/>
        <v>1.5000000000000002E-10</v>
      </c>
      <c r="C66">
        <v>30</v>
      </c>
      <c r="D66">
        <v>0.450129460064354</v>
      </c>
      <c r="F66">
        <v>0.49420297670060997</v>
      </c>
      <c r="G66">
        <f t="shared" si="9"/>
        <v>6.3148188959580576E-2</v>
      </c>
      <c r="H66">
        <f t="shared" si="10"/>
        <v>1.4715120345607289</v>
      </c>
      <c r="L66">
        <v>0.46586170585915399</v>
      </c>
      <c r="M66">
        <f t="shared" si="3"/>
        <v>3.4806918118124586E-2</v>
      </c>
      <c r="N66">
        <f t="shared" si="11"/>
        <v>2.7342608795642924</v>
      </c>
      <c r="P66">
        <v>-1391.8061511999999</v>
      </c>
      <c r="Q66">
        <v>-0.40255999999999997</v>
      </c>
      <c r="R66">
        <v>-1402.1681277</v>
      </c>
      <c r="T66">
        <v>-1379.4944575</v>
      </c>
    </row>
    <row r="67" spans="2:20" x14ac:dyDescent="0.2">
      <c r="B67">
        <f t="shared" si="8"/>
        <v>1.5500000000000001E-10</v>
      </c>
      <c r="C67">
        <v>31</v>
      </c>
      <c r="D67">
        <v>0.365442240287422</v>
      </c>
      <c r="F67">
        <v>0.391314626977184</v>
      </c>
      <c r="G67">
        <f t="shared" si="9"/>
        <v>-3.97401607638454E-2</v>
      </c>
      <c r="H67">
        <f t="shared" si="10"/>
        <v>1.4317718737968834</v>
      </c>
      <c r="L67">
        <v>0.53842041908080296</v>
      </c>
      <c r="M67">
        <f t="shared" si="3"/>
        <v>0.10736563133977356</v>
      </c>
      <c r="N67">
        <f t="shared" si="11"/>
        <v>2.8416265109040659</v>
      </c>
      <c r="P67">
        <v>-1391.7224627000001</v>
      </c>
      <c r="Q67">
        <v>0.19484000000000001</v>
      </c>
      <c r="R67">
        <v>-1403.2649888000001</v>
      </c>
      <c r="T67">
        <v>-1380.6014223</v>
      </c>
    </row>
    <row r="68" spans="2:20" x14ac:dyDescent="0.2">
      <c r="B68">
        <f t="shared" si="8"/>
        <v>1.6000000000000002E-10</v>
      </c>
      <c r="C68">
        <v>32</v>
      </c>
      <c r="D68">
        <v>0.38364690111234401</v>
      </c>
      <c r="F68">
        <v>0.52574137165883905</v>
      </c>
      <c r="G68">
        <f t="shared" si="9"/>
        <v>9.4686583917809652E-2</v>
      </c>
      <c r="H68">
        <f t="shared" si="10"/>
        <v>1.5264584577146931</v>
      </c>
      <c r="L68">
        <v>0.58217127599983098</v>
      </c>
      <c r="M68">
        <f t="shared" si="3"/>
        <v>0.15111648825880158</v>
      </c>
      <c r="N68">
        <f t="shared" si="11"/>
        <v>2.9927429991628673</v>
      </c>
      <c r="P68">
        <v>-1392.3145606999999</v>
      </c>
      <c r="Q68">
        <v>0.31974999999999998</v>
      </c>
      <c r="R68">
        <v>-1402.8243640000001</v>
      </c>
      <c r="T68">
        <v>-1379.3338349999999</v>
      </c>
    </row>
    <row r="69" spans="2:20" x14ac:dyDescent="0.2">
      <c r="B69">
        <f t="shared" si="8"/>
        <v>1.6500000000000002E-10</v>
      </c>
      <c r="C69">
        <v>33</v>
      </c>
      <c r="D69">
        <v>0.43492447373667598</v>
      </c>
      <c r="F69">
        <v>0.40329073919950598</v>
      </c>
      <c r="G69">
        <f t="shared" si="9"/>
        <v>-2.7764048541523423E-2</v>
      </c>
      <c r="H69">
        <f t="shared" si="10"/>
        <v>1.4986944091731698</v>
      </c>
      <c r="L69">
        <v>0.50811012225206797</v>
      </c>
      <c r="M69">
        <f t="shared" si="3"/>
        <v>7.7055334511038576E-2</v>
      </c>
      <c r="N69">
        <f t="shared" si="11"/>
        <v>3.0697983336739059</v>
      </c>
      <c r="P69">
        <v>-1391.5923307999999</v>
      </c>
      <c r="Q69">
        <v>0.56959000000000004</v>
      </c>
      <c r="R69">
        <v>-1402.7714602000001</v>
      </c>
      <c r="T69">
        <v>-1379.8012572</v>
      </c>
    </row>
    <row r="70" spans="2:20" x14ac:dyDescent="0.2">
      <c r="B70">
        <f t="shared" si="8"/>
        <v>1.7000000000000001E-10</v>
      </c>
      <c r="C70">
        <v>34</v>
      </c>
      <c r="D70">
        <v>0.37666205117519702</v>
      </c>
      <c r="F70">
        <v>0.47933744656223398</v>
      </c>
      <c r="G70">
        <f t="shared" si="9"/>
        <v>4.8282658821204583E-2</v>
      </c>
      <c r="H70">
        <f t="shared" si="10"/>
        <v>1.5469770679943744</v>
      </c>
      <c r="L70">
        <v>0.50338038796098294</v>
      </c>
      <c r="M70">
        <f t="shared" si="3"/>
        <v>7.2325600219953545E-2</v>
      </c>
      <c r="N70">
        <f t="shared" si="11"/>
        <v>3.1421239338938594</v>
      </c>
      <c r="P70">
        <v>-1392.0092013000001</v>
      </c>
      <c r="Q70">
        <v>0.91657999999999895</v>
      </c>
      <c r="R70">
        <v>-1401.6184811000001</v>
      </c>
      <c r="T70">
        <v>-1380.1040648000001</v>
      </c>
    </row>
    <row r="71" spans="2:20" x14ac:dyDescent="0.2">
      <c r="B71">
        <f t="shared" si="8"/>
        <v>1.7500000000000002E-10</v>
      </c>
      <c r="C71">
        <v>35</v>
      </c>
      <c r="D71">
        <v>0.462450504605247</v>
      </c>
      <c r="F71">
        <v>0.56259974491320197</v>
      </c>
      <c r="G71">
        <f t="shared" si="9"/>
        <v>0.13154495717217257</v>
      </c>
      <c r="H71">
        <f t="shared" si="10"/>
        <v>1.6785220251665469</v>
      </c>
      <c r="L71">
        <v>0.45189515541580499</v>
      </c>
      <c r="M71">
        <f t="shared" si="3"/>
        <v>2.0840367674775595E-2</v>
      </c>
      <c r="N71">
        <f t="shared" si="11"/>
        <v>3.1629643015686351</v>
      </c>
      <c r="P71">
        <v>-1392.7973873000001</v>
      </c>
      <c r="Q71">
        <v>-0.91078999999999999</v>
      </c>
      <c r="R71">
        <v>-1401.6798303999999</v>
      </c>
      <c r="T71">
        <v>-1380.4210932000001</v>
      </c>
    </row>
    <row r="72" spans="2:20" x14ac:dyDescent="0.2">
      <c r="B72">
        <f t="shared" si="8"/>
        <v>1.8000000000000002E-10</v>
      </c>
      <c r="C72">
        <v>36</v>
      </c>
      <c r="D72">
        <v>0.35868751001956101</v>
      </c>
      <c r="F72">
        <v>0.57790780045402101</v>
      </c>
      <c r="G72">
        <f t="shared" si="9"/>
        <v>0.14685301271299162</v>
      </c>
      <c r="H72">
        <f t="shared" si="10"/>
        <v>1.8253750378795386</v>
      </c>
      <c r="L72">
        <v>0.49999115227920898</v>
      </c>
      <c r="M72">
        <f t="shared" si="3"/>
        <v>6.8936364538179584E-2</v>
      </c>
      <c r="N72">
        <f t="shared" si="11"/>
        <v>3.2319006661068146</v>
      </c>
      <c r="P72">
        <v>-1392.3799142</v>
      </c>
      <c r="Q72">
        <v>0.19721</v>
      </c>
      <c r="R72">
        <v>-1402.4729712999999</v>
      </c>
      <c r="T72">
        <v>-1380.7182307999999</v>
      </c>
    </row>
    <row r="73" spans="2:20" x14ac:dyDescent="0.2">
      <c r="B73">
        <f t="shared" si="8"/>
        <v>1.8500000000000001E-10</v>
      </c>
      <c r="C73">
        <v>37</v>
      </c>
      <c r="D73">
        <v>0.42729378337332302</v>
      </c>
      <c r="F73">
        <v>0.59068010943587301</v>
      </c>
      <c r="G73">
        <f t="shared" si="9"/>
        <v>0.15962532169484361</v>
      </c>
      <c r="H73">
        <f t="shared" si="10"/>
        <v>1.9850003595743821</v>
      </c>
      <c r="L73">
        <v>0.52816821876658204</v>
      </c>
      <c r="M73">
        <f t="shared" si="3"/>
        <v>9.7113431025552643E-2</v>
      </c>
      <c r="N73">
        <f t="shared" si="11"/>
        <v>3.3290140971323674</v>
      </c>
      <c r="P73">
        <v>-1391.5017783999999</v>
      </c>
      <c r="Q73">
        <v>0.57762999999999998</v>
      </c>
      <c r="R73">
        <v>-1402.6260360000001</v>
      </c>
      <c r="T73">
        <v>-1380.1489675</v>
      </c>
    </row>
    <row r="74" spans="2:20" x14ac:dyDescent="0.2">
      <c r="B74">
        <f t="shared" si="8"/>
        <v>1.9000000000000002E-10</v>
      </c>
      <c r="C74">
        <v>38</v>
      </c>
      <c r="D74">
        <v>0.42386778105087802</v>
      </c>
      <c r="F74">
        <v>0.51989833253649498</v>
      </c>
      <c r="G74">
        <f t="shared" si="9"/>
        <v>8.8843544795465579E-2</v>
      </c>
      <c r="H74">
        <f t="shared" si="10"/>
        <v>2.0738439043698476</v>
      </c>
      <c r="L74">
        <v>0.52036706577474001</v>
      </c>
      <c r="M74">
        <f t="shared" si="3"/>
        <v>8.9312278033710613E-2</v>
      </c>
      <c r="N74">
        <f t="shared" si="11"/>
        <v>3.4183263751660782</v>
      </c>
      <c r="P74">
        <v>-1391.3486295</v>
      </c>
      <c r="Q74">
        <v>1.7922</v>
      </c>
      <c r="R74">
        <v>-1402.4923891999999</v>
      </c>
      <c r="T74">
        <v>-1380.2171020999999</v>
      </c>
    </row>
    <row r="75" spans="2:20" x14ac:dyDescent="0.2">
      <c r="B75">
        <f t="shared" si="8"/>
        <v>1.9500000000000002E-10</v>
      </c>
      <c r="C75">
        <v>39</v>
      </c>
      <c r="D75">
        <v>0.48283002452731599</v>
      </c>
      <c r="F75">
        <v>0.50440863988407403</v>
      </c>
      <c r="G75">
        <f t="shared" si="9"/>
        <v>7.3353852143044629E-2</v>
      </c>
      <c r="H75">
        <f t="shared" si="10"/>
        <v>2.1471977565128921</v>
      </c>
      <c r="L75">
        <v>0.51768493327796605</v>
      </c>
      <c r="M75">
        <f t="shared" si="3"/>
        <v>8.6630145536936654E-2</v>
      </c>
      <c r="N75">
        <f t="shared" si="11"/>
        <v>3.5049565207030149</v>
      </c>
      <c r="P75">
        <v>-1392.0423665999999</v>
      </c>
      <c r="Q75">
        <v>0.87963000000000002</v>
      </c>
      <c r="R75">
        <v>-1401.7221764000001</v>
      </c>
      <c r="T75">
        <v>-1380.2375185000001</v>
      </c>
    </row>
    <row r="76" spans="2:20" x14ac:dyDescent="0.2">
      <c r="B76">
        <f t="shared" si="8"/>
        <v>2.0000000000000003E-10</v>
      </c>
      <c r="C76">
        <v>40</v>
      </c>
      <c r="D76">
        <v>0.43058652235524397</v>
      </c>
      <c r="F76">
        <v>0.55350816130807801</v>
      </c>
      <c r="G76">
        <f t="shared" si="9"/>
        <v>0.12245337356704861</v>
      </c>
      <c r="H76">
        <f t="shared" si="10"/>
        <v>2.2696511300799407</v>
      </c>
      <c r="L76">
        <v>0.45902591429103801</v>
      </c>
      <c r="M76">
        <f t="shared" si="3"/>
        <v>2.7971126550008607E-2</v>
      </c>
      <c r="N76">
        <f t="shared" si="11"/>
        <v>3.5329276472530236</v>
      </c>
      <c r="P76">
        <v>-1391.9331404</v>
      </c>
      <c r="Q76">
        <v>0.33964</v>
      </c>
      <c r="R76">
        <v>-1401.1498488</v>
      </c>
      <c r="T76">
        <v>-1379.7513736000001</v>
      </c>
    </row>
    <row r="77" spans="2:20" x14ac:dyDescent="0.2">
      <c r="B77">
        <f t="shared" si="8"/>
        <v>2.0500000000000002E-10</v>
      </c>
      <c r="C77">
        <v>41</v>
      </c>
      <c r="D77">
        <v>0.41958246796564103</v>
      </c>
      <c r="F77">
        <v>0.4677584739199</v>
      </c>
      <c r="G77">
        <f t="shared" si="9"/>
        <v>3.6703686178870598E-2</v>
      </c>
      <c r="H77">
        <f t="shared" si="10"/>
        <v>2.3063548162588114</v>
      </c>
      <c r="L77">
        <v>0.51568787615328604</v>
      </c>
      <c r="M77">
        <f t="shared" si="3"/>
        <v>8.4633088412256641E-2</v>
      </c>
      <c r="N77">
        <f t="shared" si="11"/>
        <v>3.6175607356652804</v>
      </c>
      <c r="P77">
        <v>-1392.411658</v>
      </c>
      <c r="Q77">
        <v>0.23049</v>
      </c>
      <c r="R77">
        <v>-1402.8058986999999</v>
      </c>
      <c r="T77">
        <v>-1380.2878608000001</v>
      </c>
    </row>
    <row r="78" spans="2:20" x14ac:dyDescent="0.2">
      <c r="B78">
        <f t="shared" si="8"/>
        <v>2.1000000000000002E-10</v>
      </c>
      <c r="C78">
        <v>42</v>
      </c>
      <c r="D78">
        <v>0.374453305477568</v>
      </c>
      <c r="F78">
        <v>0.44353410657834802</v>
      </c>
      <c r="G78">
        <f t="shared" si="9"/>
        <v>1.247931883731862E-2</v>
      </c>
      <c r="H78">
        <f t="shared" si="10"/>
        <v>2.3188341350961301</v>
      </c>
      <c r="L78">
        <v>0.54138307835750099</v>
      </c>
      <c r="M78">
        <f t="shared" si="3"/>
        <v>0.11032829061647159</v>
      </c>
      <c r="N78">
        <f t="shared" si="11"/>
        <v>3.7278890262817521</v>
      </c>
      <c r="P78">
        <v>-1391.2907078000001</v>
      </c>
      <c r="Q78">
        <v>2.5612900000000001</v>
      </c>
      <c r="R78">
        <v>-1401.305957</v>
      </c>
      <c r="T78">
        <v>-1380.3805771</v>
      </c>
    </row>
    <row r="79" spans="2:20" x14ac:dyDescent="0.2">
      <c r="B79">
        <f t="shared" si="8"/>
        <v>2.1500000000000003E-10</v>
      </c>
      <c r="C79">
        <v>43</v>
      </c>
      <c r="D79">
        <v>0.42539414080238802</v>
      </c>
      <c r="F79">
        <v>0.57051704004540704</v>
      </c>
      <c r="G79">
        <f t="shared" si="9"/>
        <v>0.13946225230437764</v>
      </c>
      <c r="H79">
        <f t="shared" si="10"/>
        <v>2.4582963874005079</v>
      </c>
      <c r="L79">
        <v>0.46087900808424598</v>
      </c>
      <c r="M79">
        <f t="shared" si="3"/>
        <v>2.9824220343216579E-2</v>
      </c>
      <c r="N79">
        <f t="shared" si="11"/>
        <v>3.7577132466249688</v>
      </c>
      <c r="P79">
        <v>-1392.1654317</v>
      </c>
      <c r="Q79">
        <v>0.42391000000000201</v>
      </c>
      <c r="R79">
        <v>-1403.0213140999999</v>
      </c>
      <c r="T79">
        <v>-1379.8406118</v>
      </c>
    </row>
    <row r="80" spans="2:20" x14ac:dyDescent="0.2">
      <c r="B80">
        <f t="shared" si="8"/>
        <v>2.2000000000000002E-10</v>
      </c>
      <c r="C80">
        <v>44</v>
      </c>
      <c r="D80">
        <v>0.45749931131744598</v>
      </c>
      <c r="F80">
        <v>0.48467588150126101</v>
      </c>
      <c r="G80">
        <f t="shared" si="9"/>
        <v>5.3621093760231608E-2</v>
      </c>
      <c r="H80">
        <f t="shared" si="10"/>
        <v>2.5119174811607397</v>
      </c>
      <c r="L80">
        <v>0.50365016203731106</v>
      </c>
      <c r="M80">
        <f t="shared" si="3"/>
        <v>7.2595374296281656E-2</v>
      </c>
      <c r="N80">
        <f t="shared" si="11"/>
        <v>3.8303086209212505</v>
      </c>
      <c r="P80">
        <v>-1392.1728525000001</v>
      </c>
      <c r="Q80">
        <v>-0.44718999999999998</v>
      </c>
      <c r="R80">
        <v>-1403.0528400999999</v>
      </c>
      <c r="T80">
        <v>-1380.0353207000001</v>
      </c>
    </row>
    <row r="81" spans="2:20" x14ac:dyDescent="0.2">
      <c r="B81">
        <f t="shared" si="8"/>
        <v>2.2500000000000002E-10</v>
      </c>
      <c r="C81">
        <v>45</v>
      </c>
      <c r="D81">
        <v>0.50338810731103401</v>
      </c>
      <c r="F81">
        <v>0.52319283214978096</v>
      </c>
      <c r="G81">
        <f t="shared" si="9"/>
        <v>9.2138044408751563E-2</v>
      </c>
      <c r="H81">
        <f t="shared" si="10"/>
        <v>2.6040555255694913</v>
      </c>
      <c r="L81">
        <v>0.47034916009358402</v>
      </c>
      <c r="M81">
        <f t="shared" si="3"/>
        <v>3.9294372352554618E-2</v>
      </c>
      <c r="N81">
        <f t="shared" si="11"/>
        <v>3.869602993273805</v>
      </c>
      <c r="P81">
        <v>-1391.7319365999999</v>
      </c>
      <c r="Q81">
        <v>1.5799399999999999</v>
      </c>
      <c r="R81">
        <v>-1403.2316842</v>
      </c>
      <c r="T81">
        <v>-1380.0860583000001</v>
      </c>
    </row>
    <row r="82" spans="2:20" x14ac:dyDescent="0.2">
      <c r="B82">
        <f t="shared" si="8"/>
        <v>2.3000000000000003E-10</v>
      </c>
      <c r="C82">
        <v>46</v>
      </c>
      <c r="D82">
        <v>0.44151353457437797</v>
      </c>
      <c r="F82">
        <v>0.50528487792661103</v>
      </c>
      <c r="G82">
        <f t="shared" si="9"/>
        <v>7.4230090185581632E-2</v>
      </c>
      <c r="H82">
        <f t="shared" si="10"/>
        <v>2.678285615755073</v>
      </c>
      <c r="L82">
        <v>0.52377826620400303</v>
      </c>
      <c r="M82">
        <f t="shared" si="3"/>
        <v>9.272347846297363E-2</v>
      </c>
      <c r="N82">
        <f t="shared" si="11"/>
        <v>3.9623264717367785</v>
      </c>
      <c r="P82">
        <v>-1392.3330751000001</v>
      </c>
      <c r="Q82">
        <v>0.58442999999999901</v>
      </c>
      <c r="R82">
        <v>-1402.3111515000001</v>
      </c>
      <c r="T82">
        <v>-1380.2634923000001</v>
      </c>
    </row>
    <row r="83" spans="2:20" x14ac:dyDescent="0.2">
      <c r="B83">
        <f t="shared" si="8"/>
        <v>2.3500000000000002E-10</v>
      </c>
      <c r="C83">
        <v>47</v>
      </c>
      <c r="D83">
        <v>0.43719351081909802</v>
      </c>
      <c r="F83">
        <v>0.50534131924228798</v>
      </c>
      <c r="G83">
        <f t="shared" si="9"/>
        <v>7.4286531501258579E-2</v>
      </c>
      <c r="H83">
        <f t="shared" si="10"/>
        <v>2.7525721472563314</v>
      </c>
      <c r="L83">
        <v>0.56099514253440097</v>
      </c>
      <c r="M83">
        <f t="shared" si="3"/>
        <v>0.12994035479337157</v>
      </c>
      <c r="N83">
        <f t="shared" si="11"/>
        <v>4.0922668265301505</v>
      </c>
      <c r="P83">
        <v>-1392.2225719999999</v>
      </c>
      <c r="Q83">
        <v>-0.16966000000000001</v>
      </c>
      <c r="R83">
        <v>-1402.7257298</v>
      </c>
      <c r="T83">
        <v>-1380.6207784000001</v>
      </c>
    </row>
    <row r="84" spans="2:20" x14ac:dyDescent="0.2">
      <c r="B84">
        <f t="shared" si="8"/>
        <v>2.4E-10</v>
      </c>
      <c r="C84">
        <v>48</v>
      </c>
      <c r="D84">
        <v>0.44148968777391701</v>
      </c>
      <c r="F84">
        <v>0.55934775787964497</v>
      </c>
      <c r="G84">
        <f t="shared" si="9"/>
        <v>0.12829297013861557</v>
      </c>
      <c r="H84">
        <f t="shared" si="10"/>
        <v>2.8808651173949471</v>
      </c>
      <c r="L84">
        <v>0.51099598391635004</v>
      </c>
      <c r="M84">
        <f t="shared" si="3"/>
        <v>7.9941196175320639E-2</v>
      </c>
      <c r="N84">
        <f t="shared" si="11"/>
        <v>4.1722080227054708</v>
      </c>
      <c r="P84">
        <v>-1392.5769204000001</v>
      </c>
      <c r="Q84">
        <v>-0.11619</v>
      </c>
      <c r="R84">
        <v>-1402.1219297</v>
      </c>
      <c r="T84">
        <v>-1379.9179411</v>
      </c>
    </row>
    <row r="85" spans="2:20" x14ac:dyDescent="0.2">
      <c r="B85">
        <f t="shared" si="8"/>
        <v>2.4500000000000003E-10</v>
      </c>
      <c r="C85">
        <v>49</v>
      </c>
      <c r="D85">
        <v>0.43566964463857599</v>
      </c>
      <c r="F85">
        <v>0.43468756883114501</v>
      </c>
      <c r="G85">
        <f t="shared" si="9"/>
        <v>3.632781090115611E-3</v>
      </c>
      <c r="H85">
        <f t="shared" si="10"/>
        <v>2.8844978984850629</v>
      </c>
      <c r="L85">
        <v>0.61684098962320499</v>
      </c>
      <c r="M85">
        <f t="shared" si="3"/>
        <v>0.18578620188217559</v>
      </c>
      <c r="N85">
        <f t="shared" si="11"/>
        <v>4.357994224587646</v>
      </c>
      <c r="P85">
        <v>-1391.9833014000001</v>
      </c>
      <c r="Q85">
        <v>5.90899999999999E-2</v>
      </c>
      <c r="R85">
        <v>-1402.5339945999999</v>
      </c>
      <c r="T85">
        <v>-1380.0084221</v>
      </c>
    </row>
    <row r="86" spans="2:20" x14ac:dyDescent="0.2">
      <c r="B86">
        <f t="shared" si="8"/>
        <v>2.5000000000000002E-10</v>
      </c>
      <c r="C86">
        <v>50</v>
      </c>
      <c r="D86">
        <v>0.401985583983618</v>
      </c>
      <c r="F86">
        <v>0.52434166215481404</v>
      </c>
      <c r="G86">
        <f t="shared" si="9"/>
        <v>9.3286874413784637E-2</v>
      </c>
      <c r="H86">
        <f t="shared" si="10"/>
        <v>2.9777847728988474</v>
      </c>
      <c r="L86">
        <v>0.69948464491719997</v>
      </c>
      <c r="M86">
        <f t="shared" si="3"/>
        <v>0.26842985717617057</v>
      </c>
      <c r="N86">
        <f t="shared" si="11"/>
        <v>4.6264240817638163</v>
      </c>
      <c r="P86">
        <v>-1391.8680806</v>
      </c>
      <c r="Q86">
        <v>0.36224000000000001</v>
      </c>
      <c r="R86">
        <v>-1402.3734933999999</v>
      </c>
      <c r="T86">
        <v>-1379.9597988</v>
      </c>
    </row>
    <row r="88" spans="2:20" x14ac:dyDescent="0.2">
      <c r="C88" t="s">
        <v>0</v>
      </c>
      <c r="D88">
        <f>AVERAGE(D37:D86)</f>
        <v>0.4310547877410294</v>
      </c>
      <c r="F88">
        <f>AVERAGE(F37:F86)</f>
        <v>0.4906104831990063</v>
      </c>
      <c r="G88">
        <f>AVERAGE(G37:G86)</f>
        <v>5.9555695457976947E-2</v>
      </c>
      <c r="M88">
        <f>AVERAGE(M37:M86)</f>
        <v>9.2528481635276327E-2</v>
      </c>
      <c r="O88" t="s">
        <v>0</v>
      </c>
      <c r="P88">
        <f>AVERAGE(P37:P86)</f>
        <v>-1391.9446652879999</v>
      </c>
      <c r="Q88">
        <f>AVERAGE(Q37:Q86)</f>
        <v>0.46718919999999997</v>
      </c>
      <c r="R88">
        <f>AVERAGE(R37:R86)</f>
        <v>-1402.4359812779999</v>
      </c>
      <c r="T88">
        <f>AVERAGE(T37:T86)</f>
        <v>-1379.974683076</v>
      </c>
    </row>
    <row r="89" spans="2:20" x14ac:dyDescent="0.2">
      <c r="G89">
        <f>G88/(0.000000000005)/6*(10^-20)</f>
        <v>1.9851898485992315E-11</v>
      </c>
      <c r="M89">
        <f>M88/(0.000000000005)/6*(10^-20)</f>
        <v>3.0842827211758777E-11</v>
      </c>
      <c r="O89" t="s">
        <v>1</v>
      </c>
      <c r="P89">
        <f>STDEV(P37:P86)/SQRT(COUNT(P37:P86))</f>
        <v>4.5398135757282194E-2</v>
      </c>
      <c r="R89">
        <f>STDEV(R37:R86)/SQRT(COUNT(R37:R86))</f>
        <v>7.5316372312617577E-2</v>
      </c>
      <c r="T89">
        <f>STDEV(T37:T86)/SQRT(COUNT(T37:T86))</f>
        <v>6.3012018548223164E-2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0.38325170756252191</v>
      </c>
      <c r="S91" t="s">
        <v>15</v>
      </c>
      <c r="T91">
        <f>T88-127/128*P88</f>
        <v>1.0954145144373797</v>
      </c>
    </row>
    <row r="92" spans="2:20" x14ac:dyDescent="0.2">
      <c r="F92" t="s">
        <v>32</v>
      </c>
      <c r="L92" t="s">
        <v>32</v>
      </c>
      <c r="R92">
        <f>R89+P89</f>
        <v>0.12071450806989978</v>
      </c>
      <c r="T92">
        <f>T89+P89</f>
        <v>0.10841015430550535</v>
      </c>
    </row>
    <row r="94" spans="2:20" x14ac:dyDescent="0.2">
      <c r="F94" t="s">
        <v>33</v>
      </c>
      <c r="L94" t="s">
        <v>33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0.47457619938432799</v>
      </c>
      <c r="E100" t="s">
        <v>71</v>
      </c>
      <c r="F100">
        <v>0.67203247512740805</v>
      </c>
      <c r="G100">
        <f t="shared" ref="G100:G139" si="12">F100-$D$129</f>
        <v>0.20975860096637206</v>
      </c>
      <c r="H100">
        <f>H99+G100</f>
        <v>0.20975860096637206</v>
      </c>
      <c r="M100">
        <v>0.52226816451017399</v>
      </c>
      <c r="N100">
        <f>M100-$D$129</f>
        <v>5.9994290349138002E-2</v>
      </c>
      <c r="O100">
        <f>O99+N100</f>
        <v>5.9994290349138002E-2</v>
      </c>
    </row>
    <row r="101" spans="1:15" x14ac:dyDescent="0.2">
      <c r="B101">
        <f>$B$37*C101</f>
        <v>1.0000000000000001E-11</v>
      </c>
      <c r="C101">
        <v>2</v>
      </c>
      <c r="D101">
        <v>0.34068602752349098</v>
      </c>
      <c r="F101">
        <v>0.71980890169334399</v>
      </c>
      <c r="G101">
        <f t="shared" si="12"/>
        <v>0.257535027532308</v>
      </c>
      <c r="H101">
        <f t="shared" ref="H101:H139" si="13">H100+G101</f>
        <v>0.46729362849868006</v>
      </c>
      <c r="M101">
        <v>0.46884523225482799</v>
      </c>
      <c r="N101">
        <f t="shared" ref="N101:N116" si="14">M101-$D$129</f>
        <v>6.5713580937920013E-3</v>
      </c>
      <c r="O101">
        <f t="shared" ref="O101:O139" si="15">O100+N101</f>
        <v>6.6565648442930003E-2</v>
      </c>
    </row>
    <row r="102" spans="1:15" x14ac:dyDescent="0.2">
      <c r="B102">
        <f t="shared" ref="B102:B139" si="16">$B$37*C102</f>
        <v>1.5E-11</v>
      </c>
      <c r="C102">
        <v>3</v>
      </c>
      <c r="D102">
        <v>0.39417549727814999</v>
      </c>
      <c r="F102">
        <v>0.59717099495120596</v>
      </c>
      <c r="G102">
        <f t="shared" si="12"/>
        <v>0.13489712079016997</v>
      </c>
      <c r="H102">
        <f t="shared" si="13"/>
        <v>0.60219074928885008</v>
      </c>
      <c r="M102">
        <v>0.49479321142228899</v>
      </c>
      <c r="N102">
        <f t="shared" si="14"/>
        <v>3.2519337261253001E-2</v>
      </c>
      <c r="O102">
        <f t="shared" si="15"/>
        <v>9.9084985704183004E-2</v>
      </c>
    </row>
    <row r="103" spans="1:15" x14ac:dyDescent="0.2">
      <c r="B103">
        <f t="shared" si="16"/>
        <v>2.0000000000000002E-11</v>
      </c>
      <c r="C103">
        <v>4</v>
      </c>
      <c r="D103">
        <v>0.40121489797061999</v>
      </c>
      <c r="F103">
        <v>0.57333795140480803</v>
      </c>
      <c r="G103">
        <f t="shared" si="12"/>
        <v>0.11106407724377204</v>
      </c>
      <c r="H103">
        <f t="shared" si="13"/>
        <v>0.71325482653262218</v>
      </c>
      <c r="M103">
        <v>0.56979102805502002</v>
      </c>
      <c r="N103">
        <f t="shared" si="14"/>
        <v>0.10751715389398403</v>
      </c>
      <c r="O103">
        <f t="shared" si="15"/>
        <v>0.20660213959816703</v>
      </c>
    </row>
    <row r="104" spans="1:15" x14ac:dyDescent="0.2">
      <c r="B104">
        <f t="shared" si="16"/>
        <v>2.5000000000000004E-11</v>
      </c>
      <c r="C104">
        <v>5</v>
      </c>
      <c r="D104">
        <v>0.39896100057221001</v>
      </c>
      <c r="F104">
        <v>0.62746431732069297</v>
      </c>
      <c r="G104">
        <f t="shared" si="12"/>
        <v>0.16519044315965697</v>
      </c>
      <c r="H104">
        <f t="shared" si="13"/>
        <v>0.8784452696922791</v>
      </c>
      <c r="M104">
        <v>0.451192910233638</v>
      </c>
      <c r="N104">
        <f t="shared" si="14"/>
        <v>-1.1080963927397991E-2</v>
      </c>
      <c r="O104">
        <f t="shared" si="15"/>
        <v>0.19552117567076904</v>
      </c>
    </row>
    <row r="105" spans="1:15" x14ac:dyDescent="0.2">
      <c r="B105">
        <f t="shared" si="16"/>
        <v>3E-11</v>
      </c>
      <c r="C105">
        <v>6</v>
      </c>
      <c r="D105">
        <v>0.40945243690946098</v>
      </c>
      <c r="F105">
        <v>0.43517207892020299</v>
      </c>
      <c r="G105">
        <f t="shared" si="12"/>
        <v>-2.7101795240833004E-2</v>
      </c>
      <c r="H105">
        <f t="shared" si="13"/>
        <v>0.85134347445144609</v>
      </c>
      <c r="M105">
        <v>0.66304996851686604</v>
      </c>
      <c r="N105">
        <f t="shared" si="14"/>
        <v>0.20077609435583005</v>
      </c>
      <c r="O105">
        <f t="shared" si="15"/>
        <v>0.39629727002659909</v>
      </c>
    </row>
    <row r="106" spans="1:15" x14ac:dyDescent="0.2">
      <c r="B106">
        <f t="shared" si="16"/>
        <v>3.5000000000000002E-11</v>
      </c>
      <c r="C106">
        <v>7</v>
      </c>
      <c r="D106">
        <v>0.41714035540648797</v>
      </c>
      <c r="F106">
        <v>0.58764926334077705</v>
      </c>
      <c r="G106">
        <f t="shared" si="12"/>
        <v>0.12537538917974106</v>
      </c>
      <c r="H106">
        <f t="shared" si="13"/>
        <v>0.97671886363118721</v>
      </c>
      <c r="M106">
        <v>0.72135824009274196</v>
      </c>
      <c r="N106">
        <f t="shared" si="14"/>
        <v>0.25908436593170597</v>
      </c>
      <c r="O106">
        <f t="shared" si="15"/>
        <v>0.65538163595830512</v>
      </c>
    </row>
    <row r="107" spans="1:15" x14ac:dyDescent="0.2">
      <c r="B107">
        <f t="shared" si="16"/>
        <v>4.0000000000000004E-11</v>
      </c>
      <c r="C107">
        <v>8</v>
      </c>
      <c r="D107">
        <v>0.32508709314921203</v>
      </c>
      <c r="F107">
        <v>0.49538517132259302</v>
      </c>
      <c r="G107">
        <f t="shared" si="12"/>
        <v>3.311129716155703E-2</v>
      </c>
      <c r="H107">
        <f t="shared" si="13"/>
        <v>1.0098301607927442</v>
      </c>
      <c r="M107">
        <v>0.53759345201459197</v>
      </c>
      <c r="N107">
        <f t="shared" si="14"/>
        <v>7.5319577853555975E-2</v>
      </c>
      <c r="O107">
        <f t="shared" si="15"/>
        <v>0.73070121381186115</v>
      </c>
    </row>
    <row r="108" spans="1:15" x14ac:dyDescent="0.2">
      <c r="B108">
        <f t="shared" si="16"/>
        <v>4.5000000000000006E-11</v>
      </c>
      <c r="C108">
        <v>9</v>
      </c>
      <c r="D108">
        <v>0.35020898629235497</v>
      </c>
      <c r="F108">
        <v>0.56744902294061395</v>
      </c>
      <c r="G108">
        <f t="shared" si="12"/>
        <v>0.10517514877957795</v>
      </c>
      <c r="H108">
        <f t="shared" si="13"/>
        <v>1.1150053095723222</v>
      </c>
      <c r="M108">
        <v>0.57677133519564605</v>
      </c>
      <c r="N108">
        <f t="shared" si="14"/>
        <v>0.11449746103461006</v>
      </c>
      <c r="O108">
        <f t="shared" si="15"/>
        <v>0.84519867484647127</v>
      </c>
    </row>
    <row r="109" spans="1:15" x14ac:dyDescent="0.2">
      <c r="B109">
        <f t="shared" si="16"/>
        <v>5.0000000000000008E-11</v>
      </c>
      <c r="C109">
        <v>10</v>
      </c>
      <c r="D109">
        <v>0.40605516549666698</v>
      </c>
      <c r="F109">
        <v>0.59702512308175903</v>
      </c>
      <c r="G109">
        <f t="shared" si="12"/>
        <v>0.13475124892072304</v>
      </c>
      <c r="H109">
        <f t="shared" si="13"/>
        <v>1.2497565584930452</v>
      </c>
      <c r="M109">
        <v>0.59905196267769401</v>
      </c>
      <c r="N109">
        <f t="shared" si="14"/>
        <v>0.13677808851665801</v>
      </c>
      <c r="O109">
        <f t="shared" si="15"/>
        <v>0.98197676336312933</v>
      </c>
    </row>
    <row r="110" spans="1:15" x14ac:dyDescent="0.2">
      <c r="B110">
        <f t="shared" si="16"/>
        <v>5.5000000000000004E-11</v>
      </c>
      <c r="C110">
        <v>11</v>
      </c>
      <c r="D110">
        <v>0.45812451759307399</v>
      </c>
      <c r="E110" t="s">
        <v>72</v>
      </c>
      <c r="F110">
        <v>0.65125766205902402</v>
      </c>
      <c r="G110">
        <f t="shared" si="12"/>
        <v>0.18898378789798803</v>
      </c>
      <c r="H110">
        <f t="shared" si="13"/>
        <v>1.4387403463910333</v>
      </c>
      <c r="M110">
        <v>0.43564999697836598</v>
      </c>
      <c r="N110">
        <f t="shared" si="14"/>
        <v>-2.6623877182670008E-2</v>
      </c>
      <c r="O110">
        <f t="shared" si="15"/>
        <v>0.95535288618045933</v>
      </c>
    </row>
    <row r="111" spans="1:15" x14ac:dyDescent="0.2">
      <c r="B111">
        <f t="shared" si="16"/>
        <v>6E-11</v>
      </c>
      <c r="C111">
        <v>12</v>
      </c>
      <c r="D111">
        <v>0.42912200778567999</v>
      </c>
      <c r="F111">
        <v>0.51156011150974601</v>
      </c>
      <c r="G111">
        <f t="shared" si="12"/>
        <v>4.9286237348710016E-2</v>
      </c>
      <c r="H111">
        <f t="shared" si="13"/>
        <v>1.4880265837397433</v>
      </c>
      <c r="M111">
        <v>0.50035545548863702</v>
      </c>
      <c r="N111">
        <f t="shared" si="14"/>
        <v>3.8081581327601033E-2</v>
      </c>
      <c r="O111">
        <f t="shared" si="15"/>
        <v>0.99343446750806041</v>
      </c>
    </row>
    <row r="112" spans="1:15" x14ac:dyDescent="0.2">
      <c r="B112">
        <f t="shared" si="16"/>
        <v>6.5000000000000008E-11</v>
      </c>
      <c r="C112">
        <v>13</v>
      </c>
      <c r="D112">
        <v>0.39400675029933901</v>
      </c>
      <c r="F112">
        <v>0.65721952488674495</v>
      </c>
      <c r="G112">
        <f t="shared" si="12"/>
        <v>0.19494565072570896</v>
      </c>
      <c r="H112">
        <f t="shared" si="13"/>
        <v>1.6829722344654523</v>
      </c>
      <c r="M112">
        <v>0.59178197015044698</v>
      </c>
      <c r="N112">
        <f t="shared" si="14"/>
        <v>0.12950809598941099</v>
      </c>
      <c r="O112">
        <f t="shared" si="15"/>
        <v>1.1229425634974715</v>
      </c>
    </row>
    <row r="113" spans="2:15" x14ac:dyDescent="0.2">
      <c r="B113">
        <f t="shared" si="16"/>
        <v>7.0000000000000004E-11</v>
      </c>
      <c r="C113">
        <v>14</v>
      </c>
      <c r="D113">
        <v>0.42234680241818401</v>
      </c>
      <c r="F113">
        <v>0.48355945914348297</v>
      </c>
      <c r="G113">
        <f t="shared" si="12"/>
        <v>2.1285584982446981E-2</v>
      </c>
      <c r="H113">
        <f t="shared" si="13"/>
        <v>1.7042578194478992</v>
      </c>
      <c r="M113">
        <v>0.45179792388275603</v>
      </c>
      <c r="N113">
        <f t="shared" si="14"/>
        <v>-1.0475950278279966E-2</v>
      </c>
      <c r="O113">
        <f t="shared" si="15"/>
        <v>1.1124666132191914</v>
      </c>
    </row>
    <row r="114" spans="2:15" x14ac:dyDescent="0.2">
      <c r="B114">
        <f t="shared" si="16"/>
        <v>7.5000000000000012E-11</v>
      </c>
      <c r="C114">
        <v>15</v>
      </c>
      <c r="D114">
        <v>0.31541353857094401</v>
      </c>
      <c r="F114">
        <v>0.469064516034635</v>
      </c>
      <c r="G114">
        <f t="shared" si="12"/>
        <v>6.7906418735990126E-3</v>
      </c>
      <c r="H114">
        <f t="shared" si="13"/>
        <v>1.7110484613214982</v>
      </c>
      <c r="M114">
        <v>0.47686744183701701</v>
      </c>
      <c r="N114">
        <f t="shared" si="14"/>
        <v>1.4593567675981023E-2</v>
      </c>
      <c r="O114">
        <f t="shared" si="15"/>
        <v>1.1270601808951723</v>
      </c>
    </row>
    <row r="115" spans="2:15" x14ac:dyDescent="0.2">
      <c r="B115">
        <f t="shared" si="16"/>
        <v>8.0000000000000008E-11</v>
      </c>
      <c r="C115">
        <v>16</v>
      </c>
      <c r="D115">
        <v>0.401792320610452</v>
      </c>
      <c r="F115">
        <v>0.64783861703773005</v>
      </c>
      <c r="G115">
        <f t="shared" si="12"/>
        <v>0.18556474287669406</v>
      </c>
      <c r="H115">
        <f t="shared" si="13"/>
        <v>1.8966132041981922</v>
      </c>
      <c r="M115">
        <v>0.50158446330511197</v>
      </c>
      <c r="N115">
        <f t="shared" si="14"/>
        <v>3.931058914407598E-2</v>
      </c>
      <c r="O115">
        <f t="shared" si="15"/>
        <v>1.1663707700392483</v>
      </c>
    </row>
    <row r="116" spans="2:15" x14ac:dyDescent="0.2">
      <c r="B116">
        <f t="shared" si="16"/>
        <v>8.5000000000000004E-11</v>
      </c>
      <c r="C116">
        <v>17</v>
      </c>
      <c r="D116">
        <v>0.41334597594521999</v>
      </c>
      <c r="F116">
        <v>0.39600985701242403</v>
      </c>
      <c r="G116">
        <f t="shared" si="12"/>
        <v>-6.6264017148611964E-2</v>
      </c>
      <c r="H116">
        <f t="shared" si="13"/>
        <v>1.8303491870495803</v>
      </c>
      <c r="M116">
        <v>0.51091489627474196</v>
      </c>
      <c r="N116">
        <f t="shared" si="14"/>
        <v>4.8641022113705967E-2</v>
      </c>
      <c r="O116">
        <f t="shared" si="15"/>
        <v>1.2150117921529542</v>
      </c>
    </row>
    <row r="117" spans="2:15" x14ac:dyDescent="0.2">
      <c r="B117">
        <f t="shared" si="16"/>
        <v>9.0000000000000012E-11</v>
      </c>
      <c r="C117">
        <v>18</v>
      </c>
      <c r="D117">
        <v>0.43181051405597398</v>
      </c>
      <c r="F117">
        <v>0.43811017299696797</v>
      </c>
      <c r="G117">
        <f t="shared" si="12"/>
        <v>-2.4163701164068019E-2</v>
      </c>
      <c r="H117">
        <f t="shared" si="13"/>
        <v>1.8061854858855122</v>
      </c>
      <c r="M117">
        <v>0.57537956606918494</v>
      </c>
      <c r="N117">
        <f t="shared" ref="N117:N139" si="17">M117-$D$129</f>
        <v>0.11310569190814895</v>
      </c>
      <c r="O117">
        <f t="shared" si="15"/>
        <v>1.3281174840611032</v>
      </c>
    </row>
    <row r="118" spans="2:15" x14ac:dyDescent="0.2">
      <c r="B118">
        <f t="shared" si="16"/>
        <v>9.5000000000000008E-11</v>
      </c>
      <c r="C118">
        <v>19</v>
      </c>
      <c r="D118">
        <v>0.361740445914918</v>
      </c>
      <c r="F118">
        <v>0.49701456309063402</v>
      </c>
      <c r="G118">
        <f t="shared" si="12"/>
        <v>3.4740688929598029E-2</v>
      </c>
      <c r="H118">
        <f t="shared" si="13"/>
        <v>1.8409261748151102</v>
      </c>
      <c r="M118">
        <v>0.61380381551825103</v>
      </c>
      <c r="N118">
        <f t="shared" si="17"/>
        <v>0.15152994135721504</v>
      </c>
      <c r="O118">
        <f t="shared" si="15"/>
        <v>1.4796474254183183</v>
      </c>
    </row>
    <row r="119" spans="2:15" x14ac:dyDescent="0.2">
      <c r="B119">
        <f t="shared" si="16"/>
        <v>1.0000000000000002E-10</v>
      </c>
      <c r="C119">
        <v>20</v>
      </c>
      <c r="D119">
        <v>0.37267957167682803</v>
      </c>
      <c r="F119">
        <v>0.464110539063461</v>
      </c>
      <c r="G119">
        <f t="shared" si="12"/>
        <v>1.8366649024250115E-3</v>
      </c>
      <c r="H119">
        <f t="shared" si="13"/>
        <v>1.8427628397175353</v>
      </c>
      <c r="M119">
        <v>0.52585872351819896</v>
      </c>
      <c r="N119">
        <f t="shared" si="17"/>
        <v>6.3584849357162965E-2</v>
      </c>
      <c r="O119">
        <f t="shared" si="15"/>
        <v>1.5432322747754812</v>
      </c>
    </row>
    <row r="120" spans="2:15" x14ac:dyDescent="0.2">
      <c r="B120">
        <f t="shared" si="16"/>
        <v>1.0500000000000001E-10</v>
      </c>
      <c r="C120">
        <v>21</v>
      </c>
      <c r="D120">
        <v>0.41899133551233497</v>
      </c>
      <c r="E120" t="s">
        <v>73</v>
      </c>
      <c r="F120">
        <v>0.56352291335893401</v>
      </c>
      <c r="G120">
        <f t="shared" si="12"/>
        <v>0.10124903919789802</v>
      </c>
      <c r="H120">
        <f t="shared" si="13"/>
        <v>1.9440118789154333</v>
      </c>
      <c r="M120">
        <v>0.53232431018022597</v>
      </c>
      <c r="N120">
        <f t="shared" si="17"/>
        <v>7.0050436019189977E-2</v>
      </c>
      <c r="O120">
        <f t="shared" si="15"/>
        <v>1.6132827107946712</v>
      </c>
    </row>
    <row r="121" spans="2:15" x14ac:dyDescent="0.2">
      <c r="B121">
        <f t="shared" si="16"/>
        <v>1.1000000000000001E-10</v>
      </c>
      <c r="C121">
        <v>22</v>
      </c>
      <c r="D121">
        <v>0.38024655164755899</v>
      </c>
      <c r="F121">
        <v>0.47566835638981803</v>
      </c>
      <c r="G121">
        <f t="shared" si="12"/>
        <v>1.3394482228782034E-2</v>
      </c>
      <c r="H121">
        <f t="shared" si="13"/>
        <v>1.9574063611442152</v>
      </c>
      <c r="M121">
        <v>0.51339252848456296</v>
      </c>
      <c r="N121">
        <f t="shared" si="17"/>
        <v>5.1118654323526969E-2</v>
      </c>
      <c r="O121">
        <f t="shared" si="15"/>
        <v>1.6644013651181981</v>
      </c>
    </row>
    <row r="122" spans="2:15" x14ac:dyDescent="0.2">
      <c r="B122">
        <f t="shared" si="16"/>
        <v>1.1500000000000002E-10</v>
      </c>
      <c r="C122">
        <v>23</v>
      </c>
      <c r="D122">
        <v>0.387991772019804</v>
      </c>
      <c r="F122">
        <v>0.53084212350269999</v>
      </c>
      <c r="G122">
        <f t="shared" si="12"/>
        <v>6.8568249341664E-2</v>
      </c>
      <c r="H122">
        <f t="shared" si="13"/>
        <v>2.0259746104858793</v>
      </c>
      <c r="M122">
        <v>0.51063070478162198</v>
      </c>
      <c r="N122">
        <f t="shared" si="17"/>
        <v>4.8356830620585989E-2</v>
      </c>
      <c r="O122">
        <f t="shared" si="15"/>
        <v>1.7127581957387841</v>
      </c>
    </row>
    <row r="123" spans="2:15" x14ac:dyDescent="0.2">
      <c r="B123">
        <f t="shared" si="16"/>
        <v>1.2E-10</v>
      </c>
      <c r="C123">
        <v>24</v>
      </c>
      <c r="D123">
        <v>0.39869042053710901</v>
      </c>
      <c r="F123">
        <v>0.65357829931789002</v>
      </c>
      <c r="G123">
        <f t="shared" si="12"/>
        <v>0.19130442515685403</v>
      </c>
      <c r="H123">
        <f t="shared" si="13"/>
        <v>2.2172790356427332</v>
      </c>
      <c r="M123">
        <v>0.47249392033575</v>
      </c>
      <c r="N123">
        <f t="shared" si="17"/>
        <v>1.0220046174714004E-2</v>
      </c>
      <c r="O123">
        <f t="shared" si="15"/>
        <v>1.722978241913498</v>
      </c>
    </row>
    <row r="124" spans="2:15" x14ac:dyDescent="0.2">
      <c r="B124">
        <f t="shared" si="16"/>
        <v>1.2500000000000001E-10</v>
      </c>
      <c r="C124">
        <v>25</v>
      </c>
      <c r="D124">
        <v>0.47386468345280902</v>
      </c>
      <c r="F124">
        <v>0.52956497112815204</v>
      </c>
      <c r="G124">
        <f t="shared" si="12"/>
        <v>6.7291096967116049E-2</v>
      </c>
      <c r="H124">
        <f t="shared" si="13"/>
        <v>2.2845701326098493</v>
      </c>
      <c r="M124">
        <v>0.61069929013604396</v>
      </c>
      <c r="N124">
        <f t="shared" si="17"/>
        <v>0.14842541597500797</v>
      </c>
      <c r="O124">
        <f t="shared" si="15"/>
        <v>1.871403657888506</v>
      </c>
    </row>
    <row r="125" spans="2:15" x14ac:dyDescent="0.2">
      <c r="B125">
        <f t="shared" si="16"/>
        <v>1.3000000000000002E-10</v>
      </c>
      <c r="C125">
        <v>26</v>
      </c>
      <c r="D125">
        <v>0.40644086428842402</v>
      </c>
      <c r="F125">
        <v>0.56302562624032604</v>
      </c>
      <c r="G125">
        <f t="shared" si="12"/>
        <v>0.10075175207929005</v>
      </c>
      <c r="H125">
        <f t="shared" si="13"/>
        <v>2.3853218846891395</v>
      </c>
      <c r="M125">
        <v>0.482304833618452</v>
      </c>
      <c r="N125">
        <f t="shared" si="17"/>
        <v>2.0030959457416009E-2</v>
      </c>
      <c r="O125">
        <f t="shared" si="15"/>
        <v>1.891434617345922</v>
      </c>
    </row>
    <row r="126" spans="2:15" x14ac:dyDescent="0.2">
      <c r="B126">
        <f t="shared" si="16"/>
        <v>1.3500000000000002E-10</v>
      </c>
      <c r="C126">
        <v>27</v>
      </c>
      <c r="D126">
        <v>0.43913413222888797</v>
      </c>
      <c r="F126">
        <v>0.47615632956324999</v>
      </c>
      <c r="G126">
        <f t="shared" si="12"/>
        <v>1.3882455402214E-2</v>
      </c>
      <c r="H126">
        <f t="shared" si="13"/>
        <v>2.3992043400913534</v>
      </c>
      <c r="M126">
        <v>0.54082829275091504</v>
      </c>
      <c r="N126">
        <f t="shared" si="17"/>
        <v>7.8554418589879049E-2</v>
      </c>
      <c r="O126">
        <f t="shared" si="15"/>
        <v>1.969989035935801</v>
      </c>
    </row>
    <row r="127" spans="2:15" x14ac:dyDescent="0.2">
      <c r="B127">
        <f t="shared" si="16"/>
        <v>1.4000000000000001E-10</v>
      </c>
      <c r="C127">
        <v>28</v>
      </c>
      <c r="D127">
        <v>0.358858434474363</v>
      </c>
      <c r="F127">
        <v>0.54046611161796398</v>
      </c>
      <c r="G127">
        <f t="shared" si="12"/>
        <v>7.8192237456927993E-2</v>
      </c>
      <c r="H127">
        <f t="shared" si="13"/>
        <v>2.4773965775482814</v>
      </c>
      <c r="M127">
        <v>0.45522784057027199</v>
      </c>
      <c r="N127">
        <f t="shared" si="17"/>
        <v>-7.0460335907640004E-3</v>
      </c>
      <c r="O127">
        <f t="shared" si="15"/>
        <v>1.9629430023450369</v>
      </c>
    </row>
    <row r="128" spans="2:15" x14ac:dyDescent="0.2">
      <c r="B128">
        <f t="shared" si="16"/>
        <v>1.4500000000000002E-10</v>
      </c>
      <c r="C128">
        <v>29</v>
      </c>
      <c r="D128">
        <v>0.43598978664606602</v>
      </c>
      <c r="F128">
        <v>0.53095560490417004</v>
      </c>
      <c r="G128">
        <f t="shared" si="12"/>
        <v>6.8681730743134051E-2</v>
      </c>
      <c r="H128">
        <f t="shared" si="13"/>
        <v>2.5460783082914156</v>
      </c>
      <c r="M128">
        <v>0.51580402931805402</v>
      </c>
      <c r="N128">
        <f t="shared" si="17"/>
        <v>5.3530155157018033E-2</v>
      </c>
      <c r="O128">
        <f t="shared" si="15"/>
        <v>2.0164731575020549</v>
      </c>
    </row>
    <row r="129" spans="2:15" x14ac:dyDescent="0.2">
      <c r="B129">
        <f t="shared" si="16"/>
        <v>1.5000000000000002E-10</v>
      </c>
      <c r="C129">
        <v>30</v>
      </c>
      <c r="D129">
        <v>0.46227387416103599</v>
      </c>
      <c r="F129">
        <v>0.40193889583443898</v>
      </c>
      <c r="G129">
        <f t="shared" si="12"/>
        <v>-6.0334978326597011E-2</v>
      </c>
      <c r="H129">
        <f t="shared" si="13"/>
        <v>2.4857433299648184</v>
      </c>
      <c r="M129">
        <v>0.45643164292081101</v>
      </c>
      <c r="N129">
        <f t="shared" si="17"/>
        <v>-5.8422312402249821E-3</v>
      </c>
      <c r="O129">
        <f t="shared" si="15"/>
        <v>2.0106309262618298</v>
      </c>
    </row>
    <row r="130" spans="2:15" x14ac:dyDescent="0.2">
      <c r="B130">
        <f t="shared" si="16"/>
        <v>1.5500000000000001E-10</v>
      </c>
      <c r="C130">
        <v>31</v>
      </c>
      <c r="D130">
        <v>0.444409208360448</v>
      </c>
      <c r="F130">
        <v>0.50177536383390198</v>
      </c>
      <c r="G130">
        <f t="shared" si="12"/>
        <v>3.9501489672865986E-2</v>
      </c>
      <c r="H130">
        <f t="shared" si="13"/>
        <v>2.5252448196376842</v>
      </c>
      <c r="M130">
        <v>0.493657049432904</v>
      </c>
      <c r="N130">
        <f t="shared" si="17"/>
        <v>3.1383175271868013E-2</v>
      </c>
      <c r="O130">
        <f t="shared" si="15"/>
        <v>2.0420141015336979</v>
      </c>
    </row>
    <row r="131" spans="2:15" x14ac:dyDescent="0.2">
      <c r="B131">
        <f t="shared" si="16"/>
        <v>1.6000000000000002E-10</v>
      </c>
      <c r="C131">
        <v>32</v>
      </c>
      <c r="D131">
        <v>0.38551355787071001</v>
      </c>
      <c r="F131">
        <v>0.34395402880762399</v>
      </c>
      <c r="G131">
        <f t="shared" si="12"/>
        <v>-0.118319845353412</v>
      </c>
      <c r="H131">
        <f t="shared" si="13"/>
        <v>2.406924974284272</v>
      </c>
      <c r="M131">
        <v>0.53375891057171698</v>
      </c>
      <c r="N131">
        <f t="shared" si="17"/>
        <v>7.1485036410680991E-2</v>
      </c>
      <c r="O131">
        <f t="shared" si="15"/>
        <v>2.113499137944379</v>
      </c>
    </row>
    <row r="132" spans="2:15" x14ac:dyDescent="0.2">
      <c r="B132">
        <f t="shared" si="16"/>
        <v>1.6500000000000002E-10</v>
      </c>
      <c r="C132">
        <v>33</v>
      </c>
      <c r="D132">
        <v>0.541411320621911</v>
      </c>
      <c r="F132">
        <v>0.40529247986611999</v>
      </c>
      <c r="G132">
        <f t="shared" si="12"/>
        <v>-5.6981394294915999E-2</v>
      </c>
      <c r="H132">
        <f t="shared" si="13"/>
        <v>2.3499435799893558</v>
      </c>
      <c r="M132">
        <v>0.57707690545901802</v>
      </c>
      <c r="N132">
        <f t="shared" si="17"/>
        <v>0.11480303129798203</v>
      </c>
      <c r="O132">
        <f t="shared" si="15"/>
        <v>2.2283021692423612</v>
      </c>
    </row>
    <row r="133" spans="2:15" x14ac:dyDescent="0.2">
      <c r="B133">
        <f t="shared" si="16"/>
        <v>1.7000000000000001E-10</v>
      </c>
      <c r="C133">
        <v>34</v>
      </c>
      <c r="D133">
        <v>0.49783125821608998</v>
      </c>
      <c r="F133">
        <v>0.4433408846861</v>
      </c>
      <c r="G133">
        <f t="shared" si="12"/>
        <v>-1.8932989474935991E-2</v>
      </c>
      <c r="H133">
        <f t="shared" si="13"/>
        <v>2.3310105905144196</v>
      </c>
      <c r="M133">
        <v>0.59614044653722997</v>
      </c>
      <c r="N133">
        <f t="shared" si="17"/>
        <v>0.13386657237619398</v>
      </c>
      <c r="O133">
        <f t="shared" si="15"/>
        <v>2.3621687416185551</v>
      </c>
    </row>
    <row r="134" spans="2:15" x14ac:dyDescent="0.2">
      <c r="B134">
        <f t="shared" si="16"/>
        <v>1.7500000000000002E-10</v>
      </c>
      <c r="C134">
        <v>35</v>
      </c>
      <c r="D134">
        <v>0.51655527791963596</v>
      </c>
      <c r="F134">
        <v>0.66381766189756697</v>
      </c>
      <c r="G134">
        <f t="shared" si="12"/>
        <v>0.20154378773653098</v>
      </c>
      <c r="H134">
        <f t="shared" si="13"/>
        <v>2.5325543782509508</v>
      </c>
      <c r="M134">
        <v>0.54630161026926205</v>
      </c>
      <c r="N134">
        <f t="shared" si="17"/>
        <v>8.4027736108226059E-2</v>
      </c>
      <c r="O134">
        <f t="shared" si="15"/>
        <v>2.4461964777267813</v>
      </c>
    </row>
    <row r="135" spans="2:15" x14ac:dyDescent="0.2">
      <c r="B135">
        <f t="shared" si="16"/>
        <v>1.8000000000000002E-10</v>
      </c>
      <c r="C135">
        <v>36</v>
      </c>
      <c r="D135">
        <v>0.41627472863014803</v>
      </c>
      <c r="F135">
        <v>0.44285332256473198</v>
      </c>
      <c r="G135">
        <f t="shared" si="12"/>
        <v>-1.9420551596304014E-2</v>
      </c>
      <c r="H135">
        <f t="shared" si="13"/>
        <v>2.5131338266546468</v>
      </c>
      <c r="M135">
        <v>0.51641946561093199</v>
      </c>
      <c r="N135">
        <f t="shared" si="17"/>
        <v>5.4145591449896002E-2</v>
      </c>
      <c r="O135">
        <f t="shared" si="15"/>
        <v>2.5003420691766771</v>
      </c>
    </row>
    <row r="136" spans="2:15" x14ac:dyDescent="0.2">
      <c r="B136">
        <f t="shared" si="16"/>
        <v>1.8500000000000001E-10</v>
      </c>
      <c r="C136">
        <v>37</v>
      </c>
      <c r="D136">
        <v>0.45190068112848403</v>
      </c>
      <c r="F136">
        <v>0.50751169132071206</v>
      </c>
      <c r="G136">
        <f t="shared" si="12"/>
        <v>4.5237817159676064E-2</v>
      </c>
      <c r="H136">
        <f t="shared" si="13"/>
        <v>2.5583716438143229</v>
      </c>
      <c r="M136">
        <v>0.50891891222503105</v>
      </c>
      <c r="N136">
        <f t="shared" si="17"/>
        <v>4.6645038063995059E-2</v>
      </c>
      <c r="O136">
        <f t="shared" si="15"/>
        <v>2.546987107240672</v>
      </c>
    </row>
    <row r="137" spans="2:15" x14ac:dyDescent="0.2">
      <c r="B137">
        <f t="shared" si="16"/>
        <v>1.9000000000000002E-10</v>
      </c>
      <c r="C137">
        <v>38</v>
      </c>
      <c r="D137">
        <v>0.40439570932112201</v>
      </c>
      <c r="F137">
        <v>0.43019756115497099</v>
      </c>
      <c r="G137">
        <f t="shared" si="12"/>
        <v>-3.2076313006065005E-2</v>
      </c>
      <c r="H137">
        <f t="shared" si="13"/>
        <v>2.5262953308082579</v>
      </c>
      <c r="M137">
        <v>0.51730305172977997</v>
      </c>
      <c r="N137">
        <f t="shared" si="17"/>
        <v>5.5029177568743981E-2</v>
      </c>
      <c r="O137">
        <f t="shared" si="15"/>
        <v>2.6020162848094159</v>
      </c>
    </row>
    <row r="138" spans="2:15" x14ac:dyDescent="0.2">
      <c r="B138">
        <f t="shared" si="16"/>
        <v>1.9500000000000002E-10</v>
      </c>
      <c r="C138">
        <v>39</v>
      </c>
      <c r="D138">
        <v>0.45458769464715298</v>
      </c>
      <c r="F138">
        <v>0.41497189721421102</v>
      </c>
      <c r="G138">
        <f t="shared" si="12"/>
        <v>-4.7301976946824975E-2</v>
      </c>
      <c r="H138">
        <f t="shared" si="13"/>
        <v>2.478993353861433</v>
      </c>
      <c r="M138">
        <v>0.47063783906241202</v>
      </c>
      <c r="N138">
        <f t="shared" si="17"/>
        <v>8.3639649013760309E-3</v>
      </c>
      <c r="O138">
        <f t="shared" si="15"/>
        <v>2.6103802497107917</v>
      </c>
    </row>
    <row r="139" spans="2:15" x14ac:dyDescent="0.2">
      <c r="B139">
        <f t="shared" si="16"/>
        <v>2.0000000000000003E-10</v>
      </c>
      <c r="C139">
        <v>40</v>
      </c>
      <c r="D139">
        <v>0.40637925318371698</v>
      </c>
      <c r="F139">
        <v>0.43617092221269399</v>
      </c>
      <c r="G139">
        <f t="shared" si="12"/>
        <v>-2.6102951948342001E-2</v>
      </c>
      <c r="H139">
        <f t="shared" si="13"/>
        <v>2.4528904019130913</v>
      </c>
      <c r="M139">
        <v>0.60136515536595103</v>
      </c>
      <c r="N139">
        <f t="shared" si="17"/>
        <v>0.13909128120491504</v>
      </c>
      <c r="O139">
        <f t="shared" si="15"/>
        <v>2.7494715309157067</v>
      </c>
    </row>
    <row r="141" spans="2:15" x14ac:dyDescent="0.2">
      <c r="B141" t="s">
        <v>46</v>
      </c>
      <c r="C141" t="s">
        <v>0</v>
      </c>
      <c r="D141">
        <f>AVERAGE(D100:D129)</f>
        <v>0.40268073199406645</v>
      </c>
      <c r="F141">
        <f>AVERAGE(F100:F139)</f>
        <v>0.52359613420886331</v>
      </c>
      <c r="G141">
        <f>AVERAGE(G100:G139)</f>
        <v>6.132226004782728E-2</v>
      </c>
      <c r="M141">
        <f>AVERAGE(M100:M139)</f>
        <v>0.53101066243392858</v>
      </c>
      <c r="N141">
        <f>AVERAGE(N100:N139)</f>
        <v>6.8736788272892674E-2</v>
      </c>
    </row>
    <row r="142" spans="2:15" x14ac:dyDescent="0.2">
      <c r="B142">
        <f>(0.0000000000000025)*2000</f>
        <v>4.9999999999999997E-12</v>
      </c>
      <c r="G142">
        <f>G141/B142/6*(10^-20)</f>
        <v>2.0440753349275761E-11</v>
      </c>
      <c r="N142">
        <f>N141/B142/6*(10^-20)</f>
        <v>2.2912262757630891E-11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DED6-74F1-104B-9A63-91A467F5004D}">
  <dimension ref="A2:T141"/>
  <sheetViews>
    <sheetView topLeftCell="A94" workbookViewId="0">
      <selection activeCell="A96" sqref="A96:N141"/>
    </sheetView>
  </sheetViews>
  <sheetFormatPr baseColWidth="10" defaultRowHeight="16" x14ac:dyDescent="0.2"/>
  <cols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2760.4969499520003</v>
      </c>
      <c r="I2" t="s">
        <v>7</v>
      </c>
      <c r="J2">
        <f>-H2*(2*(0.000475)*H2-2.99)</f>
        <v>1014.5596401969001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-1383.8899834333333</v>
      </c>
      <c r="E3">
        <v>34.704856666666728</v>
      </c>
      <c r="G3" t="s">
        <v>4</v>
      </c>
      <c r="H3">
        <f>(H2^(1/3))/4</f>
        <v>3.5069999999999997</v>
      </c>
      <c r="J3">
        <f>J2/10</f>
        <v>101.45596401969001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-1383.6118501666667</v>
      </c>
      <c r="E4">
        <v>24.652833333333334</v>
      </c>
      <c r="H4">
        <f>J3</f>
        <v>101.45596401969001</v>
      </c>
    </row>
    <row r="5" spans="2:11" x14ac:dyDescent="0.2">
      <c r="B5" s="2">
        <f t="shared" si="0"/>
        <v>2720.5471360000006</v>
      </c>
      <c r="C5" s="2">
        <v>3.49</v>
      </c>
      <c r="D5" s="2">
        <v>-1383.6010774666668</v>
      </c>
      <c r="E5" s="2">
        <v>14.747279999999998</v>
      </c>
    </row>
    <row r="6" spans="2:11" x14ac:dyDescent="0.2">
      <c r="B6">
        <f t="shared" si="0"/>
        <v>2744</v>
      </c>
      <c r="C6">
        <v>3.5</v>
      </c>
      <c r="D6">
        <v>-1382.9433928333335</v>
      </c>
      <c r="E6">
        <v>5.2839099999999961</v>
      </c>
    </row>
    <row r="7" spans="2:11" x14ac:dyDescent="0.2">
      <c r="B7">
        <f t="shared" si="0"/>
        <v>2767.5872639999993</v>
      </c>
      <c r="C7">
        <v>3.51</v>
      </c>
      <c r="D7">
        <v>-1382.5876490333333</v>
      </c>
      <c r="E7">
        <v>-2.9059766666666662</v>
      </c>
    </row>
    <row r="8" spans="2:11" x14ac:dyDescent="0.2">
      <c r="B8">
        <f t="shared" si="0"/>
        <v>2791.3093119999999</v>
      </c>
      <c r="C8">
        <v>3.52</v>
      </c>
      <c r="D8">
        <v>-1381.4105322000003</v>
      </c>
      <c r="E8">
        <v>-11.234646666666663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-1380.9810897999998</v>
      </c>
      <c r="E9">
        <v>-19.307833333333331</v>
      </c>
      <c r="G9" t="s">
        <v>2</v>
      </c>
    </row>
    <row r="10" spans="2:11" x14ac:dyDescent="0.2">
      <c r="B10">
        <f t="shared" si="0"/>
        <v>2760.4969499520003</v>
      </c>
      <c r="C10">
        <v>3.5070000000000001</v>
      </c>
      <c r="D10">
        <v>-1382.444699934</v>
      </c>
      <c r="E10">
        <v>-0.4280562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7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3.5070000000000001</v>
      </c>
    </row>
    <row r="19" spans="2:17" x14ac:dyDescent="0.2">
      <c r="C19">
        <v>-1384.5560917</v>
      </c>
      <c r="D19">
        <v>33.493570000000098</v>
      </c>
      <c r="E19">
        <v>-1384.0275878</v>
      </c>
      <c r="F19">
        <v>24.176490000000001</v>
      </c>
      <c r="G19">
        <v>-1383.3212704</v>
      </c>
      <c r="H19">
        <v>15.58666</v>
      </c>
      <c r="I19">
        <v>-1383.1410982</v>
      </c>
      <c r="J19">
        <v>4.3957799999999896</v>
      </c>
      <c r="K19">
        <v>-1382.6403542999999</v>
      </c>
      <c r="L19">
        <v>-1.93238</v>
      </c>
      <c r="M19">
        <v>-1381.8538579000001</v>
      </c>
      <c r="N19">
        <v>-12.32156</v>
      </c>
      <c r="O19">
        <v>-1381.3110257999999</v>
      </c>
      <c r="P19">
        <v>-19.349620000000002</v>
      </c>
    </row>
    <row r="20" spans="2:17" x14ac:dyDescent="0.2">
      <c r="C20">
        <v>-1383.4963132</v>
      </c>
      <c r="D20">
        <v>35.065420000000103</v>
      </c>
      <c r="E20">
        <v>-1383.3207932</v>
      </c>
      <c r="F20">
        <v>24.608529999999998</v>
      </c>
      <c r="G20" s="1">
        <v>-1383.8767358</v>
      </c>
      <c r="H20" s="2">
        <v>14.23414</v>
      </c>
      <c r="I20">
        <v>-1382.7850572</v>
      </c>
      <c r="J20">
        <v>5.944</v>
      </c>
      <c r="K20">
        <v>-1383.3834925000001</v>
      </c>
      <c r="L20">
        <v>-3.5448</v>
      </c>
      <c r="M20">
        <v>-1381.3700349999999</v>
      </c>
      <c r="N20">
        <v>-11.82682</v>
      </c>
      <c r="O20">
        <v>-1381.1335243000001</v>
      </c>
      <c r="P20">
        <v>-19.776540000000001</v>
      </c>
    </row>
    <row r="21" spans="2:17" x14ac:dyDescent="0.2">
      <c r="C21" s="1">
        <v>-1383.6175453999999</v>
      </c>
      <c r="D21" s="2">
        <v>35.555579999999999</v>
      </c>
      <c r="E21">
        <v>-1383.4871694999999</v>
      </c>
      <c r="F21">
        <v>25.173480000000001</v>
      </c>
      <c r="G21" s="1">
        <v>-1383.6052262000001</v>
      </c>
      <c r="H21" s="2">
        <v>14.42104</v>
      </c>
      <c r="I21">
        <v>-1382.9040230999999</v>
      </c>
      <c r="J21">
        <v>5.5119499999999997</v>
      </c>
      <c r="K21">
        <v>-1381.7391003</v>
      </c>
      <c r="L21">
        <v>-3.2407499999999998</v>
      </c>
      <c r="M21">
        <v>-1381.0077037000001</v>
      </c>
      <c r="N21">
        <v>-9.5555599999999892</v>
      </c>
      <c r="O21">
        <v>-1380.4987192999999</v>
      </c>
      <c r="P21">
        <v>-18.797339999999998</v>
      </c>
    </row>
    <row r="22" spans="2:17" x14ac:dyDescent="0.2">
      <c r="G22" s="1"/>
      <c r="H22" s="2"/>
    </row>
    <row r="23" spans="2:17" x14ac:dyDescent="0.2">
      <c r="G23" s="1"/>
      <c r="H23" s="2"/>
    </row>
    <row r="24" spans="2:17" x14ac:dyDescent="0.2">
      <c r="G24" s="1"/>
      <c r="H24" s="2"/>
    </row>
    <row r="25" spans="2:17" x14ac:dyDescent="0.2">
      <c r="G25" s="1"/>
      <c r="H25" s="2"/>
    </row>
    <row r="26" spans="2:17" x14ac:dyDescent="0.2">
      <c r="G26" s="1"/>
      <c r="H26" s="2"/>
    </row>
    <row r="27" spans="2:17" x14ac:dyDescent="0.2">
      <c r="G27" s="1"/>
      <c r="H27" s="2"/>
    </row>
    <row r="28" spans="2:17" x14ac:dyDescent="0.2">
      <c r="G28" s="1"/>
      <c r="H28" s="2"/>
    </row>
    <row r="30" spans="2:17" x14ac:dyDescent="0.2">
      <c r="B30" t="s">
        <v>0</v>
      </c>
      <c r="C30">
        <f t="shared" ref="C30:P30" si="1">AVERAGE(C19:C28)</f>
        <v>-1383.8899834333333</v>
      </c>
      <c r="D30">
        <f t="shared" si="1"/>
        <v>34.704856666666728</v>
      </c>
      <c r="E30">
        <f t="shared" si="1"/>
        <v>-1383.6118501666667</v>
      </c>
      <c r="F30">
        <f t="shared" si="1"/>
        <v>24.652833333333334</v>
      </c>
      <c r="G30">
        <f t="shared" si="1"/>
        <v>-1383.6010774666668</v>
      </c>
      <c r="H30">
        <f t="shared" si="1"/>
        <v>14.747279999999998</v>
      </c>
      <c r="I30">
        <f t="shared" si="1"/>
        <v>-1382.9433928333335</v>
      </c>
      <c r="J30">
        <f t="shared" si="1"/>
        <v>5.2839099999999961</v>
      </c>
      <c r="K30">
        <f t="shared" si="1"/>
        <v>-1382.5876490333333</v>
      </c>
      <c r="L30">
        <f t="shared" si="1"/>
        <v>-2.9059766666666662</v>
      </c>
      <c r="M30">
        <f t="shared" si="1"/>
        <v>-1381.4105322000003</v>
      </c>
      <c r="N30">
        <f t="shared" si="1"/>
        <v>-11.234646666666663</v>
      </c>
      <c r="O30">
        <f>AVERAGE(O19:O28)</f>
        <v>-1380.9810897999998</v>
      </c>
      <c r="P30">
        <f t="shared" si="1"/>
        <v>-19.307833333333331</v>
      </c>
    </row>
    <row r="31" spans="2:17" x14ac:dyDescent="0.2">
      <c r="B31" t="s">
        <v>1</v>
      </c>
      <c r="C31">
        <f>STDEV(C19:C28)/SQRT(COUNT(C19:C28))</f>
        <v>0.33488778158784643</v>
      </c>
      <c r="E31">
        <f>STDEV(E19:E28)/SQRT(COUNT(E19:E28))</f>
        <v>0.21334526252659136</v>
      </c>
      <c r="G31">
        <f>STDEV(G19:G28)/SQRT(COUNT(G19:G28))</f>
        <v>0.1603624661410252</v>
      </c>
      <c r="I31">
        <f>STDEV(I19:I28)/SQRT(COUNT(I19:I28))</f>
        <v>0.10464826857511368</v>
      </c>
      <c r="K31">
        <f>STDEV(K19:K28)/SQRT(COUNT(K19:K28))</f>
        <v>0.47542605829090245</v>
      </c>
      <c r="M31">
        <f>STDEV(M19:M28)/SQRT(COUNT(M19:M28))</f>
        <v>0.24510150954947729</v>
      </c>
      <c r="O31">
        <f>STDEV(O19:O28)/SQRT(COUNT(O19:O28))</f>
        <v>0.24656822590530197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0.627928805307855</v>
      </c>
      <c r="F37">
        <v>0.70722647628073099</v>
      </c>
      <c r="G37">
        <f>F37-$D$88</f>
        <v>0.11571630645476338</v>
      </c>
      <c r="H37">
        <f>H36+G37</f>
        <v>0.11571630645476338</v>
      </c>
      <c r="L37">
        <v>1.04745977443177</v>
      </c>
      <c r="M37">
        <f>L37-$D$88</f>
        <v>0.45594960460580236</v>
      </c>
      <c r="N37">
        <f>N36+M37</f>
        <v>0.45594960460580236</v>
      </c>
      <c r="P37">
        <v>-1382.2739016</v>
      </c>
      <c r="Q37">
        <v>-0.10433000000000001</v>
      </c>
      <c r="R37">
        <v>-1392.9161231999999</v>
      </c>
      <c r="T37">
        <v>-1369.5042501</v>
      </c>
    </row>
    <row r="38" spans="1:20" x14ac:dyDescent="0.2">
      <c r="B38">
        <f>$B$37*C38</f>
        <v>1.0000000000000001E-11</v>
      </c>
      <c r="C38">
        <v>2</v>
      </c>
      <c r="D38">
        <v>0.53229994149172299</v>
      </c>
      <c r="F38">
        <v>0.779598309021448</v>
      </c>
      <c r="G38">
        <f t="shared" ref="G38:G85" si="2">F38-$D$88</f>
        <v>0.1880881391954804</v>
      </c>
      <c r="H38">
        <f t="shared" ref="H38:H41" si="3">H37+G38</f>
        <v>0.30380444565024378</v>
      </c>
      <c r="L38">
        <v>1.0457195940264401</v>
      </c>
      <c r="M38">
        <f>L38-$D$88</f>
        <v>0.4542094242004725</v>
      </c>
      <c r="N38">
        <f>N37+M38</f>
        <v>0.91015902880627486</v>
      </c>
      <c r="P38">
        <v>-1382.0327956000001</v>
      </c>
      <c r="Q38">
        <v>0.21053000000000099</v>
      </c>
      <c r="R38">
        <v>-1393.3274770999999</v>
      </c>
      <c r="T38">
        <v>-1370.7565337000001</v>
      </c>
    </row>
    <row r="39" spans="1:20" x14ac:dyDescent="0.2">
      <c r="B39">
        <f t="shared" ref="B39:B40" si="4">$B$37*C39</f>
        <v>1.5E-11</v>
      </c>
      <c r="C39">
        <v>3</v>
      </c>
      <c r="D39">
        <v>0.60043704363563399</v>
      </c>
      <c r="F39">
        <v>0.61903622345908704</v>
      </c>
      <c r="G39">
        <f t="shared" si="2"/>
        <v>2.7526053633119441E-2</v>
      </c>
      <c r="H39">
        <f t="shared" si="3"/>
        <v>0.33133049928336322</v>
      </c>
      <c r="L39">
        <v>1.29117613515078</v>
      </c>
      <c r="M39">
        <f t="shared" ref="M39:M40" si="5">L39-$D$88</f>
        <v>0.6996659653248124</v>
      </c>
      <c r="N39">
        <f t="shared" ref="N39:N40" si="6">N38+M39</f>
        <v>1.6098249941310874</v>
      </c>
      <c r="P39">
        <v>-1382.1795133999999</v>
      </c>
      <c r="Q39">
        <v>-0.30223</v>
      </c>
      <c r="R39">
        <v>-1393.5545136999999</v>
      </c>
      <c r="T39">
        <v>-1370.1460542</v>
      </c>
    </row>
    <row r="40" spans="1:20" x14ac:dyDescent="0.2">
      <c r="B40">
        <f t="shared" si="4"/>
        <v>2.0000000000000002E-11</v>
      </c>
      <c r="C40">
        <v>4</v>
      </c>
      <c r="D40">
        <v>0.69450292202459496</v>
      </c>
      <c r="F40">
        <v>0.69858157615831196</v>
      </c>
      <c r="G40">
        <f t="shared" si="2"/>
        <v>0.10707140633234435</v>
      </c>
      <c r="H40">
        <f t="shared" si="3"/>
        <v>0.43840190561570758</v>
      </c>
      <c r="L40">
        <v>0.95491878125880503</v>
      </c>
      <c r="M40">
        <f t="shared" si="5"/>
        <v>0.36340861143283743</v>
      </c>
      <c r="N40">
        <f t="shared" si="6"/>
        <v>1.9732336055639248</v>
      </c>
      <c r="P40">
        <v>-1381.8099844999999</v>
      </c>
      <c r="Q40">
        <v>1.1095699999999999</v>
      </c>
      <c r="R40">
        <v>-1392.7426814999999</v>
      </c>
      <c r="T40">
        <v>-1369.8646945999999</v>
      </c>
    </row>
    <row r="41" spans="1:20" x14ac:dyDescent="0.2">
      <c r="C41">
        <v>5</v>
      </c>
      <c r="D41">
        <v>0.50498998688800401</v>
      </c>
      <c r="F41">
        <v>0.75524557565261397</v>
      </c>
      <c r="G41">
        <f t="shared" si="2"/>
        <v>0.16373540582664636</v>
      </c>
      <c r="H41">
        <f t="shared" si="3"/>
        <v>0.60213731144235394</v>
      </c>
      <c r="L41">
        <v>0.67170229597720299</v>
      </c>
      <c r="M41">
        <f t="shared" ref="M41:M86" si="7">L41-$D$88</f>
        <v>8.0192126151235388E-2</v>
      </c>
      <c r="N41">
        <f t="shared" ref="N41:N86" si="8">N40+M41</f>
        <v>2.0534257317151603</v>
      </c>
      <c r="P41">
        <v>-1382.4534524999999</v>
      </c>
      <c r="Q41">
        <v>-7.6200000000000406E-2</v>
      </c>
      <c r="R41">
        <v>-1393.4159287</v>
      </c>
      <c r="T41">
        <v>-1369.7680253000001</v>
      </c>
    </row>
    <row r="42" spans="1:20" x14ac:dyDescent="0.2">
      <c r="C42">
        <v>6</v>
      </c>
      <c r="D42">
        <v>0.59670372551550899</v>
      </c>
      <c r="F42">
        <v>0.72733598496530905</v>
      </c>
      <c r="G42">
        <f t="shared" si="2"/>
        <v>0.13582581513934144</v>
      </c>
      <c r="H42">
        <f t="shared" ref="H42:H85" si="9">H41+G42</f>
        <v>0.73796312658169538</v>
      </c>
      <c r="L42">
        <v>1.10073773403224</v>
      </c>
      <c r="M42">
        <f t="shared" si="7"/>
        <v>0.50922756420627235</v>
      </c>
      <c r="N42">
        <f t="shared" si="8"/>
        <v>2.5626532959214328</v>
      </c>
      <c r="P42">
        <v>-1382.5903526</v>
      </c>
      <c r="Q42">
        <v>-1.02722</v>
      </c>
      <c r="R42">
        <v>-1392.6332870000001</v>
      </c>
      <c r="T42">
        <v>-1370.1740655999999</v>
      </c>
    </row>
    <row r="43" spans="1:20" x14ac:dyDescent="0.2">
      <c r="C43">
        <v>7</v>
      </c>
      <c r="D43">
        <v>0.57194404678640198</v>
      </c>
      <c r="F43">
        <v>0.67338709444405498</v>
      </c>
      <c r="G43">
        <f t="shared" si="2"/>
        <v>8.1876924618087377E-2</v>
      </c>
      <c r="H43">
        <f t="shared" si="9"/>
        <v>0.81984005119978276</v>
      </c>
      <c r="L43">
        <v>0.83682027489623101</v>
      </c>
      <c r="M43">
        <f t="shared" si="7"/>
        <v>0.24531010507026341</v>
      </c>
      <c r="N43">
        <f t="shared" si="8"/>
        <v>2.8079634009916963</v>
      </c>
      <c r="P43">
        <v>-1382.1744848999999</v>
      </c>
      <c r="Q43">
        <v>0.95335999999999999</v>
      </c>
      <c r="R43">
        <v>-1393.4673974</v>
      </c>
      <c r="T43">
        <v>-1370.3070306</v>
      </c>
    </row>
    <row r="44" spans="1:20" x14ac:dyDescent="0.2">
      <c r="C44">
        <v>8</v>
      </c>
      <c r="D44">
        <v>0.59306491656550198</v>
      </c>
      <c r="F44">
        <v>0.73017772598340003</v>
      </c>
      <c r="G44">
        <f t="shared" si="2"/>
        <v>0.13866755615743243</v>
      </c>
      <c r="H44">
        <f t="shared" si="9"/>
        <v>0.95850760735721519</v>
      </c>
      <c r="L44">
        <v>1.1821517417036</v>
      </c>
      <c r="M44">
        <f t="shared" si="7"/>
        <v>0.59064157187763244</v>
      </c>
      <c r="N44">
        <f t="shared" si="8"/>
        <v>3.3986049728693288</v>
      </c>
      <c r="P44">
        <v>-1382.2694819000001</v>
      </c>
      <c r="Q44">
        <v>-0.30681999999999998</v>
      </c>
      <c r="R44">
        <v>-1393.2421485</v>
      </c>
      <c r="T44">
        <v>-1370.5654402</v>
      </c>
    </row>
    <row r="45" spans="1:20" x14ac:dyDescent="0.2">
      <c r="C45">
        <v>9</v>
      </c>
      <c r="D45">
        <v>0.57278397347031096</v>
      </c>
      <c r="F45">
        <v>0.60466203195980295</v>
      </c>
      <c r="G45">
        <f t="shared" si="2"/>
        <v>1.3151862133835346E-2</v>
      </c>
      <c r="H45">
        <f t="shared" si="9"/>
        <v>0.97165946949105053</v>
      </c>
      <c r="L45">
        <v>0.85291420311909405</v>
      </c>
      <c r="M45">
        <f t="shared" si="7"/>
        <v>0.26140403329312645</v>
      </c>
      <c r="N45">
        <f t="shared" si="8"/>
        <v>3.6600090061624551</v>
      </c>
      <c r="P45">
        <v>-1382.3073515000001</v>
      </c>
      <c r="Q45">
        <v>-0.30895</v>
      </c>
      <c r="R45">
        <v>-1393.0872340000001</v>
      </c>
      <c r="T45">
        <v>-1368.6600627</v>
      </c>
    </row>
    <row r="46" spans="1:20" x14ac:dyDescent="0.2">
      <c r="C46">
        <v>10</v>
      </c>
      <c r="D46">
        <v>0.608298128771812</v>
      </c>
      <c r="F46">
        <v>0.65131795878385002</v>
      </c>
      <c r="G46">
        <f t="shared" si="2"/>
        <v>5.9807788957882413E-2</v>
      </c>
      <c r="H46">
        <f t="shared" si="9"/>
        <v>1.0314672584489331</v>
      </c>
      <c r="L46">
        <v>0.77632162184495701</v>
      </c>
      <c r="M46">
        <f t="shared" si="7"/>
        <v>0.18481145201898941</v>
      </c>
      <c r="N46">
        <f t="shared" si="8"/>
        <v>3.8448204581814442</v>
      </c>
      <c r="P46">
        <v>-1382.3909326</v>
      </c>
      <c r="Q46">
        <v>-1.1237600000000001</v>
      </c>
      <c r="R46">
        <v>-1393.1323944000001</v>
      </c>
      <c r="T46">
        <v>-1369.4510622</v>
      </c>
    </row>
    <row r="47" spans="1:20" x14ac:dyDescent="0.2">
      <c r="D47">
        <v>0.62039708411174099</v>
      </c>
      <c r="F47">
        <v>0.71215335199940799</v>
      </c>
      <c r="G47">
        <f t="shared" si="2"/>
        <v>0.12064318217344039</v>
      </c>
      <c r="H47">
        <f t="shared" si="9"/>
        <v>1.1521104406223734</v>
      </c>
      <c r="L47">
        <v>1.08626688080913</v>
      </c>
      <c r="M47">
        <f t="shared" si="7"/>
        <v>0.49475671098316243</v>
      </c>
      <c r="N47">
        <f t="shared" si="8"/>
        <v>4.339577169164607</v>
      </c>
      <c r="P47">
        <v>-1382.0081588</v>
      </c>
      <c r="Q47">
        <v>0.35685</v>
      </c>
      <c r="R47">
        <v>-1393.1406314999999</v>
      </c>
      <c r="T47">
        <v>-1368.1468565</v>
      </c>
    </row>
    <row r="48" spans="1:20" x14ac:dyDescent="0.2">
      <c r="D48">
        <v>0.54136428616917198</v>
      </c>
      <c r="F48">
        <v>1.1089727168086401</v>
      </c>
      <c r="G48">
        <f t="shared" si="2"/>
        <v>0.51746254698267247</v>
      </c>
      <c r="H48">
        <f t="shared" si="9"/>
        <v>1.6695729876050458</v>
      </c>
      <c r="L48">
        <v>0.73320094269863501</v>
      </c>
      <c r="M48">
        <f t="shared" si="7"/>
        <v>0.1416907728726674</v>
      </c>
      <c r="N48">
        <f t="shared" si="8"/>
        <v>4.4812679420372747</v>
      </c>
      <c r="P48">
        <v>-1383.2275408999999</v>
      </c>
      <c r="Q48">
        <v>-1.1772400000000001</v>
      </c>
      <c r="R48">
        <v>-1392.3182451</v>
      </c>
      <c r="T48">
        <v>-1370.0339492999999</v>
      </c>
    </row>
    <row r="49" spans="4:20" x14ac:dyDescent="0.2">
      <c r="D49">
        <v>0.43273533599880598</v>
      </c>
      <c r="F49">
        <v>0.76882204969532597</v>
      </c>
      <c r="G49">
        <f t="shared" si="2"/>
        <v>0.17731187986935837</v>
      </c>
      <c r="H49">
        <f t="shared" si="9"/>
        <v>1.8468848674744041</v>
      </c>
      <c r="L49">
        <v>1.0487794425456201</v>
      </c>
      <c r="M49">
        <f t="shared" si="7"/>
        <v>0.45726927271965245</v>
      </c>
      <c r="N49">
        <f t="shared" si="8"/>
        <v>4.9385372147569271</v>
      </c>
      <c r="P49">
        <v>-1382.9558030999999</v>
      </c>
      <c r="Q49">
        <v>-1.38008</v>
      </c>
      <c r="R49">
        <v>-1393.125276</v>
      </c>
      <c r="T49">
        <v>-1370.3079986</v>
      </c>
    </row>
    <row r="50" spans="4:20" x14ac:dyDescent="0.2">
      <c r="D50">
        <v>0.58437583730795895</v>
      </c>
      <c r="F50">
        <v>0.62813671155329398</v>
      </c>
      <c r="G50">
        <f t="shared" si="2"/>
        <v>3.6626541727326378E-2</v>
      </c>
      <c r="H50">
        <f t="shared" si="9"/>
        <v>1.8835114092017304</v>
      </c>
      <c r="L50">
        <v>1.00606655137551</v>
      </c>
      <c r="M50">
        <f t="shared" si="7"/>
        <v>0.41455638154954244</v>
      </c>
      <c r="N50">
        <f t="shared" si="8"/>
        <v>5.3530935963064694</v>
      </c>
      <c r="P50">
        <v>-1382.3192285</v>
      </c>
      <c r="Q50">
        <v>-0.18532999999999999</v>
      </c>
      <c r="R50">
        <v>-1392.1322150000001</v>
      </c>
      <c r="T50">
        <v>-1369.5932307999999</v>
      </c>
    </row>
    <row r="51" spans="4:20" x14ac:dyDescent="0.2">
      <c r="D51">
        <v>0.58514577980320004</v>
      </c>
      <c r="F51">
        <v>0.86640226950233801</v>
      </c>
      <c r="G51">
        <f t="shared" si="2"/>
        <v>0.2748920996763704</v>
      </c>
      <c r="H51">
        <f t="shared" si="9"/>
        <v>2.1584035088781008</v>
      </c>
      <c r="L51">
        <v>0.893873205032781</v>
      </c>
      <c r="M51">
        <f t="shared" si="7"/>
        <v>0.3023630352068134</v>
      </c>
      <c r="N51">
        <f t="shared" si="8"/>
        <v>5.6554566315132826</v>
      </c>
      <c r="P51">
        <v>-1382.9329299999999</v>
      </c>
      <c r="Q51">
        <v>-1.9756</v>
      </c>
      <c r="R51">
        <v>-1392.215696</v>
      </c>
      <c r="T51">
        <v>-1370.4484603999999</v>
      </c>
    </row>
    <row r="52" spans="4:20" x14ac:dyDescent="0.2">
      <c r="D52">
        <v>0.60333570599662001</v>
      </c>
      <c r="F52">
        <v>0.72801285256974702</v>
      </c>
      <c r="G52">
        <f t="shared" si="2"/>
        <v>0.13650268274377941</v>
      </c>
      <c r="H52">
        <f t="shared" si="9"/>
        <v>2.2949061916218803</v>
      </c>
      <c r="L52">
        <v>0.75926218711391502</v>
      </c>
      <c r="M52">
        <f t="shared" si="7"/>
        <v>0.16775201728794742</v>
      </c>
      <c r="N52">
        <f t="shared" si="8"/>
        <v>5.8232086488012298</v>
      </c>
      <c r="P52">
        <v>-1382.5741037</v>
      </c>
      <c r="Q52">
        <v>-0.46588999999999903</v>
      </c>
      <c r="R52">
        <v>-1393.3609796000001</v>
      </c>
      <c r="T52">
        <v>-1370.6595248000001</v>
      </c>
    </row>
    <row r="53" spans="4:20" x14ac:dyDescent="0.2">
      <c r="D53">
        <v>0.45948674526522998</v>
      </c>
      <c r="F53">
        <v>0.71085748834006701</v>
      </c>
      <c r="G53">
        <f t="shared" si="2"/>
        <v>0.11934731851409941</v>
      </c>
      <c r="H53">
        <f t="shared" si="9"/>
        <v>2.4142535101359797</v>
      </c>
      <c r="L53">
        <v>0.75173138791116001</v>
      </c>
      <c r="M53">
        <f t="shared" si="7"/>
        <v>0.16022121808519241</v>
      </c>
      <c r="N53">
        <f t="shared" si="8"/>
        <v>5.9834298668864223</v>
      </c>
      <c r="P53">
        <v>-1383.4720425</v>
      </c>
      <c r="Q53">
        <v>-1.43594</v>
      </c>
      <c r="R53">
        <v>-1393.5793269999999</v>
      </c>
      <c r="T53">
        <v>-1369.7286885000001</v>
      </c>
    </row>
    <row r="54" spans="4:20" x14ac:dyDescent="0.2">
      <c r="D54">
        <v>0.58482881240004903</v>
      </c>
      <c r="F54">
        <v>0.93784322826158895</v>
      </c>
      <c r="G54">
        <f t="shared" si="2"/>
        <v>0.34633305843562134</v>
      </c>
      <c r="H54">
        <f t="shared" si="9"/>
        <v>2.7605865685716009</v>
      </c>
      <c r="L54">
        <v>0.96251244336462205</v>
      </c>
      <c r="M54">
        <f t="shared" si="7"/>
        <v>0.37100227353865445</v>
      </c>
      <c r="N54">
        <f t="shared" si="8"/>
        <v>6.354432140425077</v>
      </c>
      <c r="P54">
        <v>-1382.2225905</v>
      </c>
      <c r="Q54">
        <v>0.63727</v>
      </c>
      <c r="R54">
        <v>-1392.4552428</v>
      </c>
      <c r="T54">
        <v>-1370.5035688</v>
      </c>
    </row>
    <row r="55" spans="4:20" x14ac:dyDescent="0.2">
      <c r="D55">
        <v>0.58672235175523102</v>
      </c>
      <c r="F55">
        <v>0.879542532679226</v>
      </c>
      <c r="G55">
        <f t="shared" si="2"/>
        <v>0.28803236285325839</v>
      </c>
      <c r="H55">
        <f t="shared" si="9"/>
        <v>3.0486189314248593</v>
      </c>
      <c r="L55">
        <v>0.71140282004011701</v>
      </c>
      <c r="M55">
        <f t="shared" si="7"/>
        <v>0.11989265021414941</v>
      </c>
      <c r="N55">
        <f t="shared" si="8"/>
        <v>6.4743247906392263</v>
      </c>
      <c r="P55">
        <v>-1382.9143604000001</v>
      </c>
      <c r="Q55">
        <v>-0.22847999999999999</v>
      </c>
      <c r="R55">
        <v>-1393.1954920999999</v>
      </c>
      <c r="T55">
        <v>-1369.4726083999999</v>
      </c>
    </row>
    <row r="56" spans="4:20" x14ac:dyDescent="0.2">
      <c r="D56">
        <v>0.60833790935679499</v>
      </c>
      <c r="F56">
        <v>0.606969129063476</v>
      </c>
      <c r="G56">
        <f t="shared" si="2"/>
        <v>1.5458959237508396E-2</v>
      </c>
      <c r="H56">
        <f t="shared" si="9"/>
        <v>3.0640778906623676</v>
      </c>
      <c r="L56">
        <v>1.0084069131403399</v>
      </c>
      <c r="M56">
        <f t="shared" si="7"/>
        <v>0.41689674331437232</v>
      </c>
      <c r="N56">
        <f t="shared" si="8"/>
        <v>6.8912215339535985</v>
      </c>
      <c r="P56">
        <v>-1382.4988241999999</v>
      </c>
      <c r="Q56">
        <v>-0.43795000000000001</v>
      </c>
      <c r="R56">
        <v>-1393.2084789</v>
      </c>
      <c r="T56">
        <v>-1370.1045297000001</v>
      </c>
    </row>
    <row r="57" spans="4:20" x14ac:dyDescent="0.2">
      <c r="D57">
        <v>0.75448870884239405</v>
      </c>
      <c r="F57">
        <v>0.60554421998104002</v>
      </c>
      <c r="G57">
        <f t="shared" si="2"/>
        <v>1.4034050155072419E-2</v>
      </c>
      <c r="H57">
        <f t="shared" si="9"/>
        <v>3.0781119408174398</v>
      </c>
      <c r="L57">
        <v>0.92806298585783098</v>
      </c>
      <c r="M57">
        <f t="shared" si="7"/>
        <v>0.33655281603186338</v>
      </c>
      <c r="N57">
        <f t="shared" si="8"/>
        <v>7.2277743499854621</v>
      </c>
      <c r="P57">
        <v>-1380.4938807999999</v>
      </c>
      <c r="Q57">
        <v>2.7322299999999999</v>
      </c>
      <c r="R57">
        <v>-1392.3712733</v>
      </c>
      <c r="T57">
        <v>-1369.7316691999999</v>
      </c>
    </row>
    <row r="58" spans="4:20" x14ac:dyDescent="0.2">
      <c r="D58">
        <v>0.56091944104135505</v>
      </c>
      <c r="F58">
        <v>0.90848851364253602</v>
      </c>
      <c r="G58">
        <f t="shared" si="2"/>
        <v>0.31697834381656842</v>
      </c>
      <c r="H58">
        <f t="shared" si="9"/>
        <v>3.3950902846340081</v>
      </c>
      <c r="L58">
        <v>0.87680870321547799</v>
      </c>
      <c r="M58">
        <f t="shared" si="7"/>
        <v>0.28529853338951039</v>
      </c>
      <c r="N58">
        <f t="shared" si="8"/>
        <v>7.5130728833749725</v>
      </c>
      <c r="P58">
        <v>-1382.535345</v>
      </c>
      <c r="Q58">
        <v>-0.55386000000000002</v>
      </c>
      <c r="R58">
        <v>-1391.5827818</v>
      </c>
      <c r="T58">
        <v>-1369.3484295000001</v>
      </c>
    </row>
    <row r="59" spans="4:20" x14ac:dyDescent="0.2">
      <c r="D59">
        <v>0.79509606091857499</v>
      </c>
      <c r="F59">
        <v>1.2426480471082</v>
      </c>
      <c r="G59">
        <f t="shared" si="2"/>
        <v>0.65113787728223238</v>
      </c>
      <c r="H59">
        <f t="shared" si="9"/>
        <v>4.0462281619162406</v>
      </c>
      <c r="L59">
        <v>0.76749409930142998</v>
      </c>
      <c r="M59">
        <f t="shared" si="7"/>
        <v>0.17598392947546238</v>
      </c>
      <c r="N59">
        <f t="shared" si="8"/>
        <v>7.6890568128504349</v>
      </c>
      <c r="P59">
        <v>-1381.9187996999999</v>
      </c>
      <c r="Q59">
        <v>9.4229999999999897E-2</v>
      </c>
      <c r="R59">
        <v>-1392.6723208999999</v>
      </c>
      <c r="T59">
        <v>-1369.9094333</v>
      </c>
    </row>
    <row r="60" spans="4:20" x14ac:dyDescent="0.2">
      <c r="D60">
        <v>0.59304175956969596</v>
      </c>
      <c r="F60">
        <v>0.78782863373477696</v>
      </c>
      <c r="G60">
        <f t="shared" si="2"/>
        <v>0.19631846390880936</v>
      </c>
      <c r="H60">
        <f t="shared" si="9"/>
        <v>4.2425466258250495</v>
      </c>
      <c r="L60">
        <v>0.77683025561427599</v>
      </c>
      <c r="M60">
        <f t="shared" si="7"/>
        <v>0.18532008578830839</v>
      </c>
      <c r="N60">
        <f t="shared" si="8"/>
        <v>7.8743768986387437</v>
      </c>
      <c r="P60">
        <v>-1382.5439739999999</v>
      </c>
      <c r="Q60">
        <v>-0.63787000000000005</v>
      </c>
      <c r="R60">
        <v>-1392.0162774</v>
      </c>
      <c r="T60">
        <v>-1369.5779109</v>
      </c>
    </row>
    <row r="61" spans="4:20" x14ac:dyDescent="0.2">
      <c r="D61">
        <v>0.54959324280324695</v>
      </c>
      <c r="F61">
        <v>0.68583847837858702</v>
      </c>
      <c r="G61">
        <f t="shared" si="2"/>
        <v>9.4328308552619422E-2</v>
      </c>
      <c r="H61">
        <f t="shared" si="9"/>
        <v>4.3368749343776685</v>
      </c>
      <c r="L61">
        <v>1.0345104960742799</v>
      </c>
      <c r="M61">
        <f t="shared" si="7"/>
        <v>0.44300032624831231</v>
      </c>
      <c r="N61">
        <f t="shared" si="8"/>
        <v>8.3173772248870552</v>
      </c>
      <c r="P61">
        <v>-1382.5814453999999</v>
      </c>
      <c r="Q61">
        <v>-0.85126999999999997</v>
      </c>
      <c r="R61">
        <v>-1393.4413301</v>
      </c>
      <c r="T61">
        <v>-1369.8435844999999</v>
      </c>
    </row>
    <row r="62" spans="4:20" x14ac:dyDescent="0.2">
      <c r="D62">
        <v>0.54466854229959405</v>
      </c>
      <c r="F62">
        <v>0.934225496812084</v>
      </c>
      <c r="G62">
        <f t="shared" si="2"/>
        <v>0.3427153269861164</v>
      </c>
      <c r="H62">
        <f t="shared" si="9"/>
        <v>4.679590261363785</v>
      </c>
      <c r="L62">
        <v>1.26035358868495</v>
      </c>
      <c r="M62">
        <f t="shared" si="7"/>
        <v>0.66884341885898235</v>
      </c>
      <c r="N62">
        <f t="shared" si="8"/>
        <v>8.9862206437460372</v>
      </c>
      <c r="P62">
        <v>-1381.8728708000001</v>
      </c>
      <c r="Q62">
        <v>-0.38882</v>
      </c>
      <c r="R62">
        <v>-1392.2465381</v>
      </c>
      <c r="T62">
        <v>-1369.3320578</v>
      </c>
    </row>
    <row r="63" spans="4:20" x14ac:dyDescent="0.2">
      <c r="D63">
        <v>0.51692199314996101</v>
      </c>
      <c r="F63">
        <v>0.58379295761167005</v>
      </c>
      <c r="G63">
        <f t="shared" si="2"/>
        <v>-7.717212214297553E-3</v>
      </c>
      <c r="H63">
        <f t="shared" si="9"/>
        <v>4.6718730491494878</v>
      </c>
      <c r="L63">
        <v>0.71012515334624604</v>
      </c>
      <c r="M63">
        <f t="shared" si="7"/>
        <v>0.11861498352027844</v>
      </c>
      <c r="N63">
        <f t="shared" si="8"/>
        <v>9.1048356272663149</v>
      </c>
      <c r="P63">
        <v>-1382.9044874000001</v>
      </c>
      <c r="Q63">
        <v>-0.28967999999999999</v>
      </c>
      <c r="R63">
        <v>-1393.6953739999999</v>
      </c>
      <c r="T63">
        <v>-1369.7985023000001</v>
      </c>
    </row>
    <row r="64" spans="4:20" x14ac:dyDescent="0.2">
      <c r="D64">
        <v>0.571884439472364</v>
      </c>
      <c r="F64">
        <v>0.74726284856288305</v>
      </c>
      <c r="G64">
        <f t="shared" si="2"/>
        <v>0.15575267873691545</v>
      </c>
      <c r="H64">
        <f t="shared" si="9"/>
        <v>4.827625727886403</v>
      </c>
      <c r="L64">
        <v>1.0624029452330399</v>
      </c>
      <c r="M64">
        <f t="shared" si="7"/>
        <v>0.47089277540707231</v>
      </c>
      <c r="N64">
        <f t="shared" si="8"/>
        <v>9.5757284026733878</v>
      </c>
      <c r="P64">
        <v>-1383.1968036999999</v>
      </c>
      <c r="Q64">
        <v>-1.47285</v>
      </c>
      <c r="R64">
        <v>-1392.8518371</v>
      </c>
      <c r="T64">
        <v>-1369.3641782</v>
      </c>
    </row>
    <row r="65" spans="4:20" x14ac:dyDescent="0.2">
      <c r="D65">
        <v>0.52918257911764</v>
      </c>
      <c r="F65">
        <v>0.60099557174221296</v>
      </c>
      <c r="G65">
        <f t="shared" si="2"/>
        <v>9.4854019162453618E-3</v>
      </c>
      <c r="H65">
        <f t="shared" si="9"/>
        <v>4.8371111298026488</v>
      </c>
      <c r="L65">
        <v>0.67701321064560704</v>
      </c>
      <c r="M65">
        <f t="shared" si="7"/>
        <v>8.5503040819639442E-2</v>
      </c>
      <c r="N65">
        <f t="shared" si="8"/>
        <v>9.661231443493028</v>
      </c>
      <c r="P65">
        <v>-1382.6890671000001</v>
      </c>
      <c r="Q65">
        <v>-0.62583999999999895</v>
      </c>
      <c r="R65">
        <v>-1393.0224634000001</v>
      </c>
      <c r="T65">
        <v>-1369.5338561000001</v>
      </c>
    </row>
    <row r="66" spans="4:20" x14ac:dyDescent="0.2">
      <c r="D66">
        <v>0.63494268786507002</v>
      </c>
      <c r="F66">
        <v>1.5253915360113599</v>
      </c>
      <c r="G66">
        <f t="shared" si="2"/>
        <v>0.9338813661853923</v>
      </c>
      <c r="H66">
        <f t="shared" si="9"/>
        <v>5.7709924959880414</v>
      </c>
      <c r="L66">
        <v>0.72104254989138905</v>
      </c>
      <c r="M66">
        <f t="shared" si="7"/>
        <v>0.12953238006542145</v>
      </c>
      <c r="N66">
        <f t="shared" si="8"/>
        <v>9.79076382355845</v>
      </c>
      <c r="P66">
        <v>-1382.3784097</v>
      </c>
      <c r="Q66">
        <v>-0.96463000000000099</v>
      </c>
      <c r="R66">
        <v>-1392.8414134</v>
      </c>
      <c r="T66">
        <v>-1370.1743790999999</v>
      </c>
    </row>
    <row r="67" spans="4:20" x14ac:dyDescent="0.2">
      <c r="D67">
        <v>0.67978259996030599</v>
      </c>
      <c r="F67">
        <v>0.92686920862139699</v>
      </c>
      <c r="G67">
        <f t="shared" si="2"/>
        <v>0.33535903879542939</v>
      </c>
      <c r="H67">
        <f t="shared" si="9"/>
        <v>6.1063515347834709</v>
      </c>
      <c r="L67">
        <v>0.78054076014627605</v>
      </c>
      <c r="M67">
        <f t="shared" si="7"/>
        <v>0.18903059032030844</v>
      </c>
      <c r="N67">
        <f t="shared" si="8"/>
        <v>9.9797944138787589</v>
      </c>
      <c r="P67">
        <v>-1382.4497154000001</v>
      </c>
      <c r="Q67">
        <v>-1.2835099999999999</v>
      </c>
      <c r="R67">
        <v>-1392.7542186999999</v>
      </c>
      <c r="T67">
        <v>-1370.7740633999999</v>
      </c>
    </row>
    <row r="68" spans="4:20" x14ac:dyDescent="0.2">
      <c r="D68">
        <v>0.52453566651924499</v>
      </c>
      <c r="F68">
        <v>0.81523727157488601</v>
      </c>
      <c r="G68">
        <f t="shared" si="2"/>
        <v>0.22372710174891841</v>
      </c>
      <c r="H68">
        <f t="shared" si="9"/>
        <v>6.3300786365323898</v>
      </c>
      <c r="L68">
        <v>0.63611534585395202</v>
      </c>
      <c r="M68">
        <f t="shared" si="7"/>
        <v>4.4605176027984417E-2</v>
      </c>
      <c r="N68">
        <f t="shared" si="8"/>
        <v>10.024399589906743</v>
      </c>
      <c r="P68">
        <v>-1382.7181883000001</v>
      </c>
      <c r="Q68">
        <v>-7.1969999999999895E-2</v>
      </c>
      <c r="R68">
        <v>-1393.0580201</v>
      </c>
      <c r="T68">
        <v>-1369.3690011000001</v>
      </c>
    </row>
    <row r="69" spans="4:20" x14ac:dyDescent="0.2">
      <c r="D69">
        <v>0.55271965153719005</v>
      </c>
      <c r="F69">
        <v>0.69140688350365398</v>
      </c>
      <c r="G69">
        <f t="shared" si="2"/>
        <v>9.9896713677686377E-2</v>
      </c>
      <c r="H69">
        <f t="shared" si="9"/>
        <v>6.4299753502100758</v>
      </c>
      <c r="L69">
        <v>0.79835708884358803</v>
      </c>
      <c r="M69">
        <f t="shared" si="7"/>
        <v>0.20684691901762042</v>
      </c>
      <c r="N69">
        <f t="shared" si="8"/>
        <v>10.231246508924363</v>
      </c>
      <c r="P69">
        <v>-1382.6182432999999</v>
      </c>
      <c r="Q69">
        <v>-1.0696099999999999</v>
      </c>
      <c r="R69">
        <v>-1392.5902414</v>
      </c>
      <c r="T69">
        <v>-1370.0841432</v>
      </c>
    </row>
    <row r="70" spans="4:20" x14ac:dyDescent="0.2">
      <c r="D70">
        <v>0.55796038133858705</v>
      </c>
      <c r="F70">
        <v>0.88427983067888805</v>
      </c>
      <c r="G70">
        <f t="shared" si="2"/>
        <v>0.29276966085292044</v>
      </c>
      <c r="H70">
        <f t="shared" si="9"/>
        <v>6.7227450110629965</v>
      </c>
      <c r="L70">
        <v>0.60956019755561897</v>
      </c>
      <c r="M70">
        <f t="shared" si="7"/>
        <v>1.8050027729651363E-2</v>
      </c>
      <c r="N70">
        <f t="shared" si="8"/>
        <v>10.249296536654015</v>
      </c>
      <c r="P70">
        <v>-1383.7171115000001</v>
      </c>
      <c r="Q70">
        <v>-1.8032300000000001</v>
      </c>
      <c r="R70">
        <v>-1391.6252076000001</v>
      </c>
      <c r="T70">
        <v>-1370.56206</v>
      </c>
    </row>
    <row r="71" spans="4:20" x14ac:dyDescent="0.2">
      <c r="D71">
        <v>0.54237568420860705</v>
      </c>
      <c r="F71">
        <v>1.4053767092077301</v>
      </c>
      <c r="G71">
        <f t="shared" si="2"/>
        <v>0.81386653938176245</v>
      </c>
      <c r="H71">
        <f t="shared" si="9"/>
        <v>7.5366115504447588</v>
      </c>
      <c r="L71">
        <v>0.74727374185312001</v>
      </c>
      <c r="M71">
        <f t="shared" si="7"/>
        <v>0.15576357202715241</v>
      </c>
      <c r="N71">
        <f t="shared" si="8"/>
        <v>10.405060108681168</v>
      </c>
      <c r="P71">
        <v>-1382.2565324</v>
      </c>
      <c r="Q71">
        <v>-0.15145</v>
      </c>
      <c r="R71">
        <v>-1390.6614801999999</v>
      </c>
      <c r="T71">
        <v>-1370.6226716000001</v>
      </c>
    </row>
    <row r="72" spans="4:20" x14ac:dyDescent="0.2">
      <c r="D72">
        <v>0.546357812716044</v>
      </c>
      <c r="F72">
        <v>0.693461056105106</v>
      </c>
      <c r="G72">
        <f t="shared" si="2"/>
        <v>0.1019508862791384</v>
      </c>
      <c r="H72">
        <f t="shared" si="9"/>
        <v>7.6385624367238973</v>
      </c>
      <c r="L72">
        <v>0.82600142625260098</v>
      </c>
      <c r="M72">
        <f t="shared" si="7"/>
        <v>0.23449125642663338</v>
      </c>
      <c r="N72">
        <f t="shared" si="8"/>
        <v>10.639551365107801</v>
      </c>
      <c r="P72">
        <v>-1382.5135779</v>
      </c>
      <c r="Q72">
        <v>-1.24194</v>
      </c>
      <c r="R72">
        <v>-1393.5242032000001</v>
      </c>
      <c r="T72">
        <v>-1369.6775709999999</v>
      </c>
    </row>
    <row r="73" spans="4:20" x14ac:dyDescent="0.2">
      <c r="D73">
        <v>0.68710092907406894</v>
      </c>
      <c r="F73">
        <v>0.62996367160800204</v>
      </c>
      <c r="G73">
        <f t="shared" si="2"/>
        <v>3.8453501782034438E-2</v>
      </c>
      <c r="H73">
        <f t="shared" si="9"/>
        <v>7.6770159385059316</v>
      </c>
      <c r="L73">
        <v>0.731853846068106</v>
      </c>
      <c r="M73">
        <f t="shared" si="7"/>
        <v>0.14034367624213839</v>
      </c>
      <c r="N73">
        <f t="shared" si="8"/>
        <v>10.779895041349938</v>
      </c>
      <c r="P73">
        <v>-1381.6541471</v>
      </c>
      <c r="Q73">
        <v>-0.71323999999999899</v>
      </c>
      <c r="R73">
        <v>-1393.1484052000001</v>
      </c>
      <c r="T73">
        <v>-1370.5480278</v>
      </c>
    </row>
    <row r="74" spans="4:20" x14ac:dyDescent="0.2">
      <c r="D74">
        <v>0.479070567967047</v>
      </c>
      <c r="F74">
        <v>0.61212774014448301</v>
      </c>
      <c r="G74">
        <f t="shared" si="2"/>
        <v>2.061757031851541E-2</v>
      </c>
      <c r="H74">
        <f t="shared" si="9"/>
        <v>7.6976335088244472</v>
      </c>
      <c r="L74">
        <v>1.12343903976396</v>
      </c>
      <c r="M74">
        <f t="shared" si="7"/>
        <v>0.53192886993799238</v>
      </c>
      <c r="N74">
        <f t="shared" si="8"/>
        <v>11.311823911287931</v>
      </c>
      <c r="P74">
        <v>-1382.0374532999999</v>
      </c>
      <c r="Q74">
        <v>-0.19153999999999999</v>
      </c>
      <c r="R74">
        <v>-1393.4784027000001</v>
      </c>
      <c r="T74">
        <v>-1371.0800158</v>
      </c>
    </row>
    <row r="75" spans="4:20" x14ac:dyDescent="0.2">
      <c r="D75">
        <v>0.60053301352286204</v>
      </c>
      <c r="F75">
        <v>0.88587471282573405</v>
      </c>
      <c r="G75">
        <f t="shared" si="2"/>
        <v>0.29436454299976644</v>
      </c>
      <c r="H75">
        <f t="shared" si="9"/>
        <v>7.991998051824214</v>
      </c>
      <c r="L75">
        <v>0.75246084428937299</v>
      </c>
      <c r="M75">
        <f t="shared" si="7"/>
        <v>0.16095067446340539</v>
      </c>
      <c r="N75">
        <f t="shared" si="8"/>
        <v>11.472774585751337</v>
      </c>
      <c r="P75">
        <v>-1382.5389723999999</v>
      </c>
      <c r="Q75">
        <v>0.44611000000000001</v>
      </c>
      <c r="R75">
        <v>-1392.8709159</v>
      </c>
      <c r="T75">
        <v>-1370.0844901999999</v>
      </c>
    </row>
    <row r="76" spans="4:20" x14ac:dyDescent="0.2">
      <c r="D76">
        <v>0.524285067669504</v>
      </c>
      <c r="F76">
        <v>0.58840599637607505</v>
      </c>
      <c r="G76">
        <f t="shared" si="2"/>
        <v>-3.1041734498925555E-3</v>
      </c>
      <c r="H76">
        <f t="shared" si="9"/>
        <v>7.9888938783743217</v>
      </c>
      <c r="L76">
        <v>0.81750024733091298</v>
      </c>
      <c r="M76">
        <f t="shared" si="7"/>
        <v>0.22599007750494537</v>
      </c>
      <c r="N76">
        <f t="shared" si="8"/>
        <v>11.698764663256283</v>
      </c>
      <c r="P76">
        <v>-1383.1235248999999</v>
      </c>
      <c r="Q76">
        <v>-2.32348</v>
      </c>
      <c r="R76">
        <v>-1392.7532033</v>
      </c>
      <c r="T76">
        <v>-1370.2460824</v>
      </c>
    </row>
    <row r="77" spans="4:20" x14ac:dyDescent="0.2">
      <c r="D77">
        <v>0.62894940824321699</v>
      </c>
      <c r="F77">
        <v>0.52412838861354005</v>
      </c>
      <c r="G77">
        <f t="shared" si="2"/>
        <v>-6.7381781212427549E-2</v>
      </c>
      <c r="H77">
        <f t="shared" si="9"/>
        <v>7.9215120971618944</v>
      </c>
      <c r="L77">
        <v>1.0073033617798</v>
      </c>
      <c r="M77">
        <f t="shared" si="7"/>
        <v>0.41579319195383235</v>
      </c>
      <c r="N77">
        <f t="shared" si="8"/>
        <v>12.114557855210116</v>
      </c>
      <c r="P77">
        <v>-1382.3070584</v>
      </c>
      <c r="Q77">
        <v>-0.48018999999999901</v>
      </c>
      <c r="R77">
        <v>-1393.2453241000001</v>
      </c>
      <c r="T77">
        <v>-1368.8146133</v>
      </c>
    </row>
    <row r="78" spans="4:20" x14ac:dyDescent="0.2">
      <c r="D78">
        <v>0.67822915107572701</v>
      </c>
      <c r="F78">
        <v>1.36652682305595</v>
      </c>
      <c r="G78">
        <f t="shared" si="2"/>
        <v>0.77501665322998237</v>
      </c>
      <c r="H78">
        <f t="shared" si="9"/>
        <v>8.6965287503918773</v>
      </c>
      <c r="L78">
        <v>0.77462393705667698</v>
      </c>
      <c r="M78">
        <f t="shared" si="7"/>
        <v>0.18311376723070938</v>
      </c>
      <c r="N78">
        <f t="shared" si="8"/>
        <v>12.297671622440825</v>
      </c>
      <c r="P78">
        <v>-1381.8694386</v>
      </c>
      <c r="Q78">
        <v>-0.346420000000002</v>
      </c>
      <c r="R78">
        <v>-1392.6470867999999</v>
      </c>
      <c r="T78">
        <v>-1370.0154640999999</v>
      </c>
    </row>
    <row r="79" spans="4:20" x14ac:dyDescent="0.2">
      <c r="D79">
        <v>0.68226658464376</v>
      </c>
      <c r="F79">
        <v>0.65536722868212705</v>
      </c>
      <c r="G79">
        <f t="shared" si="2"/>
        <v>6.3857058856159443E-2</v>
      </c>
      <c r="H79">
        <f t="shared" si="9"/>
        <v>8.7603858092480369</v>
      </c>
      <c r="L79">
        <v>1.55478709417134</v>
      </c>
      <c r="M79">
        <f t="shared" si="7"/>
        <v>0.96327692434537238</v>
      </c>
      <c r="N79">
        <f t="shared" si="8"/>
        <v>13.260948546786198</v>
      </c>
      <c r="P79">
        <v>-1381.86167</v>
      </c>
      <c r="Q79">
        <v>0.95543</v>
      </c>
      <c r="T79">
        <v>-1368.3238205</v>
      </c>
    </row>
    <row r="80" spans="4:20" x14ac:dyDescent="0.2">
      <c r="D80">
        <v>0.61377638317999805</v>
      </c>
      <c r="F80">
        <v>0.97086462414340902</v>
      </c>
      <c r="G80">
        <f t="shared" si="2"/>
        <v>0.37935445431744141</v>
      </c>
      <c r="H80">
        <f t="shared" si="9"/>
        <v>9.1397402635654785</v>
      </c>
      <c r="L80">
        <v>0.91336937506971605</v>
      </c>
      <c r="M80">
        <f t="shared" si="7"/>
        <v>0.32185920524374845</v>
      </c>
      <c r="N80">
        <f t="shared" si="8"/>
        <v>13.582807752029947</v>
      </c>
      <c r="P80">
        <v>-1382.8756995000001</v>
      </c>
      <c r="Q80">
        <v>-0.87625999999999804</v>
      </c>
      <c r="R80">
        <v>-1393.1073796000001</v>
      </c>
      <c r="T80">
        <v>-1370.2046442999999</v>
      </c>
    </row>
    <row r="81" spans="3:20" x14ac:dyDescent="0.2">
      <c r="D81">
        <v>0.67886257172047404</v>
      </c>
      <c r="F81">
        <v>0.72610663975630496</v>
      </c>
      <c r="G81">
        <f t="shared" si="2"/>
        <v>0.13459646993033736</v>
      </c>
      <c r="H81">
        <f t="shared" si="9"/>
        <v>9.2743367334958151</v>
      </c>
      <c r="L81">
        <v>0.98495653963586804</v>
      </c>
      <c r="M81">
        <f t="shared" si="7"/>
        <v>0.39344636980990044</v>
      </c>
      <c r="N81">
        <f t="shared" si="8"/>
        <v>13.976254121839847</v>
      </c>
      <c r="P81">
        <v>-1381.8899497</v>
      </c>
      <c r="Q81">
        <v>7.5389999999999804E-2</v>
      </c>
      <c r="R81">
        <v>-1392.247507</v>
      </c>
      <c r="T81">
        <v>-1369.2468997999999</v>
      </c>
    </row>
    <row r="82" spans="3:20" x14ac:dyDescent="0.2">
      <c r="D82">
        <v>0.60976907160506499</v>
      </c>
      <c r="F82">
        <v>0.68567016998762598</v>
      </c>
      <c r="G82">
        <f t="shared" si="2"/>
        <v>9.4160000161658375E-2</v>
      </c>
      <c r="H82">
        <f t="shared" si="9"/>
        <v>9.3684967336574729</v>
      </c>
      <c r="L82">
        <v>0.53610543488211304</v>
      </c>
      <c r="M82">
        <f t="shared" si="7"/>
        <v>-5.5404734943854561E-2</v>
      </c>
      <c r="N82">
        <f t="shared" si="8"/>
        <v>13.920849386895993</v>
      </c>
      <c r="P82">
        <v>-1382.4889582000001</v>
      </c>
      <c r="Q82">
        <v>-0.726240000000001</v>
      </c>
      <c r="R82">
        <v>-1393.1963146999999</v>
      </c>
      <c r="T82">
        <v>-1370.4923424000001</v>
      </c>
    </row>
    <row r="83" spans="3:20" x14ac:dyDescent="0.2">
      <c r="D83">
        <v>0.58123749114505696</v>
      </c>
      <c r="F83">
        <v>0.65099610610842695</v>
      </c>
      <c r="G83">
        <f t="shared" si="2"/>
        <v>5.9485936282459351E-2</v>
      </c>
      <c r="H83">
        <f t="shared" si="9"/>
        <v>9.4279826699399329</v>
      </c>
      <c r="L83">
        <v>1.03059250085513</v>
      </c>
      <c r="M83">
        <f t="shared" si="7"/>
        <v>0.43908233102916239</v>
      </c>
      <c r="N83">
        <f t="shared" si="8"/>
        <v>14.359931717925155</v>
      </c>
      <c r="P83">
        <v>-1382.4269856000001</v>
      </c>
      <c r="Q83">
        <v>-0.15521000000000101</v>
      </c>
      <c r="R83">
        <v>-1392.8765375</v>
      </c>
      <c r="T83">
        <v>-1369.6305505</v>
      </c>
    </row>
    <row r="84" spans="3:20" x14ac:dyDescent="0.2">
      <c r="D84">
        <v>0.62487076416702902</v>
      </c>
      <c r="F84">
        <v>0.77606059695285901</v>
      </c>
      <c r="G84">
        <f t="shared" si="2"/>
        <v>0.1845504271268914</v>
      </c>
      <c r="H84">
        <f t="shared" si="9"/>
        <v>9.6125330970668248</v>
      </c>
      <c r="L84">
        <v>0.80647628222401102</v>
      </c>
      <c r="M84">
        <f t="shared" si="7"/>
        <v>0.21496611239804342</v>
      </c>
      <c r="N84">
        <f t="shared" si="8"/>
        <v>14.574897830323199</v>
      </c>
      <c r="P84">
        <v>-1382.8363551</v>
      </c>
      <c r="Q84">
        <v>-0.70850000000000102</v>
      </c>
      <c r="R84">
        <v>-1391.9476035</v>
      </c>
      <c r="T84">
        <v>-1370.0331578</v>
      </c>
    </row>
    <row r="85" spans="3:20" x14ac:dyDescent="0.2">
      <c r="D85">
        <v>0.62563627140096301</v>
      </c>
      <c r="F85">
        <v>0.64441480600784795</v>
      </c>
      <c r="G85">
        <f t="shared" si="2"/>
        <v>5.2904636181880349E-2</v>
      </c>
      <c r="H85">
        <f t="shared" si="9"/>
        <v>9.6654377332487051</v>
      </c>
      <c r="L85">
        <v>0.920913102377661</v>
      </c>
      <c r="M85">
        <f t="shared" si="7"/>
        <v>0.32940293255169339</v>
      </c>
      <c r="N85">
        <f t="shared" si="8"/>
        <v>14.904300762874891</v>
      </c>
      <c r="P85">
        <v>-1383.0125760999999</v>
      </c>
      <c r="Q85">
        <v>-0.37171999999999999</v>
      </c>
      <c r="R85">
        <v>-1393.0862707000001</v>
      </c>
      <c r="T85">
        <v>-1370.7163988</v>
      </c>
    </row>
    <row r="86" spans="3:20" x14ac:dyDescent="0.2">
      <c r="D86">
        <v>0.59676662590159202</v>
      </c>
      <c r="L86">
        <v>0.70089116322127998</v>
      </c>
      <c r="M86">
        <f t="shared" si="7"/>
        <v>0.10938099339531238</v>
      </c>
      <c r="N86">
        <f t="shared" si="8"/>
        <v>15.013681756270204</v>
      </c>
      <c r="P86">
        <v>-1382.3159217</v>
      </c>
      <c r="Q86">
        <v>-0.13843</v>
      </c>
      <c r="R86">
        <v>-1392.8914179999999</v>
      </c>
      <c r="T86">
        <v>-1369.3729502000001</v>
      </c>
    </row>
    <row r="88" spans="3:20" x14ac:dyDescent="0.2">
      <c r="C88" t="s">
        <v>0</v>
      </c>
      <c r="D88">
        <f>AVERAGE(D37:D86)</f>
        <v>0.5915101698259676</v>
      </c>
      <c r="F88">
        <f>AVERAGE(F37:F86)</f>
        <v>0.78876400111675748</v>
      </c>
      <c r="G88">
        <f>AVERAGE(G37:G86)</f>
        <v>0.19725383129078991</v>
      </c>
      <c r="M88">
        <f>AVERAGE(M37:M86)</f>
        <v>0.30027363512540406</v>
      </c>
      <c r="O88" t="s">
        <v>0</v>
      </c>
      <c r="P88">
        <f>AVERAGE(P37:P86)</f>
        <v>-1382.444699934</v>
      </c>
      <c r="Q88">
        <f>AVERAGE(Q37:Q86)</f>
        <v>-0.4280562</v>
      </c>
      <c r="R88">
        <f>AVERAGE(R37:R86)</f>
        <v>-1392.8306554938774</v>
      </c>
      <c r="T88">
        <f>AVERAGE(T37:T86)</f>
        <v>-1369.8941920819998</v>
      </c>
    </row>
    <row r="89" spans="3:20" x14ac:dyDescent="0.2">
      <c r="G89">
        <f>G88/(0.000000000005)/6*(10^-20)</f>
        <v>6.5751277096929967E-11</v>
      </c>
      <c r="M89">
        <f>M88/(0.000000000005)/6*(10^-20)</f>
        <v>1.0009121170846803E-10</v>
      </c>
      <c r="O89" t="s">
        <v>1</v>
      </c>
      <c r="P89">
        <f>STDEV(P37:P86)/SQRT(COUNT(P37:P86))</f>
        <v>7.4154908346740142E-2</v>
      </c>
      <c r="R89">
        <f>STDEV(R37:R86)/SQRT(COUNT(R37:R86))</f>
        <v>8.5799890650312585E-2</v>
      </c>
      <c r="T89">
        <f>STDEV(T37:T86)/SQRT(COUNT(T37:T86))</f>
        <v>8.8395645731210157E-2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0.41439365835708486</v>
      </c>
      <c r="S91" t="s">
        <v>15</v>
      </c>
      <c r="T91">
        <f>T88-127/128*P88</f>
        <v>1.75015863376575</v>
      </c>
    </row>
    <row r="92" spans="3:20" x14ac:dyDescent="0.2">
      <c r="F92" t="s">
        <v>32</v>
      </c>
      <c r="L92" t="s">
        <v>32</v>
      </c>
      <c r="R92">
        <f>R89+P89</f>
        <v>0.15995479899705273</v>
      </c>
      <c r="T92">
        <f>T89+P89</f>
        <v>0.1625505540779503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0.50951986431875795</v>
      </c>
      <c r="E98" t="s">
        <v>71</v>
      </c>
      <c r="F98">
        <v>0.83023840494549495</v>
      </c>
      <c r="G98">
        <f>F98-$D$140</f>
        <v>0.24919019183032032</v>
      </c>
      <c r="H98">
        <f>H97+G98</f>
        <v>0.24919019183032032</v>
      </c>
      <c r="L98">
        <v>0.71318089245528404</v>
      </c>
      <c r="M98">
        <f>L98-$D$140</f>
        <v>0.13213267934010942</v>
      </c>
      <c r="N98">
        <f>N97+M98</f>
        <v>0.13213267934010942</v>
      </c>
    </row>
    <row r="99" spans="1:14" x14ac:dyDescent="0.2">
      <c r="B99">
        <f>$B$37*C99</f>
        <v>1.0000000000000001E-11</v>
      </c>
      <c r="C99">
        <v>2</v>
      </c>
      <c r="D99">
        <v>0.56093833975318996</v>
      </c>
      <c r="F99">
        <v>0.72852467249330899</v>
      </c>
      <c r="G99">
        <f t="shared" ref="G99:G137" si="10">F99-$D$140</f>
        <v>0.14747645937813436</v>
      </c>
      <c r="H99">
        <f t="shared" ref="H99:H137" si="11">H98+G99</f>
        <v>0.39666665120845468</v>
      </c>
      <c r="L99">
        <v>0.76636213333555703</v>
      </c>
      <c r="M99">
        <f t="shared" ref="M99:M101" si="12">L99-$D$140</f>
        <v>0.1853139202203824</v>
      </c>
      <c r="N99">
        <f t="shared" ref="N99:N137" si="13">N98+M99</f>
        <v>0.31744659956049182</v>
      </c>
    </row>
    <row r="100" spans="1:14" x14ac:dyDescent="0.2">
      <c r="B100">
        <f t="shared" ref="B100:B137" si="14">$B$37*C100</f>
        <v>1.5E-11</v>
      </c>
      <c r="C100">
        <v>3</v>
      </c>
      <c r="D100">
        <v>0.53002662562059699</v>
      </c>
      <c r="F100">
        <v>0.57117114039868799</v>
      </c>
      <c r="G100">
        <f t="shared" si="10"/>
        <v>-9.8770727164866345E-3</v>
      </c>
      <c r="H100">
        <f t="shared" si="11"/>
        <v>0.38678957849196804</v>
      </c>
      <c r="L100">
        <v>1.01438561351217</v>
      </c>
      <c r="M100">
        <f t="shared" si="12"/>
        <v>0.43333740039699542</v>
      </c>
      <c r="N100">
        <f t="shared" si="13"/>
        <v>0.75078399995748724</v>
      </c>
    </row>
    <row r="101" spans="1:14" x14ac:dyDescent="0.2">
      <c r="B101">
        <f t="shared" si="14"/>
        <v>2.0000000000000002E-11</v>
      </c>
      <c r="C101">
        <v>4</v>
      </c>
      <c r="D101">
        <v>0.54447037569144596</v>
      </c>
      <c r="F101">
        <v>0.91848112013092398</v>
      </c>
      <c r="G101">
        <f t="shared" si="10"/>
        <v>0.33743290701574935</v>
      </c>
      <c r="H101">
        <f t="shared" si="11"/>
        <v>0.7242224855077174</v>
      </c>
      <c r="L101">
        <v>0.753818416404476</v>
      </c>
      <c r="M101">
        <f t="shared" si="12"/>
        <v>0.17277020328930137</v>
      </c>
      <c r="N101">
        <f t="shared" si="13"/>
        <v>0.92355420324678861</v>
      </c>
    </row>
    <row r="102" spans="1:14" x14ac:dyDescent="0.2">
      <c r="B102">
        <f t="shared" si="14"/>
        <v>2.5000000000000004E-11</v>
      </c>
      <c r="C102">
        <v>5</v>
      </c>
      <c r="D102">
        <v>0.65205151712893905</v>
      </c>
      <c r="F102">
        <v>0.98925886466069302</v>
      </c>
      <c r="G102">
        <f t="shared" si="10"/>
        <v>0.40821065154551839</v>
      </c>
      <c r="H102">
        <f t="shared" si="11"/>
        <v>1.1324331370532357</v>
      </c>
      <c r="L102">
        <v>0.76868439331586103</v>
      </c>
      <c r="M102">
        <f t="shared" ref="M102:M137" si="15">L102-$D$140</f>
        <v>0.1876361802006864</v>
      </c>
      <c r="N102">
        <f t="shared" si="13"/>
        <v>1.111190383447475</v>
      </c>
    </row>
    <row r="103" spans="1:14" x14ac:dyDescent="0.2">
      <c r="B103">
        <f t="shared" si="14"/>
        <v>3E-11</v>
      </c>
      <c r="C103">
        <v>6</v>
      </c>
      <c r="D103">
        <v>0.499188429529626</v>
      </c>
      <c r="F103">
        <v>0.82013515937028003</v>
      </c>
      <c r="G103">
        <f t="shared" si="10"/>
        <v>0.2390869462551054</v>
      </c>
      <c r="H103">
        <f t="shared" si="11"/>
        <v>1.371520083308341</v>
      </c>
      <c r="L103">
        <v>1.4788607081673</v>
      </c>
      <c r="M103">
        <f t="shared" si="15"/>
        <v>0.89781249505212535</v>
      </c>
      <c r="N103">
        <f t="shared" si="13"/>
        <v>2.0090028784996004</v>
      </c>
    </row>
    <row r="104" spans="1:14" x14ac:dyDescent="0.2">
      <c r="B104">
        <f t="shared" si="14"/>
        <v>3.5000000000000002E-11</v>
      </c>
      <c r="C104">
        <v>7</v>
      </c>
      <c r="D104">
        <v>0.53893979141347603</v>
      </c>
      <c r="F104">
        <v>0.88553892092471498</v>
      </c>
      <c r="G104">
        <f t="shared" si="10"/>
        <v>0.30449070780954035</v>
      </c>
      <c r="H104">
        <f t="shared" si="11"/>
        <v>1.6760107911178812</v>
      </c>
      <c r="L104">
        <v>0.71233722406928801</v>
      </c>
      <c r="M104">
        <f t="shared" si="15"/>
        <v>0.13128901095411338</v>
      </c>
      <c r="N104">
        <f t="shared" si="13"/>
        <v>2.1402918894537137</v>
      </c>
    </row>
    <row r="105" spans="1:14" x14ac:dyDescent="0.2">
      <c r="B105">
        <f t="shared" si="14"/>
        <v>4.0000000000000004E-11</v>
      </c>
      <c r="C105">
        <v>8</v>
      </c>
      <c r="D105">
        <v>0.58051677669826796</v>
      </c>
      <c r="F105">
        <v>0.60136871309615803</v>
      </c>
      <c r="G105">
        <f t="shared" si="10"/>
        <v>2.0320499980983397E-2</v>
      </c>
      <c r="H105">
        <f t="shared" si="11"/>
        <v>1.6963312910988646</v>
      </c>
      <c r="L105">
        <v>0.96232493701082999</v>
      </c>
      <c r="M105">
        <f t="shared" si="15"/>
        <v>0.38127672389565537</v>
      </c>
      <c r="N105">
        <f t="shared" si="13"/>
        <v>2.5215686133493689</v>
      </c>
    </row>
    <row r="106" spans="1:14" x14ac:dyDescent="0.2">
      <c r="B106">
        <f t="shared" si="14"/>
        <v>4.5000000000000006E-11</v>
      </c>
      <c r="C106">
        <v>9</v>
      </c>
      <c r="D106">
        <v>0.50421705089629298</v>
      </c>
      <c r="F106">
        <v>0.78016065313094096</v>
      </c>
      <c r="G106">
        <f t="shared" si="10"/>
        <v>0.19911244001576633</v>
      </c>
      <c r="H106">
        <f t="shared" si="11"/>
        <v>1.8954437311146308</v>
      </c>
      <c r="L106">
        <v>0.87962574719061704</v>
      </c>
      <c r="M106">
        <f t="shared" si="15"/>
        <v>0.29857753407544241</v>
      </c>
      <c r="N106">
        <f t="shared" si="13"/>
        <v>2.8201461474248113</v>
      </c>
    </row>
    <row r="107" spans="1:14" x14ac:dyDescent="0.2">
      <c r="B107">
        <f t="shared" si="14"/>
        <v>5.0000000000000008E-11</v>
      </c>
      <c r="C107">
        <v>10</v>
      </c>
      <c r="D107">
        <v>0.61765492527905796</v>
      </c>
      <c r="F107">
        <v>0.82202169900765998</v>
      </c>
      <c r="G107">
        <f t="shared" si="10"/>
        <v>0.24097348589248535</v>
      </c>
      <c r="H107">
        <f t="shared" si="11"/>
        <v>2.1364172170071161</v>
      </c>
      <c r="L107">
        <v>1.1984018130001599</v>
      </c>
      <c r="M107">
        <f t="shared" si="15"/>
        <v>0.61735359988498528</v>
      </c>
      <c r="N107">
        <f t="shared" si="13"/>
        <v>3.4374997473097966</v>
      </c>
    </row>
    <row r="108" spans="1:14" x14ac:dyDescent="0.2">
      <c r="B108">
        <f t="shared" si="14"/>
        <v>5.5000000000000004E-11</v>
      </c>
      <c r="C108">
        <v>11</v>
      </c>
      <c r="D108">
        <v>0.487194988127016</v>
      </c>
      <c r="E108" t="s">
        <v>72</v>
      </c>
      <c r="F108">
        <v>0.82645755339814098</v>
      </c>
      <c r="G108">
        <f t="shared" si="10"/>
        <v>0.24540934028296635</v>
      </c>
      <c r="H108">
        <f t="shared" si="11"/>
        <v>2.3818265572900823</v>
      </c>
      <c r="L108">
        <v>0.650357205170635</v>
      </c>
      <c r="M108">
        <f t="shared" si="15"/>
        <v>6.9308992055460372E-2</v>
      </c>
      <c r="N108">
        <f t="shared" si="13"/>
        <v>3.5068087393652569</v>
      </c>
    </row>
    <row r="109" spans="1:14" x14ac:dyDescent="0.2">
      <c r="B109">
        <f t="shared" si="14"/>
        <v>6E-11</v>
      </c>
      <c r="C109">
        <v>12</v>
      </c>
      <c r="D109">
        <v>0.58167171826142205</v>
      </c>
      <c r="F109">
        <v>0.52496062392429299</v>
      </c>
      <c r="G109">
        <f t="shared" si="10"/>
        <v>-5.6087589190881637E-2</v>
      </c>
      <c r="H109">
        <f t="shared" si="11"/>
        <v>2.3257389680992007</v>
      </c>
      <c r="L109">
        <v>0.609849279697663</v>
      </c>
      <c r="M109">
        <f t="shared" si="15"/>
        <v>2.8801066582488377E-2</v>
      </c>
      <c r="N109">
        <f t="shared" si="13"/>
        <v>3.5356098059477454</v>
      </c>
    </row>
    <row r="110" spans="1:14" x14ac:dyDescent="0.2">
      <c r="B110">
        <f t="shared" si="14"/>
        <v>6.5000000000000008E-11</v>
      </c>
      <c r="C110">
        <v>13</v>
      </c>
      <c r="D110">
        <v>0.54810387552404605</v>
      </c>
      <c r="F110">
        <v>0.94005452529111699</v>
      </c>
      <c r="G110">
        <f t="shared" si="10"/>
        <v>0.35900631217594237</v>
      </c>
      <c r="H110">
        <f t="shared" si="11"/>
        <v>2.684745280275143</v>
      </c>
      <c r="L110">
        <v>0.84209701706030604</v>
      </c>
      <c r="M110">
        <f t="shared" si="15"/>
        <v>0.26104880394513141</v>
      </c>
      <c r="N110">
        <f t="shared" si="13"/>
        <v>3.796658609892877</v>
      </c>
    </row>
    <row r="111" spans="1:14" x14ac:dyDescent="0.2">
      <c r="B111">
        <f t="shared" si="14"/>
        <v>7.0000000000000004E-11</v>
      </c>
      <c r="C111">
        <v>14</v>
      </c>
      <c r="D111">
        <v>0.50859927879475098</v>
      </c>
      <c r="F111">
        <v>0.77475610996174205</v>
      </c>
      <c r="G111">
        <f t="shared" si="10"/>
        <v>0.19370789684656742</v>
      </c>
      <c r="H111">
        <f t="shared" si="11"/>
        <v>2.8784531771217106</v>
      </c>
      <c r="L111">
        <v>0.79779237767219102</v>
      </c>
      <c r="M111">
        <f t="shared" si="15"/>
        <v>0.21674416455701639</v>
      </c>
      <c r="N111">
        <f t="shared" si="13"/>
        <v>4.0134027744498937</v>
      </c>
    </row>
    <row r="112" spans="1:14" x14ac:dyDescent="0.2">
      <c r="B112">
        <f t="shared" si="14"/>
        <v>7.5000000000000012E-11</v>
      </c>
      <c r="C112">
        <v>15</v>
      </c>
      <c r="D112">
        <v>0.58527268290942402</v>
      </c>
      <c r="F112">
        <v>0.82582188361738595</v>
      </c>
      <c r="G112">
        <f t="shared" si="10"/>
        <v>0.24477367050221133</v>
      </c>
      <c r="H112">
        <f t="shared" si="11"/>
        <v>3.123226847623922</v>
      </c>
      <c r="L112">
        <v>0.95072234820576396</v>
      </c>
      <c r="M112">
        <f t="shared" si="15"/>
        <v>0.36967413509058933</v>
      </c>
      <c r="N112">
        <f t="shared" si="13"/>
        <v>4.3830769095404829</v>
      </c>
    </row>
    <row r="113" spans="2:14" x14ac:dyDescent="0.2">
      <c r="B113">
        <f t="shared" si="14"/>
        <v>8.0000000000000008E-11</v>
      </c>
      <c r="C113">
        <v>16</v>
      </c>
      <c r="D113">
        <v>0.55680895467970504</v>
      </c>
      <c r="F113">
        <v>0.58964596623528398</v>
      </c>
      <c r="G113">
        <f t="shared" si="10"/>
        <v>8.5977531201093527E-3</v>
      </c>
      <c r="H113">
        <f t="shared" si="11"/>
        <v>3.1318246007440314</v>
      </c>
      <c r="L113">
        <v>0.98496236091931</v>
      </c>
      <c r="M113">
        <f t="shared" si="15"/>
        <v>0.40391414780413537</v>
      </c>
      <c r="N113">
        <f t="shared" si="13"/>
        <v>4.7869910573446184</v>
      </c>
    </row>
    <row r="114" spans="2:14" x14ac:dyDescent="0.2">
      <c r="B114">
        <f t="shared" si="14"/>
        <v>8.5000000000000004E-11</v>
      </c>
      <c r="C114">
        <v>17</v>
      </c>
      <c r="D114">
        <v>0.60547785248583197</v>
      </c>
      <c r="F114">
        <v>1.09723776367097</v>
      </c>
      <c r="G114">
        <f t="shared" si="10"/>
        <v>0.51618955055579541</v>
      </c>
      <c r="H114">
        <f t="shared" si="11"/>
        <v>3.6480141512998268</v>
      </c>
      <c r="L114">
        <v>0.60360450802910603</v>
      </c>
      <c r="M114">
        <f t="shared" si="15"/>
        <v>2.2556294913931407E-2</v>
      </c>
      <c r="N114">
        <f t="shared" si="13"/>
        <v>4.8095473522585497</v>
      </c>
    </row>
    <row r="115" spans="2:14" x14ac:dyDescent="0.2">
      <c r="B115">
        <f t="shared" si="14"/>
        <v>9.0000000000000012E-11</v>
      </c>
      <c r="C115">
        <v>18</v>
      </c>
      <c r="D115">
        <v>0.489246784643939</v>
      </c>
      <c r="F115">
        <v>1.05435161437978</v>
      </c>
      <c r="G115">
        <f t="shared" si="10"/>
        <v>0.47330340126460535</v>
      </c>
      <c r="H115">
        <f t="shared" si="11"/>
        <v>4.1213175525644319</v>
      </c>
      <c r="L115">
        <v>0.73207125131895801</v>
      </c>
      <c r="M115">
        <f t="shared" si="15"/>
        <v>0.15102303820378338</v>
      </c>
      <c r="N115">
        <f t="shared" si="13"/>
        <v>4.9605703904623333</v>
      </c>
    </row>
    <row r="116" spans="2:14" x14ac:dyDescent="0.2">
      <c r="B116">
        <f t="shared" si="14"/>
        <v>9.5000000000000008E-11</v>
      </c>
      <c r="C116">
        <v>19</v>
      </c>
      <c r="D116">
        <v>0.54497265865808298</v>
      </c>
      <c r="F116">
        <v>0.63710506301980796</v>
      </c>
      <c r="G116">
        <f t="shared" si="10"/>
        <v>5.6056849904633332E-2</v>
      </c>
      <c r="H116">
        <f t="shared" si="11"/>
        <v>4.1773744024690656</v>
      </c>
      <c r="L116">
        <v>0.81419144752087902</v>
      </c>
      <c r="M116">
        <f t="shared" si="15"/>
        <v>0.23314323440570439</v>
      </c>
      <c r="N116">
        <f t="shared" si="13"/>
        <v>5.193713624868038</v>
      </c>
    </row>
    <row r="117" spans="2:14" x14ac:dyDescent="0.2">
      <c r="B117">
        <f t="shared" si="14"/>
        <v>1.0000000000000002E-10</v>
      </c>
      <c r="C117">
        <v>20</v>
      </c>
      <c r="D117">
        <v>0.66969761232542602</v>
      </c>
      <c r="F117">
        <v>1.04511648563798</v>
      </c>
      <c r="G117">
        <f t="shared" si="10"/>
        <v>0.46406827252280536</v>
      </c>
      <c r="H117">
        <f t="shared" si="11"/>
        <v>4.6414426749918709</v>
      </c>
      <c r="L117">
        <v>1.2625514275540299</v>
      </c>
      <c r="M117">
        <f t="shared" si="15"/>
        <v>0.68150321443885531</v>
      </c>
      <c r="N117">
        <f t="shared" si="13"/>
        <v>5.8752168393068933</v>
      </c>
    </row>
    <row r="118" spans="2:14" x14ac:dyDescent="0.2">
      <c r="B118">
        <f t="shared" si="14"/>
        <v>1.0500000000000001E-10</v>
      </c>
      <c r="C118">
        <v>21</v>
      </c>
      <c r="D118">
        <v>0.61113278056948905</v>
      </c>
      <c r="E118" t="s">
        <v>73</v>
      </c>
      <c r="F118">
        <v>0.82669171576031997</v>
      </c>
      <c r="G118">
        <f t="shared" si="10"/>
        <v>0.24564350264514534</v>
      </c>
      <c r="H118">
        <f t="shared" si="11"/>
        <v>4.8870861776370162</v>
      </c>
      <c r="L118">
        <v>0.67090240697191705</v>
      </c>
      <c r="M118">
        <f t="shared" si="15"/>
        <v>8.9854193856742426E-2</v>
      </c>
      <c r="N118">
        <f t="shared" si="13"/>
        <v>5.9650710331636354</v>
      </c>
    </row>
    <row r="119" spans="2:14" x14ac:dyDescent="0.2">
      <c r="B119">
        <f t="shared" si="14"/>
        <v>1.1000000000000001E-10</v>
      </c>
      <c r="C119">
        <v>22</v>
      </c>
      <c r="D119">
        <v>0.98694387734051903</v>
      </c>
      <c r="F119">
        <v>1.0621039147431499</v>
      </c>
      <c r="G119">
        <f t="shared" si="10"/>
        <v>0.48105570162797529</v>
      </c>
      <c r="H119">
        <f t="shared" si="11"/>
        <v>5.3681418792649911</v>
      </c>
      <c r="L119">
        <v>0.74751724743189196</v>
      </c>
      <c r="M119">
        <f t="shared" si="15"/>
        <v>0.16646903431671733</v>
      </c>
      <c r="N119">
        <f t="shared" si="13"/>
        <v>6.1315400674803531</v>
      </c>
    </row>
    <row r="120" spans="2:14" x14ac:dyDescent="0.2">
      <c r="B120">
        <f t="shared" si="14"/>
        <v>1.1500000000000002E-10</v>
      </c>
      <c r="C120">
        <v>23</v>
      </c>
      <c r="D120">
        <v>0.58086752228982397</v>
      </c>
      <c r="F120">
        <v>0.86224324809097597</v>
      </c>
      <c r="G120">
        <f t="shared" si="10"/>
        <v>0.28119503497580134</v>
      </c>
      <c r="H120">
        <f t="shared" si="11"/>
        <v>5.6493369142407923</v>
      </c>
      <c r="L120">
        <v>0.81194019692296504</v>
      </c>
      <c r="M120">
        <f t="shared" si="15"/>
        <v>0.23089198380779041</v>
      </c>
      <c r="N120">
        <f t="shared" si="13"/>
        <v>6.3624320512881436</v>
      </c>
    </row>
    <row r="121" spans="2:14" x14ac:dyDescent="0.2">
      <c r="B121">
        <f t="shared" si="14"/>
        <v>1.2E-10</v>
      </c>
      <c r="C121">
        <v>24</v>
      </c>
      <c r="D121">
        <v>0.63472897355927904</v>
      </c>
      <c r="F121">
        <v>0.61763890337321004</v>
      </c>
      <c r="G121">
        <f t="shared" si="10"/>
        <v>3.6590690258035408E-2</v>
      </c>
      <c r="H121">
        <f t="shared" si="11"/>
        <v>5.6859276044988274</v>
      </c>
      <c r="L121">
        <v>0.58348098480757304</v>
      </c>
      <c r="M121">
        <f t="shared" si="15"/>
        <v>2.4327716923984166E-3</v>
      </c>
      <c r="N121">
        <f t="shared" si="13"/>
        <v>6.3648648229805422</v>
      </c>
    </row>
    <row r="122" spans="2:14" x14ac:dyDescent="0.2">
      <c r="B122">
        <f t="shared" si="14"/>
        <v>1.2500000000000001E-10</v>
      </c>
      <c r="C122">
        <v>25</v>
      </c>
      <c r="D122">
        <v>0.64917072608889204</v>
      </c>
      <c r="F122">
        <v>1.20755358031608</v>
      </c>
      <c r="G122">
        <f t="shared" si="10"/>
        <v>0.62650536720090533</v>
      </c>
      <c r="H122">
        <f t="shared" si="11"/>
        <v>6.3124329716997325</v>
      </c>
      <c r="L122">
        <v>1.01717221865563</v>
      </c>
      <c r="M122">
        <f t="shared" si="15"/>
        <v>0.43612400554045538</v>
      </c>
      <c r="N122">
        <f t="shared" si="13"/>
        <v>6.8009888285209978</v>
      </c>
    </row>
    <row r="123" spans="2:14" x14ac:dyDescent="0.2">
      <c r="B123">
        <f t="shared" si="14"/>
        <v>1.3000000000000002E-10</v>
      </c>
      <c r="C123">
        <v>26</v>
      </c>
      <c r="D123">
        <v>0.55552058179728303</v>
      </c>
      <c r="F123">
        <v>1.0858331760839901</v>
      </c>
      <c r="G123">
        <f t="shared" si="10"/>
        <v>0.50478496296881548</v>
      </c>
      <c r="H123">
        <f t="shared" si="11"/>
        <v>6.8172179346685482</v>
      </c>
      <c r="L123">
        <v>1.0090561782393901</v>
      </c>
      <c r="M123">
        <f t="shared" si="15"/>
        <v>0.42800796512421546</v>
      </c>
      <c r="N123">
        <f t="shared" si="13"/>
        <v>7.2289967936452131</v>
      </c>
    </row>
    <row r="124" spans="2:14" x14ac:dyDescent="0.2">
      <c r="B124">
        <f t="shared" si="14"/>
        <v>1.3500000000000002E-10</v>
      </c>
      <c r="C124">
        <v>27</v>
      </c>
      <c r="D124">
        <v>0.61751743938732195</v>
      </c>
      <c r="F124">
        <v>1.0109385174707399</v>
      </c>
      <c r="G124">
        <f t="shared" si="10"/>
        <v>0.4298903043555653</v>
      </c>
      <c r="H124">
        <f t="shared" si="11"/>
        <v>7.2471082390241133</v>
      </c>
      <c r="L124">
        <v>1.3993839427874799</v>
      </c>
      <c r="M124">
        <f t="shared" si="15"/>
        <v>0.81833572967230528</v>
      </c>
      <c r="N124">
        <f t="shared" si="13"/>
        <v>8.0473325233175181</v>
      </c>
    </row>
    <row r="125" spans="2:14" x14ac:dyDescent="0.2">
      <c r="B125">
        <f t="shared" si="14"/>
        <v>1.4000000000000001E-10</v>
      </c>
      <c r="C125">
        <v>28</v>
      </c>
      <c r="D125">
        <v>0.56000811676026196</v>
      </c>
      <c r="F125">
        <v>0.75887986906126104</v>
      </c>
      <c r="G125">
        <f t="shared" si="10"/>
        <v>0.17783165594608641</v>
      </c>
      <c r="H125">
        <f t="shared" si="11"/>
        <v>7.4249398949701995</v>
      </c>
      <c r="L125">
        <v>0.89961422976659</v>
      </c>
      <c r="M125">
        <f t="shared" si="15"/>
        <v>0.31856601665141537</v>
      </c>
      <c r="N125">
        <f t="shared" si="13"/>
        <v>8.3658985399689332</v>
      </c>
    </row>
    <row r="126" spans="2:14" x14ac:dyDescent="0.2">
      <c r="B126">
        <f t="shared" si="14"/>
        <v>1.4500000000000002E-10</v>
      </c>
      <c r="C126">
        <v>29</v>
      </c>
      <c r="D126">
        <v>0.57013093580558205</v>
      </c>
      <c r="F126">
        <v>0.87887416997593304</v>
      </c>
      <c r="G126">
        <f t="shared" si="10"/>
        <v>0.29782595686075841</v>
      </c>
      <c r="H126">
        <f t="shared" si="11"/>
        <v>7.7227658518309577</v>
      </c>
      <c r="L126">
        <v>0.76446213033506305</v>
      </c>
      <c r="M126">
        <f t="shared" si="15"/>
        <v>0.18341391721988842</v>
      </c>
      <c r="N126">
        <f t="shared" si="13"/>
        <v>8.5493124571888224</v>
      </c>
    </row>
    <row r="127" spans="2:14" x14ac:dyDescent="0.2">
      <c r="B127">
        <f t="shared" si="14"/>
        <v>1.5000000000000002E-10</v>
      </c>
      <c r="C127">
        <v>30</v>
      </c>
      <c r="D127">
        <v>0.55085533711749401</v>
      </c>
      <c r="F127">
        <v>0.82255895289107095</v>
      </c>
      <c r="G127">
        <f t="shared" si="10"/>
        <v>0.24151073977589632</v>
      </c>
      <c r="H127">
        <f t="shared" si="11"/>
        <v>7.9642765916068541</v>
      </c>
      <c r="L127">
        <v>0.73822532993452405</v>
      </c>
      <c r="M127">
        <f t="shared" si="15"/>
        <v>0.15717711681934943</v>
      </c>
      <c r="N127">
        <f t="shared" si="13"/>
        <v>8.706489574008172</v>
      </c>
    </row>
    <row r="128" spans="2:14" x14ac:dyDescent="0.2">
      <c r="B128">
        <f t="shared" si="14"/>
        <v>1.5500000000000001E-10</v>
      </c>
      <c r="C128">
        <v>31</v>
      </c>
      <c r="D128">
        <v>0.627928805307855</v>
      </c>
      <c r="F128">
        <v>0.70722647628073099</v>
      </c>
      <c r="G128">
        <f t="shared" si="10"/>
        <v>0.12617826316555636</v>
      </c>
      <c r="H128">
        <f t="shared" si="11"/>
        <v>8.0904548547724104</v>
      </c>
      <c r="L128">
        <v>1.04745977443177</v>
      </c>
      <c r="M128">
        <f t="shared" si="15"/>
        <v>0.46641156131659534</v>
      </c>
      <c r="N128">
        <f t="shared" si="13"/>
        <v>9.1729011353247678</v>
      </c>
    </row>
    <row r="129" spans="2:14" x14ac:dyDescent="0.2">
      <c r="B129">
        <f t="shared" si="14"/>
        <v>1.6000000000000002E-10</v>
      </c>
      <c r="C129">
        <v>32</v>
      </c>
      <c r="D129">
        <v>0.53229994149172299</v>
      </c>
      <c r="F129">
        <v>0.779598309021448</v>
      </c>
      <c r="G129">
        <f t="shared" si="10"/>
        <v>0.19855009590627337</v>
      </c>
      <c r="H129">
        <f t="shared" si="11"/>
        <v>8.2890049506786845</v>
      </c>
      <c r="L129">
        <v>1.0457195940264401</v>
      </c>
      <c r="M129">
        <f t="shared" si="15"/>
        <v>0.46467138091126547</v>
      </c>
      <c r="N129">
        <f t="shared" si="13"/>
        <v>9.6375725162360339</v>
      </c>
    </row>
    <row r="130" spans="2:14" x14ac:dyDescent="0.2">
      <c r="B130">
        <f t="shared" si="14"/>
        <v>1.6500000000000002E-10</v>
      </c>
      <c r="C130">
        <v>33</v>
      </c>
      <c r="D130">
        <v>0.60043704363563399</v>
      </c>
      <c r="F130">
        <v>0.61903622345908704</v>
      </c>
      <c r="G130">
        <f t="shared" si="10"/>
        <v>3.7988010343912415E-2</v>
      </c>
      <c r="H130">
        <f t="shared" si="11"/>
        <v>8.3269929610225972</v>
      </c>
      <c r="L130">
        <v>1.29117613515078</v>
      </c>
      <c r="M130">
        <f t="shared" si="15"/>
        <v>0.71012792203560537</v>
      </c>
      <c r="N130">
        <f t="shared" si="13"/>
        <v>10.347700438271639</v>
      </c>
    </row>
    <row r="131" spans="2:14" x14ac:dyDescent="0.2">
      <c r="B131">
        <f t="shared" si="14"/>
        <v>1.7000000000000001E-10</v>
      </c>
      <c r="C131">
        <v>34</v>
      </c>
      <c r="D131">
        <v>0.69450292202459496</v>
      </c>
      <c r="F131">
        <v>0.69858157615831196</v>
      </c>
      <c r="G131">
        <f t="shared" si="10"/>
        <v>0.11753336304313733</v>
      </c>
      <c r="H131">
        <f t="shared" si="11"/>
        <v>8.444526324065734</v>
      </c>
      <c r="L131">
        <v>0.95491878125880503</v>
      </c>
      <c r="M131">
        <f t="shared" si="15"/>
        <v>0.3738705681436304</v>
      </c>
      <c r="N131">
        <f t="shared" si="13"/>
        <v>10.721571006415269</v>
      </c>
    </row>
    <row r="132" spans="2:14" x14ac:dyDescent="0.2">
      <c r="B132">
        <f t="shared" si="14"/>
        <v>1.7500000000000002E-10</v>
      </c>
      <c r="C132">
        <v>35</v>
      </c>
      <c r="D132">
        <v>0.50498998688800401</v>
      </c>
      <c r="F132">
        <v>0.75524557565261397</v>
      </c>
      <c r="G132">
        <f t="shared" si="10"/>
        <v>0.17419736253743934</v>
      </c>
      <c r="H132">
        <f t="shared" si="11"/>
        <v>8.6187236866031736</v>
      </c>
      <c r="L132">
        <v>0.67170229597720299</v>
      </c>
      <c r="M132">
        <f t="shared" si="15"/>
        <v>9.0654082862028362E-2</v>
      </c>
      <c r="N132">
        <f t="shared" si="13"/>
        <v>10.812225089277298</v>
      </c>
    </row>
    <row r="133" spans="2:14" x14ac:dyDescent="0.2">
      <c r="B133">
        <f t="shared" si="14"/>
        <v>1.8000000000000002E-10</v>
      </c>
      <c r="C133">
        <v>36</v>
      </c>
      <c r="D133">
        <v>0.59670372551550899</v>
      </c>
      <c r="F133">
        <v>0.72733598496530905</v>
      </c>
      <c r="G133">
        <f t="shared" si="10"/>
        <v>0.14628777185013442</v>
      </c>
      <c r="H133">
        <f t="shared" si="11"/>
        <v>8.7650114584533085</v>
      </c>
      <c r="L133">
        <v>1.10073773403224</v>
      </c>
      <c r="M133">
        <f t="shared" si="15"/>
        <v>0.51968952091706533</v>
      </c>
      <c r="N133">
        <f t="shared" si="13"/>
        <v>11.331914610194364</v>
      </c>
    </row>
    <row r="134" spans="2:14" x14ac:dyDescent="0.2">
      <c r="B134">
        <f t="shared" si="14"/>
        <v>1.8500000000000001E-10</v>
      </c>
      <c r="C134">
        <v>37</v>
      </c>
      <c r="D134">
        <v>0.57194404678640198</v>
      </c>
      <c r="F134">
        <v>0.67338709444405498</v>
      </c>
      <c r="G134">
        <f t="shared" si="10"/>
        <v>9.2338881328880351E-2</v>
      </c>
      <c r="H134">
        <f t="shared" si="11"/>
        <v>8.8573503397821884</v>
      </c>
      <c r="L134">
        <v>0.83682027489623101</v>
      </c>
      <c r="M134">
        <f t="shared" si="15"/>
        <v>0.25577206178105638</v>
      </c>
      <c r="N134">
        <f t="shared" si="13"/>
        <v>11.587686671975421</v>
      </c>
    </row>
    <row r="135" spans="2:14" x14ac:dyDescent="0.2">
      <c r="B135">
        <f t="shared" si="14"/>
        <v>1.9000000000000002E-10</v>
      </c>
      <c r="C135">
        <v>38</v>
      </c>
      <c r="D135">
        <v>0.59306491656550198</v>
      </c>
      <c r="F135">
        <v>0.73017772598340003</v>
      </c>
      <c r="G135">
        <f t="shared" si="10"/>
        <v>0.1491295128682254</v>
      </c>
      <c r="H135">
        <f t="shared" si="11"/>
        <v>9.0064798526504131</v>
      </c>
      <c r="L135">
        <v>1.1821517417036</v>
      </c>
      <c r="M135">
        <f t="shared" si="15"/>
        <v>0.60110352858842542</v>
      </c>
      <c r="N135">
        <f t="shared" si="13"/>
        <v>12.188790200563846</v>
      </c>
    </row>
    <row r="136" spans="2:14" x14ac:dyDescent="0.2">
      <c r="B136">
        <f t="shared" si="14"/>
        <v>1.9500000000000002E-10</v>
      </c>
      <c r="C136">
        <v>39</v>
      </c>
      <c r="D136">
        <v>0.57278397347031096</v>
      </c>
      <c r="F136">
        <v>0.60466203195980295</v>
      </c>
      <c r="G136">
        <f t="shared" si="10"/>
        <v>2.361381884462832E-2</v>
      </c>
      <c r="H136">
        <f t="shared" si="11"/>
        <v>9.0300936714950417</v>
      </c>
      <c r="L136">
        <v>0.85291420311909405</v>
      </c>
      <c r="M136">
        <f t="shared" si="15"/>
        <v>0.27186599000391942</v>
      </c>
      <c r="N136">
        <f>N135+M136</f>
        <v>12.460656190567764</v>
      </c>
    </row>
    <row r="137" spans="2:14" x14ac:dyDescent="0.2">
      <c r="B137">
        <f t="shared" si="14"/>
        <v>2.0000000000000003E-10</v>
      </c>
      <c r="C137">
        <v>40</v>
      </c>
      <c r="D137">
        <v>0.608298128771812</v>
      </c>
      <c r="F137">
        <v>0.65131795878385002</v>
      </c>
      <c r="G137">
        <f t="shared" si="10"/>
        <v>7.0269745668675387E-2</v>
      </c>
      <c r="H137">
        <f t="shared" si="11"/>
        <v>9.1003634171637167</v>
      </c>
      <c r="L137">
        <v>0.77632162184495701</v>
      </c>
      <c r="M137">
        <f t="shared" si="15"/>
        <v>0.19527340872978238</v>
      </c>
      <c r="N137">
        <f t="shared" si="13"/>
        <v>12.655929599297547</v>
      </c>
    </row>
    <row r="140" spans="2:14" x14ac:dyDescent="0.2">
      <c r="B140" t="s">
        <v>46</v>
      </c>
      <c r="C140" t="s">
        <v>0</v>
      </c>
      <c r="D140">
        <f>AVERAGE(D98:D127)</f>
        <v>0.58104821311517463</v>
      </c>
      <c r="F140">
        <f>AVERAGE(F98:F137)</f>
        <v>0.80855729854426772</v>
      </c>
      <c r="G140">
        <f>AVERAGE(G98:G137)</f>
        <v>0.22750908542909293</v>
      </c>
      <c r="L140">
        <f>AVERAGE(L98:L137)</f>
        <v>0.89744645309761295</v>
      </c>
      <c r="M140">
        <f>AVERAGE(M98:M137)</f>
        <v>0.31639823998243866</v>
      </c>
    </row>
    <row r="141" spans="2:14" x14ac:dyDescent="0.2">
      <c r="B141">
        <f>(0.0000000000000025)*2000</f>
        <v>4.9999999999999997E-12</v>
      </c>
      <c r="G141">
        <f>G140/B141/6*(10^-20)</f>
        <v>7.5836361809697639E-11</v>
      </c>
      <c r="M141">
        <f>M140/B141/6*(10^-20)</f>
        <v>1.0546607999414621E-10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DD6C-C900-3B46-9C38-0031C513AE64}">
  <dimension ref="A2:T141"/>
  <sheetViews>
    <sheetView topLeftCell="A73" workbookViewId="0">
      <selection activeCell="A96" sqref="A96:O141"/>
    </sheetView>
  </sheetViews>
  <sheetFormatPr baseColWidth="10" defaultRowHeight="16" x14ac:dyDescent="0.2"/>
  <cols>
    <col min="6" max="7" width="12.1640625" bestFit="1" customWidth="1"/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2767.5872639999993</v>
      </c>
      <c r="I2" t="s">
        <v>7</v>
      </c>
      <c r="J2">
        <f>-H2*(2*(0.000452)*H2-2.86)</f>
        <v>991.07608051507577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-1383.0563454999999</v>
      </c>
      <c r="E3">
        <v>36.548976666666697</v>
      </c>
      <c r="G3" t="s">
        <v>4</v>
      </c>
      <c r="H3">
        <f>(H2^(1/3))/4</f>
        <v>3.5099999999999993</v>
      </c>
      <c r="J3">
        <f>J2/10</f>
        <v>99.107608051507583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-1383.3096584333334</v>
      </c>
      <c r="E4">
        <v>26.200573333333335</v>
      </c>
      <c r="H4">
        <f>J3</f>
        <v>99.107608051507583</v>
      </c>
    </row>
    <row r="5" spans="2:11" x14ac:dyDescent="0.2">
      <c r="B5" s="2">
        <f t="shared" si="0"/>
        <v>2720.5471360000006</v>
      </c>
      <c r="C5" s="2">
        <v>3.49</v>
      </c>
      <c r="D5" s="2">
        <v>-1382.2740174666669</v>
      </c>
      <c r="E5" s="2">
        <v>17.669156666666666</v>
      </c>
    </row>
    <row r="6" spans="2:11" x14ac:dyDescent="0.2">
      <c r="B6">
        <f t="shared" si="0"/>
        <v>2744</v>
      </c>
      <c r="C6">
        <v>3.5</v>
      </c>
      <c r="D6">
        <v>-1382.0579816999998</v>
      </c>
      <c r="E6">
        <v>7.3069233333333301</v>
      </c>
    </row>
    <row r="7" spans="2:11" x14ac:dyDescent="0.2">
      <c r="B7">
        <f t="shared" si="0"/>
        <v>2767.5872639999993</v>
      </c>
      <c r="C7">
        <v>3.51</v>
      </c>
      <c r="D7">
        <v>-1381.2667671111112</v>
      </c>
      <c r="E7">
        <v>-0.83485444444444457</v>
      </c>
    </row>
    <row r="8" spans="2:11" x14ac:dyDescent="0.2">
      <c r="B8">
        <f t="shared" si="0"/>
        <v>2791.3093119999999</v>
      </c>
      <c r="C8">
        <v>3.52</v>
      </c>
      <c r="D8">
        <v>-1380.6297066666666</v>
      </c>
      <c r="E8">
        <v>-9.3894633333333335</v>
      </c>
      <c r="H8" t="s">
        <v>12</v>
      </c>
      <c r="I8" t="s">
        <v>14</v>
      </c>
      <c r="J8" t="s">
        <v>13</v>
      </c>
    </row>
    <row r="9" spans="2:11" x14ac:dyDescent="0.2">
      <c r="B9">
        <f t="shared" si="0"/>
        <v>2815.1665279999997</v>
      </c>
      <c r="C9">
        <v>3.53</v>
      </c>
      <c r="D9">
        <v>-1379.5658151666667</v>
      </c>
      <c r="E9">
        <v>-16.838739999999998</v>
      </c>
      <c r="G9" t="s">
        <v>2</v>
      </c>
      <c r="H9">
        <v>-1381.3703425919998</v>
      </c>
      <c r="I9">
        <v>-1391.8163535408162</v>
      </c>
      <c r="J9">
        <v>-1368.565431174</v>
      </c>
    </row>
    <row r="10" spans="2:11" x14ac:dyDescent="0.2">
      <c r="G10" t="s">
        <v>1</v>
      </c>
      <c r="H10">
        <v>7.0135020077723584E-2</v>
      </c>
      <c r="I10">
        <v>7.8676982817974833E-2</v>
      </c>
      <c r="J10">
        <v>0.10544475099385424</v>
      </c>
    </row>
    <row r="11" spans="2:11" x14ac:dyDescent="0.2">
      <c r="I11">
        <f>SUM(H10:I10)</f>
        <v>0.1488120028956984</v>
      </c>
      <c r="J11">
        <f>SUM(H10,J10)</f>
        <v>0.17557977107157782</v>
      </c>
    </row>
    <row r="12" spans="2:11" x14ac:dyDescent="0.2">
      <c r="H12" t="s">
        <v>15</v>
      </c>
      <c r="I12">
        <f>I9-129/128*H9</f>
        <v>0.345944852683715</v>
      </c>
      <c r="J12">
        <f>J9-127/128*H9</f>
        <v>2.0129556164997666</v>
      </c>
    </row>
    <row r="17" spans="2:19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24</v>
      </c>
      <c r="S17" t="s">
        <v>23</v>
      </c>
    </row>
    <row r="19" spans="2:19" x14ac:dyDescent="0.2">
      <c r="C19" s="1">
        <v>-1382.5656117999999</v>
      </c>
      <c r="D19" s="2">
        <v>37.555620000000097</v>
      </c>
      <c r="E19">
        <v>-1383.9152022000001</v>
      </c>
      <c r="F19">
        <v>25.63861</v>
      </c>
      <c r="G19" s="1">
        <v>-1382.5255182000001</v>
      </c>
      <c r="H19" s="2">
        <v>17.181229999999999</v>
      </c>
      <c r="I19">
        <v>-1382.4208389999999</v>
      </c>
      <c r="J19">
        <v>6.8558999999999903</v>
      </c>
      <c r="K19">
        <v>-1381.3356644</v>
      </c>
      <c r="L19">
        <v>-1.42784</v>
      </c>
      <c r="M19">
        <v>-1380.7629139000001</v>
      </c>
      <c r="N19">
        <v>-8.8731900000000099</v>
      </c>
      <c r="O19">
        <v>-1379.4220754999999</v>
      </c>
      <c r="P19">
        <v>-16.843689999999999</v>
      </c>
    </row>
    <row r="20" spans="2:19" x14ac:dyDescent="0.2">
      <c r="C20" s="1">
        <v>-1383.0329240999999</v>
      </c>
      <c r="D20" s="2">
        <v>36.466250000000002</v>
      </c>
      <c r="E20">
        <v>-1382.7813000000001</v>
      </c>
      <c r="F20">
        <v>26.412759999999999</v>
      </c>
      <c r="G20" s="1">
        <v>-1382.2423833</v>
      </c>
      <c r="H20" s="2">
        <v>17.74513</v>
      </c>
      <c r="I20">
        <v>-1381.9603205000001</v>
      </c>
      <c r="J20">
        <v>7.2414500000000004</v>
      </c>
      <c r="K20">
        <v>-1381.6683307999999</v>
      </c>
      <c r="L20">
        <v>-1.6847399999999999</v>
      </c>
      <c r="M20">
        <v>-1380.9452838</v>
      </c>
      <c r="N20">
        <v>-10.79138</v>
      </c>
      <c r="O20">
        <v>-1379.4667778999999</v>
      </c>
      <c r="P20">
        <v>-16.91132</v>
      </c>
    </row>
    <row r="21" spans="2:19" x14ac:dyDescent="0.2">
      <c r="C21" s="1">
        <v>-1383.5705006000001</v>
      </c>
      <c r="D21" s="2">
        <v>35.625059999999998</v>
      </c>
      <c r="E21">
        <v>-1383.2324731000001</v>
      </c>
      <c r="F21">
        <v>26.550350000000002</v>
      </c>
      <c r="G21" s="1">
        <v>-1382.0541509</v>
      </c>
      <c r="H21" s="2">
        <v>18.081109999999999</v>
      </c>
      <c r="I21">
        <v>-1381.7927855999999</v>
      </c>
      <c r="J21">
        <v>7.8234199999999996</v>
      </c>
      <c r="K21">
        <v>-1381.1667838000001</v>
      </c>
      <c r="L21">
        <v>-0.61512</v>
      </c>
      <c r="M21">
        <v>-1380.1809223</v>
      </c>
      <c r="N21">
        <v>-8.5038199999999904</v>
      </c>
      <c r="O21">
        <v>-1379.8085920999999</v>
      </c>
      <c r="P21">
        <v>-16.761209999999998</v>
      </c>
    </row>
    <row r="22" spans="2:19" x14ac:dyDescent="0.2">
      <c r="G22" s="1"/>
      <c r="H22" s="2"/>
    </row>
    <row r="23" spans="2:19" x14ac:dyDescent="0.2">
      <c r="G23" s="1"/>
      <c r="H23" s="2"/>
      <c r="K23">
        <v>-1381.4900800999999</v>
      </c>
      <c r="L23">
        <v>-1.73417</v>
      </c>
    </row>
    <row r="24" spans="2:19" x14ac:dyDescent="0.2">
      <c r="G24" s="1"/>
      <c r="H24" s="2"/>
      <c r="K24">
        <v>-1381.3300612999999</v>
      </c>
      <c r="L24">
        <v>-0.38661000000000001</v>
      </c>
    </row>
    <row r="25" spans="2:19" x14ac:dyDescent="0.2">
      <c r="G25" s="1"/>
      <c r="H25" s="2"/>
      <c r="K25">
        <v>-1380.6427564999999</v>
      </c>
      <c r="L25">
        <v>-1.2427699999999999</v>
      </c>
    </row>
    <row r="26" spans="2:19" x14ac:dyDescent="0.2">
      <c r="G26" s="1"/>
      <c r="H26" s="2"/>
      <c r="K26">
        <v>-1381.0786063999999</v>
      </c>
      <c r="L26">
        <v>-1.0370999999999999</v>
      </c>
    </row>
    <row r="27" spans="2:19" x14ac:dyDescent="0.2">
      <c r="G27" s="1"/>
      <c r="H27" s="2"/>
      <c r="K27">
        <v>-1380.6229060000001</v>
      </c>
      <c r="L27">
        <v>1.60615</v>
      </c>
    </row>
    <row r="28" spans="2:19" x14ac:dyDescent="0.2">
      <c r="G28" s="1"/>
      <c r="H28" s="2"/>
      <c r="K28">
        <v>-1382.0657146999999</v>
      </c>
      <c r="L28">
        <v>-0.99148999999999998</v>
      </c>
    </row>
    <row r="30" spans="2:19" x14ac:dyDescent="0.2">
      <c r="B30" t="s">
        <v>0</v>
      </c>
      <c r="C30">
        <f t="shared" ref="C30:P30" si="1">AVERAGE(C19:C28)</f>
        <v>-1383.0563454999999</v>
      </c>
      <c r="D30">
        <f t="shared" si="1"/>
        <v>36.548976666666697</v>
      </c>
      <c r="E30">
        <f t="shared" si="1"/>
        <v>-1383.3096584333334</v>
      </c>
      <c r="F30">
        <f t="shared" si="1"/>
        <v>26.200573333333335</v>
      </c>
      <c r="G30">
        <f t="shared" si="1"/>
        <v>-1382.2740174666669</v>
      </c>
      <c r="H30">
        <f t="shared" si="1"/>
        <v>17.669156666666666</v>
      </c>
      <c r="I30">
        <f t="shared" si="1"/>
        <v>-1382.0579816999998</v>
      </c>
      <c r="J30">
        <f t="shared" si="1"/>
        <v>7.3069233333333301</v>
      </c>
      <c r="K30">
        <f t="shared" si="1"/>
        <v>-1381.2667671111112</v>
      </c>
      <c r="L30">
        <f t="shared" si="1"/>
        <v>-0.83485444444444457</v>
      </c>
      <c r="M30">
        <f t="shared" si="1"/>
        <v>-1380.6297066666666</v>
      </c>
      <c r="N30">
        <f t="shared" si="1"/>
        <v>-9.3894633333333335</v>
      </c>
      <c r="O30">
        <f t="shared" si="1"/>
        <v>-1379.5658151666667</v>
      </c>
      <c r="P30">
        <f t="shared" si="1"/>
        <v>-16.838739999999998</v>
      </c>
    </row>
    <row r="31" spans="2:19" x14ac:dyDescent="0.2">
      <c r="B31" t="s">
        <v>1</v>
      </c>
      <c r="C31">
        <f>STDEV(C19:C28)/SQRT(COUNT(C19:C28))</f>
        <v>0.29032269205999617</v>
      </c>
      <c r="E31">
        <f>STDEV(E19:E28)/SQRT(COUNT(E19:E28))</f>
        <v>0.32959658753923327</v>
      </c>
      <c r="G31">
        <f>STDEV(G19:G28)/SQRT(COUNT(G19:G28))</f>
        <v>0.13698822729571727</v>
      </c>
      <c r="I31">
        <f>STDEV(I19:I28)/SQRT(COUNT(I19:I28))</f>
        <v>0.18776408140887052</v>
      </c>
      <c r="K31">
        <f>STDEV(K19:K28)/SQRT(COUNT(K19:K28))</f>
        <v>0.15399945060698297</v>
      </c>
      <c r="M31">
        <f>STDEV(M19:M28)/SQRT(COUNT(M19:M28))</f>
        <v>0.23048517734682533</v>
      </c>
      <c r="O31">
        <f>STDEV(O19:O28)/SQRT(COUNT(O19:O28))</f>
        <v>0.12207245889293909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0.69057204524165605</v>
      </c>
      <c r="F37">
        <v>1.1773438186229499</v>
      </c>
      <c r="G37">
        <f>F37-$D$88</f>
        <v>0.5613287148050522</v>
      </c>
      <c r="H37">
        <f>H36+G37</f>
        <v>0.5613287148050522</v>
      </c>
      <c r="L37">
        <v>1.2920611618956399</v>
      </c>
      <c r="M37">
        <f>L37-$D$88</f>
        <v>0.67604605807774221</v>
      </c>
      <c r="N37">
        <f>N36+M37</f>
        <v>0.67604605807774221</v>
      </c>
      <c r="P37">
        <v>-1380.9465909999999</v>
      </c>
      <c r="Q37">
        <v>0.49525000000000002</v>
      </c>
      <c r="R37">
        <v>-1391.6245957000001</v>
      </c>
      <c r="T37">
        <v>-1369.3864979</v>
      </c>
    </row>
    <row r="38" spans="1:20" x14ac:dyDescent="0.2">
      <c r="B38">
        <f>$B$37*C38</f>
        <v>1.0000000000000001E-11</v>
      </c>
      <c r="C38">
        <v>2</v>
      </c>
      <c r="D38">
        <v>0.64646948832754803</v>
      </c>
      <c r="F38">
        <v>1.0600730658684101</v>
      </c>
      <c r="G38">
        <f>F38-$D$88</f>
        <v>0.4440579620505124</v>
      </c>
      <c r="H38">
        <f>H37+G38</f>
        <v>1.0053866768555646</v>
      </c>
      <c r="L38">
        <v>1.1194817503874801</v>
      </c>
      <c r="M38">
        <f>L38-$D$88</f>
        <v>0.5034666465695824</v>
      </c>
      <c r="N38">
        <f>N37+M38</f>
        <v>1.1795127046473246</v>
      </c>
      <c r="P38">
        <f>-1381.5483069</f>
        <v>-1381.5483068999999</v>
      </c>
      <c r="Q38">
        <v>-2.0457900000000002</v>
      </c>
      <c r="R38">
        <v>-1391.6013269</v>
      </c>
      <c r="T38">
        <v>-1369.0354705</v>
      </c>
    </row>
    <row r="39" spans="1:20" x14ac:dyDescent="0.2">
      <c r="B39">
        <f t="shared" ref="B39:B86" si="2">$B$37*C39</f>
        <v>1.5E-11</v>
      </c>
      <c r="C39">
        <v>3</v>
      </c>
      <c r="D39">
        <v>0.63287421390409804</v>
      </c>
      <c r="F39">
        <v>1.1358597176116101</v>
      </c>
      <c r="G39">
        <f t="shared" ref="G39:G86" si="3">F39-$D$88</f>
        <v>0.51984461379371238</v>
      </c>
      <c r="H39">
        <f t="shared" ref="H39:H86" si="4">H38+G39</f>
        <v>1.5252312906492769</v>
      </c>
      <c r="L39">
        <v>0.84029737996717802</v>
      </c>
      <c r="M39">
        <f t="shared" ref="M39" si="5">L39-$D$88</f>
        <v>0.22428227614928031</v>
      </c>
      <c r="N39">
        <f t="shared" ref="N39" si="6">N38+M39</f>
        <v>1.4037949807966048</v>
      </c>
      <c r="P39">
        <v>-1380.6204622</v>
      </c>
      <c r="Q39">
        <v>0.54705999999999899</v>
      </c>
      <c r="R39">
        <v>-1391.5034506</v>
      </c>
      <c r="T39">
        <v>-1368.9230663000001</v>
      </c>
    </row>
    <row r="40" spans="1:20" x14ac:dyDescent="0.2">
      <c r="B40">
        <f t="shared" si="2"/>
        <v>2.0000000000000002E-11</v>
      </c>
      <c r="C40">
        <v>4</v>
      </c>
      <c r="D40">
        <v>1.29633452456496</v>
      </c>
      <c r="F40">
        <v>0.95958617135175805</v>
      </c>
      <c r="G40">
        <f t="shared" si="3"/>
        <v>0.34357106753386035</v>
      </c>
      <c r="H40">
        <f t="shared" si="4"/>
        <v>1.8688023581831372</v>
      </c>
      <c r="L40">
        <v>0.67620242961006904</v>
      </c>
      <c r="M40">
        <f>L40-$D$88</f>
        <v>6.0187325792171342E-2</v>
      </c>
      <c r="N40">
        <f>N39+M40</f>
        <v>1.4639823065887763</v>
      </c>
      <c r="P40">
        <f>-1380.4141089</f>
        <v>-1380.4141089</v>
      </c>
      <c r="Q40">
        <v>-0.36461000000000099</v>
      </c>
      <c r="R40">
        <v>-1392.0385272999999</v>
      </c>
      <c r="T40">
        <v>-1368.3567972000001</v>
      </c>
    </row>
    <row r="41" spans="1:20" x14ac:dyDescent="0.2">
      <c r="B41">
        <f t="shared" si="2"/>
        <v>2.5000000000000004E-11</v>
      </c>
      <c r="C41">
        <v>5</v>
      </c>
      <c r="D41">
        <v>0.59169899040043406</v>
      </c>
      <c r="F41">
        <v>0.79999355798736904</v>
      </c>
      <c r="G41">
        <f t="shared" si="3"/>
        <v>0.18397845416947134</v>
      </c>
      <c r="H41">
        <f t="shared" si="4"/>
        <v>2.0527808123526086</v>
      </c>
      <c r="L41">
        <v>1.0107118608744201</v>
      </c>
      <c r="M41">
        <f t="shared" ref="M41:M42" si="7">L41-$D$88</f>
        <v>0.39469675705652241</v>
      </c>
      <c r="N41">
        <f t="shared" ref="N41:N85" si="8">N40+M41</f>
        <v>1.8586790636452988</v>
      </c>
      <c r="P41">
        <f>-1381.387819</f>
        <v>-1381.387819</v>
      </c>
      <c r="Q41">
        <v>-1.2928999999999999</v>
      </c>
      <c r="R41">
        <v>-1391.9280887</v>
      </c>
      <c r="T41">
        <v>-1369.2571074</v>
      </c>
    </row>
    <row r="42" spans="1:20" x14ac:dyDescent="0.2">
      <c r="B42">
        <f t="shared" si="2"/>
        <v>3E-11</v>
      </c>
      <c r="C42">
        <v>6</v>
      </c>
      <c r="D42">
        <v>0.53836307639225001</v>
      </c>
      <c r="F42">
        <v>0.93892383717592998</v>
      </c>
      <c r="G42">
        <f t="shared" si="3"/>
        <v>0.32290873335803227</v>
      </c>
      <c r="H42">
        <f t="shared" si="4"/>
        <v>2.3756895457106406</v>
      </c>
      <c r="L42">
        <v>0.672711885277541</v>
      </c>
      <c r="M42">
        <f t="shared" si="7"/>
        <v>5.6696781459643297E-2</v>
      </c>
      <c r="N42">
        <f t="shared" si="8"/>
        <v>1.9153758451049421</v>
      </c>
      <c r="P42">
        <f>-1381.7334067</f>
        <v>-1381.7334066999999</v>
      </c>
      <c r="Q42">
        <v>-2.3712599999999999</v>
      </c>
      <c r="R42">
        <v>-1391.6684839</v>
      </c>
      <c r="T42">
        <v>-1369.3311957999999</v>
      </c>
    </row>
    <row r="43" spans="1:20" x14ac:dyDescent="0.2">
      <c r="B43">
        <f t="shared" si="2"/>
        <v>3.5000000000000002E-11</v>
      </c>
      <c r="C43">
        <v>7</v>
      </c>
      <c r="D43">
        <v>0.620459002665673</v>
      </c>
      <c r="F43">
        <v>0.37529102466671799</v>
      </c>
      <c r="G43">
        <f t="shared" si="3"/>
        <v>-0.24072407915117972</v>
      </c>
      <c r="H43">
        <f t="shared" si="4"/>
        <v>2.1349654665594611</v>
      </c>
      <c r="L43">
        <v>0.87926247297470606</v>
      </c>
      <c r="M43">
        <f t="shared" ref="M43:M85" si="9">L43-$D$88</f>
        <v>0.26324736915680835</v>
      </c>
      <c r="N43">
        <f t="shared" si="8"/>
        <v>2.1786232142617505</v>
      </c>
      <c r="P43">
        <f>-1381.8757889</f>
        <v>-1381.8757889000001</v>
      </c>
      <c r="Q43">
        <v>-0.78961999999999999</v>
      </c>
      <c r="T43">
        <v>-1367.8817801</v>
      </c>
    </row>
    <row r="44" spans="1:20" x14ac:dyDescent="0.2">
      <c r="B44">
        <f t="shared" si="2"/>
        <v>4.0000000000000004E-11</v>
      </c>
      <c r="C44">
        <v>8</v>
      </c>
      <c r="D44">
        <v>0.587525254933837</v>
      </c>
      <c r="F44">
        <v>0.75868417957910095</v>
      </c>
      <c r="G44">
        <f t="shared" si="3"/>
        <v>0.14266907576120325</v>
      </c>
      <c r="H44">
        <f t="shared" si="4"/>
        <v>2.2776345423206643</v>
      </c>
      <c r="L44">
        <v>1.6394788487913099</v>
      </c>
      <c r="M44">
        <f t="shared" si="9"/>
        <v>1.0234637449734123</v>
      </c>
      <c r="N44">
        <f t="shared" si="8"/>
        <v>3.2020869592351628</v>
      </c>
      <c r="P44">
        <f>-1381.716898</f>
        <v>-1381.7168979999999</v>
      </c>
      <c r="Q44">
        <v>-0.65997000000000094</v>
      </c>
      <c r="R44">
        <v>-1391.5058706</v>
      </c>
      <c r="T44">
        <v>-1369.3563160000001</v>
      </c>
    </row>
    <row r="45" spans="1:20" x14ac:dyDescent="0.2">
      <c r="B45">
        <f t="shared" si="2"/>
        <v>4.5000000000000006E-11</v>
      </c>
      <c r="C45">
        <v>9</v>
      </c>
      <c r="D45">
        <v>0.50093145459372501</v>
      </c>
      <c r="F45">
        <v>1.37502382435993</v>
      </c>
      <c r="G45">
        <f t="shared" si="3"/>
        <v>0.75900872054203228</v>
      </c>
      <c r="H45">
        <f t="shared" si="4"/>
        <v>3.0366432628626967</v>
      </c>
      <c r="L45">
        <v>1.67588840362043</v>
      </c>
      <c r="M45">
        <f t="shared" si="9"/>
        <v>1.0598732998025322</v>
      </c>
      <c r="N45">
        <f t="shared" si="8"/>
        <v>4.2619602590376946</v>
      </c>
      <c r="P45">
        <f>-1381.2150962</f>
        <v>-1381.2150962000001</v>
      </c>
      <c r="Q45">
        <v>-1.08952</v>
      </c>
      <c r="R45">
        <v>-1391.7537500999999</v>
      </c>
      <c r="T45">
        <v>-1367.5431358000001</v>
      </c>
    </row>
    <row r="46" spans="1:20" x14ac:dyDescent="0.2">
      <c r="B46">
        <f t="shared" si="2"/>
        <v>5.0000000000000008E-11</v>
      </c>
      <c r="C46">
        <v>10</v>
      </c>
      <c r="D46">
        <v>0.59342182461774895</v>
      </c>
      <c r="F46">
        <v>1.1215269013517</v>
      </c>
      <c r="G46">
        <f t="shared" si="3"/>
        <v>0.50551179753380227</v>
      </c>
      <c r="H46">
        <f t="shared" si="4"/>
        <v>3.5421550603964991</v>
      </c>
      <c r="L46">
        <v>0.94981072043057702</v>
      </c>
      <c r="M46">
        <f t="shared" si="9"/>
        <v>0.33379561661267931</v>
      </c>
      <c r="N46">
        <f t="shared" si="8"/>
        <v>4.595755875650374</v>
      </c>
      <c r="P46">
        <f>-1381.422399</f>
        <v>-1381.422399</v>
      </c>
      <c r="Q46">
        <v>-1.4023399999999999</v>
      </c>
      <c r="R46">
        <v>-1391.7754009</v>
      </c>
      <c r="T46">
        <v>-1367.4828886</v>
      </c>
    </row>
    <row r="47" spans="1:20" x14ac:dyDescent="0.2">
      <c r="B47">
        <f t="shared" si="2"/>
        <v>5.5000000000000004E-11</v>
      </c>
      <c r="C47">
        <v>11</v>
      </c>
      <c r="D47">
        <v>0.59641916233797199</v>
      </c>
      <c r="F47">
        <v>0.93970842414836797</v>
      </c>
      <c r="G47">
        <f t="shared" si="3"/>
        <v>0.32369332033047027</v>
      </c>
      <c r="H47">
        <f t="shared" si="4"/>
        <v>3.8658483807269692</v>
      </c>
      <c r="L47">
        <v>0.88388469927897995</v>
      </c>
      <c r="M47">
        <f t="shared" si="9"/>
        <v>0.26786959546108224</v>
      </c>
      <c r="N47">
        <f t="shared" si="8"/>
        <v>4.8636254711114564</v>
      </c>
      <c r="P47">
        <f>-1381.1612207</f>
        <v>-1381.1612207000001</v>
      </c>
      <c r="Q47">
        <v>-1.4270799999999999</v>
      </c>
      <c r="R47">
        <v>-1392.2353584</v>
      </c>
      <c r="T47">
        <v>-1367.816591</v>
      </c>
    </row>
    <row r="48" spans="1:20" x14ac:dyDescent="0.2">
      <c r="B48">
        <f t="shared" si="2"/>
        <v>6E-11</v>
      </c>
      <c r="C48">
        <v>12</v>
      </c>
      <c r="D48">
        <v>0.64661010238812</v>
      </c>
      <c r="F48">
        <v>0.90883633453209001</v>
      </c>
      <c r="G48">
        <f t="shared" si="3"/>
        <v>0.2928212307141923</v>
      </c>
      <c r="H48">
        <f t="shared" si="4"/>
        <v>4.1586696114411614</v>
      </c>
      <c r="L48">
        <v>0.96738318616470997</v>
      </c>
      <c r="M48">
        <f t="shared" si="9"/>
        <v>0.35136808234681227</v>
      </c>
      <c r="N48">
        <f t="shared" si="8"/>
        <v>5.2149935534582683</v>
      </c>
      <c r="P48">
        <v>-1380.9093476999999</v>
      </c>
      <c r="Q48">
        <v>2.4100000000003398E-3</v>
      </c>
      <c r="R48">
        <v>-1391.8698830000001</v>
      </c>
      <c r="T48">
        <v>-1369.2044450999999</v>
      </c>
    </row>
    <row r="49" spans="2:20" x14ac:dyDescent="0.2">
      <c r="B49">
        <f t="shared" si="2"/>
        <v>6.5000000000000008E-11</v>
      </c>
      <c r="C49">
        <v>13</v>
      </c>
      <c r="D49">
        <v>0.64212039655884201</v>
      </c>
      <c r="F49">
        <v>0.98994238673246604</v>
      </c>
      <c r="G49">
        <f t="shared" si="3"/>
        <v>0.37392728291456834</v>
      </c>
      <c r="H49">
        <f t="shared" si="4"/>
        <v>4.5325968943557298</v>
      </c>
      <c r="L49">
        <v>0.61141495589797801</v>
      </c>
      <c r="M49">
        <f t="shared" si="9"/>
        <v>-4.6001479199196948E-3</v>
      </c>
      <c r="N49">
        <f t="shared" si="8"/>
        <v>5.2103934055383485</v>
      </c>
      <c r="P49">
        <v>-1381.4198735</v>
      </c>
      <c r="Q49">
        <v>0.68340999999999996</v>
      </c>
      <c r="R49">
        <v>-1393.0098507</v>
      </c>
      <c r="T49">
        <v>-1368.7580426</v>
      </c>
    </row>
    <row r="50" spans="2:20" x14ac:dyDescent="0.2">
      <c r="B50">
        <f t="shared" si="2"/>
        <v>7.0000000000000004E-11</v>
      </c>
      <c r="C50">
        <v>14</v>
      </c>
      <c r="D50">
        <v>0.57262648287874995</v>
      </c>
      <c r="F50">
        <v>0.87152767005562304</v>
      </c>
      <c r="G50">
        <f t="shared" si="3"/>
        <v>0.25551256623772534</v>
      </c>
      <c r="H50">
        <f t="shared" si="4"/>
        <v>4.7881094605934553</v>
      </c>
      <c r="L50">
        <v>1.0645286825115501</v>
      </c>
      <c r="M50">
        <f t="shared" si="9"/>
        <v>0.44851357869365238</v>
      </c>
      <c r="N50">
        <f t="shared" si="8"/>
        <v>5.6589069842320008</v>
      </c>
      <c r="P50">
        <f>-1381.7758674</f>
        <v>-1381.7758673999999</v>
      </c>
      <c r="Q50">
        <v>-0.64716000000000096</v>
      </c>
      <c r="R50">
        <v>-1391.8687995</v>
      </c>
      <c r="T50">
        <v>-1368.1928321</v>
      </c>
    </row>
    <row r="51" spans="2:20" x14ac:dyDescent="0.2">
      <c r="B51">
        <f t="shared" si="2"/>
        <v>7.5000000000000012E-11</v>
      </c>
      <c r="C51">
        <v>15</v>
      </c>
      <c r="D51">
        <v>0.49015476930805002</v>
      </c>
      <c r="F51">
        <v>1.02274796783439</v>
      </c>
      <c r="G51">
        <f t="shared" si="3"/>
        <v>0.40673286401649233</v>
      </c>
      <c r="H51">
        <f t="shared" si="4"/>
        <v>5.1948423246099473</v>
      </c>
      <c r="L51">
        <v>0.96274492231152897</v>
      </c>
      <c r="M51">
        <f t="shared" si="9"/>
        <v>0.34672981849363127</v>
      </c>
      <c r="N51">
        <f t="shared" si="8"/>
        <v>6.0056368027256317</v>
      </c>
      <c r="P51">
        <f>-1381.1237025</f>
        <v>-1381.1237025</v>
      </c>
      <c r="Q51">
        <v>-0.58338999999999996</v>
      </c>
      <c r="R51">
        <v>-1392.3695299000001</v>
      </c>
      <c r="T51">
        <v>-1368.4798069999999</v>
      </c>
    </row>
    <row r="52" spans="2:20" x14ac:dyDescent="0.2">
      <c r="B52">
        <f t="shared" si="2"/>
        <v>8.0000000000000008E-11</v>
      </c>
      <c r="C52">
        <v>16</v>
      </c>
      <c r="D52">
        <v>0.56134415537219795</v>
      </c>
      <c r="F52">
        <v>0.95261643691048703</v>
      </c>
      <c r="G52">
        <f t="shared" si="3"/>
        <v>0.33660133309258933</v>
      </c>
      <c r="H52">
        <f t="shared" si="4"/>
        <v>5.5314436577025363</v>
      </c>
      <c r="L52">
        <v>1.18519563459239</v>
      </c>
      <c r="M52">
        <f t="shared" si="9"/>
        <v>0.56918053077449227</v>
      </c>
      <c r="N52">
        <f t="shared" si="8"/>
        <v>6.5748173335001239</v>
      </c>
      <c r="P52">
        <f>-1381.5381495</f>
        <v>-1381.5381494999999</v>
      </c>
      <c r="Q52">
        <v>-1.4475899999999999</v>
      </c>
      <c r="R52">
        <v>-1391.2693177000001</v>
      </c>
      <c r="T52">
        <v>-1369.4171578999999</v>
      </c>
    </row>
    <row r="53" spans="2:20" x14ac:dyDescent="0.2">
      <c r="B53">
        <f t="shared" si="2"/>
        <v>8.5000000000000004E-11</v>
      </c>
      <c r="C53">
        <v>17</v>
      </c>
      <c r="D53">
        <v>0.60100613222474897</v>
      </c>
      <c r="F53">
        <v>0.928756872194066</v>
      </c>
      <c r="G53">
        <f t="shared" si="3"/>
        <v>0.31274176837616829</v>
      </c>
      <c r="H53">
        <f t="shared" si="4"/>
        <v>5.8441854260787043</v>
      </c>
      <c r="L53">
        <v>1.3440490686181601</v>
      </c>
      <c r="M53">
        <f t="shared" si="9"/>
        <v>0.72803396480026239</v>
      </c>
      <c r="N53">
        <f t="shared" si="8"/>
        <v>7.3028512983003866</v>
      </c>
      <c r="P53">
        <v>-1380.6555661</v>
      </c>
      <c r="Q53">
        <v>0.45373999999999898</v>
      </c>
      <c r="R53">
        <v>-1390.5756518000001</v>
      </c>
      <c r="T53">
        <v>-1368.1125506000001</v>
      </c>
    </row>
    <row r="54" spans="2:20" x14ac:dyDescent="0.2">
      <c r="B54">
        <f t="shared" si="2"/>
        <v>9.0000000000000012E-11</v>
      </c>
      <c r="C54">
        <v>18</v>
      </c>
      <c r="D54">
        <v>0.68869855070325803</v>
      </c>
      <c r="F54">
        <v>1.1482373017657499</v>
      </c>
      <c r="G54">
        <f t="shared" si="3"/>
        <v>0.53222219794785219</v>
      </c>
      <c r="H54">
        <f t="shared" si="4"/>
        <v>6.3764076240265561</v>
      </c>
      <c r="L54">
        <v>1.0299429003596901</v>
      </c>
      <c r="M54">
        <f t="shared" si="9"/>
        <v>0.41392779654179235</v>
      </c>
      <c r="N54">
        <f t="shared" si="8"/>
        <v>7.7167790948421793</v>
      </c>
      <c r="P54">
        <f>-1381.7106304</f>
        <v>-1381.7106303999999</v>
      </c>
      <c r="Q54">
        <v>-1.0423100000000001</v>
      </c>
      <c r="R54">
        <v>-1391.7730776999999</v>
      </c>
      <c r="T54">
        <v>-1368.8777084999999</v>
      </c>
    </row>
    <row r="55" spans="2:20" x14ac:dyDescent="0.2">
      <c r="B55">
        <f t="shared" si="2"/>
        <v>9.5000000000000008E-11</v>
      </c>
      <c r="C55">
        <v>19</v>
      </c>
      <c r="D55">
        <v>0.63746134161666601</v>
      </c>
      <c r="F55">
        <v>1.60545747358054</v>
      </c>
      <c r="G55">
        <f t="shared" si="3"/>
        <v>0.98944236976264233</v>
      </c>
      <c r="H55">
        <f t="shared" si="4"/>
        <v>7.3658499937891984</v>
      </c>
      <c r="L55">
        <v>1.1052312762840899</v>
      </c>
      <c r="M55">
        <f t="shared" si="9"/>
        <v>0.4892161724661922</v>
      </c>
      <c r="N55">
        <f t="shared" si="8"/>
        <v>8.2059952673083707</v>
      </c>
      <c r="P55">
        <f>-1382.4187412</f>
        <v>-1382.4187412000001</v>
      </c>
      <c r="Q55">
        <v>-2.7014399999999998</v>
      </c>
      <c r="R55">
        <v>-1390.9689378</v>
      </c>
      <c r="T55">
        <v>-1367.8905096000001</v>
      </c>
    </row>
    <row r="56" spans="2:20" x14ac:dyDescent="0.2">
      <c r="B56">
        <f t="shared" si="2"/>
        <v>1.0000000000000002E-10</v>
      </c>
      <c r="C56">
        <v>20</v>
      </c>
      <c r="D56">
        <v>0.54120444191135197</v>
      </c>
      <c r="F56">
        <v>0.86263395879337101</v>
      </c>
      <c r="G56">
        <f t="shared" si="3"/>
        <v>0.24661885497547331</v>
      </c>
      <c r="H56">
        <f t="shared" si="4"/>
        <v>7.6124688487646717</v>
      </c>
      <c r="L56">
        <v>0.86328098259071495</v>
      </c>
      <c r="M56">
        <f t="shared" si="9"/>
        <v>0.24726587877281725</v>
      </c>
      <c r="N56">
        <f t="shared" si="8"/>
        <v>8.4532611460811875</v>
      </c>
      <c r="P56">
        <v>-1380.9632268</v>
      </c>
      <c r="Q56">
        <v>8.1969999999999904E-2</v>
      </c>
      <c r="R56">
        <v>-1392.1835925</v>
      </c>
      <c r="T56">
        <v>-1368.6048867</v>
      </c>
    </row>
    <row r="57" spans="2:20" x14ac:dyDescent="0.2">
      <c r="B57">
        <f t="shared" si="2"/>
        <v>1.0500000000000001E-10</v>
      </c>
      <c r="C57">
        <v>21</v>
      </c>
      <c r="D57">
        <v>0.55552319078196499</v>
      </c>
      <c r="F57">
        <v>1.2492009318914401</v>
      </c>
      <c r="G57">
        <f t="shared" si="3"/>
        <v>0.6331858280735424</v>
      </c>
      <c r="H57">
        <f t="shared" si="4"/>
        <v>8.245654676838214</v>
      </c>
      <c r="L57">
        <v>1.1408002622428299</v>
      </c>
      <c r="M57">
        <f t="shared" si="9"/>
        <v>0.52478515842493223</v>
      </c>
      <c r="N57">
        <f t="shared" si="8"/>
        <v>8.978046304506119</v>
      </c>
      <c r="P57">
        <f>-1381.0864939</f>
        <v>-1381.0864939000001</v>
      </c>
      <c r="Q57">
        <v>-9.0529999999998903E-2</v>
      </c>
      <c r="R57">
        <v>-1392.1066251</v>
      </c>
      <c r="T57">
        <v>-1369.1430785</v>
      </c>
    </row>
    <row r="58" spans="2:20" x14ac:dyDescent="0.2">
      <c r="B58">
        <f t="shared" si="2"/>
        <v>1.1000000000000001E-10</v>
      </c>
      <c r="C58">
        <v>22</v>
      </c>
      <c r="D58">
        <v>0.56553456709673799</v>
      </c>
      <c r="F58">
        <v>0.79063597786952899</v>
      </c>
      <c r="G58">
        <f t="shared" si="3"/>
        <v>0.17462087405163129</v>
      </c>
      <c r="H58">
        <f t="shared" si="4"/>
        <v>8.4202755508898459</v>
      </c>
      <c r="L58">
        <v>1.5306277667639001</v>
      </c>
      <c r="M58">
        <f t="shared" si="9"/>
        <v>0.91461266294600241</v>
      </c>
      <c r="N58">
        <f t="shared" si="8"/>
        <v>9.892658967452121</v>
      </c>
      <c r="P58">
        <f>-1381.3614498</f>
        <v>-1381.3614497999999</v>
      </c>
      <c r="Q58">
        <v>-0.14832999999999999</v>
      </c>
      <c r="R58">
        <v>-1392.0805717999999</v>
      </c>
      <c r="T58">
        <v>-1368.1290383</v>
      </c>
    </row>
    <row r="59" spans="2:20" x14ac:dyDescent="0.2">
      <c r="B59">
        <f t="shared" si="2"/>
        <v>1.1500000000000002E-10</v>
      </c>
      <c r="C59">
        <v>23</v>
      </c>
      <c r="D59">
        <v>0.55452312910467605</v>
      </c>
      <c r="F59">
        <v>0.90060863508495503</v>
      </c>
      <c r="G59">
        <f t="shared" si="3"/>
        <v>0.28459353126705733</v>
      </c>
      <c r="H59">
        <f t="shared" si="4"/>
        <v>8.7048690821569039</v>
      </c>
      <c r="L59">
        <v>0.84285478449967299</v>
      </c>
      <c r="M59">
        <f t="shared" si="9"/>
        <v>0.22683968068177529</v>
      </c>
      <c r="N59">
        <f t="shared" si="8"/>
        <v>10.119498648133897</v>
      </c>
      <c r="P59">
        <f>-1381.8622439</f>
        <v>-1381.8622439000001</v>
      </c>
      <c r="Q59">
        <v>-1.5150999999999999</v>
      </c>
      <c r="R59">
        <v>-1392.970403</v>
      </c>
      <c r="T59">
        <v>-1366.6762881</v>
      </c>
    </row>
    <row r="60" spans="2:20" x14ac:dyDescent="0.2">
      <c r="B60">
        <f t="shared" si="2"/>
        <v>1.2E-10</v>
      </c>
      <c r="C60">
        <v>24</v>
      </c>
      <c r="D60">
        <v>0.56540466961375302</v>
      </c>
      <c r="F60">
        <v>0.82725034331081604</v>
      </c>
      <c r="G60">
        <f t="shared" si="3"/>
        <v>0.21123523949291834</v>
      </c>
      <c r="H60">
        <f t="shared" si="4"/>
        <v>8.9161043216498221</v>
      </c>
      <c r="L60">
        <v>0.74553780997918795</v>
      </c>
      <c r="M60">
        <f t="shared" si="9"/>
        <v>0.12952270616129025</v>
      </c>
      <c r="N60">
        <f t="shared" si="8"/>
        <v>10.249021354295188</v>
      </c>
      <c r="P60">
        <f>-1382.3441051</f>
        <v>-1382.3441051</v>
      </c>
      <c r="Q60">
        <v>-1.91076</v>
      </c>
      <c r="R60">
        <v>-1392.7193170999999</v>
      </c>
      <c r="T60">
        <v>-1369.3844607999999</v>
      </c>
    </row>
    <row r="61" spans="2:20" x14ac:dyDescent="0.2">
      <c r="B61">
        <f t="shared" si="2"/>
        <v>1.2500000000000001E-10</v>
      </c>
      <c r="C61">
        <v>25</v>
      </c>
      <c r="D61">
        <v>0.57005516028269299</v>
      </c>
      <c r="F61">
        <v>1.1457494795104699</v>
      </c>
      <c r="G61">
        <f t="shared" si="3"/>
        <v>0.5297343756925722</v>
      </c>
      <c r="H61">
        <f t="shared" si="4"/>
        <v>9.4458386973423938</v>
      </c>
      <c r="L61">
        <v>0.96002705757370899</v>
      </c>
      <c r="M61">
        <f t="shared" si="9"/>
        <v>0.34401195375581128</v>
      </c>
      <c r="N61">
        <f t="shared" si="8"/>
        <v>10.593033308050998</v>
      </c>
      <c r="P61">
        <f>-1382.1126942</f>
        <v>-1382.1126942000001</v>
      </c>
      <c r="Q61">
        <v>-1.1520900000000001</v>
      </c>
      <c r="R61">
        <v>-1392.1389971999999</v>
      </c>
      <c r="T61">
        <v>-1368.5560347000001</v>
      </c>
    </row>
    <row r="62" spans="2:20" x14ac:dyDescent="0.2">
      <c r="B62">
        <f t="shared" si="2"/>
        <v>1.3000000000000002E-10</v>
      </c>
      <c r="C62">
        <v>26</v>
      </c>
      <c r="D62">
        <v>0.64693473936462598</v>
      </c>
      <c r="F62">
        <v>1.1036647911897</v>
      </c>
      <c r="G62">
        <f t="shared" si="3"/>
        <v>0.48764968737180225</v>
      </c>
      <c r="H62">
        <f t="shared" si="4"/>
        <v>9.9334883847141953</v>
      </c>
      <c r="L62">
        <v>0.75711392236624198</v>
      </c>
      <c r="M62">
        <f t="shared" si="9"/>
        <v>0.14109881854834427</v>
      </c>
      <c r="N62">
        <f t="shared" si="8"/>
        <v>10.734132126599343</v>
      </c>
      <c r="P62">
        <f>-1381.245745</f>
        <v>-1381.2457449999999</v>
      </c>
      <c r="Q62">
        <v>-0.95428000000000002</v>
      </c>
      <c r="R62">
        <v>-1391.4608671999999</v>
      </c>
      <c r="T62">
        <v>-1368.8083552999999</v>
      </c>
    </row>
    <row r="63" spans="2:20" x14ac:dyDescent="0.2">
      <c r="B63">
        <f t="shared" si="2"/>
        <v>1.3500000000000002E-10</v>
      </c>
      <c r="C63">
        <v>27</v>
      </c>
      <c r="D63">
        <v>0.60256702672523299</v>
      </c>
      <c r="F63">
        <v>0.82105443799498901</v>
      </c>
      <c r="G63">
        <f t="shared" si="3"/>
        <v>0.2050393341770913</v>
      </c>
      <c r="H63">
        <f t="shared" si="4"/>
        <v>10.138527718891286</v>
      </c>
      <c r="L63">
        <v>0.76652866708440204</v>
      </c>
      <c r="M63">
        <f t="shared" si="9"/>
        <v>0.15051356326650434</v>
      </c>
      <c r="N63">
        <f t="shared" si="8"/>
        <v>10.884645689865847</v>
      </c>
      <c r="P63">
        <f>-1381.185295</f>
        <v>-1381.185295</v>
      </c>
      <c r="Q63">
        <v>-0.82839999999999903</v>
      </c>
      <c r="R63">
        <v>-1391.6182303999999</v>
      </c>
      <c r="T63">
        <v>-1368.7583261</v>
      </c>
    </row>
    <row r="64" spans="2:20" x14ac:dyDescent="0.2">
      <c r="B64">
        <f t="shared" si="2"/>
        <v>1.4000000000000001E-10</v>
      </c>
      <c r="C64">
        <v>28</v>
      </c>
      <c r="D64">
        <v>0.57425959298498497</v>
      </c>
      <c r="F64">
        <v>1.09374300712419</v>
      </c>
      <c r="G64">
        <f t="shared" si="3"/>
        <v>0.47772790330629233</v>
      </c>
      <c r="H64">
        <f t="shared" si="4"/>
        <v>10.616255622197578</v>
      </c>
      <c r="L64">
        <v>0.96956831341448302</v>
      </c>
      <c r="M64">
        <f t="shared" si="9"/>
        <v>0.35355320959658532</v>
      </c>
      <c r="N64">
        <f t="shared" si="8"/>
        <v>11.238198899462432</v>
      </c>
      <c r="P64">
        <f>-1380.5524526</f>
        <v>-1380.5524525999999</v>
      </c>
      <c r="Q64">
        <v>-1.4619999999999999E-2</v>
      </c>
      <c r="R64">
        <v>-1392.2376409000001</v>
      </c>
      <c r="T64">
        <v>-1369.4422803</v>
      </c>
    </row>
    <row r="65" spans="2:20" x14ac:dyDescent="0.2">
      <c r="B65">
        <f t="shared" si="2"/>
        <v>1.4500000000000002E-10</v>
      </c>
      <c r="C65">
        <v>29</v>
      </c>
      <c r="D65">
        <v>0.61860764616389996</v>
      </c>
      <c r="F65">
        <v>0.92047492143770704</v>
      </c>
      <c r="G65">
        <f t="shared" si="3"/>
        <v>0.30445981761980934</v>
      </c>
      <c r="H65">
        <f t="shared" si="4"/>
        <v>10.920715439817387</v>
      </c>
      <c r="L65">
        <v>0.89421346126637102</v>
      </c>
      <c r="M65">
        <f t="shared" si="9"/>
        <v>0.27819835744847332</v>
      </c>
      <c r="N65">
        <f t="shared" si="8"/>
        <v>11.516397256910906</v>
      </c>
      <c r="P65">
        <v>-1380.5547431</v>
      </c>
      <c r="Q65">
        <v>0.64671999999999996</v>
      </c>
      <c r="R65">
        <v>-1392.2017284000001</v>
      </c>
      <c r="T65">
        <v>-1368.7023277999999</v>
      </c>
    </row>
    <row r="66" spans="2:20" x14ac:dyDescent="0.2">
      <c r="B66">
        <f t="shared" si="2"/>
        <v>1.5000000000000002E-10</v>
      </c>
      <c r="C66">
        <v>30</v>
      </c>
      <c r="D66">
        <v>0.71186360196954301</v>
      </c>
      <c r="F66">
        <v>0.96095437366972702</v>
      </c>
      <c r="G66">
        <f t="shared" si="3"/>
        <v>0.34493926985182932</v>
      </c>
      <c r="H66">
        <f t="shared" si="4"/>
        <v>11.265654709669217</v>
      </c>
      <c r="L66">
        <v>1.23905102986163</v>
      </c>
      <c r="M66">
        <f t="shared" si="9"/>
        <v>0.62303592604373226</v>
      </c>
      <c r="N66">
        <f t="shared" si="8"/>
        <v>12.139433182954638</v>
      </c>
      <c r="P66">
        <f>-1380.5601734</f>
        <v>-1380.5601733999999</v>
      </c>
      <c r="Q66">
        <v>-1.0250300000000001</v>
      </c>
      <c r="R66">
        <v>-1392.2730048999999</v>
      </c>
      <c r="T66">
        <v>-1368.8912728</v>
      </c>
    </row>
    <row r="67" spans="2:20" x14ac:dyDescent="0.2">
      <c r="B67">
        <f t="shared" si="2"/>
        <v>1.5500000000000001E-10</v>
      </c>
      <c r="C67">
        <v>31</v>
      </c>
      <c r="D67">
        <v>0.59959467143754697</v>
      </c>
      <c r="F67">
        <v>0.93520658943519896</v>
      </c>
      <c r="G67">
        <f t="shared" si="3"/>
        <v>0.31919148561730126</v>
      </c>
      <c r="H67">
        <f t="shared" si="4"/>
        <v>11.584846195286518</v>
      </c>
      <c r="L67">
        <v>0.70219461415345197</v>
      </c>
      <c r="M67">
        <f t="shared" si="9"/>
        <v>8.6179510335554266E-2</v>
      </c>
      <c r="N67">
        <f t="shared" si="8"/>
        <v>12.225612693290193</v>
      </c>
      <c r="P67">
        <f>-1381.9864511</f>
        <v>-1381.9864511000001</v>
      </c>
      <c r="Q67">
        <v>-2.2864300000000002</v>
      </c>
      <c r="R67">
        <v>-1391.7484260000001</v>
      </c>
      <c r="T67">
        <v>-1367.0880571</v>
      </c>
    </row>
    <row r="68" spans="2:20" x14ac:dyDescent="0.2">
      <c r="B68">
        <f t="shared" si="2"/>
        <v>1.6000000000000002E-10</v>
      </c>
      <c r="C68">
        <v>32</v>
      </c>
      <c r="D68">
        <v>0.58446270699807301</v>
      </c>
      <c r="F68">
        <v>0.989185130674758</v>
      </c>
      <c r="G68">
        <f t="shared" si="3"/>
        <v>0.37317002685686029</v>
      </c>
      <c r="H68">
        <f t="shared" si="4"/>
        <v>11.958016222143378</v>
      </c>
      <c r="L68">
        <v>1.0500132501255199</v>
      </c>
      <c r="M68">
        <f t="shared" si="9"/>
        <v>0.43399814630762223</v>
      </c>
      <c r="N68">
        <f t="shared" si="8"/>
        <v>12.659610839597816</v>
      </c>
      <c r="P68">
        <f>-1381.5053457</f>
        <v>-1381.5053456999999</v>
      </c>
      <c r="Q68">
        <v>-0.25771999999999901</v>
      </c>
      <c r="R68">
        <v>-1392.1184601</v>
      </c>
      <c r="T68">
        <v>-1369.1172147</v>
      </c>
    </row>
    <row r="69" spans="2:20" x14ac:dyDescent="0.2">
      <c r="B69">
        <f t="shared" si="2"/>
        <v>1.6500000000000002E-10</v>
      </c>
      <c r="C69">
        <v>33</v>
      </c>
      <c r="D69">
        <v>0.567509273476836</v>
      </c>
      <c r="F69">
        <v>0.98156684837307595</v>
      </c>
      <c r="G69">
        <f t="shared" si="3"/>
        <v>0.36555174455517825</v>
      </c>
      <c r="H69">
        <f t="shared" si="4"/>
        <v>12.323567966698556</v>
      </c>
      <c r="L69">
        <v>0.97249608506556895</v>
      </c>
      <c r="M69">
        <f t="shared" si="9"/>
        <v>0.35648098124767125</v>
      </c>
      <c r="N69">
        <f t="shared" si="8"/>
        <v>13.016091820845487</v>
      </c>
      <c r="P69">
        <v>-1380.9843446</v>
      </c>
      <c r="Q69">
        <v>0.11125</v>
      </c>
      <c r="R69">
        <v>-1392.5868792000001</v>
      </c>
      <c r="T69">
        <v>-1368.4538482999999</v>
      </c>
    </row>
    <row r="70" spans="2:20" x14ac:dyDescent="0.2">
      <c r="B70">
        <f t="shared" si="2"/>
        <v>1.7000000000000001E-10</v>
      </c>
      <c r="C70">
        <v>34</v>
      </c>
      <c r="D70">
        <v>0.63167845005567802</v>
      </c>
      <c r="F70">
        <v>0.85711867811197595</v>
      </c>
      <c r="G70">
        <f t="shared" si="3"/>
        <v>0.24110357429407825</v>
      </c>
      <c r="H70">
        <f t="shared" si="4"/>
        <v>12.564671540992634</v>
      </c>
      <c r="L70">
        <v>0.77700525005866705</v>
      </c>
      <c r="M70">
        <f t="shared" si="9"/>
        <v>0.16099014624076935</v>
      </c>
      <c r="N70">
        <f t="shared" si="8"/>
        <v>13.177081967086256</v>
      </c>
      <c r="P70">
        <f>-1381.365416</f>
        <v>-1381.3654160000001</v>
      </c>
      <c r="Q70">
        <v>-1.22289</v>
      </c>
      <c r="R70">
        <v>-1392.239511</v>
      </c>
      <c r="T70">
        <v>-1368.7097924</v>
      </c>
    </row>
    <row r="71" spans="2:20" x14ac:dyDescent="0.2">
      <c r="B71">
        <f t="shared" si="2"/>
        <v>1.7500000000000002E-10</v>
      </c>
      <c r="C71">
        <v>35</v>
      </c>
      <c r="D71">
        <v>0.629879724408553</v>
      </c>
      <c r="F71">
        <v>0.97602819396945195</v>
      </c>
      <c r="G71">
        <f t="shared" si="3"/>
        <v>0.36001309015155425</v>
      </c>
      <c r="H71">
        <f t="shared" si="4"/>
        <v>12.924684631144189</v>
      </c>
      <c r="L71">
        <v>0.871483744613755</v>
      </c>
      <c r="M71">
        <f t="shared" si="9"/>
        <v>0.25546864079585729</v>
      </c>
      <c r="N71">
        <f t="shared" si="8"/>
        <v>13.432550607882114</v>
      </c>
      <c r="P71">
        <f>-1380.9018218</f>
        <v>-1380.9018218000001</v>
      </c>
      <c r="Q71">
        <v>-0.26885000000000098</v>
      </c>
      <c r="R71">
        <v>-1391.6494855000001</v>
      </c>
      <c r="T71">
        <v>-1368.1656783000001</v>
      </c>
    </row>
    <row r="72" spans="2:20" x14ac:dyDescent="0.2">
      <c r="B72">
        <f t="shared" si="2"/>
        <v>1.8000000000000002E-10</v>
      </c>
      <c r="C72">
        <v>36</v>
      </c>
      <c r="D72">
        <v>0.63204868621468002</v>
      </c>
      <c r="F72">
        <v>0.92412950761706003</v>
      </c>
      <c r="G72">
        <f t="shared" si="3"/>
        <v>0.30811440379916233</v>
      </c>
      <c r="H72">
        <f t="shared" si="4"/>
        <v>13.232799034943351</v>
      </c>
      <c r="L72">
        <v>1.27590001519635</v>
      </c>
      <c r="M72">
        <f t="shared" si="9"/>
        <v>0.65988491137845229</v>
      </c>
      <c r="N72">
        <f t="shared" si="8"/>
        <v>14.092435519260565</v>
      </c>
      <c r="P72">
        <v>-1381.1508564999999</v>
      </c>
      <c r="Q72">
        <v>6.1050000000000201E-2</v>
      </c>
      <c r="R72">
        <v>-1391.5523080999999</v>
      </c>
      <c r="T72">
        <v>-1369.5438293</v>
      </c>
    </row>
    <row r="73" spans="2:20" x14ac:dyDescent="0.2">
      <c r="B73">
        <f t="shared" si="2"/>
        <v>1.8500000000000001E-10</v>
      </c>
      <c r="C73">
        <v>37</v>
      </c>
      <c r="D73">
        <v>0.81647737828994305</v>
      </c>
      <c r="F73">
        <v>1.3771137011921</v>
      </c>
      <c r="G73">
        <f t="shared" si="3"/>
        <v>0.76109859737420227</v>
      </c>
      <c r="H73">
        <f t="shared" si="4"/>
        <v>13.993897632317553</v>
      </c>
      <c r="L73">
        <v>0.84123338835891304</v>
      </c>
      <c r="M73">
        <f t="shared" si="9"/>
        <v>0.22521828454101533</v>
      </c>
      <c r="N73">
        <f t="shared" si="8"/>
        <v>14.31765380380158</v>
      </c>
      <c r="P73">
        <v>-1381.1201231</v>
      </c>
      <c r="Q73">
        <v>0.40598000000000001</v>
      </c>
      <c r="R73">
        <v>-1390.4670126999999</v>
      </c>
      <c r="T73">
        <v>-1367.6907604</v>
      </c>
    </row>
    <row r="74" spans="2:20" x14ac:dyDescent="0.2">
      <c r="B74">
        <f t="shared" si="2"/>
        <v>1.9000000000000002E-10</v>
      </c>
      <c r="C74">
        <v>38</v>
      </c>
      <c r="D74">
        <v>0.57392216032846999</v>
      </c>
      <c r="F74">
        <v>1.0301750724168499</v>
      </c>
      <c r="G74">
        <f t="shared" si="3"/>
        <v>0.41415996859895221</v>
      </c>
      <c r="H74">
        <f t="shared" si="4"/>
        <v>14.408057600916505</v>
      </c>
      <c r="L74">
        <v>1.0120296651921099</v>
      </c>
      <c r="M74">
        <f t="shared" si="9"/>
        <v>0.3960145613742122</v>
      </c>
      <c r="N74">
        <f t="shared" si="8"/>
        <v>14.713668365175792</v>
      </c>
      <c r="P74">
        <f>-1381.8688561</f>
        <v>-1381.8688560999999</v>
      </c>
      <c r="Q74">
        <v>-1.99343</v>
      </c>
      <c r="R74">
        <v>-1392.0366160999999</v>
      </c>
      <c r="T74">
        <v>-1369.2568581</v>
      </c>
    </row>
    <row r="75" spans="2:20" x14ac:dyDescent="0.2">
      <c r="B75">
        <f t="shared" si="2"/>
        <v>1.9500000000000002E-10</v>
      </c>
      <c r="C75">
        <v>39</v>
      </c>
      <c r="D75">
        <v>0.58787666193753696</v>
      </c>
      <c r="F75">
        <v>1.4198188688719899</v>
      </c>
      <c r="G75">
        <f t="shared" si="3"/>
        <v>0.80380376505409223</v>
      </c>
      <c r="H75">
        <f t="shared" si="4"/>
        <v>15.211861365970597</v>
      </c>
      <c r="L75">
        <v>0.71128760293944204</v>
      </c>
      <c r="M75">
        <f t="shared" si="9"/>
        <v>9.5272499121544341E-2</v>
      </c>
      <c r="N75">
        <f t="shared" si="8"/>
        <v>14.808940864297336</v>
      </c>
      <c r="P75">
        <f>-1381.7242089</f>
        <v>-1381.7242088999999</v>
      </c>
      <c r="Q75">
        <v>-0.89512000000000003</v>
      </c>
      <c r="R75">
        <v>-1391.0455995</v>
      </c>
      <c r="T75">
        <v>-1368.2761058000001</v>
      </c>
    </row>
    <row r="76" spans="2:20" x14ac:dyDescent="0.2">
      <c r="B76">
        <f t="shared" si="2"/>
        <v>2.0000000000000003E-10</v>
      </c>
      <c r="C76">
        <v>40</v>
      </c>
      <c r="D76">
        <v>0.64643413511463799</v>
      </c>
      <c r="F76">
        <v>0.95438479390616804</v>
      </c>
      <c r="G76">
        <f t="shared" si="3"/>
        <v>0.33836969008827034</v>
      </c>
      <c r="H76">
        <f t="shared" si="4"/>
        <v>15.550231056058868</v>
      </c>
      <c r="L76">
        <v>1.0700864438814599</v>
      </c>
      <c r="M76">
        <f t="shared" si="9"/>
        <v>0.4540713400635622</v>
      </c>
      <c r="N76">
        <f t="shared" si="8"/>
        <v>15.263012204360898</v>
      </c>
      <c r="P76">
        <f>-1382.1405916</f>
        <v>-1382.1405916000001</v>
      </c>
      <c r="Q76">
        <v>-2.18926</v>
      </c>
      <c r="R76">
        <v>-1391.2782342</v>
      </c>
      <c r="T76">
        <v>-1368.8423843</v>
      </c>
    </row>
    <row r="77" spans="2:20" x14ac:dyDescent="0.2">
      <c r="B77">
        <f t="shared" si="2"/>
        <v>2.0500000000000002E-10</v>
      </c>
      <c r="C77">
        <v>41</v>
      </c>
      <c r="D77">
        <v>0.66906054405586701</v>
      </c>
      <c r="F77">
        <v>1.02661953679999</v>
      </c>
      <c r="G77">
        <f t="shared" si="3"/>
        <v>0.41060443298209226</v>
      </c>
      <c r="H77">
        <f t="shared" si="4"/>
        <v>15.96083548904096</v>
      </c>
      <c r="L77">
        <v>1.0011031558040999</v>
      </c>
      <c r="M77">
        <f t="shared" si="9"/>
        <v>0.38508805198620222</v>
      </c>
      <c r="N77">
        <f t="shared" si="8"/>
        <v>15.648100256347099</v>
      </c>
      <c r="P77">
        <f>-1381.7138171</f>
        <v>-1381.7138170999999</v>
      </c>
      <c r="Q77">
        <v>-1.3039400000000001</v>
      </c>
      <c r="R77">
        <v>-1391.6958789</v>
      </c>
      <c r="T77">
        <v>-1368.7256327</v>
      </c>
    </row>
    <row r="78" spans="2:20" x14ac:dyDescent="0.2">
      <c r="B78">
        <f t="shared" si="2"/>
        <v>2.1000000000000002E-10</v>
      </c>
      <c r="C78">
        <v>42</v>
      </c>
      <c r="D78">
        <v>0.563822361719854</v>
      </c>
      <c r="F78">
        <v>1.0455562196110499</v>
      </c>
      <c r="G78">
        <f t="shared" si="3"/>
        <v>0.42954111579315224</v>
      </c>
      <c r="H78">
        <f t="shared" si="4"/>
        <v>16.390376604834113</v>
      </c>
      <c r="L78">
        <v>0.74820963102959503</v>
      </c>
      <c r="M78">
        <f t="shared" si="9"/>
        <v>0.13219452721169733</v>
      </c>
      <c r="N78">
        <f t="shared" si="8"/>
        <v>15.780294783558796</v>
      </c>
      <c r="P78">
        <f>-1382.0324989</f>
        <v>-1382.0324989000001</v>
      </c>
      <c r="Q78">
        <v>-1.49566</v>
      </c>
      <c r="R78">
        <v>-1390.9507688000001</v>
      </c>
      <c r="T78">
        <v>-1366.6931623999999</v>
      </c>
    </row>
    <row r="79" spans="2:20" x14ac:dyDescent="0.2">
      <c r="B79">
        <f t="shared" si="2"/>
        <v>2.1500000000000003E-10</v>
      </c>
      <c r="C79">
        <v>43</v>
      </c>
      <c r="D79">
        <v>0.59523440471901201</v>
      </c>
      <c r="F79">
        <v>1.2913172238261299</v>
      </c>
      <c r="G79">
        <f t="shared" si="3"/>
        <v>0.6753021200082322</v>
      </c>
      <c r="H79">
        <f t="shared" si="4"/>
        <v>17.065678724842346</v>
      </c>
      <c r="L79">
        <v>1.23963892898537</v>
      </c>
      <c r="M79">
        <f t="shared" si="9"/>
        <v>0.62362382516747228</v>
      </c>
      <c r="N79">
        <f t="shared" si="8"/>
        <v>16.403918608726269</v>
      </c>
      <c r="P79">
        <f>-1382.0403478</f>
        <v>-1382.0403478000001</v>
      </c>
      <c r="Q79">
        <v>-2.32734</v>
      </c>
      <c r="R79">
        <v>-1391.9186551</v>
      </c>
      <c r="T79">
        <v>-1368.9939675999999</v>
      </c>
    </row>
    <row r="80" spans="2:20" x14ac:dyDescent="0.2">
      <c r="B80">
        <f t="shared" si="2"/>
        <v>2.2000000000000002E-10</v>
      </c>
      <c r="C80">
        <v>44</v>
      </c>
      <c r="D80">
        <v>0.55510416801755402</v>
      </c>
      <c r="F80">
        <v>1.04061369239226</v>
      </c>
      <c r="G80">
        <f t="shared" si="3"/>
        <v>0.42459858857436228</v>
      </c>
      <c r="H80">
        <f t="shared" si="4"/>
        <v>17.490277313416708</v>
      </c>
      <c r="L80">
        <v>0.95797924378586596</v>
      </c>
      <c r="M80">
        <f t="shared" si="9"/>
        <v>0.34196413996796826</v>
      </c>
      <c r="N80">
        <f t="shared" si="8"/>
        <v>16.745882748694235</v>
      </c>
      <c r="P80">
        <f>-1381.72439</f>
        <v>-1381.7243900000001</v>
      </c>
      <c r="Q80">
        <v>-1.1749499999999999</v>
      </c>
      <c r="R80">
        <v>-1391.8505818000001</v>
      </c>
      <c r="T80">
        <v>-1367.6341712000001</v>
      </c>
    </row>
    <row r="81" spans="2:20" x14ac:dyDescent="0.2">
      <c r="B81">
        <f t="shared" si="2"/>
        <v>2.2500000000000002E-10</v>
      </c>
      <c r="C81">
        <v>45</v>
      </c>
      <c r="D81">
        <v>0.60039717743048404</v>
      </c>
      <c r="F81">
        <v>0.81671992590901499</v>
      </c>
      <c r="G81">
        <f t="shared" si="3"/>
        <v>0.20070482209111729</v>
      </c>
      <c r="H81">
        <f t="shared" si="4"/>
        <v>17.690982135507827</v>
      </c>
      <c r="L81">
        <v>0.79203118094065195</v>
      </c>
      <c r="M81">
        <f t="shared" si="9"/>
        <v>0.17601607712275424</v>
      </c>
      <c r="N81">
        <f t="shared" si="8"/>
        <v>16.921898825816989</v>
      </c>
      <c r="P81">
        <v>-1381.1228033</v>
      </c>
      <c r="Q81">
        <v>0.19536999999999999</v>
      </c>
      <c r="R81">
        <v>-1391.8028171000001</v>
      </c>
      <c r="T81">
        <v>-1368.3497127999999</v>
      </c>
    </row>
    <row r="82" spans="2:20" x14ac:dyDescent="0.2">
      <c r="B82">
        <f t="shared" si="2"/>
        <v>2.3000000000000003E-10</v>
      </c>
      <c r="C82">
        <v>46</v>
      </c>
      <c r="D82">
        <v>0.62934267543784805</v>
      </c>
      <c r="F82">
        <v>1.00930244370664</v>
      </c>
      <c r="G82">
        <f t="shared" si="3"/>
        <v>0.39328733988874232</v>
      </c>
      <c r="H82">
        <f t="shared" si="4"/>
        <v>18.084269475396571</v>
      </c>
      <c r="L82">
        <v>0.68228416221848098</v>
      </c>
      <c r="M82">
        <f t="shared" si="9"/>
        <v>6.6269058400583281E-2</v>
      </c>
      <c r="N82">
        <f t="shared" si="8"/>
        <v>16.988167884217571</v>
      </c>
      <c r="P82">
        <f>-1380.9997349</f>
        <v>-1380.9997349</v>
      </c>
      <c r="Q82">
        <v>-1.0802400000000001</v>
      </c>
      <c r="R82">
        <v>-1391.3026875</v>
      </c>
      <c r="T82">
        <v>-1367.3148441000001</v>
      </c>
    </row>
    <row r="83" spans="2:20" x14ac:dyDescent="0.2">
      <c r="B83">
        <f t="shared" si="2"/>
        <v>2.3500000000000002E-10</v>
      </c>
      <c r="C83">
        <v>47</v>
      </c>
      <c r="D83">
        <v>0.52509161754524103</v>
      </c>
      <c r="F83">
        <v>1.1617820224491</v>
      </c>
      <c r="G83">
        <f t="shared" si="3"/>
        <v>0.5457669186312023</v>
      </c>
      <c r="H83">
        <f t="shared" si="4"/>
        <v>18.630036394027773</v>
      </c>
      <c r="L83">
        <v>1.2799612473144999</v>
      </c>
      <c r="M83">
        <f t="shared" si="9"/>
        <v>0.66394614349660219</v>
      </c>
      <c r="N83">
        <f t="shared" si="8"/>
        <v>17.652114027714173</v>
      </c>
      <c r="P83">
        <f>-1381.4846133</f>
        <v>-1381.4846133000001</v>
      </c>
      <c r="Q83">
        <v>-1.1997100000000001</v>
      </c>
      <c r="R83">
        <v>-1390.8157199</v>
      </c>
      <c r="T83">
        <v>-1368.8407781999999</v>
      </c>
    </row>
    <row r="84" spans="2:20" x14ac:dyDescent="0.2">
      <c r="B84">
        <f t="shared" si="2"/>
        <v>2.4E-10</v>
      </c>
      <c r="C84">
        <v>48</v>
      </c>
      <c r="D84">
        <v>0.49011944253249201</v>
      </c>
      <c r="F84">
        <v>1.0129953414938999</v>
      </c>
      <c r="G84">
        <f t="shared" si="3"/>
        <v>0.39698023767600221</v>
      </c>
      <c r="H84">
        <f t="shared" si="4"/>
        <v>19.027016631703773</v>
      </c>
      <c r="L84">
        <v>0.87057107129822697</v>
      </c>
      <c r="M84">
        <f t="shared" si="9"/>
        <v>0.25455596748032927</v>
      </c>
      <c r="N84">
        <f t="shared" si="8"/>
        <v>17.906669995194502</v>
      </c>
      <c r="P84">
        <v>-1381.0865815</v>
      </c>
      <c r="Q84">
        <v>3.2399999999999797E-2</v>
      </c>
      <c r="R84">
        <v>-1392.1445659999999</v>
      </c>
      <c r="T84">
        <v>-1369.2226489</v>
      </c>
    </row>
    <row r="85" spans="2:20" x14ac:dyDescent="0.2">
      <c r="B85">
        <f t="shared" si="2"/>
        <v>2.4500000000000003E-10</v>
      </c>
      <c r="C85">
        <v>49</v>
      </c>
      <c r="D85">
        <v>0.68482878781240397</v>
      </c>
      <c r="F85">
        <v>0.99603211287806903</v>
      </c>
      <c r="G85">
        <f t="shared" si="3"/>
        <v>0.38001700906017133</v>
      </c>
      <c r="H85">
        <f t="shared" si="4"/>
        <v>19.407033640763945</v>
      </c>
      <c r="L85">
        <v>0.618212411312828</v>
      </c>
      <c r="M85">
        <f t="shared" si="9"/>
        <v>2.1973074949303006E-3</v>
      </c>
      <c r="N85">
        <f t="shared" si="8"/>
        <v>17.908867302689433</v>
      </c>
      <c r="P85">
        <f>-1380.8294451</f>
        <v>-1380.8294450999999</v>
      </c>
      <c r="Q85">
        <v>-0.47449000000000102</v>
      </c>
      <c r="R85">
        <v>-1392.5984762000001</v>
      </c>
      <c r="T85">
        <v>-1369.4096258</v>
      </c>
    </row>
    <row r="86" spans="2:20" x14ac:dyDescent="0.2">
      <c r="B86">
        <f t="shared" si="2"/>
        <v>2.5000000000000002E-10</v>
      </c>
      <c r="C86">
        <v>50</v>
      </c>
      <c r="D86">
        <v>0.57630142833217601</v>
      </c>
      <c r="F86">
        <v>1.17362063178496</v>
      </c>
      <c r="G86">
        <f t="shared" si="3"/>
        <v>0.55760552796706231</v>
      </c>
      <c r="H86">
        <f t="shared" si="4"/>
        <v>19.964639168731008</v>
      </c>
      <c r="P86">
        <f>-1381.3122837</f>
        <v>-1381.3122837000001</v>
      </c>
      <c r="Q86">
        <v>-0.86018000000000105</v>
      </c>
      <c r="R86">
        <v>-1391.8677600999999</v>
      </c>
      <c r="T86">
        <v>-1369.5422369</v>
      </c>
    </row>
    <row r="88" spans="2:20" x14ac:dyDescent="0.2">
      <c r="B88" t="s">
        <v>46</v>
      </c>
      <c r="C88" t="s">
        <v>0</v>
      </c>
      <c r="D88">
        <f>AVERAGE(D37:D86)</f>
        <v>0.6160151038178977</v>
      </c>
      <c r="F88">
        <f>AVERAGE(F37:F86)</f>
        <v>1.0153078871925176</v>
      </c>
      <c r="G88">
        <f>AVERAGE(G37:G86)</f>
        <v>0.39929278337462015</v>
      </c>
      <c r="L88">
        <f>AVERAGE(L37:L86)</f>
        <v>0.98150219162788643</v>
      </c>
      <c r="M88">
        <f>AVERAGE(M37:M86)</f>
        <v>0.36548708780998845</v>
      </c>
      <c r="O88" t="s">
        <v>0</v>
      </c>
      <c r="P88">
        <f>AVERAGE(P37:P86)</f>
        <v>-1381.3703425919998</v>
      </c>
      <c r="Q88">
        <f>AVERAGE(Q37:Q86)</f>
        <v>-0.81635440000000026</v>
      </c>
      <c r="R88">
        <f>AVERAGE(R37:R86)</f>
        <v>-1391.8163535408162</v>
      </c>
      <c r="T88">
        <f>AVERAGE(T37:T86)</f>
        <v>-1368.565431174</v>
      </c>
    </row>
    <row r="89" spans="2:20" x14ac:dyDescent="0.2">
      <c r="B89">
        <f>(0.0000000000000025)*2000</f>
        <v>4.9999999999999997E-12</v>
      </c>
      <c r="G89">
        <f>G88/B89/6*(10^-20)</f>
        <v>1.3309759445820673E-10</v>
      </c>
      <c r="M89">
        <f>M88/(0.000000000005)/6*(10^-20)</f>
        <v>1.2182902926999616E-10</v>
      </c>
      <c r="O89" t="s">
        <v>1</v>
      </c>
      <c r="P89">
        <f>STDEV(P37:P86)/SQRT(COUNT(P37:P86))</f>
        <v>7.0135020077723584E-2</v>
      </c>
      <c r="R89">
        <f>STDEV(R37:R86)/SQRT(COUNT(R37:R86))</f>
        <v>7.8676982817974833E-2</v>
      </c>
      <c r="T89">
        <f>STDEV(T37:T86)/SQRT(COUNT(T37:T86))</f>
        <v>0.10544475099385424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>
        <v>79300000000</v>
      </c>
      <c r="L91" t="s">
        <v>31</v>
      </c>
      <c r="M91" s="4"/>
      <c r="Q91" t="s">
        <v>15</v>
      </c>
      <c r="R91">
        <f>R88-129/128*P88</f>
        <v>0.345944852683715</v>
      </c>
      <c r="S91" t="s">
        <v>15</v>
      </c>
      <c r="T91">
        <f>T88-127/128*P88</f>
        <v>2.0129556164997666</v>
      </c>
    </row>
    <row r="92" spans="2:20" x14ac:dyDescent="0.2">
      <c r="F92" t="s">
        <v>32</v>
      </c>
      <c r="G92">
        <f>G91*(10^-20)</f>
        <v>7.9299999999999995E-10</v>
      </c>
      <c r="L92" t="s">
        <v>32</v>
      </c>
      <c r="R92">
        <f>R89+P89</f>
        <v>0.1488120028956984</v>
      </c>
      <c r="T92">
        <f>T89+P89</f>
        <v>0.17557977107157782</v>
      </c>
    </row>
    <row r="94" spans="2:20" x14ac:dyDescent="0.2">
      <c r="F94" t="s">
        <v>33</v>
      </c>
      <c r="G94">
        <f>G92/6</f>
        <v>1.3216666666666665E-10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O96" t="s">
        <v>29</v>
      </c>
    </row>
    <row r="97" spans="1:15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 t="s">
        <v>78</v>
      </c>
      <c r="O97">
        <v>0</v>
      </c>
    </row>
    <row r="98" spans="1:15" x14ac:dyDescent="0.2">
      <c r="A98">
        <f>2.5*2000</f>
        <v>5000</v>
      </c>
      <c r="B98">
        <f>A98*10^-15</f>
        <v>5.0000000000000005E-12</v>
      </c>
      <c r="C98">
        <v>1</v>
      </c>
      <c r="D98">
        <v>0.58953780466801398</v>
      </c>
      <c r="E98" t="s">
        <v>71</v>
      </c>
      <c r="F98">
        <v>1.14902365904537</v>
      </c>
      <c r="G98">
        <f>F98-$D$140</f>
        <v>0.52348091741590952</v>
      </c>
      <c r="H98">
        <f>H97+G98</f>
        <v>0.52348091741590952</v>
      </c>
      <c r="L98">
        <v>0.75116177389542005</v>
      </c>
      <c r="M98">
        <f>L98-$D$140</f>
        <v>0.12561903226595961</v>
      </c>
      <c r="N98">
        <v>0.12561903226595961</v>
      </c>
      <c r="O98">
        <f>O97+N98</f>
        <v>0.12561903226595961</v>
      </c>
    </row>
    <row r="99" spans="1:15" x14ac:dyDescent="0.2">
      <c r="B99">
        <f>$B$37*C99</f>
        <v>1.0000000000000001E-11</v>
      </c>
      <c r="C99">
        <v>2</v>
      </c>
      <c r="D99">
        <v>0.51759290427882099</v>
      </c>
      <c r="F99">
        <v>0.64684021007608195</v>
      </c>
      <c r="G99">
        <f t="shared" ref="G99:G137" si="10">F99-$D$140</f>
        <v>2.1297468446621504E-2</v>
      </c>
      <c r="H99">
        <f t="shared" ref="H99:H137" si="11">H98+G99</f>
        <v>0.54477838586253102</v>
      </c>
      <c r="N99">
        <v>0.22533465579851353</v>
      </c>
      <c r="O99">
        <f t="shared" ref="O99:O135" si="12">O98+N99</f>
        <v>0.35095368806447313</v>
      </c>
    </row>
    <row r="100" spans="1:15" x14ac:dyDescent="0.2">
      <c r="B100">
        <f t="shared" ref="B100:B107" si="13">$B$37*C100</f>
        <v>1.5E-11</v>
      </c>
      <c r="C100">
        <v>3</v>
      </c>
      <c r="D100">
        <v>0.74203932234346204</v>
      </c>
      <c r="F100">
        <v>0.618246362652766</v>
      </c>
      <c r="G100">
        <f t="shared" si="10"/>
        <v>-7.2963789766944398E-3</v>
      </c>
      <c r="H100">
        <f t="shared" si="11"/>
        <v>0.53748200688583658</v>
      </c>
      <c r="L100">
        <v>0.85087739742797397</v>
      </c>
      <c r="M100">
        <f t="shared" ref="M100:M137" si="14">L100-$D$140</f>
        <v>0.22533465579851353</v>
      </c>
      <c r="N100">
        <v>0.21606240999434856</v>
      </c>
      <c r="O100">
        <f t="shared" si="12"/>
        <v>0.56701609805882169</v>
      </c>
    </row>
    <row r="101" spans="1:15" x14ac:dyDescent="0.2">
      <c r="B101">
        <f t="shared" si="13"/>
        <v>2.0000000000000002E-11</v>
      </c>
      <c r="C101">
        <v>4</v>
      </c>
      <c r="D101">
        <v>0.56513402531077495</v>
      </c>
      <c r="F101">
        <v>0.73956853944831902</v>
      </c>
      <c r="G101">
        <f t="shared" si="10"/>
        <v>0.11402579781885858</v>
      </c>
      <c r="H101">
        <f t="shared" si="11"/>
        <v>0.65150780470469516</v>
      </c>
      <c r="N101">
        <v>1.1447310499235095</v>
      </c>
      <c r="O101">
        <f t="shared" si="12"/>
        <v>1.7117471479823312</v>
      </c>
    </row>
    <row r="102" spans="1:15" x14ac:dyDescent="0.2">
      <c r="B102">
        <f t="shared" si="13"/>
        <v>2.5000000000000004E-11</v>
      </c>
      <c r="C102">
        <v>5</v>
      </c>
      <c r="D102">
        <v>0.65036434328784398</v>
      </c>
      <c r="F102">
        <v>0.72233953927564498</v>
      </c>
      <c r="G102">
        <f t="shared" si="10"/>
        <v>9.679679764618454E-2</v>
      </c>
      <c r="H102">
        <f t="shared" si="11"/>
        <v>0.7483046023508797</v>
      </c>
      <c r="L102">
        <v>0.841605151623809</v>
      </c>
      <c r="M102">
        <f t="shared" si="14"/>
        <v>0.21606240999434856</v>
      </c>
      <c r="N102">
        <v>9.7601307737065546E-2</v>
      </c>
      <c r="O102">
        <f t="shared" si="12"/>
        <v>1.8093484557193968</v>
      </c>
    </row>
    <row r="103" spans="1:15" x14ac:dyDescent="0.2">
      <c r="B103">
        <f t="shared" si="13"/>
        <v>3E-11</v>
      </c>
      <c r="C103">
        <v>6</v>
      </c>
      <c r="D103">
        <v>0.54862148252060905</v>
      </c>
      <c r="F103">
        <v>1.8850220631035901</v>
      </c>
      <c r="G103">
        <f t="shared" si="10"/>
        <v>1.2594793214741298</v>
      </c>
      <c r="H103">
        <f t="shared" si="11"/>
        <v>2.0077839238250093</v>
      </c>
      <c r="L103">
        <v>1.77027379155297</v>
      </c>
      <c r="M103">
        <f t="shared" si="14"/>
        <v>1.1447310499235095</v>
      </c>
      <c r="N103">
        <v>5.4398905151048504E-2</v>
      </c>
      <c r="O103">
        <f t="shared" si="12"/>
        <v>1.8637473608704453</v>
      </c>
    </row>
    <row r="104" spans="1:15" x14ac:dyDescent="0.2">
      <c r="B104">
        <f t="shared" si="13"/>
        <v>3.5000000000000002E-11</v>
      </c>
      <c r="C104">
        <v>7</v>
      </c>
      <c r="D104">
        <v>0.60969506419743902</v>
      </c>
      <c r="F104">
        <v>0.68370034955535897</v>
      </c>
      <c r="G104">
        <f t="shared" si="10"/>
        <v>5.8157607925898525E-2</v>
      </c>
      <c r="H104">
        <f t="shared" si="11"/>
        <v>2.0659415317509078</v>
      </c>
      <c r="L104">
        <v>0.72314404936652599</v>
      </c>
      <c r="M104">
        <f t="shared" si="14"/>
        <v>9.7601307737065546E-2</v>
      </c>
      <c r="N104">
        <v>0.18101686623256852</v>
      </c>
      <c r="O104">
        <f t="shared" si="12"/>
        <v>2.044764227103014</v>
      </c>
    </row>
    <row r="105" spans="1:15" x14ac:dyDescent="0.2">
      <c r="B105">
        <f t="shared" si="13"/>
        <v>4.0000000000000004E-11</v>
      </c>
      <c r="C105">
        <v>8</v>
      </c>
      <c r="D105">
        <v>0.57081793155248695</v>
      </c>
      <c r="F105">
        <v>0.85701002962190598</v>
      </c>
      <c r="G105">
        <f t="shared" si="10"/>
        <v>0.23146728799244554</v>
      </c>
      <c r="H105">
        <f t="shared" si="11"/>
        <v>2.2974088197433531</v>
      </c>
      <c r="L105">
        <v>0.67994164678050895</v>
      </c>
      <c r="M105">
        <f t="shared" si="14"/>
        <v>5.4398905151048504E-2</v>
      </c>
      <c r="N105">
        <v>0.13670670447064359</v>
      </c>
      <c r="O105">
        <f t="shared" si="12"/>
        <v>2.1814709315736573</v>
      </c>
    </row>
    <row r="106" spans="1:15" x14ac:dyDescent="0.2">
      <c r="B106">
        <f t="shared" si="13"/>
        <v>4.5000000000000006E-11</v>
      </c>
      <c r="C106">
        <v>9</v>
      </c>
      <c r="D106">
        <v>0.57085097134524299</v>
      </c>
      <c r="F106">
        <v>0.60981856465159201</v>
      </c>
      <c r="G106">
        <f t="shared" si="10"/>
        <v>-1.5724176977868431E-2</v>
      </c>
      <c r="H106">
        <f t="shared" si="11"/>
        <v>2.2816846427654847</v>
      </c>
      <c r="L106">
        <v>0.80655960786202896</v>
      </c>
      <c r="M106">
        <f t="shared" si="14"/>
        <v>0.18101686623256852</v>
      </c>
      <c r="N106">
        <v>0.53148822171622945</v>
      </c>
      <c r="O106">
        <f t="shared" si="12"/>
        <v>2.7129591532898867</v>
      </c>
    </row>
    <row r="107" spans="1:15" x14ac:dyDescent="0.2">
      <c r="B107">
        <f t="shared" si="13"/>
        <v>5.0000000000000008E-11</v>
      </c>
      <c r="C107">
        <v>10</v>
      </c>
      <c r="D107">
        <v>0.71467762864619699</v>
      </c>
      <c r="F107">
        <v>0.76470381082326899</v>
      </c>
      <c r="G107">
        <f t="shared" si="10"/>
        <v>0.13916106919380855</v>
      </c>
      <c r="H107">
        <f t="shared" si="11"/>
        <v>2.4208457119592932</v>
      </c>
      <c r="L107">
        <v>0.76224944610010403</v>
      </c>
      <c r="M107">
        <f t="shared" si="14"/>
        <v>0.13670670447064359</v>
      </c>
      <c r="N107">
        <v>0.41165677528045952</v>
      </c>
      <c r="O107">
        <f t="shared" si="12"/>
        <v>3.1246159285703463</v>
      </c>
    </row>
    <row r="108" spans="1:15" x14ac:dyDescent="0.2">
      <c r="B108">
        <f t="shared" ref="B108:B127" si="15">$B$37*C108</f>
        <v>5.5000000000000004E-11</v>
      </c>
      <c r="C108">
        <v>11</v>
      </c>
      <c r="D108">
        <v>0.73114349780452803</v>
      </c>
      <c r="E108" t="s">
        <v>72</v>
      </c>
      <c r="F108">
        <v>0.61828164211141301</v>
      </c>
      <c r="G108">
        <f t="shared" si="10"/>
        <v>-7.2610995180474314E-3</v>
      </c>
      <c r="H108">
        <f t="shared" si="11"/>
        <v>2.4135846124412459</v>
      </c>
      <c r="L108">
        <v>1.1570309633456899</v>
      </c>
      <c r="M108">
        <f t="shared" si="14"/>
        <v>0.53148822171622945</v>
      </c>
      <c r="N108">
        <v>0.45806437801746946</v>
      </c>
      <c r="O108">
        <f t="shared" si="12"/>
        <v>3.5826803065878159</v>
      </c>
    </row>
    <row r="109" spans="1:15" x14ac:dyDescent="0.2">
      <c r="B109">
        <f t="shared" si="15"/>
        <v>6E-11</v>
      </c>
      <c r="C109">
        <v>12</v>
      </c>
      <c r="D109">
        <v>0.59861588389074605</v>
      </c>
      <c r="F109">
        <v>0.92871070006893297</v>
      </c>
      <c r="G109">
        <f t="shared" si="10"/>
        <v>0.30316795843947253</v>
      </c>
      <c r="H109">
        <f t="shared" si="11"/>
        <v>2.7167525708807183</v>
      </c>
      <c r="L109">
        <v>1.03719951690992</v>
      </c>
      <c r="M109">
        <f t="shared" si="14"/>
        <v>0.41165677528045952</v>
      </c>
      <c r="N109">
        <v>0.66586794130026961</v>
      </c>
      <c r="O109">
        <f t="shared" si="12"/>
        <v>4.2485482478880856</v>
      </c>
    </row>
    <row r="110" spans="1:15" x14ac:dyDescent="0.2">
      <c r="B110">
        <f t="shared" si="15"/>
        <v>6.5000000000000008E-11</v>
      </c>
      <c r="C110">
        <v>13</v>
      </c>
      <c r="D110">
        <v>0.58759858972427703</v>
      </c>
      <c r="F110">
        <v>1.0325070570045101</v>
      </c>
      <c r="G110">
        <f t="shared" si="10"/>
        <v>0.40696431537504962</v>
      </c>
      <c r="H110">
        <f t="shared" si="11"/>
        <v>3.1237168862557678</v>
      </c>
      <c r="L110">
        <v>1.0836071196469299</v>
      </c>
      <c r="M110">
        <f t="shared" si="14"/>
        <v>0.45806437801746946</v>
      </c>
      <c r="N110">
        <v>2.2285165545578578E-2</v>
      </c>
      <c r="O110">
        <f t="shared" si="12"/>
        <v>4.2708334134336638</v>
      </c>
    </row>
    <row r="111" spans="1:15" x14ac:dyDescent="0.2">
      <c r="B111">
        <f t="shared" si="15"/>
        <v>7.0000000000000004E-11</v>
      </c>
      <c r="C111">
        <v>14</v>
      </c>
      <c r="D111">
        <v>1.10850615461494</v>
      </c>
      <c r="F111">
        <v>0.72755661861964105</v>
      </c>
      <c r="G111">
        <f t="shared" si="10"/>
        <v>0.10201387699018061</v>
      </c>
      <c r="H111">
        <f t="shared" si="11"/>
        <v>3.2257307632459487</v>
      </c>
      <c r="L111">
        <v>1.29141068292973</v>
      </c>
      <c r="M111">
        <f t="shared" si="14"/>
        <v>0.66586794130026961</v>
      </c>
      <c r="N111">
        <v>0.80120593861993961</v>
      </c>
      <c r="O111">
        <f t="shared" si="12"/>
        <v>5.0720393520536033</v>
      </c>
    </row>
    <row r="112" spans="1:15" x14ac:dyDescent="0.2">
      <c r="B112">
        <f t="shared" si="15"/>
        <v>7.5000000000000012E-11</v>
      </c>
      <c r="C112">
        <v>15</v>
      </c>
      <c r="D112">
        <v>0.60450038057978905</v>
      </c>
      <c r="F112">
        <v>0.86517876992365905</v>
      </c>
      <c r="G112">
        <f t="shared" si="10"/>
        <v>0.23963602829419861</v>
      </c>
      <c r="H112">
        <f t="shared" si="11"/>
        <v>3.4653667915401472</v>
      </c>
      <c r="L112">
        <v>0.64782790717503902</v>
      </c>
      <c r="M112">
        <f t="shared" si="14"/>
        <v>2.2285165545578578E-2</v>
      </c>
      <c r="N112">
        <v>0.29614499044829956</v>
      </c>
      <c r="O112">
        <f t="shared" si="12"/>
        <v>5.3681843425019027</v>
      </c>
    </row>
    <row r="113" spans="2:15" x14ac:dyDescent="0.2">
      <c r="B113">
        <f t="shared" si="15"/>
        <v>8.0000000000000008E-11</v>
      </c>
      <c r="C113">
        <v>16</v>
      </c>
      <c r="D113">
        <v>0.59738626132362405</v>
      </c>
      <c r="F113">
        <v>0.89855170836216303</v>
      </c>
      <c r="G113">
        <f t="shared" si="10"/>
        <v>0.27300896673270258</v>
      </c>
      <c r="H113">
        <f t="shared" si="11"/>
        <v>3.7383757582728498</v>
      </c>
      <c r="L113">
        <v>1.4267486802494</v>
      </c>
      <c r="M113">
        <f t="shared" si="14"/>
        <v>0.80120593861993961</v>
      </c>
      <c r="N113">
        <v>0.1963414420737436</v>
      </c>
      <c r="O113">
        <f t="shared" si="12"/>
        <v>5.564525784575646</v>
      </c>
    </row>
    <row r="114" spans="2:15" x14ac:dyDescent="0.2">
      <c r="B114">
        <f t="shared" si="15"/>
        <v>8.5000000000000004E-11</v>
      </c>
      <c r="C114">
        <v>17</v>
      </c>
      <c r="D114">
        <v>0.53635344190035705</v>
      </c>
      <c r="F114">
        <v>1.01744639219732</v>
      </c>
      <c r="G114">
        <f t="shared" si="10"/>
        <v>0.39190365056785958</v>
      </c>
      <c r="H114">
        <f t="shared" si="11"/>
        <v>4.1302794088407095</v>
      </c>
      <c r="L114">
        <v>0.92168773207776</v>
      </c>
      <c r="M114">
        <f t="shared" si="14"/>
        <v>0.29614499044829956</v>
      </c>
      <c r="N114">
        <v>0.26394063196039452</v>
      </c>
      <c r="O114">
        <f t="shared" si="12"/>
        <v>5.82846641653604</v>
      </c>
    </row>
    <row r="115" spans="2:15" x14ac:dyDescent="0.2">
      <c r="B115">
        <f t="shared" si="15"/>
        <v>9.0000000000000012E-11</v>
      </c>
      <c r="C115">
        <v>18</v>
      </c>
      <c r="D115">
        <v>0.60110493744400295</v>
      </c>
      <c r="F115">
        <v>0.69748243705542401</v>
      </c>
      <c r="G115">
        <f t="shared" si="10"/>
        <v>7.1939695425963568E-2</v>
      </c>
      <c r="H115">
        <f t="shared" si="11"/>
        <v>4.202219104266673</v>
      </c>
      <c r="L115">
        <v>0.82188418370320404</v>
      </c>
      <c r="M115">
        <f t="shared" si="14"/>
        <v>0.1963414420737436</v>
      </c>
      <c r="N115">
        <v>0.19489821367081361</v>
      </c>
      <c r="O115">
        <f t="shared" si="12"/>
        <v>6.0233646302068538</v>
      </c>
    </row>
    <row r="116" spans="2:15" x14ac:dyDescent="0.2">
      <c r="B116">
        <f t="shared" si="15"/>
        <v>9.5000000000000008E-11</v>
      </c>
      <c r="C116">
        <v>19</v>
      </c>
      <c r="D116">
        <v>0.54695147156719404</v>
      </c>
      <c r="F116">
        <v>0.72911136618499806</v>
      </c>
      <c r="G116">
        <f t="shared" si="10"/>
        <v>0.10356862455553761</v>
      </c>
      <c r="H116">
        <f t="shared" si="11"/>
        <v>4.3057877288222102</v>
      </c>
      <c r="L116">
        <v>0.88948337358985496</v>
      </c>
      <c r="M116">
        <f t="shared" si="14"/>
        <v>0.26394063196039452</v>
      </c>
      <c r="N116">
        <v>0.43368985663648962</v>
      </c>
      <c r="O116">
        <f t="shared" si="12"/>
        <v>6.4570544868433437</v>
      </c>
    </row>
    <row r="117" spans="2:15" x14ac:dyDescent="0.2">
      <c r="B117">
        <f t="shared" si="15"/>
        <v>1.0000000000000002E-10</v>
      </c>
      <c r="C117">
        <v>20</v>
      </c>
      <c r="D117">
        <v>0.72271871702207202</v>
      </c>
      <c r="F117">
        <v>0.57229440804219001</v>
      </c>
      <c r="G117">
        <f t="shared" si="10"/>
        <v>-5.3248333587270436E-2</v>
      </c>
      <c r="H117">
        <f t="shared" si="11"/>
        <v>4.2525393952349395</v>
      </c>
      <c r="L117">
        <v>0.82044095530027406</v>
      </c>
      <c r="M117">
        <f t="shared" si="14"/>
        <v>0.19489821367081361</v>
      </c>
      <c r="N117">
        <v>0.11179502376226458</v>
      </c>
      <c r="O117">
        <f t="shared" si="12"/>
        <v>6.5688495106056086</v>
      </c>
    </row>
    <row r="118" spans="2:15" x14ac:dyDescent="0.2">
      <c r="B118">
        <f t="shared" si="15"/>
        <v>1.0500000000000001E-10</v>
      </c>
      <c r="C118">
        <v>21</v>
      </c>
      <c r="D118">
        <v>0.65844523973830305</v>
      </c>
      <c r="E118" t="s">
        <v>73</v>
      </c>
      <c r="F118">
        <v>0.96925443454069204</v>
      </c>
      <c r="G118">
        <f t="shared" si="10"/>
        <v>0.3437116929112316</v>
      </c>
      <c r="H118">
        <f t="shared" si="11"/>
        <v>4.5962510881461709</v>
      </c>
      <c r="L118">
        <v>1.0592325982659501</v>
      </c>
      <c r="M118">
        <f t="shared" si="14"/>
        <v>0.43368985663648962</v>
      </c>
      <c r="N118">
        <v>0.1190170753420936</v>
      </c>
      <c r="O118">
        <f t="shared" si="12"/>
        <v>6.6878665859477024</v>
      </c>
    </row>
    <row r="119" spans="2:15" x14ac:dyDescent="0.2">
      <c r="B119">
        <f t="shared" si="15"/>
        <v>1.1000000000000001E-10</v>
      </c>
      <c r="C119">
        <v>22</v>
      </c>
      <c r="D119">
        <v>0.61873572911862695</v>
      </c>
      <c r="F119">
        <v>0.90663776635818905</v>
      </c>
      <c r="G119">
        <f t="shared" si="10"/>
        <v>0.2810950247287286</v>
      </c>
      <c r="H119">
        <f t="shared" si="11"/>
        <v>4.8773461128748998</v>
      </c>
      <c r="L119">
        <v>0.73733776539172502</v>
      </c>
      <c r="M119">
        <f t="shared" si="14"/>
        <v>0.11179502376226458</v>
      </c>
      <c r="N119">
        <v>8.9709277118301567E-2</v>
      </c>
      <c r="O119">
        <f t="shared" si="12"/>
        <v>6.7775758630660041</v>
      </c>
    </row>
    <row r="120" spans="2:15" x14ac:dyDescent="0.2">
      <c r="B120">
        <f t="shared" si="15"/>
        <v>1.1500000000000002E-10</v>
      </c>
      <c r="C120">
        <v>23</v>
      </c>
      <c r="D120">
        <v>0.62479409809756803</v>
      </c>
      <c r="F120">
        <v>0.600288361102985</v>
      </c>
      <c r="G120">
        <f t="shared" si="10"/>
        <v>-2.525438052647544E-2</v>
      </c>
      <c r="H120">
        <f t="shared" si="11"/>
        <v>4.8520917323484243</v>
      </c>
      <c r="L120">
        <v>0.74455981697155404</v>
      </c>
      <c r="M120">
        <f t="shared" si="14"/>
        <v>0.1190170753420936</v>
      </c>
      <c r="N120">
        <v>0.27343059703391859</v>
      </c>
      <c r="O120">
        <f t="shared" si="12"/>
        <v>7.0510064600999227</v>
      </c>
    </row>
    <row r="121" spans="2:15" x14ac:dyDescent="0.2">
      <c r="B121">
        <f t="shared" si="15"/>
        <v>1.2E-10</v>
      </c>
      <c r="C121">
        <v>24</v>
      </c>
      <c r="D121">
        <v>0.55236789169670597</v>
      </c>
      <c r="F121">
        <v>0.78752290905538402</v>
      </c>
      <c r="G121">
        <f t="shared" si="10"/>
        <v>0.16198016742592358</v>
      </c>
      <c r="H121">
        <f t="shared" si="11"/>
        <v>5.0140718997743479</v>
      </c>
      <c r="L121">
        <v>0.71525201874776201</v>
      </c>
      <c r="M121">
        <f t="shared" si="14"/>
        <v>8.9709277118301567E-2</v>
      </c>
      <c r="N121">
        <v>0.13530400188325553</v>
      </c>
      <c r="O121">
        <f t="shared" si="12"/>
        <v>7.1863104619831786</v>
      </c>
    </row>
    <row r="122" spans="2:15" x14ac:dyDescent="0.2">
      <c r="B122">
        <f t="shared" si="15"/>
        <v>1.2500000000000001E-10</v>
      </c>
      <c r="C122">
        <v>25</v>
      </c>
      <c r="D122">
        <v>0.59465094627214499</v>
      </c>
      <c r="F122">
        <v>0.61378525441138998</v>
      </c>
      <c r="G122">
        <f t="shared" si="10"/>
        <v>-1.1757487218070461E-2</v>
      </c>
      <c r="H122">
        <f t="shared" si="11"/>
        <v>5.0023144125562773</v>
      </c>
      <c r="L122">
        <v>0.89897333866337903</v>
      </c>
      <c r="M122">
        <f t="shared" si="14"/>
        <v>0.27343059703391859</v>
      </c>
      <c r="N122">
        <v>0.3960523196850595</v>
      </c>
      <c r="O122">
        <f t="shared" si="12"/>
        <v>7.5823627816682384</v>
      </c>
    </row>
    <row r="123" spans="2:15" x14ac:dyDescent="0.2">
      <c r="B123">
        <f t="shared" si="15"/>
        <v>1.3000000000000002E-10</v>
      </c>
      <c r="C123">
        <v>26</v>
      </c>
      <c r="D123">
        <v>0.54472596107807103</v>
      </c>
      <c r="F123">
        <v>1.07651158299956</v>
      </c>
      <c r="G123">
        <f t="shared" si="10"/>
        <v>0.45096884137009952</v>
      </c>
      <c r="H123">
        <f t="shared" si="11"/>
        <v>5.4532832539263767</v>
      </c>
      <c r="L123">
        <v>0.76084674351271597</v>
      </c>
      <c r="M123">
        <f t="shared" si="14"/>
        <v>0.13530400188325553</v>
      </c>
      <c r="N123">
        <v>0.14618373891677261</v>
      </c>
      <c r="O123">
        <f t="shared" si="12"/>
        <v>7.7285465205850112</v>
      </c>
    </row>
    <row r="124" spans="2:15" x14ac:dyDescent="0.2">
      <c r="B124">
        <f t="shared" si="15"/>
        <v>1.3500000000000002E-10</v>
      </c>
      <c r="C124">
        <v>27</v>
      </c>
      <c r="D124">
        <v>0.620272561840988</v>
      </c>
      <c r="F124">
        <v>1.1507061169855499</v>
      </c>
      <c r="G124">
        <f t="shared" si="10"/>
        <v>0.52516337535608948</v>
      </c>
      <c r="H124">
        <f t="shared" si="11"/>
        <v>5.9784466292824661</v>
      </c>
      <c r="L124">
        <v>1.0215950613145199</v>
      </c>
      <c r="M124">
        <f t="shared" si="14"/>
        <v>0.3960523196850595</v>
      </c>
      <c r="N124">
        <v>0.29890197756964854</v>
      </c>
      <c r="O124">
        <f t="shared" si="12"/>
        <v>8.0274484981546603</v>
      </c>
    </row>
    <row r="125" spans="2:15" x14ac:dyDescent="0.2">
      <c r="B125">
        <f t="shared" si="15"/>
        <v>1.4000000000000001E-10</v>
      </c>
      <c r="C125">
        <v>28</v>
      </c>
      <c r="D125">
        <v>0.62081427787717303</v>
      </c>
      <c r="F125">
        <v>1.10009873500355</v>
      </c>
      <c r="G125">
        <f t="shared" si="10"/>
        <v>0.4745559933740896</v>
      </c>
      <c r="H125">
        <f t="shared" si="11"/>
        <v>6.4530026226565553</v>
      </c>
      <c r="L125">
        <v>0.77172648054623305</v>
      </c>
      <c r="M125">
        <f t="shared" si="14"/>
        <v>0.14618373891677261</v>
      </c>
      <c r="N125">
        <v>5.4748182009119573E-2</v>
      </c>
      <c r="O125">
        <f t="shared" si="12"/>
        <v>8.0821966801637792</v>
      </c>
    </row>
    <row r="126" spans="2:15" x14ac:dyDescent="0.2">
      <c r="B126">
        <f t="shared" si="15"/>
        <v>1.4500000000000002E-10</v>
      </c>
      <c r="C126">
        <v>29</v>
      </c>
      <c r="D126">
        <v>0.60496873825677799</v>
      </c>
      <c r="F126">
        <v>0.68215807447947097</v>
      </c>
      <c r="G126">
        <f t="shared" si="10"/>
        <v>5.6615332850010525E-2</v>
      </c>
      <c r="H126">
        <f t="shared" si="11"/>
        <v>6.5096179555065659</v>
      </c>
      <c r="L126">
        <v>0.92444471919910898</v>
      </c>
      <c r="M126">
        <f t="shared" si="14"/>
        <v>0.29890197756964854</v>
      </c>
      <c r="N126">
        <v>0.66651842026617947</v>
      </c>
      <c r="O126">
        <f t="shared" si="12"/>
        <v>8.7487151004299584</v>
      </c>
    </row>
    <row r="127" spans="2:15" x14ac:dyDescent="0.2">
      <c r="B127">
        <f t="shared" si="15"/>
        <v>1.5000000000000002E-10</v>
      </c>
      <c r="C127">
        <v>30</v>
      </c>
      <c r="D127">
        <v>0.61229599088502895</v>
      </c>
      <c r="F127">
        <v>0.79579682668358498</v>
      </c>
      <c r="G127">
        <f t="shared" si="10"/>
        <v>0.17025408505412454</v>
      </c>
      <c r="H127">
        <f t="shared" si="11"/>
        <v>6.6798720405606904</v>
      </c>
      <c r="L127">
        <v>0.68029092363858001</v>
      </c>
      <c r="M127">
        <f t="shared" si="14"/>
        <v>5.4748182009119573E-2</v>
      </c>
      <c r="N127">
        <v>0.49393900875801966</v>
      </c>
      <c r="O127">
        <f t="shared" si="12"/>
        <v>9.2426541091879777</v>
      </c>
    </row>
    <row r="128" spans="2:15" x14ac:dyDescent="0.2">
      <c r="B128">
        <f t="shared" ref="B128:B137" si="16">$B$37*C128</f>
        <v>1.5500000000000001E-10</v>
      </c>
      <c r="C128">
        <v>31</v>
      </c>
      <c r="D128">
        <v>0.69057204524165605</v>
      </c>
      <c r="F128">
        <v>1.1773438186229499</v>
      </c>
      <c r="G128">
        <f t="shared" si="10"/>
        <v>0.55180107699348946</v>
      </c>
      <c r="H128">
        <f t="shared" si="11"/>
        <v>7.2316731175541795</v>
      </c>
      <c r="L128">
        <v>1.2920611618956399</v>
      </c>
      <c r="M128">
        <f t="shared" si="14"/>
        <v>0.66651842026617947</v>
      </c>
      <c r="N128">
        <v>0.21475463833771757</v>
      </c>
      <c r="O128">
        <f t="shared" si="12"/>
        <v>9.4574087475256956</v>
      </c>
    </row>
    <row r="129" spans="2:15" x14ac:dyDescent="0.2">
      <c r="B129">
        <f t="shared" si="16"/>
        <v>1.6000000000000002E-10</v>
      </c>
      <c r="C129">
        <v>32</v>
      </c>
      <c r="D129">
        <v>0.64646948832754803</v>
      </c>
      <c r="F129">
        <v>1.0600730658684101</v>
      </c>
      <c r="G129">
        <f t="shared" si="10"/>
        <v>0.43453032423894966</v>
      </c>
      <c r="H129">
        <f t="shared" si="11"/>
        <v>7.6662034417931295</v>
      </c>
      <c r="L129">
        <v>1.1194817503874801</v>
      </c>
      <c r="M129">
        <f t="shared" si="14"/>
        <v>0.49393900875801966</v>
      </c>
      <c r="N129">
        <v>5.0659687980608603E-2</v>
      </c>
      <c r="O129">
        <f t="shared" si="12"/>
        <v>9.5080684355063045</v>
      </c>
    </row>
    <row r="130" spans="2:15" x14ac:dyDescent="0.2">
      <c r="B130">
        <f t="shared" si="16"/>
        <v>1.6500000000000002E-10</v>
      </c>
      <c r="C130">
        <v>33</v>
      </c>
      <c r="D130">
        <v>0.63287421390409804</v>
      </c>
      <c r="F130">
        <v>1.1358597176116101</v>
      </c>
      <c r="G130">
        <f t="shared" si="10"/>
        <v>0.51031697598214965</v>
      </c>
      <c r="H130">
        <f t="shared" si="11"/>
        <v>8.1765204177752793</v>
      </c>
      <c r="L130">
        <v>0.84029737996717802</v>
      </c>
      <c r="M130">
        <f t="shared" si="14"/>
        <v>0.21475463833771757</v>
      </c>
      <c r="N130">
        <v>0.38516911924495967</v>
      </c>
      <c r="O130">
        <f t="shared" si="12"/>
        <v>9.8932375547512645</v>
      </c>
    </row>
    <row r="131" spans="2:15" x14ac:dyDescent="0.2">
      <c r="B131">
        <f t="shared" si="16"/>
        <v>1.7000000000000001E-10</v>
      </c>
      <c r="C131">
        <v>34</v>
      </c>
      <c r="D131">
        <v>1.29633452456496</v>
      </c>
      <c r="F131">
        <v>0.95958617135175805</v>
      </c>
      <c r="G131">
        <f t="shared" si="10"/>
        <v>0.33404342972229761</v>
      </c>
      <c r="H131">
        <f t="shared" si="11"/>
        <v>8.5105638474975773</v>
      </c>
      <c r="L131">
        <v>0.67620242961006904</v>
      </c>
      <c r="M131">
        <f t="shared" si="14"/>
        <v>5.0659687980608603E-2</v>
      </c>
      <c r="N131">
        <v>4.7169143648080558E-2</v>
      </c>
      <c r="O131">
        <f t="shared" si="12"/>
        <v>9.9404066983993449</v>
      </c>
    </row>
    <row r="132" spans="2:15" x14ac:dyDescent="0.2">
      <c r="B132">
        <f t="shared" si="16"/>
        <v>1.7500000000000002E-10</v>
      </c>
      <c r="C132">
        <v>35</v>
      </c>
      <c r="D132">
        <v>0.59169899040043406</v>
      </c>
      <c r="F132">
        <v>0.79999355798736904</v>
      </c>
      <c r="G132">
        <f t="shared" si="10"/>
        <v>0.1744508163579086</v>
      </c>
      <c r="H132">
        <f t="shared" si="11"/>
        <v>8.6850146638554868</v>
      </c>
      <c r="L132">
        <v>1.0107118608744201</v>
      </c>
      <c r="M132">
        <f t="shared" si="14"/>
        <v>0.38516911924495967</v>
      </c>
      <c r="N132">
        <v>0.25371973134524561</v>
      </c>
      <c r="O132">
        <f t="shared" si="12"/>
        <v>10.194126429744591</v>
      </c>
    </row>
    <row r="133" spans="2:15" x14ac:dyDescent="0.2">
      <c r="B133">
        <f t="shared" si="16"/>
        <v>1.8000000000000002E-10</v>
      </c>
      <c r="C133">
        <v>36</v>
      </c>
      <c r="D133">
        <v>0.53836307639225001</v>
      </c>
      <c r="F133">
        <v>0.93892383717592998</v>
      </c>
      <c r="G133">
        <f t="shared" si="10"/>
        <v>0.31338109554646953</v>
      </c>
      <c r="H133">
        <f t="shared" si="11"/>
        <v>8.9983957594019568</v>
      </c>
      <c r="L133">
        <v>0.672711885277541</v>
      </c>
      <c r="M133">
        <f t="shared" si="14"/>
        <v>4.7169143648080558E-2</v>
      </c>
      <c r="N133">
        <v>1.0139361071618493</v>
      </c>
      <c r="O133">
        <f t="shared" si="12"/>
        <v>11.208062536906439</v>
      </c>
    </row>
    <row r="134" spans="2:15" x14ac:dyDescent="0.2">
      <c r="B134">
        <f t="shared" si="16"/>
        <v>1.8500000000000001E-10</v>
      </c>
      <c r="C134">
        <v>37</v>
      </c>
      <c r="D134">
        <v>0.620459002665673</v>
      </c>
      <c r="F134">
        <v>0.37529102466671799</v>
      </c>
      <c r="G134">
        <f t="shared" si="10"/>
        <v>-0.25025171696274245</v>
      </c>
      <c r="H134">
        <f t="shared" si="11"/>
        <v>8.7481440424392147</v>
      </c>
      <c r="L134">
        <v>0.87926247297470606</v>
      </c>
      <c r="M134">
        <f t="shared" si="14"/>
        <v>0.25371973134524561</v>
      </c>
      <c r="N134">
        <v>1.0503456619909697</v>
      </c>
      <c r="O134">
        <f t="shared" si="12"/>
        <v>12.25840819889741</v>
      </c>
    </row>
    <row r="135" spans="2:15" x14ac:dyDescent="0.2">
      <c r="B135">
        <f t="shared" si="16"/>
        <v>1.9000000000000002E-10</v>
      </c>
      <c r="C135">
        <v>38</v>
      </c>
      <c r="D135">
        <v>0.587525254933837</v>
      </c>
      <c r="F135">
        <v>0.75868417957910095</v>
      </c>
      <c r="G135">
        <f t="shared" si="10"/>
        <v>0.13314143794964051</v>
      </c>
      <c r="H135">
        <f t="shared" si="11"/>
        <v>8.8812854803888559</v>
      </c>
      <c r="L135">
        <v>1.6394788487913099</v>
      </c>
      <c r="M135">
        <f t="shared" si="14"/>
        <v>1.0139361071618493</v>
      </c>
      <c r="N135">
        <v>0.32426797880111657</v>
      </c>
      <c r="O135">
        <f t="shared" si="12"/>
        <v>12.582676177698527</v>
      </c>
    </row>
    <row r="136" spans="2:15" x14ac:dyDescent="0.2">
      <c r="B136">
        <f t="shared" si="16"/>
        <v>1.9500000000000002E-10</v>
      </c>
      <c r="C136">
        <v>39</v>
      </c>
      <c r="D136">
        <v>0.50093145459372501</v>
      </c>
      <c r="F136">
        <v>1.37502382435993</v>
      </c>
      <c r="G136">
        <f t="shared" si="10"/>
        <v>0.74948108273046954</v>
      </c>
      <c r="H136">
        <f t="shared" si="11"/>
        <v>9.6307665631193249</v>
      </c>
      <c r="L136">
        <v>1.67588840362043</v>
      </c>
      <c r="M136">
        <f t="shared" si="14"/>
        <v>1.0503456619909697</v>
      </c>
    </row>
    <row r="137" spans="2:15" x14ac:dyDescent="0.2">
      <c r="B137">
        <f t="shared" si="16"/>
        <v>2.0000000000000003E-10</v>
      </c>
      <c r="C137">
        <v>40</v>
      </c>
      <c r="D137">
        <v>0.59342182461774895</v>
      </c>
      <c r="F137">
        <v>1.1215269013517</v>
      </c>
      <c r="G137">
        <f t="shared" si="10"/>
        <v>0.49598415972223953</v>
      </c>
      <c r="H137">
        <f t="shared" si="11"/>
        <v>10.126750722841564</v>
      </c>
      <c r="L137">
        <v>0.94981072043057702</v>
      </c>
      <c r="M137">
        <f t="shared" si="14"/>
        <v>0.32426797880111657</v>
      </c>
    </row>
    <row r="140" spans="2:15" x14ac:dyDescent="0.2">
      <c r="B140" t="s">
        <v>46</v>
      </c>
      <c r="C140" t="s">
        <v>0</v>
      </c>
      <c r="D140">
        <f>AVERAGE(D98:D127)</f>
        <v>0.62554274162946044</v>
      </c>
      <c r="F140">
        <f>AVERAGE(F98:F137)</f>
        <v>0.87871150970049938</v>
      </c>
      <c r="G140">
        <f>AVERAGE(G98:G137)</f>
        <v>0.25316876807103911</v>
      </c>
      <c r="L140">
        <f>AVERAGE(L98:L137)</f>
        <v>0.95666579893731629</v>
      </c>
      <c r="M140">
        <f>AVERAGE(N98:N137)</f>
        <v>0.33112305730785596</v>
      </c>
    </row>
    <row r="141" spans="2:15" x14ac:dyDescent="0.2">
      <c r="B141">
        <f>(0.0000000000000025)*2000</f>
        <v>4.9999999999999997E-12</v>
      </c>
      <c r="G141">
        <f>G140/B141/6*(10^-20)</f>
        <v>8.4389589357013034E-11</v>
      </c>
      <c r="M141">
        <f>M140/B141/6*(10^-20)</f>
        <v>1.1037435243595199E-10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0C0-B2DD-6042-A044-62DD483AD39F}">
  <dimension ref="B2:AI123"/>
  <sheetViews>
    <sheetView tabSelected="1" topLeftCell="T57" workbookViewId="0">
      <selection activeCell="AA102" sqref="AA102"/>
    </sheetView>
  </sheetViews>
  <sheetFormatPr baseColWidth="10" defaultRowHeight="16" x14ac:dyDescent="0.2"/>
  <cols>
    <col min="17" max="17" width="12.1640625" bestFit="1" customWidth="1"/>
    <col min="18" max="18" width="11.1640625" bestFit="1" customWidth="1"/>
    <col min="20" max="20" width="12.1640625" bestFit="1" customWidth="1"/>
    <col min="32" max="34" width="12.1640625" bestFit="1" customWidth="1"/>
  </cols>
  <sheetData>
    <row r="2" spans="2:21" x14ac:dyDescent="0.2">
      <c r="B2">
        <v>900</v>
      </c>
      <c r="C2" t="s">
        <v>5</v>
      </c>
      <c r="D2" t="s">
        <v>4</v>
      </c>
      <c r="E2" t="s">
        <v>2</v>
      </c>
      <c r="F2" t="s">
        <v>3</v>
      </c>
      <c r="G2" t="s">
        <v>68</v>
      </c>
      <c r="I2" t="s">
        <v>36</v>
      </c>
      <c r="J2" t="s">
        <v>37</v>
      </c>
      <c r="N2" t="s">
        <v>5</v>
      </c>
      <c r="O2" t="s">
        <v>4</v>
      </c>
      <c r="P2" t="s">
        <v>2</v>
      </c>
      <c r="Q2" t="s">
        <v>3</v>
      </c>
      <c r="R2" t="s">
        <v>55</v>
      </c>
      <c r="S2" t="s">
        <v>56</v>
      </c>
      <c r="T2" t="s">
        <v>57</v>
      </c>
    </row>
    <row r="3" spans="2:21" x14ac:dyDescent="0.2">
      <c r="C3">
        <v>2674.0430720000004</v>
      </c>
      <c r="D3">
        <v>3.47</v>
      </c>
      <c r="E3">
        <v>-1391.8481188999999</v>
      </c>
      <c r="F3">
        <v>15.66525</v>
      </c>
      <c r="G3">
        <f>3*J$6/2*((C$5/C3)^(7/3)-(C$5/C3)^(5/3))*10</f>
        <v>14.356961632451862</v>
      </c>
      <c r="I3">
        <v>0.38325170756252191</v>
      </c>
      <c r="J3">
        <v>1.0954145144373797</v>
      </c>
      <c r="M3">
        <v>900</v>
      </c>
      <c r="N3" s="2">
        <v>2708.8709839999997</v>
      </c>
      <c r="O3" s="2">
        <v>3.4849999999999999</v>
      </c>
      <c r="P3" s="2">
        <v>-1391.9446652879999</v>
      </c>
      <c r="Q3" s="2">
        <v>0.46718919999999997</v>
      </c>
      <c r="R3" s="6">
        <f>P3+(3/2)*(8.6173*10^-5)*M3*128</f>
        <v>-1377.0539708879999</v>
      </c>
      <c r="S3" s="6"/>
      <c r="T3" s="6"/>
      <c r="U3" s="6"/>
    </row>
    <row r="4" spans="2:21" x14ac:dyDescent="0.2">
      <c r="C4">
        <v>2697.2282880000002</v>
      </c>
      <c r="D4">
        <v>3.48</v>
      </c>
      <c r="E4">
        <v>-1392.81339495</v>
      </c>
      <c r="F4">
        <v>4.9066000000000045</v>
      </c>
      <c r="G4">
        <f t="shared" ref="G4:G10" si="0">3*J$6/2*((C$5/C4)^(7/3)-(C$5/C4)^(5/3))*10</f>
        <v>4.6969602781035613</v>
      </c>
      <c r="I4">
        <v>0.12071450806989978</v>
      </c>
      <c r="J4">
        <v>0.10841015430550535</v>
      </c>
      <c r="M4">
        <v>950</v>
      </c>
      <c r="N4" s="2">
        <v>2713.5374273920002</v>
      </c>
      <c r="O4" s="2">
        <v>3.4870000000000001</v>
      </c>
      <c r="P4" s="2">
        <v>-1390.7508151408165</v>
      </c>
      <c r="Q4" s="2">
        <v>0.65851612244897939</v>
      </c>
      <c r="R4" s="6">
        <f t="shared" ref="R4:R13" si="1">P4+(3/2)*(8.6173*10^-5)*M4*128</f>
        <v>-1375.0328599408165</v>
      </c>
      <c r="S4">
        <f>(R4-R3)/(M4-M3)/128</f>
        <v>3.1579858549740436E-4</v>
      </c>
      <c r="T4">
        <f>S4*96485</f>
        <v>30.46982652171706</v>
      </c>
      <c r="U4">
        <f>AVERAGE(M3:M4)</f>
        <v>925</v>
      </c>
    </row>
    <row r="5" spans="2:21" x14ac:dyDescent="0.2">
      <c r="C5" s="3">
        <v>2708.8709839999997</v>
      </c>
      <c r="D5" s="3">
        <v>3.4849999999999999</v>
      </c>
      <c r="E5" s="3">
        <v>-1392.2545711333335</v>
      </c>
      <c r="F5" s="3">
        <v>0.18177555555555575</v>
      </c>
      <c r="G5">
        <f t="shared" si="0"/>
        <v>0</v>
      </c>
      <c r="M5" s="2">
        <v>1000</v>
      </c>
      <c r="N5" s="2">
        <v>2720.5471360000006</v>
      </c>
      <c r="O5" s="2">
        <v>3.49</v>
      </c>
      <c r="P5" s="2">
        <v>-1389.5369875244894</v>
      </c>
      <c r="Q5" s="2">
        <v>0.11452</v>
      </c>
      <c r="R5" s="6">
        <f t="shared" si="1"/>
        <v>-1372.9917715244894</v>
      </c>
      <c r="S5">
        <f t="shared" ref="S5:S13" si="2">(R5-R4)/(M5-M4)/128</f>
        <v>3.1892006505110262E-4</v>
      </c>
      <c r="T5">
        <f t="shared" ref="T5:T13" si="3">S5*96485</f>
        <v>30.771002476455635</v>
      </c>
      <c r="U5">
        <f t="shared" ref="U5:U13" si="4">AVERAGE(M4:M5)</f>
        <v>975</v>
      </c>
    </row>
    <row r="6" spans="2:21" x14ac:dyDescent="0.2">
      <c r="C6" s="2">
        <v>2720.5471360000006</v>
      </c>
      <c r="D6" s="2">
        <v>3.49</v>
      </c>
      <c r="E6" s="2">
        <v>-1391.0281560000001</v>
      </c>
      <c r="F6" s="2">
        <v>-3.7190599999999998</v>
      </c>
      <c r="G6">
        <f t="shared" si="0"/>
        <v>-4.6101674226367919</v>
      </c>
      <c r="I6" t="s">
        <v>38</v>
      </c>
      <c r="J6">
        <v>108.11234779581574</v>
      </c>
      <c r="M6" s="2">
        <v>1050</v>
      </c>
      <c r="N6">
        <f>(O6*4)^3</f>
        <v>2727.5689060479999</v>
      </c>
      <c r="O6">
        <v>3.4929999999999999</v>
      </c>
      <c r="P6">
        <v>-1388.477128598</v>
      </c>
      <c r="Q6">
        <v>-0.56112519999999988</v>
      </c>
      <c r="R6" s="6">
        <f t="shared" si="1"/>
        <v>-1371.1046517980001</v>
      </c>
      <c r="S6">
        <f t="shared" si="2"/>
        <v>2.9486245726396021E-4</v>
      </c>
      <c r="T6">
        <f t="shared" si="3"/>
        <v>28.449804189113202</v>
      </c>
      <c r="U6">
        <f t="shared" si="4"/>
        <v>1025</v>
      </c>
    </row>
    <row r="7" spans="2:21" x14ac:dyDescent="0.2">
      <c r="C7">
        <v>2744</v>
      </c>
      <c r="D7">
        <v>3.5</v>
      </c>
      <c r="E7">
        <v>-1391.12325915</v>
      </c>
      <c r="F7">
        <v>-12.84609</v>
      </c>
      <c r="G7">
        <f t="shared" si="0"/>
        <v>-13.575687394399987</v>
      </c>
      <c r="M7" s="2">
        <v>1100</v>
      </c>
      <c r="N7" s="2">
        <v>2732.2567920000001</v>
      </c>
      <c r="O7" s="2">
        <v>3.4950000000000001</v>
      </c>
      <c r="P7" s="2">
        <v>-1387.3638782100004</v>
      </c>
      <c r="Q7" s="2">
        <v>3.2743999999999815E-2</v>
      </c>
      <c r="R7" s="6">
        <f t="shared" si="1"/>
        <v>-1369.1641406100005</v>
      </c>
      <c r="S7">
        <f t="shared" si="2"/>
        <v>3.0320487312494036E-4</v>
      </c>
      <c r="T7">
        <f t="shared" si="3"/>
        <v>29.254722183459869</v>
      </c>
      <c r="U7">
        <f t="shared" si="4"/>
        <v>1075</v>
      </c>
    </row>
    <row r="8" spans="2:21" x14ac:dyDescent="0.2">
      <c r="C8">
        <v>2767.5872639999993</v>
      </c>
      <c r="D8">
        <v>3.51</v>
      </c>
      <c r="E8">
        <v>-1390.2609985500001</v>
      </c>
      <c r="F8">
        <v>-21.423459999999999</v>
      </c>
      <c r="G8">
        <f t="shared" si="0"/>
        <v>-22.210502389608049</v>
      </c>
      <c r="I8" t="s">
        <v>39</v>
      </c>
      <c r="J8" t="s">
        <v>40</v>
      </c>
      <c r="M8" s="2">
        <v>1150</v>
      </c>
      <c r="N8">
        <f t="shared" ref="N8" si="5">(O8*4)^3</f>
        <v>2736.9500462719998</v>
      </c>
      <c r="O8">
        <v>3.4969999999999999</v>
      </c>
      <c r="P8">
        <v>-1386.3240105979594</v>
      </c>
      <c r="Q8">
        <v>0.48703081632653039</v>
      </c>
      <c r="R8" s="6">
        <f t="shared" si="1"/>
        <v>-1367.2970121979595</v>
      </c>
      <c r="S8">
        <f t="shared" si="2"/>
        <v>2.9173881438140372E-4</v>
      </c>
      <c r="T8">
        <f t="shared" si="3"/>
        <v>28.148419505589739</v>
      </c>
      <c r="U8">
        <f t="shared" si="4"/>
        <v>1125</v>
      </c>
    </row>
    <row r="9" spans="2:21" x14ac:dyDescent="0.2">
      <c r="C9">
        <v>2791.3093119999999</v>
      </c>
      <c r="D9">
        <v>3.52</v>
      </c>
      <c r="E9">
        <v>-1388.9732573000001</v>
      </c>
      <c r="F9">
        <v>-28.302035</v>
      </c>
      <c r="G9">
        <f t="shared" si="0"/>
        <v>-30.525164255290246</v>
      </c>
      <c r="I9">
        <v>1.9851898485992315E-11</v>
      </c>
      <c r="J9">
        <v>3.0842827211758777E-11</v>
      </c>
      <c r="M9" s="2">
        <v>1200</v>
      </c>
      <c r="N9" s="2">
        <v>2744</v>
      </c>
      <c r="O9" s="2">
        <v>3.5</v>
      </c>
      <c r="P9" s="2">
        <v>-1385.3287255500002</v>
      </c>
      <c r="Q9" s="2">
        <v>-0.25423299999999988</v>
      </c>
      <c r="R9" s="6">
        <f t="shared" si="1"/>
        <v>-1365.4744663500001</v>
      </c>
      <c r="S9">
        <f t="shared" si="2"/>
        <v>2.8477278874365907E-4</v>
      </c>
      <c r="T9">
        <f t="shared" si="3"/>
        <v>27.476302521931945</v>
      </c>
      <c r="U9">
        <f t="shared" si="4"/>
        <v>1175</v>
      </c>
    </row>
    <row r="10" spans="2:21" x14ac:dyDescent="0.2">
      <c r="C10">
        <v>2815.1665279999997</v>
      </c>
      <c r="D10">
        <v>3.53</v>
      </c>
      <c r="E10">
        <v>-1388.6810789000001</v>
      </c>
      <c r="F10">
        <v>-37.650199999999998</v>
      </c>
      <c r="G10">
        <f t="shared" si="0"/>
        <v>-38.529885760756613</v>
      </c>
      <c r="M10" s="2">
        <v>1250</v>
      </c>
      <c r="N10">
        <f>(O10*4)^3</f>
        <v>2748.7066885119993</v>
      </c>
      <c r="O10">
        <v>3.5019999999999998</v>
      </c>
      <c r="P10">
        <v>-1384.3500669354169</v>
      </c>
      <c r="Q10">
        <v>-0.17941499999999996</v>
      </c>
      <c r="R10" s="6">
        <f t="shared" si="1"/>
        <v>-1363.6685469354168</v>
      </c>
      <c r="S10">
        <f t="shared" si="2"/>
        <v>2.8217490852863844E-4</v>
      </c>
      <c r="T10">
        <f t="shared" si="3"/>
        <v>27.225646049385681</v>
      </c>
      <c r="U10">
        <f t="shared" si="4"/>
        <v>1225</v>
      </c>
    </row>
    <row r="11" spans="2:21" x14ac:dyDescent="0.2">
      <c r="M11" s="2">
        <v>1300</v>
      </c>
      <c r="N11" s="2">
        <v>2755.7768079999996</v>
      </c>
      <c r="O11" s="2">
        <v>3.5049999999999999</v>
      </c>
      <c r="P11" s="2">
        <v>-1383.3867789259998</v>
      </c>
      <c r="Q11" s="2">
        <v>-0.88136333333333339</v>
      </c>
      <c r="R11" s="6">
        <f t="shared" si="1"/>
        <v>-1361.8779981259997</v>
      </c>
      <c r="S11">
        <f t="shared" si="2"/>
        <v>2.7977325147141127E-4</v>
      </c>
      <c r="T11">
        <f t="shared" si="3"/>
        <v>26.993922168219118</v>
      </c>
      <c r="U11">
        <f t="shared" si="4"/>
        <v>1275</v>
      </c>
    </row>
    <row r="12" spans="2:21" x14ac:dyDescent="0.2">
      <c r="B12">
        <v>950</v>
      </c>
      <c r="C12" t="s">
        <v>5</v>
      </c>
      <c r="D12" t="s">
        <v>4</v>
      </c>
      <c r="E12" t="s">
        <v>2</v>
      </c>
      <c r="F12" t="s">
        <v>3</v>
      </c>
      <c r="G12" t="s">
        <v>68</v>
      </c>
      <c r="I12" t="s">
        <v>36</v>
      </c>
      <c r="J12" t="s">
        <v>37</v>
      </c>
      <c r="M12" s="2">
        <v>1350</v>
      </c>
      <c r="N12">
        <f>(O12*4)^3</f>
        <v>2760.4969499520003</v>
      </c>
      <c r="O12">
        <v>3.5070000000000001</v>
      </c>
      <c r="P12">
        <v>-1382.444699934</v>
      </c>
      <c r="Q12">
        <v>-0.4280562</v>
      </c>
      <c r="R12" s="6">
        <f t="shared" si="1"/>
        <v>-1360.108658334</v>
      </c>
      <c r="S12">
        <f t="shared" si="2"/>
        <v>2.7645934249996172E-4</v>
      </c>
      <c r="T12">
        <f t="shared" si="3"/>
        <v>26.674179661108806</v>
      </c>
      <c r="U12">
        <f t="shared" si="4"/>
        <v>1325</v>
      </c>
    </row>
    <row r="13" spans="2:21" x14ac:dyDescent="0.2">
      <c r="C13">
        <v>2674.0430720000004</v>
      </c>
      <c r="D13">
        <v>3.47</v>
      </c>
      <c r="E13">
        <v>-1390.92266875</v>
      </c>
      <c r="F13">
        <v>16.975540000000002</v>
      </c>
      <c r="G13">
        <f>3*J$16/2*((C$15/C13)^(7/3)-(C$15/C13)^(5/3))*10</f>
        <v>16.432019803396361</v>
      </c>
      <c r="I13">
        <v>0.27018867010428949</v>
      </c>
      <c r="J13">
        <v>0.91101603018228161</v>
      </c>
      <c r="M13" s="2">
        <v>1400</v>
      </c>
      <c r="N13" s="2">
        <v>2767.5872639999993</v>
      </c>
      <c r="O13" s="2">
        <v>3.51</v>
      </c>
      <c r="P13" s="2">
        <v>-1381.3703425919998</v>
      </c>
      <c r="Q13" s="2">
        <v>-0.81635440000000026</v>
      </c>
      <c r="R13" s="6">
        <f t="shared" si="1"/>
        <v>-1358.2070401919998</v>
      </c>
      <c r="S13">
        <f t="shared" si="2"/>
        <v>2.9712783468752944E-4</v>
      </c>
      <c r="T13">
        <f t="shared" si="3"/>
        <v>28.668379129826278</v>
      </c>
      <c r="U13">
        <f t="shared" si="4"/>
        <v>1375</v>
      </c>
    </row>
    <row r="14" spans="2:21" x14ac:dyDescent="0.2">
      <c r="C14">
        <v>2697.2282880000002</v>
      </c>
      <c r="D14">
        <v>3.48</v>
      </c>
      <c r="E14">
        <v>-1391.5791377999999</v>
      </c>
      <c r="F14">
        <v>6.8977599999999999</v>
      </c>
      <c r="G14">
        <f t="shared" ref="G14:G20" si="6">3*J$16/2*((C$15/C14)^(7/3)-(C$15/C14)^(5/3))*10</f>
        <v>6.6407249295778206</v>
      </c>
      <c r="I14">
        <v>0.13304558241862424</v>
      </c>
      <c r="J14">
        <v>0.13121740608413507</v>
      </c>
      <c r="K14" s="2"/>
      <c r="L14" s="2"/>
      <c r="M14" s="2"/>
    </row>
    <row r="15" spans="2:21" x14ac:dyDescent="0.2">
      <c r="C15" s="3">
        <v>2713.5374273920002</v>
      </c>
      <c r="D15" s="3">
        <v>3.4870000000000001</v>
      </c>
      <c r="E15" s="3">
        <v>-1390.5568039499999</v>
      </c>
      <c r="F15" s="3">
        <v>0.12959500000000046</v>
      </c>
      <c r="G15">
        <f t="shared" si="6"/>
        <v>0</v>
      </c>
    </row>
    <row r="16" spans="2:21" x14ac:dyDescent="0.2">
      <c r="C16">
        <v>2720.5471360000006</v>
      </c>
      <c r="D16">
        <v>3.49</v>
      </c>
      <c r="E16">
        <v>-1390.8450389</v>
      </c>
      <c r="F16">
        <v>-2.7281300000000002</v>
      </c>
      <c r="G16">
        <f t="shared" si="6"/>
        <v>-2.7934335023049313</v>
      </c>
      <c r="I16" t="s">
        <v>38</v>
      </c>
      <c r="J16">
        <v>108.83669681806073</v>
      </c>
    </row>
    <row r="17" spans="2:16" x14ac:dyDescent="0.2">
      <c r="C17" s="2">
        <v>2744</v>
      </c>
      <c r="D17" s="2">
        <v>3.5</v>
      </c>
      <c r="E17" s="2">
        <v>-1390.3645437999999</v>
      </c>
      <c r="F17" s="2">
        <v>-11.559125</v>
      </c>
      <c r="G17">
        <f t="shared" si="6"/>
        <v>-11.881851864493942</v>
      </c>
    </row>
    <row r="18" spans="2:16" x14ac:dyDescent="0.2">
      <c r="C18">
        <v>2767.5872639999993</v>
      </c>
      <c r="D18">
        <v>3.51</v>
      </c>
      <c r="E18">
        <v>-1389.4843463</v>
      </c>
      <c r="F18">
        <v>-19.433810000000001</v>
      </c>
      <c r="G18">
        <f t="shared" si="6"/>
        <v>-20.635559241163463</v>
      </c>
      <c r="I18" t="s">
        <v>39</v>
      </c>
      <c r="J18" t="s">
        <v>40</v>
      </c>
      <c r="M18" t="s">
        <v>41</v>
      </c>
    </row>
    <row r="19" spans="2:16" x14ac:dyDescent="0.2">
      <c r="C19">
        <v>2791.3093119999999</v>
      </c>
      <c r="D19">
        <v>3.52</v>
      </c>
      <c r="E19">
        <v>-1388.6899311</v>
      </c>
      <c r="F19">
        <v>-27.927225</v>
      </c>
      <c r="G19">
        <f t="shared" si="6"/>
        <v>-29.065229832490999</v>
      </c>
      <c r="I19">
        <v>1.0744803536650058E-11</v>
      </c>
      <c r="J19">
        <v>3.5510950072419354E-11</v>
      </c>
      <c r="M19">
        <v>900</v>
      </c>
      <c r="N19" s="5">
        <v>108.11234779581574</v>
      </c>
    </row>
    <row r="20" spans="2:16" x14ac:dyDescent="0.2">
      <c r="C20">
        <v>2815.1665279999997</v>
      </c>
      <c r="D20">
        <v>3.53</v>
      </c>
      <c r="E20">
        <v>-1387.3990160999999</v>
      </c>
      <c r="F20">
        <v>-34.992620000000002</v>
      </c>
      <c r="G20">
        <f t="shared" si="6"/>
        <v>-37.181194914715064</v>
      </c>
      <c r="M20">
        <v>950</v>
      </c>
      <c r="N20" s="5">
        <v>108.83669681806073</v>
      </c>
    </row>
    <row r="21" spans="2:16" x14ac:dyDescent="0.2">
      <c r="M21">
        <v>1000</v>
      </c>
      <c r="N21" s="5">
        <v>109.39304516725701</v>
      </c>
    </row>
    <row r="22" spans="2:16" x14ac:dyDescent="0.2">
      <c r="B22">
        <v>1000</v>
      </c>
      <c r="C22" t="s">
        <v>5</v>
      </c>
      <c r="D22" t="s">
        <v>4</v>
      </c>
      <c r="E22" t="s">
        <v>2</v>
      </c>
      <c r="F22" t="s">
        <v>3</v>
      </c>
      <c r="G22" t="s">
        <v>68</v>
      </c>
      <c r="I22" t="s">
        <v>36</v>
      </c>
      <c r="J22" t="s">
        <v>37</v>
      </c>
      <c r="M22">
        <v>1050</v>
      </c>
      <c r="N22" s="5">
        <v>106.55238065913008</v>
      </c>
    </row>
    <row r="23" spans="2:16" x14ac:dyDescent="0.2">
      <c r="C23">
        <f t="shared" ref="C23:C30" si="7">(D23*4)^3</f>
        <v>2674.0430720000004</v>
      </c>
      <c r="D23">
        <v>3.47</v>
      </c>
      <c r="E23">
        <v>-1390.3402742000001</v>
      </c>
      <c r="F23">
        <v>20.058646666666668</v>
      </c>
      <c r="G23">
        <f>3*J$26/2*((C$25/C23)^(7/3)-(C$25/C23)^(5/3))*10</f>
        <v>19.522751105509485</v>
      </c>
      <c r="I23">
        <v>0.30593369666712533</v>
      </c>
      <c r="J23">
        <v>1.1828579474545222</v>
      </c>
      <c r="M23">
        <v>1100</v>
      </c>
      <c r="N23" s="5">
        <v>105.11998104737805</v>
      </c>
    </row>
    <row r="24" spans="2:16" x14ac:dyDescent="0.2">
      <c r="C24">
        <f t="shared" si="7"/>
        <v>2697.2282880000002</v>
      </c>
      <c r="D24">
        <v>3.48</v>
      </c>
      <c r="E24">
        <v>-1389.8083592666669</v>
      </c>
      <c r="F24">
        <v>9.3832900000000077</v>
      </c>
      <c r="G24">
        <f t="shared" ref="G24:G30" si="8">3*J$26/2*((C$25/C24)^(7/3)-(C$25/C24)^(5/3))*10</f>
        <v>9.5804559031835428</v>
      </c>
      <c r="I24">
        <v>0.11289786807961708</v>
      </c>
      <c r="J24">
        <v>0.12032936381191199</v>
      </c>
      <c r="M24">
        <v>1150</v>
      </c>
      <c r="N24" s="5">
        <v>101.55676406404082</v>
      </c>
    </row>
    <row r="25" spans="2:16" x14ac:dyDescent="0.2">
      <c r="C25" s="3">
        <f t="shared" si="7"/>
        <v>2720.5471360000006</v>
      </c>
      <c r="D25" s="3">
        <v>3.49</v>
      </c>
      <c r="E25" s="3">
        <v>-1389.50339411</v>
      </c>
      <c r="F25" s="3">
        <v>0.11452</v>
      </c>
      <c r="G25">
        <f t="shared" si="8"/>
        <v>0</v>
      </c>
      <c r="M25">
        <v>1200</v>
      </c>
      <c r="N25" s="5">
        <v>103.63978239999994</v>
      </c>
    </row>
    <row r="26" spans="2:16" x14ac:dyDescent="0.2">
      <c r="C26">
        <f t="shared" si="7"/>
        <v>2725.2269752319999</v>
      </c>
      <c r="D26">
        <v>3.492</v>
      </c>
      <c r="E26">
        <v>-1389.5275998100001</v>
      </c>
      <c r="F26">
        <v>-1.7976160000000001</v>
      </c>
      <c r="G26">
        <f t="shared" si="8"/>
        <v>-1.8736924235712489</v>
      </c>
      <c r="I26" t="s">
        <v>38</v>
      </c>
      <c r="J26">
        <v>109.39304516725701</v>
      </c>
      <c r="M26">
        <v>1250</v>
      </c>
      <c r="N26" s="5">
        <v>103.36800540206653</v>
      </c>
    </row>
    <row r="27" spans="2:16" x14ac:dyDescent="0.2">
      <c r="C27">
        <f t="shared" si="7"/>
        <v>2744</v>
      </c>
      <c r="D27">
        <v>3.5</v>
      </c>
      <c r="E27">
        <v>-1389.0040758333334</v>
      </c>
      <c r="F27">
        <v>-8.6523133333333409</v>
      </c>
      <c r="G27">
        <f t="shared" si="8"/>
        <v>-9.2301545106150371</v>
      </c>
      <c r="M27">
        <v>1300</v>
      </c>
      <c r="N27" s="5">
        <v>98.507297489584161</v>
      </c>
    </row>
    <row r="28" spans="2:16" x14ac:dyDescent="0.2">
      <c r="C28">
        <f t="shared" si="7"/>
        <v>2767.5872639999993</v>
      </c>
      <c r="D28">
        <v>3.51</v>
      </c>
      <c r="E28">
        <v>-1388.4483430999999</v>
      </c>
      <c r="F28">
        <v>-17.773023333333331</v>
      </c>
      <c r="G28">
        <f t="shared" si="8"/>
        <v>-18.121173820768835</v>
      </c>
      <c r="I28" t="s">
        <v>39</v>
      </c>
      <c r="J28" t="s">
        <v>40</v>
      </c>
      <c r="M28">
        <v>1350</v>
      </c>
      <c r="N28" s="5">
        <v>101.45596401969001</v>
      </c>
    </row>
    <row r="29" spans="2:16" x14ac:dyDescent="0.2">
      <c r="C29">
        <f t="shared" si="7"/>
        <v>2791.3093119999999</v>
      </c>
      <c r="D29">
        <v>3.52</v>
      </c>
      <c r="E29">
        <v>-1388.0742009666667</v>
      </c>
      <c r="F29">
        <v>-25.177779999999998</v>
      </c>
      <c r="G29">
        <f t="shared" si="8"/>
        <v>-26.68386495898968</v>
      </c>
      <c r="I29">
        <v>3.135E-11</v>
      </c>
      <c r="J29">
        <v>2.4849999999999997E-11</v>
      </c>
      <c r="M29">
        <v>1400</v>
      </c>
      <c r="N29" s="5">
        <v>99.107608051507583</v>
      </c>
    </row>
    <row r="30" spans="2:16" x14ac:dyDescent="0.2">
      <c r="C30">
        <f t="shared" si="7"/>
        <v>2815.1665279999997</v>
      </c>
      <c r="D30">
        <v>3.53</v>
      </c>
      <c r="E30">
        <v>-1386.6693079666668</v>
      </c>
      <c r="F30">
        <v>-33.462683333333302</v>
      </c>
      <c r="G30">
        <f t="shared" si="8"/>
        <v>-34.928687891906392</v>
      </c>
    </row>
    <row r="31" spans="2:16" x14ac:dyDescent="0.2">
      <c r="L31" t="s">
        <v>42</v>
      </c>
    </row>
    <row r="32" spans="2:16" x14ac:dyDescent="0.2">
      <c r="B32">
        <v>1050</v>
      </c>
      <c r="C32" t="s">
        <v>5</v>
      </c>
      <c r="D32" t="s">
        <v>4</v>
      </c>
      <c r="E32" t="s">
        <v>2</v>
      </c>
      <c r="F32" t="s">
        <v>3</v>
      </c>
      <c r="G32" t="s">
        <v>68</v>
      </c>
      <c r="I32" t="s">
        <v>36</v>
      </c>
      <c r="J32" t="s">
        <v>37</v>
      </c>
      <c r="M32" t="s">
        <v>36</v>
      </c>
      <c r="N32" t="s">
        <v>37</v>
      </c>
      <c r="O32" t="s">
        <v>47</v>
      </c>
      <c r="P32" t="s">
        <v>48</v>
      </c>
    </row>
    <row r="33" spans="2:16" x14ac:dyDescent="0.2">
      <c r="C33">
        <f t="shared" ref="C33:C40" si="9">(D33*4)^3</f>
        <v>2674.0430720000004</v>
      </c>
      <c r="D33">
        <v>3.47</v>
      </c>
      <c r="E33">
        <v>-1389.6000735500002</v>
      </c>
      <c r="F33">
        <v>22.032004999999998</v>
      </c>
      <c r="G33">
        <f>3*J$36/2*((C$36/C33)^(7/3)-(C$36/C33)^(5/3))*10</f>
        <v>21.971780530555023</v>
      </c>
      <c r="I33">
        <v>0.25951585317170611</v>
      </c>
      <c r="J33">
        <v>1.1933168974946966</v>
      </c>
      <c r="L33">
        <v>900</v>
      </c>
      <c r="M33" s="8">
        <v>0.38325170756252191</v>
      </c>
      <c r="N33" s="8">
        <v>1.0954145144373797</v>
      </c>
      <c r="O33" s="8">
        <v>0.12071450806989978</v>
      </c>
      <c r="P33" s="8">
        <v>0.10841015430550535</v>
      </c>
    </row>
    <row r="34" spans="2:16" x14ac:dyDescent="0.2">
      <c r="C34">
        <f t="shared" si="9"/>
        <v>2697.2282880000002</v>
      </c>
      <c r="D34">
        <v>3.48</v>
      </c>
      <c r="E34">
        <v>-1389.4593933000001</v>
      </c>
      <c r="F34">
        <v>11.220359999999999</v>
      </c>
      <c r="G34">
        <f t="shared" ref="G34:G40" si="10">3*J$36/2*((C$36/C34)^(7/3)-(C$36/C34)^(5/3))*10</f>
        <v>12.188651352996466</v>
      </c>
      <c r="I34">
        <v>0.11122792699565666</v>
      </c>
      <c r="J34">
        <v>0.11393277551936512</v>
      </c>
      <c r="L34">
        <v>950</v>
      </c>
      <c r="M34" s="8">
        <v>0.27018867010428949</v>
      </c>
      <c r="N34" s="8">
        <v>0.91101603018228161</v>
      </c>
      <c r="O34" s="8">
        <v>0.13304558241862424</v>
      </c>
      <c r="P34" s="8">
        <v>0.13121740608413507</v>
      </c>
    </row>
    <row r="35" spans="2:16" x14ac:dyDescent="0.2">
      <c r="C35" s="2">
        <f t="shared" si="9"/>
        <v>2720.5471360000006</v>
      </c>
      <c r="D35" s="2">
        <v>3.49</v>
      </c>
      <c r="E35" s="2">
        <v>-1388.5001387</v>
      </c>
      <c r="F35" s="2">
        <v>2.45764</v>
      </c>
      <c r="G35">
        <f t="shared" si="10"/>
        <v>2.7607854199378901</v>
      </c>
      <c r="L35">
        <v>1000</v>
      </c>
      <c r="M35" s="8">
        <v>0.30593369666712533</v>
      </c>
      <c r="N35" s="8">
        <v>1.1828579474545222</v>
      </c>
      <c r="O35" s="8">
        <v>0.11289786807961708</v>
      </c>
      <c r="P35" s="8">
        <v>0.12032936381191199</v>
      </c>
    </row>
    <row r="36" spans="2:16" x14ac:dyDescent="0.2">
      <c r="C36" s="3">
        <f t="shared" si="9"/>
        <v>2727.5689060479999</v>
      </c>
      <c r="D36" s="3">
        <v>3.4929999999999999</v>
      </c>
      <c r="E36" s="3">
        <v>-1388.477128598</v>
      </c>
      <c r="F36" s="3">
        <v>-0.56112519999999988</v>
      </c>
      <c r="G36">
        <f t="shared" si="10"/>
        <v>0</v>
      </c>
      <c r="I36" t="s">
        <v>38</v>
      </c>
      <c r="J36">
        <v>106.55238065913008</v>
      </c>
      <c r="L36">
        <v>1050</v>
      </c>
      <c r="M36" s="8">
        <v>0.25951585317170611</v>
      </c>
      <c r="N36" s="8">
        <v>1.1933168974946966</v>
      </c>
      <c r="O36" s="8">
        <v>0.11122792699565666</v>
      </c>
      <c r="P36" s="8">
        <v>0.11393277551936512</v>
      </c>
    </row>
    <row r="37" spans="2:16" x14ac:dyDescent="0.2">
      <c r="C37">
        <f t="shared" si="9"/>
        <v>2744</v>
      </c>
      <c r="D37">
        <v>3.5</v>
      </c>
      <c r="E37">
        <v>-1388.1520418999999</v>
      </c>
      <c r="F37">
        <v>-6.9120600000000003</v>
      </c>
      <c r="G37">
        <f t="shared" si="10"/>
        <v>-6.3231371592997583</v>
      </c>
      <c r="L37">
        <v>1100</v>
      </c>
      <c r="M37" s="8">
        <v>0.18417329218937084</v>
      </c>
      <c r="N37" s="8">
        <v>1.0452690073182112</v>
      </c>
      <c r="O37" s="8">
        <v>0.10663356547702674</v>
      </c>
      <c r="P37" s="8">
        <v>0.1062629225947756</v>
      </c>
    </row>
    <row r="38" spans="2:16" x14ac:dyDescent="0.2">
      <c r="C38">
        <f t="shared" si="9"/>
        <v>2767.5872639999993</v>
      </c>
      <c r="D38">
        <v>3.51</v>
      </c>
      <c r="E38">
        <v>-1387.5678624500001</v>
      </c>
      <c r="F38">
        <v>-15.718409999999999</v>
      </c>
      <c r="G38">
        <f t="shared" si="10"/>
        <v>-15.074071716528316</v>
      </c>
      <c r="I38" t="s">
        <v>39</v>
      </c>
      <c r="J38" t="s">
        <v>40</v>
      </c>
      <c r="L38">
        <v>1150</v>
      </c>
      <c r="M38" s="8">
        <v>0.12473269810288912</v>
      </c>
      <c r="N38" s="8">
        <v>1.1623169791630517</v>
      </c>
      <c r="O38" s="8">
        <v>0.12151190747213192</v>
      </c>
      <c r="P38" s="8">
        <v>0.14220146151122554</v>
      </c>
    </row>
    <row r="39" spans="2:16" x14ac:dyDescent="0.2">
      <c r="C39">
        <f t="shared" si="9"/>
        <v>2791.3093119999999</v>
      </c>
      <c r="D39">
        <v>3.52</v>
      </c>
      <c r="E39">
        <v>-1386.8067015000001</v>
      </c>
      <c r="F39">
        <v>-23.965685000000001</v>
      </c>
      <c r="G39">
        <f t="shared" si="10"/>
        <v>-23.502621331362782</v>
      </c>
      <c r="I39">
        <v>1.0443688835973109E-11</v>
      </c>
      <c r="J39">
        <v>1.5946511552252944E-11</v>
      </c>
      <c r="L39">
        <v>1200</v>
      </c>
      <c r="M39" s="8">
        <v>0.24121846733896746</v>
      </c>
      <c r="N39" s="8">
        <v>1.2329225096405025</v>
      </c>
      <c r="O39" s="8">
        <v>0.1145161551930699</v>
      </c>
      <c r="P39" s="8">
        <v>0.10633487541927891</v>
      </c>
    </row>
    <row r="40" spans="2:16" x14ac:dyDescent="0.2">
      <c r="C40">
        <f t="shared" si="9"/>
        <v>2815.1665279999997</v>
      </c>
      <c r="D40">
        <v>3.53</v>
      </c>
      <c r="E40">
        <v>-1385.5527112999998</v>
      </c>
      <c r="F40">
        <v>-31.472615000000001</v>
      </c>
      <c r="G40">
        <f t="shared" si="10"/>
        <v>-31.619048697489724</v>
      </c>
      <c r="L40">
        <v>1250</v>
      </c>
      <c r="M40" s="8">
        <v>0.26053819935009415</v>
      </c>
      <c r="N40" s="8">
        <v>1.2293589394844275</v>
      </c>
      <c r="O40" s="8">
        <v>0.13006148894283676</v>
      </c>
      <c r="P40" s="8">
        <v>0.11524537768772647</v>
      </c>
    </row>
    <row r="41" spans="2:16" x14ac:dyDescent="0.2">
      <c r="L41">
        <v>1300</v>
      </c>
      <c r="M41" s="8">
        <v>0.25372150435941876</v>
      </c>
      <c r="N41" s="8">
        <v>1.5783658876398476</v>
      </c>
      <c r="O41" s="8">
        <v>0.12257141391169632</v>
      </c>
      <c r="P41" s="8">
        <v>0.12531891962258732</v>
      </c>
    </row>
    <row r="42" spans="2:16" x14ac:dyDescent="0.2">
      <c r="B42">
        <v>1100</v>
      </c>
      <c r="C42" t="s">
        <v>5</v>
      </c>
      <c r="D42" t="s">
        <v>4</v>
      </c>
      <c r="E42" t="s">
        <v>2</v>
      </c>
      <c r="F42" t="s">
        <v>3</v>
      </c>
      <c r="G42" t="s">
        <v>68</v>
      </c>
      <c r="I42" t="s">
        <v>36</v>
      </c>
      <c r="J42" t="s">
        <v>37</v>
      </c>
      <c r="L42">
        <v>1350</v>
      </c>
      <c r="M42" s="8">
        <v>0.41439365835708486</v>
      </c>
      <c r="N42" s="8">
        <v>1.75015863376575</v>
      </c>
      <c r="O42" s="8">
        <v>0.15995479899705273</v>
      </c>
      <c r="P42" s="8">
        <v>0.1625505540779503</v>
      </c>
    </row>
    <row r="43" spans="2:16" x14ac:dyDescent="0.2">
      <c r="C43">
        <f t="shared" ref="C43:C50" si="11">(D43*4)^3</f>
        <v>2674.0430720000004</v>
      </c>
      <c r="D43">
        <v>3.47</v>
      </c>
      <c r="E43">
        <v>-1388.3737270000001</v>
      </c>
      <c r="F43">
        <v>23.770103333333335</v>
      </c>
      <c r="G43">
        <f>3*J$46/2*((C$46/C43)^(7/3)-(C$46/C43)^(5/3))*10</f>
        <v>23.635633075108995</v>
      </c>
      <c r="I43">
        <v>0.18417329218937084</v>
      </c>
      <c r="J43">
        <v>1.0452690073182112</v>
      </c>
      <c r="L43">
        <v>1400</v>
      </c>
      <c r="M43" s="8">
        <v>0.345944852683715</v>
      </c>
      <c r="N43" s="8">
        <v>2.0129556164997666</v>
      </c>
      <c r="O43" s="8">
        <v>0.1488120028956984</v>
      </c>
      <c r="P43" s="8">
        <v>0.17557977107157782</v>
      </c>
    </row>
    <row r="44" spans="2:16" x14ac:dyDescent="0.2">
      <c r="C44">
        <f t="shared" si="11"/>
        <v>2697.2282880000002</v>
      </c>
      <c r="D44">
        <v>3.48</v>
      </c>
      <c r="E44">
        <v>-1388.4350651666666</v>
      </c>
      <c r="F44">
        <v>13.554163333333333</v>
      </c>
      <c r="G44">
        <f t="shared" ref="G44:G50" si="12">3*J$46/2*((C$46/C44)^(7/3)-(C$46/C44)^(5/3))*10</f>
        <v>13.918524452263053</v>
      </c>
      <c r="I44">
        <v>0.10663356547702674</v>
      </c>
      <c r="J44">
        <v>0.1062629225947756</v>
      </c>
      <c r="L44" t="s">
        <v>0</v>
      </c>
      <c r="M44">
        <f>AVERAGE(M33:M41)</f>
        <v>0.25369712098293146</v>
      </c>
      <c r="N44">
        <f>AVERAGE(N33:N41)</f>
        <v>1.18120430142388</v>
      </c>
    </row>
    <row r="45" spans="2:16" x14ac:dyDescent="0.2">
      <c r="C45" s="2">
        <f t="shared" si="11"/>
        <v>2720.5471360000006</v>
      </c>
      <c r="D45" s="2">
        <v>3.49</v>
      </c>
      <c r="E45" s="2">
        <v>-1387.9576855000003</v>
      </c>
      <c r="F45" s="2">
        <v>4.1793300000000064</v>
      </c>
      <c r="G45">
        <f t="shared" si="12"/>
        <v>4.5537675651776501</v>
      </c>
    </row>
    <row r="46" spans="2:16" x14ac:dyDescent="0.2">
      <c r="C46" s="3">
        <f t="shared" si="11"/>
        <v>2732.2567920000001</v>
      </c>
      <c r="D46" s="3">
        <v>3.4950000000000001</v>
      </c>
      <c r="E46" s="3">
        <v>-1387.5196219099998</v>
      </c>
      <c r="F46" s="3">
        <v>3.2743999999999815E-2</v>
      </c>
      <c r="G46">
        <f t="shared" si="12"/>
        <v>0</v>
      </c>
      <c r="I46" t="s">
        <v>38</v>
      </c>
      <c r="J46">
        <v>105.11998104737805</v>
      </c>
    </row>
    <row r="47" spans="2:16" x14ac:dyDescent="0.2">
      <c r="C47">
        <f t="shared" si="11"/>
        <v>2744</v>
      </c>
      <c r="D47">
        <v>3.5</v>
      </c>
      <c r="E47">
        <v>-1387.2906501333334</v>
      </c>
      <c r="F47">
        <v>-5.5719166666666569</v>
      </c>
      <c r="G47">
        <f t="shared" si="12"/>
        <v>-4.4698592305116795</v>
      </c>
    </row>
    <row r="48" spans="2:16" x14ac:dyDescent="0.2">
      <c r="C48">
        <f t="shared" si="11"/>
        <v>2767.5872639999993</v>
      </c>
      <c r="D48">
        <v>3.51</v>
      </c>
      <c r="E48">
        <v>-1386.1986849333334</v>
      </c>
      <c r="F48">
        <v>-13.357643333333334</v>
      </c>
      <c r="G48">
        <f t="shared" si="12"/>
        <v>-13.163216271098424</v>
      </c>
      <c r="I48" t="s">
        <v>39</v>
      </c>
      <c r="J48" t="s">
        <v>40</v>
      </c>
      <c r="M48" t="s">
        <v>43</v>
      </c>
    </row>
    <row r="49" spans="2:20" x14ac:dyDescent="0.2">
      <c r="C49">
        <f t="shared" si="11"/>
        <v>2791.3093119999999</v>
      </c>
      <c r="D49">
        <v>3.52</v>
      </c>
      <c r="E49">
        <v>-1385.5855056</v>
      </c>
      <c r="F49">
        <v>-21.823496666666667</v>
      </c>
      <c r="G49">
        <f t="shared" si="12"/>
        <v>-21.536814780017242</v>
      </c>
      <c r="I49">
        <v>6.1883333333333329E-11</v>
      </c>
      <c r="J49">
        <v>5.3666666666666662E-11</v>
      </c>
      <c r="L49" t="s">
        <v>44</v>
      </c>
      <c r="N49" t="s">
        <v>36</v>
      </c>
      <c r="O49" t="s">
        <v>37</v>
      </c>
      <c r="P49" t="s">
        <v>49</v>
      </c>
      <c r="Q49" t="s">
        <v>50</v>
      </c>
      <c r="R49" t="s">
        <v>51</v>
      </c>
      <c r="S49" t="s">
        <v>52</v>
      </c>
      <c r="T49" t="s">
        <v>53</v>
      </c>
    </row>
    <row r="50" spans="2:20" x14ac:dyDescent="0.2">
      <c r="C50">
        <f t="shared" si="11"/>
        <v>2815.1665279999997</v>
      </c>
      <c r="D50">
        <v>3.53</v>
      </c>
      <c r="E50">
        <v>-1384.3750680333333</v>
      </c>
      <c r="F50">
        <v>-28.837599999999998</v>
      </c>
      <c r="G50">
        <f t="shared" si="12"/>
        <v>-29.600828626683516</v>
      </c>
      <c r="L50">
        <f>1/((0.000086173)*M50)</f>
        <v>12.893958793486487</v>
      </c>
      <c r="M50">
        <v>900</v>
      </c>
      <c r="N50">
        <v>1.9851898485992315E-11</v>
      </c>
      <c r="O50">
        <v>3.0842827211758777E-11</v>
      </c>
      <c r="P50">
        <f>EXP(-M$44*L50)</f>
        <v>3.7962356677794358E-2</v>
      </c>
      <c r="Q50">
        <f>EXP(-N$44*L50)</f>
        <v>2.4295257208785039E-7</v>
      </c>
      <c r="R50">
        <f>N50*P50</f>
        <v>7.5362485105660605E-13</v>
      </c>
      <c r="S50">
        <f>O50*Q50</f>
        <v>7.4933442015579381E-18</v>
      </c>
      <c r="T50">
        <f>SUM(R50:S50)</f>
        <v>7.536323444008076E-13</v>
      </c>
    </row>
    <row r="51" spans="2:20" x14ac:dyDescent="0.2">
      <c r="L51">
        <f t="shared" ref="L51:L60" si="13">1/((0.000086173)*M51)</f>
        <v>12.215329383302988</v>
      </c>
      <c r="M51">
        <v>950</v>
      </c>
      <c r="N51">
        <v>1.0744803536650058E-11</v>
      </c>
      <c r="O51">
        <v>3.5510950072419354E-11</v>
      </c>
      <c r="P51">
        <f t="shared" ref="P51:P60" si="14">EXP(-M$44*L51)</f>
        <v>4.5094549366216062E-2</v>
      </c>
      <c r="Q51">
        <f t="shared" ref="Q51:Q60" si="15">EXP(-N$44*L51)</f>
        <v>5.4156669505115933E-7</v>
      </c>
      <c r="R51">
        <f t="shared" ref="R51:R60" si="16">N51*P51</f>
        <v>4.8453207351375894E-13</v>
      </c>
      <c r="S51">
        <f t="shared" ref="S51:S60" si="17">O51*Q51</f>
        <v>1.9231547868846876E-17</v>
      </c>
      <c r="T51">
        <f t="shared" ref="T51:T60" si="18">SUM(R51:S51)</f>
        <v>4.8455130506162776E-13</v>
      </c>
    </row>
    <row r="52" spans="2:20" x14ac:dyDescent="0.2">
      <c r="B52">
        <v>1150</v>
      </c>
      <c r="C52" t="s">
        <v>5</v>
      </c>
      <c r="D52" t="s">
        <v>4</v>
      </c>
      <c r="E52" t="s">
        <v>2</v>
      </c>
      <c r="F52" t="s">
        <v>3</v>
      </c>
      <c r="I52" t="s">
        <v>36</v>
      </c>
      <c r="J52" t="s">
        <v>37</v>
      </c>
      <c r="L52">
        <f t="shared" si="13"/>
        <v>11.604562914137839</v>
      </c>
      <c r="M52">
        <v>1000</v>
      </c>
      <c r="N52">
        <v>3.135E-11</v>
      </c>
      <c r="O52">
        <v>2.4849999999999997E-11</v>
      </c>
      <c r="P52">
        <f t="shared" si="14"/>
        <v>5.265236081680523E-2</v>
      </c>
      <c r="Q52">
        <f t="shared" si="15"/>
        <v>1.1142158986733901E-6</v>
      </c>
      <c r="R52">
        <f t="shared" si="16"/>
        <v>1.650651511606844E-12</v>
      </c>
      <c r="S52">
        <f t="shared" si="17"/>
        <v>2.7688265082033739E-17</v>
      </c>
      <c r="T52">
        <f t="shared" si="18"/>
        <v>1.6506791998719261E-12</v>
      </c>
    </row>
    <row r="53" spans="2:20" x14ac:dyDescent="0.2">
      <c r="C53">
        <f t="shared" ref="C53:C60" si="19">(D53*4)^3</f>
        <v>2674.0430720000004</v>
      </c>
      <c r="D53">
        <v>3.47</v>
      </c>
      <c r="E53">
        <v>-1387.5405975000001</v>
      </c>
      <c r="F53">
        <v>25.90926</v>
      </c>
      <c r="I53">
        <v>0.12473269810288912</v>
      </c>
      <c r="J53">
        <v>1.1623169791630517</v>
      </c>
      <c r="L53">
        <f t="shared" si="13"/>
        <v>11.051964680131276</v>
      </c>
      <c r="M53">
        <v>1050</v>
      </c>
      <c r="N53">
        <v>1.0443688835973109E-11</v>
      </c>
      <c r="O53">
        <v>1.5946511552252944E-11</v>
      </c>
      <c r="P53">
        <f t="shared" si="14"/>
        <v>6.0576295817613708E-2</v>
      </c>
      <c r="Q53">
        <f t="shared" si="15"/>
        <v>2.1401637367533964E-6</v>
      </c>
      <c r="R53">
        <f t="shared" ref="R53" si="20">N53*P53</f>
        <v>6.3263998435501681E-13</v>
      </c>
      <c r="S53">
        <f t="shared" ref="S53" si="21">O53*Q53</f>
        <v>3.4128145751850868E-17</v>
      </c>
      <c r="T53">
        <f t="shared" ref="T53" si="22">SUM(R53:S53)</f>
        <v>6.3267411250076864E-13</v>
      </c>
    </row>
    <row r="54" spans="2:20" x14ac:dyDescent="0.2">
      <c r="C54">
        <f t="shared" si="19"/>
        <v>2697.2282880000002</v>
      </c>
      <c r="D54">
        <v>3.48</v>
      </c>
      <c r="E54">
        <v>-1387.7736672000001</v>
      </c>
      <c r="F54">
        <v>14.28675</v>
      </c>
      <c r="I54">
        <v>0.12151190747213192</v>
      </c>
      <c r="J54">
        <v>0.14220146151122554</v>
      </c>
      <c r="L54">
        <f t="shared" si="13"/>
        <v>10.549602649216217</v>
      </c>
      <c r="M54">
        <v>1100</v>
      </c>
      <c r="N54">
        <v>6.1883333333333329E-11</v>
      </c>
      <c r="O54">
        <v>5.3666666666666662E-11</v>
      </c>
      <c r="P54">
        <f t="shared" si="14"/>
        <v>6.8810163502916646E-2</v>
      </c>
      <c r="Q54">
        <f t="shared" si="15"/>
        <v>3.8739495043371804E-6</v>
      </c>
      <c r="R54">
        <f t="shared" si="16"/>
        <v>4.2582022847721585E-12</v>
      </c>
      <c r="S54">
        <f t="shared" si="17"/>
        <v>2.07901956732762E-16</v>
      </c>
      <c r="T54">
        <f t="shared" si="18"/>
        <v>4.2584101867288911E-12</v>
      </c>
    </row>
    <row r="55" spans="2:20" x14ac:dyDescent="0.2">
      <c r="C55" s="2">
        <f t="shared" si="19"/>
        <v>2720.5471360000006</v>
      </c>
      <c r="D55" s="2">
        <v>3.49</v>
      </c>
      <c r="E55" s="2">
        <v>-1387.1231539</v>
      </c>
      <c r="F55" s="2">
        <v>6.6296499999999998</v>
      </c>
      <c r="G55" s="2"/>
      <c r="L55">
        <f t="shared" si="13"/>
        <v>10.090924273163338</v>
      </c>
      <c r="M55">
        <v>1150</v>
      </c>
      <c r="N55">
        <v>3.4855324870010052E-11</v>
      </c>
      <c r="O55">
        <v>5.2640733473842473E-11</v>
      </c>
      <c r="P55">
        <f t="shared" si="14"/>
        <v>7.7301769203159135E-2</v>
      </c>
      <c r="Q55">
        <f t="shared" si="15"/>
        <v>6.6596531336476762E-6</v>
      </c>
      <c r="R55">
        <f t="shared" ref="R55" si="23">N55*P55</f>
        <v>2.6943782786026497E-12</v>
      </c>
      <c r="S55">
        <f t="shared" ref="S55" si="24">O55*Q55</f>
        <v>3.5056902563658716E-16</v>
      </c>
      <c r="T55">
        <f t="shared" ref="T55" si="25">SUM(R55:S55)</f>
        <v>2.6947288476282865E-12</v>
      </c>
    </row>
    <row r="56" spans="2:20" x14ac:dyDescent="0.2">
      <c r="C56">
        <f t="shared" si="19"/>
        <v>2736.9500462719998</v>
      </c>
      <c r="D56">
        <v>3.4969999999999999</v>
      </c>
      <c r="E56">
        <v>-1386.3240105979594</v>
      </c>
      <c r="F56">
        <v>0.48703081632653039</v>
      </c>
      <c r="I56" t="s">
        <v>38</v>
      </c>
      <c r="J56">
        <v>101.55676406404082</v>
      </c>
      <c r="L56">
        <f t="shared" si="13"/>
        <v>9.670469095114866</v>
      </c>
      <c r="M56">
        <v>1200</v>
      </c>
      <c r="N56">
        <v>2.7199999999999997E-11</v>
      </c>
      <c r="O56">
        <v>8.5916666666666654E-11</v>
      </c>
      <c r="P56">
        <f t="shared" si="14"/>
        <v>8.6003252129436158E-2</v>
      </c>
      <c r="Q56">
        <f t="shared" si="15"/>
        <v>1.0943119099790907E-5</v>
      </c>
      <c r="R56">
        <f t="shared" si="16"/>
        <v>2.3392884579206632E-12</v>
      </c>
      <c r="S56">
        <f t="shared" si="17"/>
        <v>9.4019631599036857E-16</v>
      </c>
      <c r="T56">
        <f t="shared" si="18"/>
        <v>2.3402286542366535E-12</v>
      </c>
    </row>
    <row r="57" spans="2:20" x14ac:dyDescent="0.2">
      <c r="C57">
        <f t="shared" si="19"/>
        <v>2744</v>
      </c>
      <c r="D57">
        <v>3.5</v>
      </c>
      <c r="E57">
        <v>-1385.7016177</v>
      </c>
      <c r="F57">
        <v>-2.0863900000000002</v>
      </c>
      <c r="L57">
        <f t="shared" si="13"/>
        <v>9.2836503313102714</v>
      </c>
      <c r="M57">
        <v>1250</v>
      </c>
      <c r="N57">
        <v>3.5235140433095715E-11</v>
      </c>
      <c r="O57">
        <v>8.8814466596709231E-11</v>
      </c>
      <c r="P57">
        <f t="shared" si="14"/>
        <v>9.4871174906925967E-2</v>
      </c>
      <c r="Q57">
        <f t="shared" si="15"/>
        <v>1.728126304705047E-5</v>
      </c>
      <c r="R57">
        <f t="shared" ref="R57" si="26">N57*P57</f>
        <v>3.3427991708983229E-12</v>
      </c>
      <c r="S57">
        <f t="shared" ref="S57" si="27">O57*Q57</f>
        <v>1.5348261596412095E-15</v>
      </c>
      <c r="T57">
        <f t="shared" ref="T57" si="28">SUM(R57:S57)</f>
        <v>3.3443339970579642E-12</v>
      </c>
    </row>
    <row r="58" spans="2:20" x14ac:dyDescent="0.2">
      <c r="C58">
        <f t="shared" si="19"/>
        <v>2767.5872639999993</v>
      </c>
      <c r="D58">
        <v>3.51</v>
      </c>
      <c r="E58">
        <v>-1385.7797966999999</v>
      </c>
      <c r="F58">
        <v>-10.96604</v>
      </c>
      <c r="I58" t="s">
        <v>39</v>
      </c>
      <c r="J58" t="s">
        <v>40</v>
      </c>
      <c r="L58">
        <f t="shared" si="13"/>
        <v>8.9265868570291058</v>
      </c>
      <c r="M58">
        <v>1300</v>
      </c>
      <c r="N58">
        <v>6.8759079771263418E-11</v>
      </c>
      <c r="O58">
        <v>6.5078698732492441E-11</v>
      </c>
      <c r="P58">
        <f t="shared" si="14"/>
        <v>0.1038664452046079</v>
      </c>
      <c r="Q58">
        <f t="shared" si="15"/>
        <v>2.6347878657968907E-5</v>
      </c>
      <c r="R58">
        <f t="shared" si="16"/>
        <v>7.1417611913811952E-12</v>
      </c>
      <c r="S58">
        <f t="shared" si="17"/>
        <v>1.7146856574222257E-15</v>
      </c>
      <c r="T58">
        <f t="shared" si="18"/>
        <v>7.1434758770386171E-12</v>
      </c>
    </row>
    <row r="59" spans="2:20" x14ac:dyDescent="0.2">
      <c r="C59">
        <f t="shared" si="19"/>
        <v>2791.3093119999999</v>
      </c>
      <c r="D59">
        <v>3.52</v>
      </c>
      <c r="E59">
        <v>-1385.1546486</v>
      </c>
      <c r="F59">
        <v>-19.614270000000001</v>
      </c>
      <c r="I59">
        <v>3.4855324870010052E-11</v>
      </c>
      <c r="J59">
        <v>5.2640733473842473E-11</v>
      </c>
      <c r="L59">
        <f t="shared" si="13"/>
        <v>8.5959725289909912</v>
      </c>
      <c r="M59">
        <v>1350</v>
      </c>
      <c r="N59">
        <v>6.5751277096929967E-11</v>
      </c>
      <c r="O59">
        <v>1.0009121170846803E-10</v>
      </c>
      <c r="P59">
        <f t="shared" si="14"/>
        <v>0.11295412878365521</v>
      </c>
      <c r="Q59">
        <f t="shared" si="15"/>
        <v>3.8935671353024631E-5</v>
      </c>
      <c r="R59">
        <f t="shared" ref="R59" si="29">N59*P59</f>
        <v>7.426878220896427E-12</v>
      </c>
      <c r="S59">
        <f t="shared" ref="S59" si="30">O59*Q59</f>
        <v>3.8971185244069225E-15</v>
      </c>
      <c r="T59">
        <f t="shared" ref="T59" si="31">SUM(R59:S59)</f>
        <v>7.4307753394208338E-12</v>
      </c>
    </row>
    <row r="60" spans="2:20" x14ac:dyDescent="0.2">
      <c r="C60">
        <f t="shared" si="19"/>
        <v>2815.1665279999997</v>
      </c>
      <c r="D60">
        <v>3.53</v>
      </c>
      <c r="E60">
        <v>-1383.7935924000001</v>
      </c>
      <c r="F60">
        <v>-25.87575</v>
      </c>
      <c r="L60">
        <f t="shared" si="13"/>
        <v>8.2889735100984563</v>
      </c>
      <c r="M60">
        <v>1400</v>
      </c>
      <c r="N60">
        <v>1.3309759445820673E-10</v>
      </c>
      <c r="O60">
        <v>1.2182902926999616E-10</v>
      </c>
      <c r="P60">
        <f t="shared" si="14"/>
        <v>0.1221031969189617</v>
      </c>
      <c r="Q60">
        <f t="shared" si="15"/>
        <v>5.5954529822036287E-5</v>
      </c>
      <c r="R60">
        <f t="shared" si="16"/>
        <v>1.6251641785570522E-11</v>
      </c>
      <c r="S60">
        <f t="shared" si="17"/>
        <v>6.8168860514777315E-15</v>
      </c>
      <c r="T60">
        <f t="shared" si="18"/>
        <v>1.6258458671622001E-11</v>
      </c>
    </row>
    <row r="62" spans="2:20" x14ac:dyDescent="0.2">
      <c r="B62">
        <v>1200</v>
      </c>
      <c r="C62" t="s">
        <v>5</v>
      </c>
      <c r="D62" t="s">
        <v>4</v>
      </c>
      <c r="E62" t="s">
        <v>2</v>
      </c>
      <c r="F62" t="s">
        <v>3</v>
      </c>
      <c r="G62" t="s">
        <v>68</v>
      </c>
      <c r="I62" t="s">
        <v>36</v>
      </c>
      <c r="J62" t="s">
        <v>37</v>
      </c>
      <c r="Q62" t="s">
        <v>54</v>
      </c>
      <c r="R62">
        <v>1.8109785871181042E-13</v>
      </c>
      <c r="S62">
        <v>1000</v>
      </c>
      <c r="T62">
        <v>11.604562914137839</v>
      </c>
    </row>
    <row r="63" spans="2:20" x14ac:dyDescent="0.2">
      <c r="C63">
        <f>(D63*4)^3</f>
        <v>2674.0430720000004</v>
      </c>
      <c r="D63">
        <v>3.47</v>
      </c>
      <c r="E63">
        <v>-1386.4918739666666</v>
      </c>
      <c r="F63">
        <v>28.553880000000003</v>
      </c>
      <c r="G63">
        <f>3*J$66/2*((C$66/C63)^(7/3)-(C$66/C63)^(5/3))*10</f>
        <v>28.184198089049467</v>
      </c>
      <c r="I63">
        <v>0.24121846733896746</v>
      </c>
      <c r="J63">
        <v>1.2329225096405025</v>
      </c>
      <c r="R63">
        <v>6.3551789952752962E-13</v>
      </c>
      <c r="S63">
        <v>1100</v>
      </c>
      <c r="T63">
        <v>10.549602649216217</v>
      </c>
    </row>
    <row r="64" spans="2:20" x14ac:dyDescent="0.2">
      <c r="C64">
        <f t="shared" ref="C64:C69" si="32">(D64*4)^3</f>
        <v>2697.2282880000002</v>
      </c>
      <c r="D64">
        <v>3.48</v>
      </c>
      <c r="E64">
        <v>-1386.4857343000001</v>
      </c>
      <c r="F64">
        <v>17.836296666666666</v>
      </c>
      <c r="G64">
        <f t="shared" ref="G64:G69" si="33">3*J$66/2*((C$66/C64)^(7/3)-(C$66/C64)^(5/3))*10</f>
        <v>18.441179025059942</v>
      </c>
      <c r="I64">
        <v>0.1145161551930699</v>
      </c>
      <c r="J64">
        <v>0.10633487541927891</v>
      </c>
      <c r="R64">
        <v>1.8091441835386132E-12</v>
      </c>
      <c r="S64">
        <v>1200</v>
      </c>
      <c r="T64">
        <v>9.6704690951148642</v>
      </c>
    </row>
    <row r="65" spans="2:35" x14ac:dyDescent="0.2">
      <c r="C65" s="2">
        <f t="shared" si="32"/>
        <v>2720.5471360000006</v>
      </c>
      <c r="D65" s="2">
        <v>3.49</v>
      </c>
      <c r="E65" s="2">
        <v>-1386.3223005333332</v>
      </c>
      <c r="F65" s="2">
        <v>8.0526733333333329</v>
      </c>
      <c r="G65">
        <f t="shared" si="33"/>
        <v>9.0501788183700995</v>
      </c>
      <c r="R65">
        <v>4.3844920016727809E-12</v>
      </c>
      <c r="S65">
        <v>1300</v>
      </c>
      <c r="T65">
        <v>8.9265868570291058</v>
      </c>
    </row>
    <row r="66" spans="2:35" x14ac:dyDescent="0.2">
      <c r="C66" s="3">
        <f t="shared" si="32"/>
        <v>2744</v>
      </c>
      <c r="D66" s="3">
        <v>3.5</v>
      </c>
      <c r="E66" s="3">
        <v>-1385.3301168800001</v>
      </c>
      <c r="F66" s="3">
        <v>-0.25423299999999988</v>
      </c>
      <c r="G66">
        <f t="shared" si="33"/>
        <v>0</v>
      </c>
      <c r="I66" t="s">
        <v>38</v>
      </c>
      <c r="J66" s="5">
        <v>103.63978239999994</v>
      </c>
      <c r="R66">
        <v>9.3636357776967476E-12</v>
      </c>
      <c r="S66">
        <v>1400</v>
      </c>
      <c r="T66">
        <v>8.2889735100984545</v>
      </c>
    </row>
    <row r="67" spans="2:35" x14ac:dyDescent="0.2">
      <c r="C67">
        <f t="shared" si="32"/>
        <v>2767.5872639999993</v>
      </c>
      <c r="D67">
        <v>3.51</v>
      </c>
      <c r="E67">
        <v>-1384.6883666333333</v>
      </c>
      <c r="F67">
        <v>-8.8299833333333329</v>
      </c>
      <c r="G67">
        <f t="shared" si="33"/>
        <v>-8.7201945845096223</v>
      </c>
    </row>
    <row r="68" spans="2:35" x14ac:dyDescent="0.2">
      <c r="C68">
        <f t="shared" si="32"/>
        <v>2791.3093119999999</v>
      </c>
      <c r="D68">
        <v>3.52</v>
      </c>
      <c r="E68">
        <v>-1383.9027113666664</v>
      </c>
      <c r="F68">
        <v>-17.538776666666667</v>
      </c>
      <c r="G68">
        <f t="shared" si="33"/>
        <v>-17.12089393251739</v>
      </c>
      <c r="I68" t="s">
        <v>39</v>
      </c>
      <c r="J68" t="s">
        <v>40</v>
      </c>
    </row>
    <row r="69" spans="2:35" x14ac:dyDescent="0.2">
      <c r="C69">
        <f t="shared" si="32"/>
        <v>2815.1665279999997</v>
      </c>
      <c r="D69">
        <v>3.53</v>
      </c>
      <c r="E69">
        <v>-1382.5812307666667</v>
      </c>
      <c r="F69">
        <v>-24.457359999999966</v>
      </c>
      <c r="G69">
        <f t="shared" si="33"/>
        <v>-25.21225060677564</v>
      </c>
      <c r="I69">
        <v>2.7199999999999997E-11</v>
      </c>
      <c r="J69">
        <v>8.5916666666666654E-11</v>
      </c>
    </row>
    <row r="70" spans="2:35" x14ac:dyDescent="0.2">
      <c r="L70" t="s">
        <v>58</v>
      </c>
      <c r="O70" t="s">
        <v>61</v>
      </c>
    </row>
    <row r="71" spans="2:35" x14ac:dyDescent="0.2">
      <c r="B71">
        <v>1250</v>
      </c>
      <c r="C71" t="s">
        <v>5</v>
      </c>
      <c r="D71" t="s">
        <v>4</v>
      </c>
      <c r="E71" t="s">
        <v>2</v>
      </c>
      <c r="F71" t="s">
        <v>3</v>
      </c>
      <c r="I71" t="s">
        <v>36</v>
      </c>
      <c r="J71" t="s">
        <v>37</v>
      </c>
      <c r="T71" t="s">
        <v>62</v>
      </c>
      <c r="AB71" t="s">
        <v>43</v>
      </c>
    </row>
    <row r="72" spans="2:35" x14ac:dyDescent="0.2">
      <c r="C72">
        <f t="shared" ref="C72:C79" si="34">(D72*4)^3</f>
        <v>2674.0430720000004</v>
      </c>
      <c r="D72">
        <v>3.47</v>
      </c>
      <c r="E72">
        <v>-1385.5521909333336</v>
      </c>
      <c r="F72">
        <v>30.043136666666669</v>
      </c>
      <c r="I72">
        <v>0.26053819935009415</v>
      </c>
      <c r="J72">
        <v>1.2293589394844275</v>
      </c>
      <c r="L72" t="s">
        <v>59</v>
      </c>
      <c r="M72" t="s">
        <v>60</v>
      </c>
      <c r="O72" t="s">
        <v>57</v>
      </c>
      <c r="P72" t="s">
        <v>59</v>
      </c>
      <c r="T72" t="s">
        <v>63</v>
      </c>
      <c r="U72" t="s">
        <v>64</v>
      </c>
      <c r="AA72" t="s">
        <v>44</v>
      </c>
      <c r="AC72" t="s">
        <v>36</v>
      </c>
      <c r="AD72" t="s">
        <v>37</v>
      </c>
      <c r="AE72" t="s">
        <v>49</v>
      </c>
      <c r="AF72" t="s">
        <v>50</v>
      </c>
      <c r="AG72" t="s">
        <v>51</v>
      </c>
      <c r="AH72" t="s">
        <v>52</v>
      </c>
      <c r="AI72" t="s">
        <v>53</v>
      </c>
    </row>
    <row r="73" spans="2:35" x14ac:dyDescent="0.2">
      <c r="C73">
        <f t="shared" si="34"/>
        <v>2697.2282880000002</v>
      </c>
      <c r="D73">
        <v>3.48</v>
      </c>
      <c r="E73">
        <v>-1385.1550578666665</v>
      </c>
      <c r="F73">
        <v>20.759593333333331</v>
      </c>
      <c r="I73">
        <v>0.13006148894283676</v>
      </c>
      <c r="J73">
        <v>0.11524537768772647</v>
      </c>
      <c r="L73">
        <v>1050</v>
      </c>
      <c r="M73">
        <f>61.642-(33.1644*10^6)*L73^-2</f>
        <v>31.560911564625854</v>
      </c>
      <c r="O73">
        <v>30.46982652171706</v>
      </c>
      <c r="P73">
        <v>925</v>
      </c>
      <c r="S73">
        <v>1100</v>
      </c>
      <c r="T73">
        <v>0</v>
      </c>
      <c r="U73">
        <v>0</v>
      </c>
      <c r="W73">
        <v>900</v>
      </c>
      <c r="X73" s="2">
        <v>3.4849999999999999</v>
      </c>
      <c r="Y73">
        <f>(X73-$X$77)/($X$77)*100</f>
        <v>-0.28612303290415536</v>
      </c>
      <c r="AA73">
        <f>1/((0.000086173)*AB73)</f>
        <v>12.893958793486487</v>
      </c>
      <c r="AB73">
        <v>900</v>
      </c>
      <c r="AC73">
        <v>2.0440753349275761E-11</v>
      </c>
      <c r="AD73">
        <v>2.2912262757630891E-11</v>
      </c>
      <c r="AE73">
        <f>EXP(-M$44*AA73)</f>
        <v>3.7962356677794358E-2</v>
      </c>
      <c r="AF73">
        <f>EXP(-N$44*AA73)</f>
        <v>2.4295257208785039E-7</v>
      </c>
      <c r="AG73">
        <f>AC73*AE73</f>
        <v>7.7597916940802603E-13</v>
      </c>
      <c r="AH73">
        <f>AD73*AF73</f>
        <v>5.5665931693190891E-18</v>
      </c>
      <c r="AI73">
        <f t="shared" ref="AI73" si="35">SUM(AG73:AH73)</f>
        <v>7.7598473600119538E-13</v>
      </c>
    </row>
    <row r="74" spans="2:35" x14ac:dyDescent="0.2">
      <c r="C74" s="2">
        <f t="shared" si="34"/>
        <v>2720.5471360000006</v>
      </c>
      <c r="D74" s="2">
        <v>3.49</v>
      </c>
      <c r="E74" s="2">
        <v>-1385.2206460666666</v>
      </c>
      <c r="F74" s="2">
        <v>10.015559999999995</v>
      </c>
      <c r="G74" s="2"/>
      <c r="L74">
        <v>1150</v>
      </c>
      <c r="M74">
        <f>61.642-(33.1644*10^6)*L74^-2</f>
        <v>36.564948960302459</v>
      </c>
      <c r="O74">
        <v>30.771002476455635</v>
      </c>
      <c r="P74">
        <v>975</v>
      </c>
      <c r="S74">
        <v>1200</v>
      </c>
      <c r="T74">
        <v>0.22423447775637767</v>
      </c>
      <c r="U74">
        <v>0.133246073915431</v>
      </c>
      <c r="W74">
        <v>950</v>
      </c>
      <c r="X74" s="2">
        <v>3.4870000000000001</v>
      </c>
      <c r="Y74">
        <f t="shared" ref="Y74:Y83" si="36">(X74-$X$77)/($X$77)*100</f>
        <v>-0.22889842632331922</v>
      </c>
      <c r="AA74">
        <f t="shared" ref="AA74:AA83" si="37">1/((0.000086173)*AB74)</f>
        <v>12.215329383302988</v>
      </c>
      <c r="AB74">
        <v>950</v>
      </c>
      <c r="AE74">
        <f t="shared" ref="AE74:AE83" si="38">EXP(-M$44*AA74)</f>
        <v>4.5094549366216062E-2</v>
      </c>
      <c r="AF74">
        <f t="shared" ref="AF74:AF83" si="39">EXP(-N$44*AA74)</f>
        <v>5.4156669505115933E-7</v>
      </c>
    </row>
    <row r="75" spans="2:35" x14ac:dyDescent="0.2">
      <c r="C75">
        <f t="shared" si="34"/>
        <v>2744</v>
      </c>
      <c r="D75">
        <v>3.5</v>
      </c>
      <c r="E75">
        <v>-1384.4384847333333</v>
      </c>
      <c r="F75">
        <v>1.8539300000000001</v>
      </c>
      <c r="I75" t="s">
        <v>38</v>
      </c>
      <c r="J75" s="5">
        <v>103.36800540206653</v>
      </c>
      <c r="L75">
        <v>1250</v>
      </c>
      <c r="M75">
        <f>61.642-(33.1644*10^6)*L75^-2</f>
        <v>40.416784000000007</v>
      </c>
      <c r="O75">
        <v>28.449804189113202</v>
      </c>
      <c r="P75">
        <v>1025</v>
      </c>
      <c r="S75">
        <v>1300</v>
      </c>
      <c r="T75">
        <v>0.44831548401956034</v>
      </c>
      <c r="W75" s="2">
        <v>1000</v>
      </c>
      <c r="X75" s="2">
        <v>3.49</v>
      </c>
      <c r="Y75">
        <f t="shared" si="36"/>
        <v>-0.14306151645207132</v>
      </c>
      <c r="AA75">
        <f t="shared" si="37"/>
        <v>11.604562914137839</v>
      </c>
      <c r="AB75">
        <v>1000</v>
      </c>
      <c r="AC75">
        <v>4.0965692005868739E-11</v>
      </c>
      <c r="AD75">
        <v>5.0542251229326229E-11</v>
      </c>
      <c r="AE75">
        <f t="shared" si="38"/>
        <v>5.265236081680523E-2</v>
      </c>
      <c r="AF75">
        <f t="shared" si="39"/>
        <v>1.1142158986733901E-6</v>
      </c>
      <c r="AG75">
        <f t="shared" ref="AG75" si="40">AC75*AE75</f>
        <v>2.1569403966031143E-12</v>
      </c>
      <c r="AH75">
        <f t="shared" ref="AH75" si="41">AD75*AF75</f>
        <v>5.6314979874459973E-17</v>
      </c>
      <c r="AI75">
        <f t="shared" ref="AI75" si="42">SUM(AG75:AH75)</f>
        <v>2.1569967115829886E-12</v>
      </c>
    </row>
    <row r="76" spans="2:35" x14ac:dyDescent="0.2">
      <c r="C76" s="3">
        <f t="shared" si="34"/>
        <v>2748.7066885119993</v>
      </c>
      <c r="D76" s="3">
        <v>3.5019999999999998</v>
      </c>
      <c r="E76" s="3">
        <v>-1384.3500669354169</v>
      </c>
      <c r="F76" s="3">
        <v>-0.17941499999999996</v>
      </c>
      <c r="L76">
        <v>1350</v>
      </c>
      <c r="M76">
        <f>61.642-(33.1644*10^6)*L76^-2</f>
        <v>43.444798353909469</v>
      </c>
      <c r="O76">
        <v>29.254722183459869</v>
      </c>
      <c r="P76">
        <v>1075</v>
      </c>
      <c r="S76">
        <v>1400</v>
      </c>
      <c r="T76">
        <v>0.67151539947790884</v>
      </c>
      <c r="W76" s="2">
        <v>1050</v>
      </c>
      <c r="X76">
        <v>3.4929999999999999</v>
      </c>
      <c r="Y76">
        <f t="shared" si="36"/>
        <v>-5.7224606580836154E-2</v>
      </c>
      <c r="AA76">
        <f t="shared" si="37"/>
        <v>11.051964680131276</v>
      </c>
      <c r="AB76">
        <v>1050</v>
      </c>
      <c r="AE76">
        <f t="shared" si="38"/>
        <v>6.0576295817613708E-2</v>
      </c>
      <c r="AF76">
        <f t="shared" si="39"/>
        <v>2.1401637367533964E-6</v>
      </c>
    </row>
    <row r="77" spans="2:35" x14ac:dyDescent="0.2">
      <c r="C77">
        <f t="shared" si="34"/>
        <v>2767.5872639999993</v>
      </c>
      <c r="D77">
        <v>3.51</v>
      </c>
      <c r="E77">
        <v>-1383.8999507333331</v>
      </c>
      <c r="F77">
        <v>-7.0715333333333321</v>
      </c>
      <c r="I77" t="s">
        <v>39</v>
      </c>
      <c r="J77" t="s">
        <v>40</v>
      </c>
      <c r="O77">
        <v>28.148419505589739</v>
      </c>
      <c r="P77">
        <v>1125</v>
      </c>
      <c r="W77" s="2">
        <v>1100</v>
      </c>
      <c r="X77" s="2">
        <v>3.4950000000000001</v>
      </c>
      <c r="Y77">
        <f t="shared" si="36"/>
        <v>0</v>
      </c>
      <c r="AA77">
        <f t="shared" si="37"/>
        <v>10.549602649216217</v>
      </c>
      <c r="AB77">
        <v>1100</v>
      </c>
      <c r="AC77">
        <v>4.4754225489289595E-11</v>
      </c>
      <c r="AD77">
        <v>5.8208549678386906E-11</v>
      </c>
      <c r="AE77">
        <f t="shared" si="38"/>
        <v>6.8810163502916646E-2</v>
      </c>
      <c r="AF77">
        <f t="shared" si="39"/>
        <v>3.8739495043371804E-6</v>
      </c>
      <c r="AG77">
        <f t="shared" ref="AG77:AG83" si="43">AC77*AE77</f>
        <v>3.0795455733644168E-12</v>
      </c>
      <c r="AH77">
        <f t="shared" ref="AH77:AH83" si="44">AD77*AF77</f>
        <v>2.2549698217477308E-16</v>
      </c>
      <c r="AI77">
        <f t="shared" ref="AI77" si="45">SUM(AG77:AH77)</f>
        <v>3.0797710703465914E-12</v>
      </c>
    </row>
    <row r="78" spans="2:35" x14ac:dyDescent="0.2">
      <c r="C78">
        <f t="shared" si="34"/>
        <v>2791.3093119999999</v>
      </c>
      <c r="D78">
        <v>3.52</v>
      </c>
      <c r="E78">
        <v>-1383.2298047000002</v>
      </c>
      <c r="F78">
        <v>-14.604433333333333</v>
      </c>
      <c r="I78">
        <v>3.5235140433095715E-11</v>
      </c>
      <c r="J78">
        <v>8.8814466596709231E-11</v>
      </c>
      <c r="O78">
        <v>27.476302521931945</v>
      </c>
      <c r="P78">
        <v>1175</v>
      </c>
      <c r="W78" s="2">
        <v>1150</v>
      </c>
      <c r="X78">
        <v>3.4969999999999999</v>
      </c>
      <c r="Y78">
        <f t="shared" si="36"/>
        <v>5.7224606580823449E-2</v>
      </c>
      <c r="AA78">
        <f t="shared" si="37"/>
        <v>10.090924273163338</v>
      </c>
      <c r="AB78">
        <v>1150</v>
      </c>
      <c r="AE78">
        <f t="shared" si="38"/>
        <v>7.7301769203159135E-2</v>
      </c>
      <c r="AF78">
        <f t="shared" si="39"/>
        <v>6.6596531336476762E-6</v>
      </c>
    </row>
    <row r="79" spans="2:35" x14ac:dyDescent="0.2">
      <c r="C79">
        <f t="shared" si="34"/>
        <v>2815.1665279999997</v>
      </c>
      <c r="D79">
        <v>3.53</v>
      </c>
      <c r="E79">
        <v>-1382.3363052666666</v>
      </c>
      <c r="F79">
        <v>-23.479609999999997</v>
      </c>
      <c r="O79">
        <v>27.225646049385681</v>
      </c>
      <c r="P79">
        <v>1225</v>
      </c>
      <c r="W79" s="2">
        <v>1200</v>
      </c>
      <c r="X79" s="2">
        <v>3.5</v>
      </c>
      <c r="Y79">
        <f t="shared" si="36"/>
        <v>0.14306151645207132</v>
      </c>
      <c r="AA79">
        <f t="shared" si="37"/>
        <v>9.670469095114866</v>
      </c>
      <c r="AB79">
        <v>1200</v>
      </c>
      <c r="AC79">
        <v>4.3252539490569005E-11</v>
      </c>
      <c r="AD79">
        <v>5.6947078382031945E-11</v>
      </c>
      <c r="AE79">
        <f t="shared" si="38"/>
        <v>8.6003252129436158E-2</v>
      </c>
      <c r="AF79">
        <f t="shared" si="39"/>
        <v>1.0943119099790907E-5</v>
      </c>
      <c r="AG79">
        <f t="shared" si="43"/>
        <v>3.7198590590458005E-12</v>
      </c>
      <c r="AH79">
        <f t="shared" si="44"/>
        <v>6.2317866111970369E-16</v>
      </c>
      <c r="AI79">
        <f t="shared" ref="AI79" si="46">SUM(AG79:AH79)</f>
        <v>3.72048223770692E-12</v>
      </c>
    </row>
    <row r="80" spans="2:35" x14ac:dyDescent="0.2">
      <c r="O80">
        <v>26.993922168219118</v>
      </c>
      <c r="P80">
        <v>1275</v>
      </c>
      <c r="W80" s="2">
        <v>1250</v>
      </c>
      <c r="X80">
        <v>3.5019999999999998</v>
      </c>
      <c r="Y80">
        <f t="shared" si="36"/>
        <v>0.20028612303289481</v>
      </c>
      <c r="AA80">
        <f t="shared" si="37"/>
        <v>9.2836503313102714</v>
      </c>
      <c r="AB80">
        <v>1250</v>
      </c>
      <c r="AC80">
        <v>3.6538364398734714E-11</v>
      </c>
      <c r="AD80">
        <v>5.6292338788969592E-11</v>
      </c>
      <c r="AE80">
        <f t="shared" si="38"/>
        <v>9.4871174906925967E-2</v>
      </c>
      <c r="AF80">
        <f t="shared" si="39"/>
        <v>1.728126304705047E-5</v>
      </c>
      <c r="AG80">
        <f t="shared" ref="AG80" si="47">AC80*AE80</f>
        <v>3.4664375596853577E-12</v>
      </c>
      <c r="AH80">
        <f t="shared" ref="AH80" si="48">AD80*AF80</f>
        <v>9.7280271414586604E-16</v>
      </c>
      <c r="AI80">
        <f t="shared" ref="AI80" si="49">SUM(AG80:AH80)</f>
        <v>3.4674103623995035E-12</v>
      </c>
    </row>
    <row r="81" spans="2:35" x14ac:dyDescent="0.2">
      <c r="B81">
        <v>1300</v>
      </c>
      <c r="C81" t="s">
        <v>5</v>
      </c>
      <c r="D81" t="s">
        <v>4</v>
      </c>
      <c r="E81" t="s">
        <v>2</v>
      </c>
      <c r="F81" t="s">
        <v>3</v>
      </c>
      <c r="G81" t="s">
        <v>68</v>
      </c>
      <c r="I81" t="s">
        <v>36</v>
      </c>
      <c r="J81" t="s">
        <v>37</v>
      </c>
      <c r="O81">
        <v>26.674179661108806</v>
      </c>
      <c r="P81">
        <v>1325</v>
      </c>
      <c r="W81" s="2">
        <v>1300</v>
      </c>
      <c r="X81" s="2">
        <v>3.5049999999999999</v>
      </c>
      <c r="Y81">
        <f t="shared" si="36"/>
        <v>0.28612303290414265</v>
      </c>
      <c r="AA81">
        <f t="shared" si="37"/>
        <v>8.9265868570291058</v>
      </c>
      <c r="AB81">
        <v>1300</v>
      </c>
      <c r="AC81">
        <v>4.1126337603685707E-11</v>
      </c>
      <c r="AD81">
        <v>5.5923607088446598E-11</v>
      </c>
      <c r="AE81">
        <f t="shared" si="38"/>
        <v>0.1038664452046079</v>
      </c>
      <c r="AF81">
        <f t="shared" si="39"/>
        <v>2.6347878657968907E-5</v>
      </c>
      <c r="AG81">
        <f t="shared" si="43"/>
        <v>4.2716464911794273E-12</v>
      </c>
      <c r="AH81">
        <f t="shared" si="44"/>
        <v>1.4734684136823208E-15</v>
      </c>
      <c r="AI81">
        <f t="shared" ref="AI81:AI82" si="50">SUM(AG81:AH81)</f>
        <v>4.2731199595931099E-12</v>
      </c>
    </row>
    <row r="82" spans="2:35" x14ac:dyDescent="0.2">
      <c r="C82">
        <v>2674.0430720000004</v>
      </c>
      <c r="D82">
        <v>3.47</v>
      </c>
      <c r="E82">
        <v>-1385.2945579999998</v>
      </c>
      <c r="F82">
        <v>31.662350000000004</v>
      </c>
      <c r="G82">
        <f>3*J$85/2*((C$86/C82)^(7/3)-(C$86/C82)^(5/3))*10</f>
        <v>31.499648519580269</v>
      </c>
      <c r="I82">
        <v>0.25372150435941876</v>
      </c>
      <c r="J82">
        <v>1.5783658876398476</v>
      </c>
      <c r="O82">
        <v>28.668379129826278</v>
      </c>
      <c r="P82">
        <v>1375</v>
      </c>
      <c r="W82" s="2">
        <v>1350</v>
      </c>
      <c r="X82">
        <v>3.5070000000000001</v>
      </c>
      <c r="Y82">
        <f t="shared" si="36"/>
        <v>0.34334763948497882</v>
      </c>
      <c r="AA82">
        <f t="shared" si="37"/>
        <v>8.5959725289909912</v>
      </c>
      <c r="AB82">
        <v>1350</v>
      </c>
      <c r="AC82">
        <v>7.5836361809697639E-11</v>
      </c>
      <c r="AD82">
        <v>1.0546607999414621E-10</v>
      </c>
      <c r="AE82">
        <f t="shared" si="38"/>
        <v>0.11295412878365521</v>
      </c>
      <c r="AF82">
        <f t="shared" si="39"/>
        <v>3.8935671353024631E-5</v>
      </c>
      <c r="AG82">
        <f t="shared" ref="AG82" si="51">AC82*AE82</f>
        <v>8.5660301783364581E-12</v>
      </c>
      <c r="AH82">
        <f t="shared" ref="AH82" si="52">AD82*AF82</f>
        <v>4.1063926295438826E-15</v>
      </c>
      <c r="AI82">
        <f t="shared" si="50"/>
        <v>8.5701365709660014E-12</v>
      </c>
    </row>
    <row r="83" spans="2:35" x14ac:dyDescent="0.2">
      <c r="C83">
        <v>2697.2282880000002</v>
      </c>
      <c r="D83">
        <v>3.48</v>
      </c>
      <c r="E83">
        <v>-1384.2771446333334</v>
      </c>
      <c r="F83">
        <v>22.707599999999999</v>
      </c>
      <c r="G83">
        <f t="shared" ref="G83:G89" si="53">3*J$85/2*((C$86/C83)^(7/3)-(C$86/C83)^(5/3))*10</f>
        <v>22.082665124953422</v>
      </c>
      <c r="I83">
        <v>0.12257141391169632</v>
      </c>
      <c r="J83">
        <v>0.12531891962258732</v>
      </c>
      <c r="W83" s="2">
        <v>1400</v>
      </c>
      <c r="X83" s="2">
        <v>3.51</v>
      </c>
      <c r="Y83">
        <f t="shared" si="36"/>
        <v>0.42918454935621397</v>
      </c>
      <c r="AA83">
        <f t="shared" si="37"/>
        <v>8.2889735100984563</v>
      </c>
      <c r="AB83">
        <v>1400</v>
      </c>
      <c r="AC83">
        <v>8.4389589357013034E-11</v>
      </c>
      <c r="AD83">
        <v>1.1037435243595199E-10</v>
      </c>
      <c r="AE83">
        <f t="shared" si="38"/>
        <v>0.1221031969189617</v>
      </c>
      <c r="AF83">
        <f t="shared" si="39"/>
        <v>5.5954529822036287E-5</v>
      </c>
      <c r="AG83">
        <f t="shared" si="43"/>
        <v>1.0304238647169677E-11</v>
      </c>
      <c r="AH83">
        <f t="shared" si="44"/>
        <v>6.1759449949654193E-15</v>
      </c>
      <c r="AI83">
        <f t="shared" ref="AI83" si="54">SUM(AG83:AH83)</f>
        <v>1.0310414592164643E-11</v>
      </c>
    </row>
    <row r="84" spans="2:35" x14ac:dyDescent="0.2">
      <c r="C84" s="2">
        <v>2720.5471360000006</v>
      </c>
      <c r="D84" s="2">
        <v>3.49</v>
      </c>
      <c r="E84" s="2">
        <v>-1384.3875805666667</v>
      </c>
      <c r="F84" s="2">
        <v>12.594293333333335</v>
      </c>
      <c r="G84">
        <f t="shared" si="53"/>
        <v>13.004712761658704</v>
      </c>
    </row>
    <row r="85" spans="2:35" x14ac:dyDescent="0.2">
      <c r="C85">
        <v>2744</v>
      </c>
      <c r="D85">
        <v>3.5</v>
      </c>
      <c r="E85">
        <v>-1383.2595714333336</v>
      </c>
      <c r="F85">
        <v>4.3795966666666706</v>
      </c>
      <c r="G85">
        <f t="shared" si="53"/>
        <v>4.2550200279296071</v>
      </c>
      <c r="I85" t="s">
        <v>38</v>
      </c>
      <c r="J85" s="5">
        <v>98.507297489584161</v>
      </c>
    </row>
    <row r="86" spans="2:35" x14ac:dyDescent="0.2">
      <c r="C86" s="3">
        <v>2755.7768079999996</v>
      </c>
      <c r="D86" s="3">
        <v>3.5049999999999999</v>
      </c>
      <c r="E86" s="3">
        <v>-1383.4137148333332</v>
      </c>
      <c r="F86" s="3">
        <v>-0.88136333333333339</v>
      </c>
      <c r="G86">
        <f t="shared" si="53"/>
        <v>0</v>
      </c>
    </row>
    <row r="87" spans="2:35" x14ac:dyDescent="0.2">
      <c r="C87">
        <v>2767.5872639999993</v>
      </c>
      <c r="D87">
        <v>3.51</v>
      </c>
      <c r="E87">
        <v>-1383.0687452333332</v>
      </c>
      <c r="F87">
        <v>-5.3735133333333307</v>
      </c>
      <c r="G87">
        <f t="shared" si="53"/>
        <v>-4.1768380788276946</v>
      </c>
      <c r="I87" t="s">
        <v>39</v>
      </c>
      <c r="J87" t="s">
        <v>40</v>
      </c>
    </row>
    <row r="88" spans="2:35" x14ac:dyDescent="0.2">
      <c r="C88">
        <v>2791.3093119999999</v>
      </c>
      <c r="D88">
        <v>3.52</v>
      </c>
      <c r="E88">
        <v>-1381.1563498333333</v>
      </c>
      <c r="F88">
        <v>-11.326333333333332</v>
      </c>
      <c r="G88">
        <f t="shared" si="53"/>
        <v>-12.30095184586961</v>
      </c>
      <c r="I88">
        <v>6.8759079771263418E-11</v>
      </c>
      <c r="J88">
        <v>6.5078698732492441E-11</v>
      </c>
    </row>
    <row r="89" spans="2:35" x14ac:dyDescent="0.2">
      <c r="C89">
        <v>2815.1665279999997</v>
      </c>
      <c r="D89">
        <v>3.53</v>
      </c>
      <c r="E89">
        <v>-1381.0248611</v>
      </c>
      <c r="F89">
        <v>-19.754976666666664</v>
      </c>
      <c r="G89">
        <f t="shared" si="53"/>
        <v>-20.127088111057795</v>
      </c>
    </row>
    <row r="91" spans="2:35" x14ac:dyDescent="0.2">
      <c r="B91">
        <v>1350</v>
      </c>
      <c r="C91" t="s">
        <v>5</v>
      </c>
      <c r="D91" t="s">
        <v>4</v>
      </c>
      <c r="E91" t="s">
        <v>2</v>
      </c>
      <c r="F91" t="s">
        <v>3</v>
      </c>
      <c r="I91" t="s">
        <v>36</v>
      </c>
      <c r="J91" t="s">
        <v>37</v>
      </c>
    </row>
    <row r="92" spans="2:35" x14ac:dyDescent="0.2">
      <c r="C92">
        <f t="shared" ref="C92:C99" si="55">(D92*4)^3</f>
        <v>2674.0430720000004</v>
      </c>
      <c r="D92">
        <v>3.47</v>
      </c>
      <c r="E92">
        <v>-1383.8899834333333</v>
      </c>
      <c r="F92">
        <v>34.704856666666728</v>
      </c>
      <c r="I92">
        <v>0.41439365835708486</v>
      </c>
      <c r="J92">
        <v>1.75015863376575</v>
      </c>
    </row>
    <row r="93" spans="2:35" x14ac:dyDescent="0.2">
      <c r="C93">
        <f t="shared" si="55"/>
        <v>2697.2282880000002</v>
      </c>
      <c r="D93">
        <v>3.48</v>
      </c>
      <c r="E93">
        <v>-1383.6118501666667</v>
      </c>
      <c r="F93">
        <v>24.652833333333334</v>
      </c>
      <c r="I93">
        <v>0.15995479899705273</v>
      </c>
      <c r="J93">
        <v>0.1625505540779503</v>
      </c>
    </row>
    <row r="94" spans="2:35" x14ac:dyDescent="0.2">
      <c r="C94" s="2">
        <f t="shared" si="55"/>
        <v>2720.5471360000006</v>
      </c>
      <c r="D94" s="2">
        <v>3.49</v>
      </c>
      <c r="E94" s="2">
        <v>-1383.6010774666668</v>
      </c>
      <c r="F94" s="2">
        <v>14.747279999999998</v>
      </c>
      <c r="G94" s="2"/>
    </row>
    <row r="95" spans="2:35" x14ac:dyDescent="0.2">
      <c r="C95">
        <f t="shared" si="55"/>
        <v>2744</v>
      </c>
      <c r="D95">
        <v>3.5</v>
      </c>
      <c r="E95">
        <v>-1382.9433928333335</v>
      </c>
      <c r="F95">
        <v>5.2839099999999961</v>
      </c>
      <c r="I95" t="s">
        <v>38</v>
      </c>
      <c r="J95" s="5">
        <v>101.45596401969001</v>
      </c>
    </row>
    <row r="96" spans="2:35" x14ac:dyDescent="0.2">
      <c r="C96">
        <f t="shared" si="55"/>
        <v>2760.4969499520003</v>
      </c>
      <c r="D96">
        <v>3.5070000000000001</v>
      </c>
      <c r="E96">
        <v>-1382.444699934</v>
      </c>
      <c r="F96">
        <v>-0.4280562</v>
      </c>
    </row>
    <row r="97" spans="2:10" x14ac:dyDescent="0.2">
      <c r="C97">
        <f t="shared" si="55"/>
        <v>2767.5872639999993</v>
      </c>
      <c r="D97">
        <v>3.51</v>
      </c>
      <c r="E97">
        <v>-1382.5876490333333</v>
      </c>
      <c r="F97">
        <v>-2.9059766666666662</v>
      </c>
      <c r="I97" t="s">
        <v>39</v>
      </c>
      <c r="J97" t="s">
        <v>40</v>
      </c>
    </row>
    <row r="98" spans="2:10" x14ac:dyDescent="0.2">
      <c r="C98">
        <f t="shared" si="55"/>
        <v>2791.3093119999999</v>
      </c>
      <c r="D98">
        <v>3.52</v>
      </c>
      <c r="E98">
        <v>-1381.4105322000003</v>
      </c>
      <c r="F98">
        <v>-11.234646666666663</v>
      </c>
      <c r="I98">
        <v>6.5751277096929967E-11</v>
      </c>
      <c r="J98">
        <v>1.0009121170846803E-10</v>
      </c>
    </row>
    <row r="99" spans="2:10" x14ac:dyDescent="0.2">
      <c r="C99">
        <f t="shared" si="55"/>
        <v>2815.1665279999997</v>
      </c>
      <c r="D99">
        <v>3.53</v>
      </c>
      <c r="E99">
        <v>-1380.9810897999998</v>
      </c>
      <c r="F99">
        <v>-19.307833333333331</v>
      </c>
    </row>
    <row r="101" spans="2:10" x14ac:dyDescent="0.2">
      <c r="B101">
        <v>1400</v>
      </c>
      <c r="C101" t="s">
        <v>5</v>
      </c>
      <c r="D101" t="s">
        <v>4</v>
      </c>
      <c r="E101" t="s">
        <v>2</v>
      </c>
      <c r="F101" t="s">
        <v>3</v>
      </c>
      <c r="G101" t="s">
        <v>68</v>
      </c>
      <c r="I101" t="s">
        <v>36</v>
      </c>
      <c r="J101" t="s">
        <v>37</v>
      </c>
    </row>
    <row r="102" spans="2:10" x14ac:dyDescent="0.2">
      <c r="C102">
        <v>2674.0430720000004</v>
      </c>
      <c r="D102">
        <v>3.47</v>
      </c>
      <c r="E102">
        <v>-1383.0563454999999</v>
      </c>
      <c r="F102">
        <v>36.548976666666697</v>
      </c>
      <c r="G102">
        <f>3*J$105/2*((C$106/C102)^(7/3)-(C$106/C102)^(5/3))*10</f>
        <v>36.504207668489542</v>
      </c>
      <c r="I102">
        <v>0.345944852683715</v>
      </c>
      <c r="J102">
        <v>2.0129556164997666</v>
      </c>
    </row>
    <row r="103" spans="2:10" x14ac:dyDescent="0.2">
      <c r="C103">
        <v>2697.2282880000002</v>
      </c>
      <c r="D103">
        <v>3.48</v>
      </c>
      <c r="E103">
        <v>-1383.3096584333334</v>
      </c>
      <c r="F103">
        <v>26.200573333333335</v>
      </c>
      <c r="G103">
        <f t="shared" ref="G103:G108" si="56">3*J$105/2*((C$106/C103)^(7/3)-(C$106/C103)^(5/3))*10</f>
        <v>26.870612055380096</v>
      </c>
      <c r="I103">
        <v>0.1488120028956984</v>
      </c>
      <c r="J103">
        <v>0.17557977107157782</v>
      </c>
    </row>
    <row r="104" spans="2:10" x14ac:dyDescent="0.2">
      <c r="C104" s="2">
        <v>2720.5471360000006</v>
      </c>
      <c r="D104" s="2">
        <v>3.49</v>
      </c>
      <c r="E104" s="2">
        <v>-1382.2740174666669</v>
      </c>
      <c r="F104" s="2">
        <v>17.669156666666666</v>
      </c>
      <c r="G104">
        <f t="shared" si="56"/>
        <v>17.582631856324696</v>
      </c>
    </row>
    <row r="105" spans="2:10" x14ac:dyDescent="0.2">
      <c r="C105">
        <v>2744</v>
      </c>
      <c r="D105">
        <v>3.5</v>
      </c>
      <c r="E105">
        <v>-1382.0579816999998</v>
      </c>
      <c r="F105">
        <v>7.3069233333333301</v>
      </c>
      <c r="G105">
        <f t="shared" si="56"/>
        <v>8.6292995212665407</v>
      </c>
      <c r="I105" t="s">
        <v>38</v>
      </c>
      <c r="J105" s="5">
        <v>99.107608051507583</v>
      </c>
    </row>
    <row r="106" spans="2:10" x14ac:dyDescent="0.2">
      <c r="C106">
        <v>2767.5872639999993</v>
      </c>
      <c r="D106">
        <v>3.51</v>
      </c>
      <c r="E106">
        <v>-1381.2667671111112</v>
      </c>
      <c r="F106">
        <v>-0.83485444444444457</v>
      </c>
      <c r="G106">
        <f t="shared" si="56"/>
        <v>0</v>
      </c>
    </row>
    <row r="107" spans="2:10" x14ac:dyDescent="0.2">
      <c r="C107">
        <v>2791.3093119999999</v>
      </c>
      <c r="D107">
        <v>3.52</v>
      </c>
      <c r="E107">
        <v>-1380.6297066666666</v>
      </c>
      <c r="F107">
        <v>-9.3894633333333335</v>
      </c>
      <c r="G107">
        <f t="shared" si="56"/>
        <v>-8.315541143323621</v>
      </c>
      <c r="I107" t="s">
        <v>39</v>
      </c>
      <c r="J107" t="s">
        <v>40</v>
      </c>
    </row>
    <row r="108" spans="2:10" x14ac:dyDescent="0.2">
      <c r="C108">
        <v>2815.1665279999997</v>
      </c>
      <c r="D108">
        <v>3.53</v>
      </c>
      <c r="E108">
        <v>-1379.5658151666667</v>
      </c>
      <c r="F108">
        <v>-16.838739999999998</v>
      </c>
      <c r="G108">
        <f t="shared" si="56"/>
        <v>-16.32726919068935</v>
      </c>
      <c r="I108">
        <v>1.3309759445820673E-10</v>
      </c>
      <c r="J108">
        <v>1.2182902926999616E-10</v>
      </c>
    </row>
    <row r="111" spans="2:10" x14ac:dyDescent="0.2">
      <c r="C111" t="s">
        <v>45</v>
      </c>
    </row>
    <row r="113" spans="3:4" x14ac:dyDescent="0.2">
      <c r="C113">
        <v>900</v>
      </c>
      <c r="D113">
        <v>0.4310547877410294</v>
      </c>
    </row>
    <row r="114" spans="3:4" x14ac:dyDescent="0.2">
      <c r="C114">
        <v>950</v>
      </c>
      <c r="D114">
        <v>0.45134496523730572</v>
      </c>
    </row>
    <row r="115" spans="3:4" x14ac:dyDescent="0.2">
      <c r="C115">
        <v>1000</v>
      </c>
      <c r="D115">
        <v>0.48728844579124081</v>
      </c>
    </row>
    <row r="116" spans="3:4" x14ac:dyDescent="0.2">
      <c r="C116">
        <v>1050</v>
      </c>
      <c r="D116">
        <v>0.52907992821439476</v>
      </c>
    </row>
    <row r="117" spans="3:4" x14ac:dyDescent="0.2">
      <c r="C117">
        <v>1100</v>
      </c>
      <c r="D117">
        <v>0.4726560390440121</v>
      </c>
    </row>
    <row r="118" spans="3:4" x14ac:dyDescent="0.2">
      <c r="C118">
        <v>1150</v>
      </c>
      <c r="D118">
        <v>0.52382006493674438</v>
      </c>
    </row>
    <row r="119" spans="3:4" x14ac:dyDescent="0.2">
      <c r="C119">
        <v>1200</v>
      </c>
      <c r="D119">
        <v>0.5547631691517676</v>
      </c>
    </row>
    <row r="120" spans="3:4" x14ac:dyDescent="0.2">
      <c r="C120">
        <v>1250</v>
      </c>
      <c r="D120">
        <v>0.52297183291158178</v>
      </c>
    </row>
    <row r="121" spans="3:4" x14ac:dyDescent="0.2">
      <c r="C121">
        <v>1300</v>
      </c>
      <c r="D121">
        <v>0.56013162099190006</v>
      </c>
    </row>
    <row r="122" spans="3:4" x14ac:dyDescent="0.2">
      <c r="C122">
        <v>1350</v>
      </c>
      <c r="D122">
        <v>0.5915101698259676</v>
      </c>
    </row>
    <row r="123" spans="3:4" x14ac:dyDescent="0.2">
      <c r="C123">
        <v>1400</v>
      </c>
      <c r="D123">
        <v>0.6160151038178977</v>
      </c>
    </row>
  </sheetData>
  <sortState ref="C92:F99">
    <sortCondition ref="C92:C99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FEC9-BDDA-EF4B-B9B7-D42A08A44233}">
  <dimension ref="A2:G2008"/>
  <sheetViews>
    <sheetView topLeftCell="A4" workbookViewId="0">
      <selection activeCell="N8" sqref="N8"/>
    </sheetView>
  </sheetViews>
  <sheetFormatPr baseColWidth="10" defaultRowHeight="16" x14ac:dyDescent="0.2"/>
  <sheetData>
    <row r="2" spans="1:7" x14ac:dyDescent="0.2">
      <c r="D2">
        <v>1000</v>
      </c>
      <c r="E2">
        <v>-1389.5711821999987</v>
      </c>
      <c r="F2">
        <v>0.37980000000000064</v>
      </c>
      <c r="G2">
        <v>-10.85602486093749</v>
      </c>
    </row>
    <row r="3" spans="1:7" x14ac:dyDescent="0.2">
      <c r="B3">
        <v>3.49</v>
      </c>
      <c r="D3">
        <v>2000</v>
      </c>
      <c r="E3">
        <v>-1389.5711821999987</v>
      </c>
      <c r="F3">
        <v>0.37980000000000064</v>
      </c>
      <c r="G3">
        <v>-10.85602486093749</v>
      </c>
    </row>
    <row r="4" spans="1:7" x14ac:dyDescent="0.2">
      <c r="B4" t="s">
        <v>65</v>
      </c>
    </row>
    <row r="5" spans="1:7" x14ac:dyDescent="0.2">
      <c r="A5" t="s">
        <v>66</v>
      </c>
      <c r="B5" t="s">
        <v>2</v>
      </c>
      <c r="C5" t="s">
        <v>3</v>
      </c>
      <c r="D5" t="s">
        <v>67</v>
      </c>
    </row>
    <row r="7" spans="1:7" x14ac:dyDescent="0.2">
      <c r="A7">
        <v>1</v>
      </c>
      <c r="B7" s="8">
        <v>-1383.6321</v>
      </c>
      <c r="C7">
        <v>48</v>
      </c>
      <c r="D7" s="7">
        <f>B7/128</f>
        <v>-10.80962578125</v>
      </c>
    </row>
    <row r="8" spans="1:7" x14ac:dyDescent="0.2">
      <c r="A8">
        <v>2</v>
      </c>
      <c r="B8" s="8">
        <v>-1383.24</v>
      </c>
      <c r="C8">
        <v>22.83</v>
      </c>
      <c r="D8" s="7">
        <f t="shared" ref="D8:D71" si="0">B8/128</f>
        <v>-10.8065625</v>
      </c>
    </row>
    <row r="9" spans="1:7" x14ac:dyDescent="0.2">
      <c r="A9">
        <v>3</v>
      </c>
      <c r="B9" s="8">
        <v>-1383.3269</v>
      </c>
      <c r="C9">
        <v>22.39</v>
      </c>
      <c r="D9" s="7">
        <f t="shared" si="0"/>
        <v>-10.80724140625</v>
      </c>
    </row>
    <row r="10" spans="1:7" x14ac:dyDescent="0.2">
      <c r="A10">
        <v>4</v>
      </c>
      <c r="B10" s="8">
        <v>-1383.432</v>
      </c>
      <c r="C10">
        <v>21.67</v>
      </c>
      <c r="D10" s="7">
        <f t="shared" si="0"/>
        <v>-10.8080625</v>
      </c>
    </row>
    <row r="11" spans="1:7" x14ac:dyDescent="0.2">
      <c r="A11">
        <v>5</v>
      </c>
      <c r="B11" s="8">
        <v>-1383.5522000000001</v>
      </c>
      <c r="C11">
        <v>22</v>
      </c>
      <c r="D11" s="7">
        <f t="shared" si="0"/>
        <v>-10.809001562500001</v>
      </c>
    </row>
    <row r="12" spans="1:7" x14ac:dyDescent="0.2">
      <c r="A12">
        <v>6</v>
      </c>
      <c r="B12" s="8">
        <v>-1383.6856</v>
      </c>
      <c r="C12">
        <v>21.21</v>
      </c>
      <c r="D12" s="7">
        <f t="shared" si="0"/>
        <v>-10.81004375</v>
      </c>
    </row>
    <row r="13" spans="1:7" x14ac:dyDescent="0.2">
      <c r="A13">
        <v>7</v>
      </c>
      <c r="B13" s="8">
        <v>-1383.8285000000001</v>
      </c>
      <c r="C13">
        <v>20.43</v>
      </c>
      <c r="D13" s="7">
        <f t="shared" si="0"/>
        <v>-10.811160156250001</v>
      </c>
    </row>
    <row r="14" spans="1:7" x14ac:dyDescent="0.2">
      <c r="A14">
        <v>8</v>
      </c>
      <c r="B14" s="8">
        <v>-1383.9774</v>
      </c>
      <c r="C14">
        <v>20.190000000000001</v>
      </c>
      <c r="D14" s="7">
        <f t="shared" si="0"/>
        <v>-10.8123234375</v>
      </c>
    </row>
    <row r="15" spans="1:7" x14ac:dyDescent="0.2">
      <c r="A15">
        <v>9</v>
      </c>
      <c r="B15" s="8">
        <v>-1384.1294</v>
      </c>
      <c r="C15">
        <v>19.440000000000001</v>
      </c>
      <c r="D15" s="7">
        <f t="shared" si="0"/>
        <v>-10.8135109375</v>
      </c>
    </row>
    <row r="16" spans="1:7" x14ac:dyDescent="0.2">
      <c r="A16">
        <v>10</v>
      </c>
      <c r="B16" s="8">
        <v>-1384.2833000000001</v>
      </c>
      <c r="C16">
        <v>18.809999999999999</v>
      </c>
      <c r="D16" s="7">
        <f t="shared" si="0"/>
        <v>-10.81471328125</v>
      </c>
    </row>
    <row r="17" spans="1:4" x14ac:dyDescent="0.2">
      <c r="A17">
        <v>11</v>
      </c>
      <c r="B17" s="8">
        <v>-1384.4373000000001</v>
      </c>
      <c r="C17">
        <v>17.97</v>
      </c>
      <c r="D17" s="7">
        <f t="shared" si="0"/>
        <v>-10.81591640625</v>
      </c>
    </row>
    <row r="18" spans="1:4" x14ac:dyDescent="0.2">
      <c r="A18">
        <v>12</v>
      </c>
      <c r="B18" s="8">
        <v>-1384.5920000000001</v>
      </c>
      <c r="C18">
        <v>17.04</v>
      </c>
      <c r="D18" s="7">
        <f t="shared" si="0"/>
        <v>-10.817125000000001</v>
      </c>
    </row>
    <row r="19" spans="1:4" x14ac:dyDescent="0.2">
      <c r="A19">
        <v>13</v>
      </c>
      <c r="B19" s="8">
        <v>-1384.7469000000001</v>
      </c>
      <c r="C19">
        <v>16.34</v>
      </c>
      <c r="D19" s="7">
        <f t="shared" si="0"/>
        <v>-10.818335156250001</v>
      </c>
    </row>
    <row r="20" spans="1:4" x14ac:dyDescent="0.2">
      <c r="A20">
        <v>14</v>
      </c>
      <c r="B20" s="8">
        <v>-1384.902</v>
      </c>
      <c r="C20">
        <v>15.7</v>
      </c>
      <c r="D20" s="7">
        <f t="shared" si="0"/>
        <v>-10.819546875</v>
      </c>
    </row>
    <row r="21" spans="1:4" x14ac:dyDescent="0.2">
      <c r="A21">
        <v>15</v>
      </c>
      <c r="B21" s="8">
        <v>-1385.059</v>
      </c>
      <c r="C21">
        <v>14.97</v>
      </c>
      <c r="D21" s="7">
        <f t="shared" si="0"/>
        <v>-10.8207734375</v>
      </c>
    </row>
    <row r="22" spans="1:4" x14ac:dyDescent="0.2">
      <c r="A22">
        <v>16</v>
      </c>
      <c r="B22" s="8">
        <v>-1385.2176999999999</v>
      </c>
      <c r="C22">
        <v>14.21</v>
      </c>
      <c r="D22" s="7">
        <f t="shared" si="0"/>
        <v>-10.822013281249999</v>
      </c>
    </row>
    <row r="23" spans="1:4" x14ac:dyDescent="0.2">
      <c r="A23">
        <v>17</v>
      </c>
      <c r="B23" s="8">
        <v>-1385.3784000000001</v>
      </c>
      <c r="C23">
        <v>13.41</v>
      </c>
      <c r="D23" s="7">
        <f t="shared" si="0"/>
        <v>-10.82326875</v>
      </c>
    </row>
    <row r="24" spans="1:4" x14ac:dyDescent="0.2">
      <c r="A24">
        <v>18</v>
      </c>
      <c r="B24" s="8">
        <v>-1385.5416</v>
      </c>
      <c r="C24">
        <v>12.45</v>
      </c>
      <c r="D24" s="7">
        <f t="shared" si="0"/>
        <v>-10.82454375</v>
      </c>
    </row>
    <row r="25" spans="1:4" x14ac:dyDescent="0.2">
      <c r="A25">
        <v>19</v>
      </c>
      <c r="B25" s="8">
        <v>-1385.7077999999999</v>
      </c>
      <c r="C25">
        <v>11.45</v>
      </c>
      <c r="D25" s="7">
        <f t="shared" si="0"/>
        <v>-10.825842187499999</v>
      </c>
    </row>
    <row r="26" spans="1:4" x14ac:dyDescent="0.2">
      <c r="A26">
        <v>20</v>
      </c>
      <c r="B26" s="8">
        <v>-1385.8764000000001</v>
      </c>
      <c r="C26">
        <v>10.35</v>
      </c>
      <c r="D26" s="7">
        <f t="shared" si="0"/>
        <v>-10.827159375000001</v>
      </c>
    </row>
    <row r="27" spans="1:4" x14ac:dyDescent="0.2">
      <c r="A27">
        <v>21</v>
      </c>
      <c r="B27" s="8">
        <v>-1386.0474999999999</v>
      </c>
      <c r="C27">
        <v>9.16</v>
      </c>
      <c r="D27" s="7">
        <f t="shared" si="0"/>
        <v>-10.828496093749999</v>
      </c>
    </row>
    <row r="28" spans="1:4" x14ac:dyDescent="0.2">
      <c r="A28">
        <v>22</v>
      </c>
      <c r="B28" s="8">
        <v>-1386.2203999999999</v>
      </c>
      <c r="C28">
        <v>7.96</v>
      </c>
      <c r="D28" s="7">
        <f t="shared" si="0"/>
        <v>-10.829846874999999</v>
      </c>
    </row>
    <row r="29" spans="1:4" x14ac:dyDescent="0.2">
      <c r="A29">
        <v>23</v>
      </c>
      <c r="B29" s="8">
        <v>-1386.3948</v>
      </c>
      <c r="C29">
        <v>6.71</v>
      </c>
      <c r="D29" s="7">
        <f t="shared" si="0"/>
        <v>-10.831209375</v>
      </c>
    </row>
    <row r="30" spans="1:4" x14ac:dyDescent="0.2">
      <c r="A30">
        <v>24</v>
      </c>
      <c r="B30" s="8">
        <v>-1386.5704000000001</v>
      </c>
      <c r="C30">
        <v>5.52</v>
      </c>
      <c r="D30" s="7">
        <f t="shared" si="0"/>
        <v>-10.83258125</v>
      </c>
    </row>
    <row r="31" spans="1:4" x14ac:dyDescent="0.2">
      <c r="A31">
        <v>25</v>
      </c>
      <c r="B31" s="8">
        <v>-1386.7469000000001</v>
      </c>
      <c r="C31">
        <v>4.41</v>
      </c>
      <c r="D31" s="7">
        <f t="shared" si="0"/>
        <v>-10.833960156250001</v>
      </c>
    </row>
    <row r="32" spans="1:4" x14ac:dyDescent="0.2">
      <c r="A32">
        <v>26</v>
      </c>
      <c r="B32" s="8">
        <v>-1386.9241999999999</v>
      </c>
      <c r="C32">
        <v>3.59</v>
      </c>
      <c r="D32" s="7">
        <f t="shared" si="0"/>
        <v>-10.835345312499999</v>
      </c>
    </row>
    <row r="33" spans="1:4" x14ac:dyDescent="0.2">
      <c r="A33">
        <v>27</v>
      </c>
      <c r="B33" s="8">
        <v>-1387.1023</v>
      </c>
      <c r="C33">
        <v>3.1</v>
      </c>
      <c r="D33" s="7">
        <f t="shared" si="0"/>
        <v>-10.83673671875</v>
      </c>
    </row>
    <row r="34" spans="1:4" x14ac:dyDescent="0.2">
      <c r="A34">
        <v>28</v>
      </c>
      <c r="B34" s="8">
        <v>-1387.2816</v>
      </c>
      <c r="C34">
        <v>3.07</v>
      </c>
      <c r="D34" s="7">
        <f t="shared" si="0"/>
        <v>-10.8381375</v>
      </c>
    </row>
    <row r="35" spans="1:4" x14ac:dyDescent="0.2">
      <c r="A35">
        <v>29</v>
      </c>
      <c r="B35" s="8">
        <v>-1387.4622999999999</v>
      </c>
      <c r="C35">
        <v>3.36</v>
      </c>
      <c r="D35" s="7">
        <f t="shared" si="0"/>
        <v>-10.839549218749999</v>
      </c>
    </row>
    <row r="36" spans="1:4" x14ac:dyDescent="0.2">
      <c r="A36">
        <v>30</v>
      </c>
      <c r="B36" s="8">
        <v>-1387.6443999999999</v>
      </c>
      <c r="C36">
        <v>3.97</v>
      </c>
      <c r="D36" s="7">
        <f t="shared" si="0"/>
        <v>-10.840971874999999</v>
      </c>
    </row>
    <row r="37" spans="1:4" x14ac:dyDescent="0.2">
      <c r="A37">
        <v>31</v>
      </c>
      <c r="B37" s="8">
        <v>-1387.8276000000001</v>
      </c>
      <c r="C37">
        <v>4.75</v>
      </c>
      <c r="D37" s="7">
        <f t="shared" si="0"/>
        <v>-10.842403125000001</v>
      </c>
    </row>
    <row r="38" spans="1:4" x14ac:dyDescent="0.2">
      <c r="A38">
        <v>32</v>
      </c>
      <c r="B38" s="8">
        <v>-1388.0115000000001</v>
      </c>
      <c r="C38">
        <v>1.17</v>
      </c>
      <c r="D38" s="7">
        <f t="shared" si="0"/>
        <v>-10.843839843750001</v>
      </c>
    </row>
    <row r="39" spans="1:4" x14ac:dyDescent="0.2">
      <c r="A39">
        <v>33</v>
      </c>
      <c r="B39" s="8">
        <v>-1388.1955</v>
      </c>
      <c r="C39">
        <v>0.34</v>
      </c>
      <c r="D39" s="7">
        <f t="shared" si="0"/>
        <v>-10.84527734375</v>
      </c>
    </row>
    <row r="40" spans="1:4" x14ac:dyDescent="0.2">
      <c r="A40">
        <v>34</v>
      </c>
      <c r="B40" s="8">
        <v>-1388.3776</v>
      </c>
      <c r="C40">
        <v>-0.26</v>
      </c>
      <c r="D40" s="7">
        <f t="shared" si="0"/>
        <v>-10.8467</v>
      </c>
    </row>
    <row r="41" spans="1:4" x14ac:dyDescent="0.2">
      <c r="A41">
        <v>35</v>
      </c>
      <c r="B41" s="8">
        <v>-1388.5571</v>
      </c>
      <c r="C41">
        <v>-0.93</v>
      </c>
      <c r="D41" s="7">
        <f t="shared" si="0"/>
        <v>-10.84810234375</v>
      </c>
    </row>
    <row r="42" spans="1:4" x14ac:dyDescent="0.2">
      <c r="A42">
        <v>36</v>
      </c>
      <c r="B42" s="8">
        <v>-1388.7329999999999</v>
      </c>
      <c r="C42">
        <v>-1.35</v>
      </c>
      <c r="D42" s="7">
        <f t="shared" si="0"/>
        <v>-10.8494765625</v>
      </c>
    </row>
    <row r="43" spans="1:4" x14ac:dyDescent="0.2">
      <c r="A43">
        <v>37</v>
      </c>
      <c r="B43" s="8">
        <v>-1388.9023999999999</v>
      </c>
      <c r="C43">
        <v>-1.97</v>
      </c>
      <c r="D43" s="7">
        <f t="shared" si="0"/>
        <v>-10.8508</v>
      </c>
    </row>
    <row r="44" spans="1:4" x14ac:dyDescent="0.2">
      <c r="A44">
        <v>38</v>
      </c>
      <c r="B44" s="8">
        <v>-1389.0625</v>
      </c>
      <c r="C44">
        <v>-2.41</v>
      </c>
      <c r="D44" s="7">
        <f t="shared" si="0"/>
        <v>-10.85205078125</v>
      </c>
    </row>
    <row r="45" spans="1:4" x14ac:dyDescent="0.2">
      <c r="A45">
        <v>39</v>
      </c>
      <c r="B45" s="8">
        <v>-1389.2119</v>
      </c>
      <c r="C45">
        <v>-2.96</v>
      </c>
      <c r="D45" s="7">
        <f t="shared" si="0"/>
        <v>-10.85321796875</v>
      </c>
    </row>
    <row r="46" spans="1:4" x14ac:dyDescent="0.2">
      <c r="A46">
        <v>40</v>
      </c>
      <c r="B46" s="8">
        <v>-1389.3471</v>
      </c>
      <c r="C46">
        <v>-3.41</v>
      </c>
      <c r="D46" s="7">
        <f t="shared" si="0"/>
        <v>-10.85427421875</v>
      </c>
    </row>
    <row r="47" spans="1:4" x14ac:dyDescent="0.2">
      <c r="A47">
        <v>41</v>
      </c>
      <c r="B47" s="8">
        <v>-1389.4670000000001</v>
      </c>
      <c r="C47">
        <v>-3.83</v>
      </c>
      <c r="D47" s="7">
        <f t="shared" si="0"/>
        <v>-10.855210937500001</v>
      </c>
    </row>
    <row r="48" spans="1:4" x14ac:dyDescent="0.2">
      <c r="A48">
        <v>42</v>
      </c>
      <c r="B48" s="8">
        <v>-1389.57</v>
      </c>
      <c r="C48">
        <v>-4.2</v>
      </c>
      <c r="D48" s="7">
        <f t="shared" si="0"/>
        <v>-10.856015625</v>
      </c>
    </row>
    <row r="49" spans="1:4" x14ac:dyDescent="0.2">
      <c r="A49">
        <v>43</v>
      </c>
      <c r="B49" s="8">
        <v>-1389.655</v>
      </c>
      <c r="C49">
        <v>-4.58</v>
      </c>
      <c r="D49" s="7">
        <f t="shared" si="0"/>
        <v>-10.8566796875</v>
      </c>
    </row>
    <row r="50" spans="1:4" x14ac:dyDescent="0.2">
      <c r="A50">
        <v>44</v>
      </c>
      <c r="B50" s="8">
        <v>-1389.7212999999999</v>
      </c>
      <c r="C50">
        <v>-4.87</v>
      </c>
      <c r="D50" s="7">
        <f t="shared" si="0"/>
        <v>-10.857197656249999</v>
      </c>
    </row>
    <row r="51" spans="1:4" x14ac:dyDescent="0.2">
      <c r="A51">
        <v>45</v>
      </c>
      <c r="B51" s="8">
        <v>-1389.7686000000001</v>
      </c>
      <c r="C51">
        <v>-5.09</v>
      </c>
      <c r="D51" s="7">
        <f t="shared" si="0"/>
        <v>-10.857567187500001</v>
      </c>
    </row>
    <row r="52" spans="1:4" x14ac:dyDescent="0.2">
      <c r="A52">
        <v>46</v>
      </c>
      <c r="B52" s="8">
        <v>-1389.7982999999999</v>
      </c>
      <c r="C52">
        <v>-5.25</v>
      </c>
      <c r="D52" s="7">
        <f t="shared" si="0"/>
        <v>-10.857799218749999</v>
      </c>
    </row>
    <row r="53" spans="1:4" x14ac:dyDescent="0.2">
      <c r="A53">
        <v>47</v>
      </c>
      <c r="B53" s="8">
        <v>-1389.8116</v>
      </c>
      <c r="C53">
        <v>-5.36</v>
      </c>
      <c r="D53" s="7">
        <f t="shared" si="0"/>
        <v>-10.857903125</v>
      </c>
    </row>
    <row r="54" spans="1:4" x14ac:dyDescent="0.2">
      <c r="A54">
        <v>48</v>
      </c>
      <c r="B54" s="8">
        <v>-1389.8103000000001</v>
      </c>
      <c r="C54">
        <v>-5.42</v>
      </c>
      <c r="D54" s="7">
        <f t="shared" si="0"/>
        <v>-10.857892968750001</v>
      </c>
    </row>
    <row r="55" spans="1:4" x14ac:dyDescent="0.2">
      <c r="A55">
        <v>49</v>
      </c>
      <c r="B55" s="8">
        <v>-1389.7965999999999</v>
      </c>
      <c r="C55">
        <v>-5.45</v>
      </c>
      <c r="D55" s="7">
        <f t="shared" si="0"/>
        <v>-10.857785937499999</v>
      </c>
    </row>
    <row r="56" spans="1:4" x14ac:dyDescent="0.2">
      <c r="A56">
        <v>50</v>
      </c>
      <c r="B56" s="8">
        <v>-1389.7736</v>
      </c>
      <c r="C56">
        <v>-5.46</v>
      </c>
      <c r="D56" s="7">
        <f t="shared" si="0"/>
        <v>-10.85760625</v>
      </c>
    </row>
    <row r="57" spans="1:4" x14ac:dyDescent="0.2">
      <c r="A57">
        <v>51</v>
      </c>
      <c r="B57" s="8">
        <v>-1389.7436</v>
      </c>
      <c r="C57">
        <v>-5.4</v>
      </c>
      <c r="D57" s="7">
        <f t="shared" si="0"/>
        <v>-10.857371875</v>
      </c>
    </row>
    <row r="58" spans="1:4" x14ac:dyDescent="0.2">
      <c r="A58">
        <v>52</v>
      </c>
      <c r="B58" s="8">
        <v>-1389.7099000000001</v>
      </c>
      <c r="C58">
        <v>-5.3</v>
      </c>
      <c r="D58" s="7">
        <f t="shared" si="0"/>
        <v>-10.85710859375</v>
      </c>
    </row>
    <row r="59" spans="1:4" x14ac:dyDescent="0.2">
      <c r="A59">
        <v>53</v>
      </c>
      <c r="B59" s="8">
        <v>-1389.6755000000001</v>
      </c>
      <c r="C59">
        <v>-5.16</v>
      </c>
      <c r="D59" s="7">
        <f t="shared" si="0"/>
        <v>-10.85683984375</v>
      </c>
    </row>
    <row r="60" spans="1:4" x14ac:dyDescent="0.2">
      <c r="A60">
        <v>54</v>
      </c>
      <c r="B60" s="8">
        <v>-1389.6431</v>
      </c>
      <c r="C60">
        <v>-5.01</v>
      </c>
      <c r="D60" s="7">
        <f t="shared" si="0"/>
        <v>-10.85658671875</v>
      </c>
    </row>
    <row r="61" spans="1:4" x14ac:dyDescent="0.2">
      <c r="A61">
        <v>55</v>
      </c>
      <c r="B61" s="8">
        <v>-1389.6155000000001</v>
      </c>
      <c r="C61">
        <v>-4.8099999999999996</v>
      </c>
      <c r="D61" s="7">
        <f t="shared" si="0"/>
        <v>-10.856371093750001</v>
      </c>
    </row>
    <row r="62" spans="1:4" x14ac:dyDescent="0.2">
      <c r="A62">
        <v>56</v>
      </c>
      <c r="B62" s="8">
        <v>-1389.5953</v>
      </c>
      <c r="C62">
        <v>-4.62</v>
      </c>
      <c r="D62" s="7">
        <f t="shared" si="0"/>
        <v>-10.85621328125</v>
      </c>
    </row>
    <row r="63" spans="1:4" x14ac:dyDescent="0.2">
      <c r="A63">
        <v>57</v>
      </c>
      <c r="B63" s="8">
        <v>-1389.5844</v>
      </c>
      <c r="C63">
        <v>-4.4000000000000004</v>
      </c>
      <c r="D63" s="7">
        <f t="shared" si="0"/>
        <v>-10.856128125</v>
      </c>
    </row>
    <row r="64" spans="1:4" x14ac:dyDescent="0.2">
      <c r="A64">
        <v>58</v>
      </c>
      <c r="B64" s="8">
        <v>-1389.5841</v>
      </c>
      <c r="C64">
        <v>-4.17</v>
      </c>
      <c r="D64" s="7">
        <f t="shared" si="0"/>
        <v>-10.85612578125</v>
      </c>
    </row>
    <row r="65" spans="1:4" x14ac:dyDescent="0.2">
      <c r="A65">
        <v>59</v>
      </c>
      <c r="B65" s="8">
        <v>-1389.5956000000001</v>
      </c>
      <c r="C65">
        <v>-3.93</v>
      </c>
      <c r="D65" s="7">
        <f t="shared" si="0"/>
        <v>-10.856215625000001</v>
      </c>
    </row>
    <row r="66" spans="1:4" x14ac:dyDescent="0.2">
      <c r="A66">
        <v>60</v>
      </c>
      <c r="B66" s="8">
        <v>-1389.6187</v>
      </c>
      <c r="C66">
        <v>-3.7</v>
      </c>
      <c r="D66" s="7">
        <f t="shared" si="0"/>
        <v>-10.85639609375</v>
      </c>
    </row>
    <row r="67" spans="1:4" x14ac:dyDescent="0.2">
      <c r="A67">
        <v>61</v>
      </c>
      <c r="B67" s="8">
        <v>-1389.6532999999999</v>
      </c>
      <c r="C67">
        <v>-3.5</v>
      </c>
      <c r="D67" s="7">
        <f t="shared" si="0"/>
        <v>-10.85666640625</v>
      </c>
    </row>
    <row r="68" spans="1:4" x14ac:dyDescent="0.2">
      <c r="A68">
        <v>62</v>
      </c>
      <c r="B68" s="8">
        <v>-1389.6989000000001</v>
      </c>
      <c r="C68">
        <v>-3.3</v>
      </c>
      <c r="D68" s="7">
        <f t="shared" si="0"/>
        <v>-10.857022656250001</v>
      </c>
    </row>
    <row r="69" spans="1:4" x14ac:dyDescent="0.2">
      <c r="A69">
        <v>63</v>
      </c>
      <c r="B69" s="8">
        <v>-1389.7542000000001</v>
      </c>
      <c r="C69">
        <v>-3.11</v>
      </c>
      <c r="D69" s="7">
        <f t="shared" si="0"/>
        <v>-10.857454687500001</v>
      </c>
    </row>
    <row r="70" spans="1:4" x14ac:dyDescent="0.2">
      <c r="A70">
        <v>64</v>
      </c>
      <c r="B70" s="8">
        <v>-1389.8172</v>
      </c>
      <c r="C70">
        <v>-2.87</v>
      </c>
      <c r="D70" s="7">
        <f t="shared" si="0"/>
        <v>-10.857946875</v>
      </c>
    </row>
    <row r="71" spans="1:4" x14ac:dyDescent="0.2">
      <c r="A71">
        <v>65</v>
      </c>
      <c r="B71" s="8">
        <v>-1389.8864000000001</v>
      </c>
      <c r="C71">
        <v>-2.6</v>
      </c>
      <c r="D71" s="7">
        <f t="shared" si="0"/>
        <v>-10.858487500000001</v>
      </c>
    </row>
    <row r="72" spans="1:4" x14ac:dyDescent="0.2">
      <c r="A72">
        <v>66</v>
      </c>
      <c r="B72" s="8">
        <v>-1389.9602</v>
      </c>
      <c r="C72">
        <v>-2.38</v>
      </c>
      <c r="D72" s="7">
        <f t="shared" ref="D72:D135" si="1">B72/128</f>
        <v>-10.8590640625</v>
      </c>
    </row>
    <row r="73" spans="1:4" x14ac:dyDescent="0.2">
      <c r="A73">
        <v>67</v>
      </c>
      <c r="B73" s="8">
        <v>-1390.0359000000001</v>
      </c>
      <c r="C73">
        <v>-2.14</v>
      </c>
      <c r="D73" s="7">
        <f t="shared" si="1"/>
        <v>-10.859655468750001</v>
      </c>
    </row>
    <row r="74" spans="1:4" x14ac:dyDescent="0.2">
      <c r="A74">
        <v>68</v>
      </c>
      <c r="B74" s="8">
        <v>-1390.1106</v>
      </c>
      <c r="C74">
        <v>-1.87</v>
      </c>
      <c r="D74" s="7">
        <f t="shared" si="1"/>
        <v>-10.8602390625</v>
      </c>
    </row>
    <row r="75" spans="1:4" x14ac:dyDescent="0.2">
      <c r="A75">
        <v>69</v>
      </c>
      <c r="B75" s="8">
        <v>-1390.1822999999999</v>
      </c>
      <c r="C75">
        <v>-1.59</v>
      </c>
      <c r="D75" s="7">
        <f t="shared" si="1"/>
        <v>-10.86079921875</v>
      </c>
    </row>
    <row r="76" spans="1:4" x14ac:dyDescent="0.2">
      <c r="A76">
        <v>70</v>
      </c>
      <c r="B76" s="8">
        <v>-1390.2505000000001</v>
      </c>
      <c r="C76">
        <v>-1.29</v>
      </c>
      <c r="D76" s="7">
        <f t="shared" si="1"/>
        <v>-10.861332031250001</v>
      </c>
    </row>
    <row r="77" spans="1:4" x14ac:dyDescent="0.2">
      <c r="A77">
        <v>71</v>
      </c>
      <c r="B77" s="8">
        <v>-1390.3108</v>
      </c>
      <c r="C77">
        <v>-1</v>
      </c>
      <c r="D77" s="7">
        <f t="shared" si="1"/>
        <v>-10.861803125</v>
      </c>
    </row>
    <row r="78" spans="1:4" x14ac:dyDescent="0.2">
      <c r="A78">
        <v>72</v>
      </c>
      <c r="B78" s="8">
        <v>-1390.3628000000001</v>
      </c>
      <c r="C78">
        <v>-0.72</v>
      </c>
      <c r="D78" s="7">
        <f t="shared" si="1"/>
        <v>-10.862209375000001</v>
      </c>
    </row>
    <row r="79" spans="1:4" x14ac:dyDescent="0.2">
      <c r="A79">
        <v>73</v>
      </c>
      <c r="B79" s="8">
        <v>-1390.4060999999999</v>
      </c>
      <c r="C79">
        <v>-0.43</v>
      </c>
      <c r="D79" s="7">
        <f t="shared" si="1"/>
        <v>-10.862547656249999</v>
      </c>
    </row>
    <row r="80" spans="1:4" x14ac:dyDescent="0.2">
      <c r="A80">
        <v>74</v>
      </c>
      <c r="B80" s="8">
        <v>-1390.4399000000001</v>
      </c>
      <c r="C80">
        <v>-0.15</v>
      </c>
      <c r="D80" s="7">
        <f t="shared" si="1"/>
        <v>-10.862811718750001</v>
      </c>
    </row>
    <row r="81" spans="1:4" x14ac:dyDescent="0.2">
      <c r="A81">
        <v>75</v>
      </c>
      <c r="B81" s="8">
        <v>-1390.4638</v>
      </c>
      <c r="C81">
        <v>0.12</v>
      </c>
      <c r="D81" s="7">
        <f t="shared" si="1"/>
        <v>-10.8629984375</v>
      </c>
    </row>
    <row r="82" spans="1:4" x14ac:dyDescent="0.2">
      <c r="A82">
        <v>76</v>
      </c>
      <c r="B82" s="8">
        <v>-1390.4773</v>
      </c>
      <c r="C82">
        <v>0.4</v>
      </c>
      <c r="D82" s="7">
        <f t="shared" si="1"/>
        <v>-10.86310390625</v>
      </c>
    </row>
    <row r="83" spans="1:4" x14ac:dyDescent="0.2">
      <c r="A83">
        <v>77</v>
      </c>
      <c r="B83" s="8">
        <v>-1390.4820999999999</v>
      </c>
      <c r="C83">
        <v>0.64</v>
      </c>
      <c r="D83" s="7">
        <f t="shared" si="1"/>
        <v>-10.86314140625</v>
      </c>
    </row>
    <row r="84" spans="1:4" x14ac:dyDescent="0.2">
      <c r="A84">
        <v>78</v>
      </c>
      <c r="B84" s="8">
        <v>-1390.4789000000001</v>
      </c>
      <c r="C84">
        <v>0.84</v>
      </c>
      <c r="D84" s="7">
        <f t="shared" si="1"/>
        <v>-10.863116406250001</v>
      </c>
    </row>
    <row r="85" spans="1:4" x14ac:dyDescent="0.2">
      <c r="A85">
        <v>79</v>
      </c>
      <c r="B85" s="8">
        <v>-1390.4689000000001</v>
      </c>
      <c r="C85">
        <v>0.95</v>
      </c>
      <c r="D85" s="7">
        <f t="shared" si="1"/>
        <v>-10.863038281250001</v>
      </c>
    </row>
    <row r="86" spans="1:4" x14ac:dyDescent="0.2">
      <c r="A86">
        <v>80</v>
      </c>
      <c r="B86" s="8">
        <v>-1390.4544000000001</v>
      </c>
      <c r="C86">
        <v>1</v>
      </c>
      <c r="D86" s="7">
        <f t="shared" si="1"/>
        <v>-10.862925000000001</v>
      </c>
    </row>
    <row r="87" spans="1:4" x14ac:dyDescent="0.2">
      <c r="A87">
        <v>81</v>
      </c>
      <c r="B87" s="8">
        <v>-1390.4374</v>
      </c>
      <c r="C87">
        <v>1.01</v>
      </c>
      <c r="D87" s="7">
        <f t="shared" si="1"/>
        <v>-10.8627921875</v>
      </c>
    </row>
    <row r="88" spans="1:4" x14ac:dyDescent="0.2">
      <c r="A88">
        <v>82</v>
      </c>
      <c r="B88" s="8">
        <v>-1390.42</v>
      </c>
      <c r="C88">
        <v>0.97</v>
      </c>
      <c r="D88" s="7">
        <f t="shared" si="1"/>
        <v>-10.862656250000001</v>
      </c>
    </row>
    <row r="89" spans="1:4" x14ac:dyDescent="0.2">
      <c r="A89">
        <v>83</v>
      </c>
      <c r="B89" s="8">
        <v>-1390.4041</v>
      </c>
      <c r="C89">
        <v>0.85</v>
      </c>
      <c r="D89" s="7">
        <f t="shared" si="1"/>
        <v>-10.86253203125</v>
      </c>
    </row>
    <row r="90" spans="1:4" x14ac:dyDescent="0.2">
      <c r="A90">
        <v>84</v>
      </c>
      <c r="B90" s="8">
        <v>-1390.3919000000001</v>
      </c>
      <c r="C90">
        <v>0.66</v>
      </c>
      <c r="D90" s="7">
        <f t="shared" si="1"/>
        <v>-10.862436718750001</v>
      </c>
    </row>
    <row r="91" spans="1:4" x14ac:dyDescent="0.2">
      <c r="A91">
        <v>85</v>
      </c>
      <c r="B91" s="8">
        <v>-1390.3851</v>
      </c>
      <c r="C91">
        <v>0.37</v>
      </c>
      <c r="D91" s="7">
        <f t="shared" si="1"/>
        <v>-10.86238359375</v>
      </c>
    </row>
    <row r="92" spans="1:4" x14ac:dyDescent="0.2">
      <c r="A92">
        <v>86</v>
      </c>
      <c r="B92" s="8">
        <v>-1390.3855000000001</v>
      </c>
      <c r="C92">
        <v>0.04</v>
      </c>
      <c r="D92" s="7">
        <f t="shared" si="1"/>
        <v>-10.862386718750001</v>
      </c>
    </row>
    <row r="93" spans="1:4" x14ac:dyDescent="0.2">
      <c r="A93">
        <v>87</v>
      </c>
      <c r="B93" s="8">
        <v>-1390.3938000000001</v>
      </c>
      <c r="C93">
        <v>-0.3</v>
      </c>
      <c r="D93" s="7">
        <f t="shared" si="1"/>
        <v>-10.8624515625</v>
      </c>
    </row>
    <row r="94" spans="1:4" x14ac:dyDescent="0.2">
      <c r="A94">
        <v>88</v>
      </c>
      <c r="B94" s="8">
        <v>-1390.4109000000001</v>
      </c>
      <c r="C94">
        <v>-0.7</v>
      </c>
      <c r="D94" s="7">
        <f t="shared" si="1"/>
        <v>-10.862585156250001</v>
      </c>
    </row>
    <row r="95" spans="1:4" x14ac:dyDescent="0.2">
      <c r="A95">
        <v>89</v>
      </c>
      <c r="B95" s="8">
        <v>-1390.4371000000001</v>
      </c>
      <c r="C95">
        <v>-1.18</v>
      </c>
      <c r="D95" s="7">
        <f t="shared" si="1"/>
        <v>-10.862789843750001</v>
      </c>
    </row>
    <row r="96" spans="1:4" x14ac:dyDescent="0.2">
      <c r="A96">
        <v>90</v>
      </c>
      <c r="B96" s="8">
        <v>-1390.4716000000001</v>
      </c>
      <c r="C96">
        <v>-1.71</v>
      </c>
      <c r="D96" s="7">
        <f t="shared" si="1"/>
        <v>-10.863059375000001</v>
      </c>
    </row>
    <row r="97" spans="1:4" x14ac:dyDescent="0.2">
      <c r="A97">
        <v>91</v>
      </c>
      <c r="B97" s="8">
        <v>-1390.5145</v>
      </c>
      <c r="C97">
        <v>-2.2599999999999998</v>
      </c>
      <c r="D97" s="7">
        <f t="shared" si="1"/>
        <v>-10.86339453125</v>
      </c>
    </row>
    <row r="98" spans="1:4" x14ac:dyDescent="0.2">
      <c r="A98">
        <v>92</v>
      </c>
      <c r="B98" s="8">
        <v>-1390.5651</v>
      </c>
      <c r="C98">
        <v>-2.76</v>
      </c>
      <c r="D98" s="7">
        <f t="shared" si="1"/>
        <v>-10.86378984375</v>
      </c>
    </row>
    <row r="99" spans="1:4" x14ac:dyDescent="0.2">
      <c r="A99">
        <v>93</v>
      </c>
      <c r="B99" s="8">
        <v>-1390.6215999999999</v>
      </c>
      <c r="C99">
        <v>-3.32</v>
      </c>
      <c r="D99" s="7">
        <f t="shared" si="1"/>
        <v>-10.86423125</v>
      </c>
    </row>
    <row r="100" spans="1:4" x14ac:dyDescent="0.2">
      <c r="A100">
        <v>94</v>
      </c>
      <c r="B100" s="8">
        <v>-1390.6831999999999</v>
      </c>
      <c r="C100">
        <v>-3.88</v>
      </c>
      <c r="D100" s="7">
        <f t="shared" si="1"/>
        <v>-10.8647125</v>
      </c>
    </row>
    <row r="101" spans="1:4" x14ac:dyDescent="0.2">
      <c r="A101">
        <v>95</v>
      </c>
      <c r="B101" s="8">
        <v>-1390.7485999999999</v>
      </c>
      <c r="C101">
        <v>-4.45</v>
      </c>
      <c r="D101" s="7">
        <f t="shared" si="1"/>
        <v>-10.865223437499999</v>
      </c>
    </row>
    <row r="102" spans="1:4" x14ac:dyDescent="0.2">
      <c r="A102">
        <v>96</v>
      </c>
      <c r="B102" s="8">
        <v>-1390.8163</v>
      </c>
      <c r="C102">
        <v>-5.0199999999999996</v>
      </c>
      <c r="D102" s="7">
        <f t="shared" si="1"/>
        <v>-10.86575234375</v>
      </c>
    </row>
    <row r="103" spans="1:4" x14ac:dyDescent="0.2">
      <c r="A103">
        <v>97</v>
      </c>
      <c r="B103" s="8">
        <v>-1390.8849</v>
      </c>
      <c r="C103">
        <v>-5.56</v>
      </c>
      <c r="D103" s="7">
        <f t="shared" si="1"/>
        <v>-10.86628828125</v>
      </c>
    </row>
    <row r="104" spans="1:4" x14ac:dyDescent="0.2">
      <c r="A104">
        <v>98</v>
      </c>
      <c r="B104" s="8">
        <v>-1390.9522999999999</v>
      </c>
      <c r="C104">
        <v>-6.07</v>
      </c>
      <c r="D104" s="7">
        <f t="shared" si="1"/>
        <v>-10.866814843749999</v>
      </c>
    </row>
    <row r="105" spans="1:4" x14ac:dyDescent="0.2">
      <c r="A105">
        <v>99</v>
      </c>
      <c r="B105" s="8">
        <v>-1391.0169000000001</v>
      </c>
      <c r="C105">
        <v>-6.54</v>
      </c>
      <c r="D105" s="7">
        <f t="shared" si="1"/>
        <v>-10.867319531250001</v>
      </c>
    </row>
    <row r="106" spans="1:4" x14ac:dyDescent="0.2">
      <c r="A106">
        <v>100</v>
      </c>
      <c r="B106" s="8">
        <v>-1391.0771999999999</v>
      </c>
      <c r="C106">
        <v>-6.98</v>
      </c>
      <c r="D106" s="7">
        <f t="shared" si="1"/>
        <v>-10.867790625</v>
      </c>
    </row>
    <row r="107" spans="1:4" x14ac:dyDescent="0.2">
      <c r="A107">
        <v>101</v>
      </c>
      <c r="B107" s="8">
        <v>-1391.1315999999999</v>
      </c>
      <c r="C107">
        <v>-7.37</v>
      </c>
      <c r="D107" s="7">
        <f t="shared" si="1"/>
        <v>-10.868215624999999</v>
      </c>
    </row>
    <row r="108" spans="1:4" x14ac:dyDescent="0.2">
      <c r="A108">
        <v>102</v>
      </c>
      <c r="B108" s="8">
        <v>-1391.1786</v>
      </c>
      <c r="C108">
        <v>-7.75</v>
      </c>
      <c r="D108" s="7">
        <f t="shared" si="1"/>
        <v>-10.8685828125</v>
      </c>
    </row>
    <row r="109" spans="1:4" x14ac:dyDescent="0.2">
      <c r="A109">
        <v>103</v>
      </c>
      <c r="B109" s="8">
        <v>-1391.2167999999999</v>
      </c>
      <c r="C109">
        <v>-8.0500000000000007</v>
      </c>
      <c r="D109" s="7">
        <f t="shared" si="1"/>
        <v>-10.868881249999999</v>
      </c>
    </row>
    <row r="110" spans="1:4" x14ac:dyDescent="0.2">
      <c r="A110">
        <v>104</v>
      </c>
      <c r="B110" s="8">
        <v>-1391.2452000000001</v>
      </c>
      <c r="C110">
        <v>-8.2899999999999991</v>
      </c>
      <c r="D110" s="7">
        <f t="shared" si="1"/>
        <v>-10.869103125000001</v>
      </c>
    </row>
    <row r="111" spans="1:4" x14ac:dyDescent="0.2">
      <c r="A111">
        <v>105</v>
      </c>
      <c r="B111" s="8">
        <v>-1391.2621999999999</v>
      </c>
      <c r="C111">
        <v>-8.4700000000000006</v>
      </c>
      <c r="D111" s="7">
        <f t="shared" si="1"/>
        <v>-10.869235937499999</v>
      </c>
    </row>
    <row r="112" spans="1:4" x14ac:dyDescent="0.2">
      <c r="A112">
        <v>106</v>
      </c>
      <c r="B112" s="8">
        <v>-1391.2665</v>
      </c>
      <c r="C112">
        <v>-8.59</v>
      </c>
      <c r="D112" s="7">
        <f t="shared" si="1"/>
        <v>-10.86926953125</v>
      </c>
    </row>
    <row r="113" spans="1:4" x14ac:dyDescent="0.2">
      <c r="A113">
        <v>107</v>
      </c>
      <c r="B113" s="8">
        <v>-1391.2574999999999</v>
      </c>
      <c r="C113">
        <v>-8.65</v>
      </c>
      <c r="D113" s="7">
        <f t="shared" si="1"/>
        <v>-10.86919921875</v>
      </c>
    </row>
    <row r="114" spans="1:4" x14ac:dyDescent="0.2">
      <c r="A114">
        <v>108</v>
      </c>
      <c r="B114" s="8">
        <v>-1391.2345</v>
      </c>
      <c r="C114">
        <v>-8.65</v>
      </c>
      <c r="D114" s="7">
        <f t="shared" si="1"/>
        <v>-10.86901953125</v>
      </c>
    </row>
    <row r="115" spans="1:4" x14ac:dyDescent="0.2">
      <c r="A115">
        <v>109</v>
      </c>
      <c r="B115" s="8">
        <v>-1391.1967999999999</v>
      </c>
      <c r="C115">
        <v>-8.56</v>
      </c>
      <c r="D115" s="7">
        <f t="shared" si="1"/>
        <v>-10.868725</v>
      </c>
    </row>
    <row r="116" spans="1:4" x14ac:dyDescent="0.2">
      <c r="A116">
        <v>110</v>
      </c>
      <c r="B116" s="8">
        <v>-1391.1442</v>
      </c>
      <c r="C116">
        <v>-8.41</v>
      </c>
      <c r="D116" s="7">
        <f t="shared" si="1"/>
        <v>-10.8683140625</v>
      </c>
    </row>
    <row r="117" spans="1:4" x14ac:dyDescent="0.2">
      <c r="A117">
        <v>111</v>
      </c>
      <c r="B117" s="8">
        <v>-1391.0767000000001</v>
      </c>
      <c r="C117">
        <v>-8.1999999999999993</v>
      </c>
      <c r="D117" s="7">
        <f t="shared" si="1"/>
        <v>-10.867786718750001</v>
      </c>
    </row>
    <row r="118" spans="1:4" x14ac:dyDescent="0.2">
      <c r="A118">
        <v>112</v>
      </c>
      <c r="B118" s="8">
        <v>-1390.9938</v>
      </c>
      <c r="C118">
        <v>-7.93</v>
      </c>
      <c r="D118" s="7">
        <f t="shared" si="1"/>
        <v>-10.8671390625</v>
      </c>
    </row>
    <row r="119" spans="1:4" x14ac:dyDescent="0.2">
      <c r="A119">
        <v>113</v>
      </c>
      <c r="B119" s="8">
        <v>-1390.8955000000001</v>
      </c>
      <c r="C119">
        <v>-7.6</v>
      </c>
      <c r="D119" s="7">
        <f t="shared" si="1"/>
        <v>-10.866371093750001</v>
      </c>
    </row>
    <row r="120" spans="1:4" x14ac:dyDescent="0.2">
      <c r="A120">
        <v>114</v>
      </c>
      <c r="B120" s="8">
        <v>-1390.7826</v>
      </c>
      <c r="C120">
        <v>-7.2</v>
      </c>
      <c r="D120" s="7">
        <f t="shared" si="1"/>
        <v>-10.8654890625</v>
      </c>
    </row>
    <row r="121" spans="1:4" x14ac:dyDescent="0.2">
      <c r="A121">
        <v>115</v>
      </c>
      <c r="B121" s="8">
        <v>-1390.6559999999999</v>
      </c>
      <c r="C121">
        <v>-6.76</v>
      </c>
      <c r="D121" s="7">
        <f t="shared" si="1"/>
        <v>-10.8645</v>
      </c>
    </row>
    <row r="122" spans="1:4" x14ac:dyDescent="0.2">
      <c r="A122">
        <v>116</v>
      </c>
      <c r="B122" s="8">
        <v>-1390.5169000000001</v>
      </c>
      <c r="C122">
        <v>-6.27</v>
      </c>
      <c r="D122" s="7">
        <f t="shared" si="1"/>
        <v>-10.863413281250001</v>
      </c>
    </row>
    <row r="123" spans="1:4" x14ac:dyDescent="0.2">
      <c r="A123">
        <v>117</v>
      </c>
      <c r="B123" s="8">
        <v>-1390.3664000000001</v>
      </c>
      <c r="C123">
        <v>-5.73</v>
      </c>
      <c r="D123" s="7">
        <f t="shared" si="1"/>
        <v>-10.862237500000001</v>
      </c>
    </row>
    <row r="124" spans="1:4" x14ac:dyDescent="0.2">
      <c r="A124">
        <v>118</v>
      </c>
      <c r="B124" s="8">
        <v>-1390.2066</v>
      </c>
      <c r="C124">
        <v>-5.17</v>
      </c>
      <c r="D124" s="7">
        <f t="shared" si="1"/>
        <v>-10.8609890625</v>
      </c>
    </row>
    <row r="125" spans="1:4" x14ac:dyDescent="0.2">
      <c r="A125">
        <v>119</v>
      </c>
      <c r="B125" s="8">
        <v>-1390.0391</v>
      </c>
      <c r="C125">
        <v>-4.59</v>
      </c>
      <c r="D125" s="7">
        <f t="shared" si="1"/>
        <v>-10.85968046875</v>
      </c>
    </row>
    <row r="126" spans="1:4" x14ac:dyDescent="0.2">
      <c r="A126">
        <v>120</v>
      </c>
      <c r="B126" s="8">
        <v>-1389.8658</v>
      </c>
      <c r="C126">
        <v>-3.99</v>
      </c>
      <c r="D126" s="7">
        <f t="shared" si="1"/>
        <v>-10.8583265625</v>
      </c>
    </row>
    <row r="127" spans="1:4" x14ac:dyDescent="0.2">
      <c r="A127">
        <v>121</v>
      </c>
      <c r="B127" s="8">
        <v>-1389.69</v>
      </c>
      <c r="C127">
        <v>-3.4</v>
      </c>
      <c r="D127" s="7">
        <f t="shared" si="1"/>
        <v>-10.856953125</v>
      </c>
    </row>
    <row r="128" spans="1:4" x14ac:dyDescent="0.2">
      <c r="A128">
        <v>122</v>
      </c>
      <c r="B128" s="8">
        <v>-1389.5130999999999</v>
      </c>
      <c r="C128">
        <v>-2.79</v>
      </c>
      <c r="D128" s="7">
        <f t="shared" si="1"/>
        <v>-10.855571093749999</v>
      </c>
    </row>
    <row r="129" spans="1:4" x14ac:dyDescent="0.2">
      <c r="A129">
        <v>123</v>
      </c>
      <c r="B129" s="8">
        <v>-1389.3378</v>
      </c>
      <c r="C129">
        <v>-2.19</v>
      </c>
      <c r="D129" s="7">
        <f t="shared" si="1"/>
        <v>-10.8542015625</v>
      </c>
    </row>
    <row r="130" spans="1:4" x14ac:dyDescent="0.2">
      <c r="A130">
        <v>124</v>
      </c>
      <c r="B130" s="8">
        <v>-1389.1661999999999</v>
      </c>
      <c r="C130">
        <v>-1.63</v>
      </c>
      <c r="D130" s="7">
        <f t="shared" si="1"/>
        <v>-10.852860937499999</v>
      </c>
    </row>
    <row r="131" spans="1:4" x14ac:dyDescent="0.2">
      <c r="A131">
        <v>125</v>
      </c>
      <c r="B131" s="8">
        <v>-1389.0006000000001</v>
      </c>
      <c r="C131">
        <v>-1.05</v>
      </c>
      <c r="D131" s="7">
        <f t="shared" si="1"/>
        <v>-10.851567187500001</v>
      </c>
    </row>
    <row r="132" spans="1:4" x14ac:dyDescent="0.2">
      <c r="A132">
        <v>126</v>
      </c>
      <c r="B132" s="8">
        <v>-1388.8424</v>
      </c>
      <c r="C132">
        <v>-0.47</v>
      </c>
      <c r="D132" s="7">
        <f t="shared" si="1"/>
        <v>-10.85033125</v>
      </c>
    </row>
    <row r="133" spans="1:4" x14ac:dyDescent="0.2">
      <c r="A133">
        <v>127</v>
      </c>
      <c r="B133" s="8">
        <v>-1388.6931</v>
      </c>
      <c r="C133">
        <v>0.08</v>
      </c>
      <c r="D133" s="7">
        <f t="shared" si="1"/>
        <v>-10.84916484375</v>
      </c>
    </row>
    <row r="134" spans="1:4" x14ac:dyDescent="0.2">
      <c r="A134">
        <v>128</v>
      </c>
      <c r="B134" s="8">
        <v>-1388.5536</v>
      </c>
      <c r="C134">
        <v>0.61</v>
      </c>
      <c r="D134" s="7">
        <f t="shared" si="1"/>
        <v>-10.848075</v>
      </c>
    </row>
    <row r="135" spans="1:4" x14ac:dyDescent="0.2">
      <c r="A135">
        <v>129</v>
      </c>
      <c r="B135" s="8">
        <v>-1388.4245000000001</v>
      </c>
      <c r="C135">
        <v>1.1200000000000001</v>
      </c>
      <c r="D135" s="7">
        <f t="shared" si="1"/>
        <v>-10.847066406250001</v>
      </c>
    </row>
    <row r="136" spans="1:4" x14ac:dyDescent="0.2">
      <c r="A136">
        <v>130</v>
      </c>
      <c r="B136" s="8">
        <v>-1388.3058000000001</v>
      </c>
      <c r="C136">
        <v>1.57</v>
      </c>
      <c r="D136" s="7">
        <f t="shared" ref="D136:D199" si="2">B136/128</f>
        <v>-10.846139062500001</v>
      </c>
    </row>
    <row r="137" spans="1:4" x14ac:dyDescent="0.2">
      <c r="A137">
        <v>131</v>
      </c>
      <c r="B137" s="8">
        <v>-1388.1974</v>
      </c>
      <c r="C137">
        <v>2.0099999999999998</v>
      </c>
      <c r="D137" s="7">
        <f t="shared" si="2"/>
        <v>-10.8452921875</v>
      </c>
    </row>
    <row r="138" spans="1:4" x14ac:dyDescent="0.2">
      <c r="A138">
        <v>132</v>
      </c>
      <c r="B138" s="8">
        <v>-1388.0985000000001</v>
      </c>
      <c r="C138">
        <v>2.4300000000000002</v>
      </c>
      <c r="D138" s="7">
        <f t="shared" si="2"/>
        <v>-10.84451953125</v>
      </c>
    </row>
    <row r="139" spans="1:4" x14ac:dyDescent="0.2">
      <c r="A139">
        <v>133</v>
      </c>
      <c r="B139" s="8">
        <v>-1388.0083</v>
      </c>
      <c r="C139">
        <v>2.84</v>
      </c>
      <c r="D139" s="7">
        <f t="shared" si="2"/>
        <v>-10.84381484375</v>
      </c>
    </row>
    <row r="140" spans="1:4" x14ac:dyDescent="0.2">
      <c r="A140">
        <v>134</v>
      </c>
      <c r="B140" s="8">
        <v>-1387.9249</v>
      </c>
      <c r="C140">
        <v>3.24</v>
      </c>
      <c r="D140" s="7">
        <f t="shared" si="2"/>
        <v>-10.84316328125</v>
      </c>
    </row>
    <row r="141" spans="1:4" x14ac:dyDescent="0.2">
      <c r="A141">
        <v>135</v>
      </c>
      <c r="B141" s="8">
        <v>-1387.8472999999999</v>
      </c>
      <c r="C141">
        <v>3.65</v>
      </c>
      <c r="D141" s="7">
        <f t="shared" si="2"/>
        <v>-10.842557031249999</v>
      </c>
    </row>
    <row r="142" spans="1:4" x14ac:dyDescent="0.2">
      <c r="A142">
        <v>136</v>
      </c>
      <c r="B142" s="8">
        <v>-1387.7736</v>
      </c>
      <c r="C142">
        <v>4.07</v>
      </c>
      <c r="D142" s="7">
        <f t="shared" si="2"/>
        <v>-10.84198125</v>
      </c>
    </row>
    <row r="143" spans="1:4" x14ac:dyDescent="0.2">
      <c r="A143">
        <v>137</v>
      </c>
      <c r="B143" s="8">
        <v>-1387.7028</v>
      </c>
      <c r="C143">
        <v>4.47</v>
      </c>
      <c r="D143" s="7">
        <f t="shared" si="2"/>
        <v>-10.841428125</v>
      </c>
    </row>
    <row r="144" spans="1:4" x14ac:dyDescent="0.2">
      <c r="A144">
        <v>138</v>
      </c>
      <c r="B144" s="8">
        <v>-1387.6332</v>
      </c>
      <c r="C144">
        <v>4.87</v>
      </c>
      <c r="D144" s="7">
        <f t="shared" si="2"/>
        <v>-10.840884375</v>
      </c>
    </row>
    <row r="145" spans="1:4" x14ac:dyDescent="0.2">
      <c r="A145">
        <v>139</v>
      </c>
      <c r="B145" s="8">
        <v>-1387.5623000000001</v>
      </c>
      <c r="C145">
        <v>5.29</v>
      </c>
      <c r="D145" s="7">
        <f t="shared" si="2"/>
        <v>-10.84033046875</v>
      </c>
    </row>
    <row r="146" spans="1:4" x14ac:dyDescent="0.2">
      <c r="A146">
        <v>140</v>
      </c>
      <c r="B146" s="8">
        <v>-1387.489</v>
      </c>
      <c r="C146">
        <v>5.72</v>
      </c>
      <c r="D146" s="7">
        <f t="shared" si="2"/>
        <v>-10.8397578125</v>
      </c>
    </row>
    <row r="147" spans="1:4" x14ac:dyDescent="0.2">
      <c r="A147">
        <v>141</v>
      </c>
      <c r="B147" s="8">
        <v>-1387.4122</v>
      </c>
      <c r="C147">
        <v>6.11</v>
      </c>
      <c r="D147" s="7">
        <f t="shared" si="2"/>
        <v>-10.8391578125</v>
      </c>
    </row>
    <row r="148" spans="1:4" x14ac:dyDescent="0.2">
      <c r="A148">
        <v>142</v>
      </c>
      <c r="B148" s="8">
        <v>-1387.3307</v>
      </c>
      <c r="C148">
        <v>6.53</v>
      </c>
      <c r="D148" s="7">
        <f t="shared" si="2"/>
        <v>-10.83852109375</v>
      </c>
    </row>
    <row r="149" spans="1:4" x14ac:dyDescent="0.2">
      <c r="A149">
        <v>143</v>
      </c>
      <c r="B149" s="8">
        <v>-1387.2437</v>
      </c>
      <c r="C149">
        <v>6.98</v>
      </c>
      <c r="D149" s="7">
        <f t="shared" si="2"/>
        <v>-10.83784140625</v>
      </c>
    </row>
    <row r="150" spans="1:4" x14ac:dyDescent="0.2">
      <c r="A150">
        <v>144</v>
      </c>
      <c r="B150" s="8">
        <v>-1387.1505999999999</v>
      </c>
      <c r="C150">
        <v>7.46</v>
      </c>
      <c r="D150" s="7">
        <f t="shared" si="2"/>
        <v>-10.8371140625</v>
      </c>
    </row>
    <row r="151" spans="1:4" x14ac:dyDescent="0.2">
      <c r="A151">
        <v>145</v>
      </c>
      <c r="B151" s="8">
        <v>-1387.0519999999999</v>
      </c>
      <c r="C151">
        <v>7.98</v>
      </c>
      <c r="D151" s="7">
        <f t="shared" si="2"/>
        <v>-10.836343749999999</v>
      </c>
    </row>
    <row r="152" spans="1:4" x14ac:dyDescent="0.2">
      <c r="A152">
        <v>146</v>
      </c>
      <c r="B152" s="8">
        <v>-1386.9480000000001</v>
      </c>
      <c r="C152">
        <v>8.5299999999999994</v>
      </c>
      <c r="D152" s="7">
        <f t="shared" si="2"/>
        <v>-10.835531250000001</v>
      </c>
    </row>
    <row r="153" spans="1:4" x14ac:dyDescent="0.2">
      <c r="A153">
        <v>147</v>
      </c>
      <c r="B153" s="8">
        <v>-1386.8389999999999</v>
      </c>
      <c r="C153">
        <v>9.09</v>
      </c>
      <c r="D153" s="7">
        <f t="shared" si="2"/>
        <v>-10.8346796875</v>
      </c>
    </row>
    <row r="154" spans="1:4" x14ac:dyDescent="0.2">
      <c r="A154">
        <v>148</v>
      </c>
      <c r="B154" s="8">
        <v>-1386.7262000000001</v>
      </c>
      <c r="C154">
        <v>9.6</v>
      </c>
      <c r="D154" s="7">
        <f t="shared" si="2"/>
        <v>-10.8337984375</v>
      </c>
    </row>
    <row r="155" spans="1:4" x14ac:dyDescent="0.2">
      <c r="A155">
        <v>149</v>
      </c>
      <c r="B155" s="8">
        <v>-1386.6112000000001</v>
      </c>
      <c r="C155">
        <v>10.09</v>
      </c>
      <c r="D155" s="7">
        <f t="shared" si="2"/>
        <v>-10.8329</v>
      </c>
    </row>
    <row r="156" spans="1:4" x14ac:dyDescent="0.2">
      <c r="A156">
        <v>150</v>
      </c>
      <c r="B156" s="8">
        <v>-1386.4956</v>
      </c>
      <c r="C156">
        <v>10.56</v>
      </c>
      <c r="D156" s="7">
        <f t="shared" si="2"/>
        <v>-10.831996875</v>
      </c>
    </row>
    <row r="157" spans="1:4" x14ac:dyDescent="0.2">
      <c r="A157">
        <v>151</v>
      </c>
      <c r="B157" s="8">
        <v>-1386.3818000000001</v>
      </c>
      <c r="C157">
        <v>11.01</v>
      </c>
      <c r="D157" s="7">
        <f t="shared" si="2"/>
        <v>-10.831107812500001</v>
      </c>
    </row>
    <row r="158" spans="1:4" x14ac:dyDescent="0.2">
      <c r="A158">
        <v>152</v>
      </c>
      <c r="B158" s="8">
        <v>-1386.2715000000001</v>
      </c>
      <c r="C158">
        <v>11.49</v>
      </c>
      <c r="D158" s="7">
        <f t="shared" si="2"/>
        <v>-10.83024609375</v>
      </c>
    </row>
    <row r="159" spans="1:4" x14ac:dyDescent="0.2">
      <c r="A159">
        <v>153</v>
      </c>
      <c r="B159" s="8">
        <v>-1386.1668999999999</v>
      </c>
      <c r="C159">
        <v>11.97</v>
      </c>
      <c r="D159" s="7">
        <f t="shared" si="2"/>
        <v>-10.82942890625</v>
      </c>
    </row>
    <row r="160" spans="1:4" x14ac:dyDescent="0.2">
      <c r="A160">
        <v>154</v>
      </c>
      <c r="B160" s="8">
        <v>-1386.0697</v>
      </c>
      <c r="C160">
        <v>12.46</v>
      </c>
      <c r="D160" s="7">
        <f t="shared" si="2"/>
        <v>-10.82866953125</v>
      </c>
    </row>
    <row r="161" spans="1:4" x14ac:dyDescent="0.2">
      <c r="A161">
        <v>155</v>
      </c>
      <c r="B161" s="8">
        <v>-1385.9819</v>
      </c>
      <c r="C161">
        <v>12.87</v>
      </c>
      <c r="D161" s="7">
        <f t="shared" si="2"/>
        <v>-10.82798359375</v>
      </c>
    </row>
    <row r="162" spans="1:4" x14ac:dyDescent="0.2">
      <c r="A162">
        <v>156</v>
      </c>
      <c r="B162" s="8">
        <v>-1385.904</v>
      </c>
      <c r="C162">
        <v>13.25</v>
      </c>
      <c r="D162" s="7">
        <f t="shared" si="2"/>
        <v>-10.827375</v>
      </c>
    </row>
    <row r="163" spans="1:4" x14ac:dyDescent="0.2">
      <c r="A163">
        <v>157</v>
      </c>
      <c r="B163" s="8">
        <v>-1385.8361</v>
      </c>
      <c r="C163">
        <v>13.5</v>
      </c>
      <c r="D163" s="7">
        <f t="shared" si="2"/>
        <v>-10.82684453125</v>
      </c>
    </row>
    <row r="164" spans="1:4" x14ac:dyDescent="0.2">
      <c r="A164">
        <v>158</v>
      </c>
      <c r="B164" s="8">
        <v>-1385.7778000000001</v>
      </c>
      <c r="C164">
        <v>13.71</v>
      </c>
      <c r="D164" s="7">
        <f t="shared" si="2"/>
        <v>-10.826389062500001</v>
      </c>
    </row>
    <row r="165" spans="1:4" x14ac:dyDescent="0.2">
      <c r="A165">
        <v>159</v>
      </c>
      <c r="B165" s="8">
        <v>-1385.7282</v>
      </c>
      <c r="C165">
        <v>13.89</v>
      </c>
      <c r="D165" s="7">
        <f t="shared" si="2"/>
        <v>-10.8260015625</v>
      </c>
    </row>
    <row r="166" spans="1:4" x14ac:dyDescent="0.2">
      <c r="A166">
        <v>160</v>
      </c>
      <c r="B166" s="8">
        <v>-1385.6849</v>
      </c>
      <c r="C166">
        <v>14.08</v>
      </c>
      <c r="D166" s="7">
        <f t="shared" si="2"/>
        <v>-10.82566328125</v>
      </c>
    </row>
    <row r="167" spans="1:4" x14ac:dyDescent="0.2">
      <c r="A167">
        <v>161</v>
      </c>
      <c r="B167" s="8">
        <v>-1385.6455000000001</v>
      </c>
      <c r="C167">
        <v>14.26</v>
      </c>
      <c r="D167" s="7">
        <f t="shared" si="2"/>
        <v>-10.825355468750001</v>
      </c>
    </row>
    <row r="168" spans="1:4" x14ac:dyDescent="0.2">
      <c r="A168">
        <v>162</v>
      </c>
      <c r="B168" s="8">
        <v>-1385.6074000000001</v>
      </c>
      <c r="C168">
        <v>14.45</v>
      </c>
      <c r="D168" s="7">
        <f t="shared" si="2"/>
        <v>-10.825057812500001</v>
      </c>
    </row>
    <row r="169" spans="1:4" x14ac:dyDescent="0.2">
      <c r="A169">
        <v>163</v>
      </c>
      <c r="B169" s="8">
        <v>-1385.5685000000001</v>
      </c>
      <c r="C169">
        <v>14.57</v>
      </c>
      <c r="D169" s="7">
        <f t="shared" si="2"/>
        <v>-10.824753906250001</v>
      </c>
    </row>
    <row r="170" spans="1:4" x14ac:dyDescent="0.2">
      <c r="A170">
        <v>164</v>
      </c>
      <c r="B170" s="8">
        <v>-1385.5260000000001</v>
      </c>
      <c r="C170">
        <v>14.65</v>
      </c>
      <c r="D170" s="7">
        <f t="shared" si="2"/>
        <v>-10.824421875000001</v>
      </c>
    </row>
    <row r="171" spans="1:4" x14ac:dyDescent="0.2">
      <c r="A171">
        <v>165</v>
      </c>
      <c r="B171" s="8">
        <v>-1385.4784999999999</v>
      </c>
      <c r="C171">
        <v>14.7</v>
      </c>
      <c r="D171" s="7">
        <f t="shared" si="2"/>
        <v>-10.82405078125</v>
      </c>
    </row>
    <row r="172" spans="1:4" x14ac:dyDescent="0.2">
      <c r="A172">
        <v>166</v>
      </c>
      <c r="B172" s="8">
        <v>-1385.4251999999999</v>
      </c>
      <c r="C172">
        <v>14.76</v>
      </c>
      <c r="D172" s="7">
        <f t="shared" si="2"/>
        <v>-10.823634374999999</v>
      </c>
    </row>
    <row r="173" spans="1:4" x14ac:dyDescent="0.2">
      <c r="A173">
        <v>167</v>
      </c>
      <c r="B173" s="8">
        <v>-1385.3664000000001</v>
      </c>
      <c r="C173">
        <v>14.8</v>
      </c>
      <c r="D173" s="7">
        <f t="shared" si="2"/>
        <v>-10.823175000000001</v>
      </c>
    </row>
    <row r="174" spans="1:4" x14ac:dyDescent="0.2">
      <c r="A174">
        <v>168</v>
      </c>
      <c r="B174" s="8">
        <v>-1385.3032000000001</v>
      </c>
      <c r="C174">
        <v>14.85</v>
      </c>
      <c r="D174" s="7">
        <f t="shared" si="2"/>
        <v>-10.82268125</v>
      </c>
    </row>
    <row r="175" spans="1:4" x14ac:dyDescent="0.2">
      <c r="A175">
        <v>169</v>
      </c>
      <c r="B175" s="8">
        <v>-1385.2374</v>
      </c>
      <c r="C175">
        <v>14.89</v>
      </c>
      <c r="D175" s="7">
        <f t="shared" si="2"/>
        <v>-10.8221671875</v>
      </c>
    </row>
    <row r="176" spans="1:4" x14ac:dyDescent="0.2">
      <c r="A176">
        <v>170</v>
      </c>
      <c r="B176" s="8">
        <v>-1385.1708000000001</v>
      </c>
      <c r="C176">
        <v>14.95</v>
      </c>
      <c r="D176" s="7">
        <f t="shared" si="2"/>
        <v>-10.821646875000001</v>
      </c>
    </row>
    <row r="177" spans="1:4" x14ac:dyDescent="0.2">
      <c r="A177">
        <v>171</v>
      </c>
      <c r="B177" s="8">
        <v>-1385.1065000000001</v>
      </c>
      <c r="C177">
        <v>15</v>
      </c>
      <c r="D177" s="7">
        <f t="shared" si="2"/>
        <v>-10.821144531250001</v>
      </c>
    </row>
    <row r="178" spans="1:4" x14ac:dyDescent="0.2">
      <c r="A178">
        <v>172</v>
      </c>
      <c r="B178" s="8">
        <v>-1385.0467000000001</v>
      </c>
      <c r="C178">
        <v>15.05</v>
      </c>
      <c r="D178" s="7">
        <f t="shared" si="2"/>
        <v>-10.820677343750001</v>
      </c>
    </row>
    <row r="179" spans="1:4" x14ac:dyDescent="0.2">
      <c r="A179">
        <v>173</v>
      </c>
      <c r="B179" s="8">
        <v>-1384.9945</v>
      </c>
      <c r="C179">
        <v>15.05</v>
      </c>
      <c r="D179" s="7">
        <f t="shared" si="2"/>
        <v>-10.82026953125</v>
      </c>
    </row>
    <row r="180" spans="1:4" x14ac:dyDescent="0.2">
      <c r="A180">
        <v>174</v>
      </c>
      <c r="B180" s="8">
        <v>-1384.9522999999999</v>
      </c>
      <c r="C180">
        <v>15.06</v>
      </c>
      <c r="D180" s="7">
        <f t="shared" si="2"/>
        <v>-10.819939843749999</v>
      </c>
    </row>
    <row r="181" spans="1:4" x14ac:dyDescent="0.2">
      <c r="A181">
        <v>175</v>
      </c>
      <c r="B181" s="8">
        <v>-1384.923</v>
      </c>
      <c r="C181">
        <v>15</v>
      </c>
      <c r="D181" s="7">
        <f t="shared" si="2"/>
        <v>-10.8197109375</v>
      </c>
    </row>
    <row r="182" spans="1:4" x14ac:dyDescent="0.2">
      <c r="A182">
        <v>176</v>
      </c>
      <c r="B182" s="8">
        <v>-1384.9087</v>
      </c>
      <c r="C182">
        <v>14.91</v>
      </c>
      <c r="D182" s="7">
        <f t="shared" si="2"/>
        <v>-10.81959921875</v>
      </c>
    </row>
    <row r="183" spans="1:4" x14ac:dyDescent="0.2">
      <c r="A183">
        <v>177</v>
      </c>
      <c r="B183" s="8">
        <v>-1384.9103</v>
      </c>
      <c r="C183">
        <v>14.83</v>
      </c>
      <c r="D183" s="7">
        <f t="shared" si="2"/>
        <v>-10.81961171875</v>
      </c>
    </row>
    <row r="184" spans="1:4" x14ac:dyDescent="0.2">
      <c r="A184">
        <v>178</v>
      </c>
      <c r="B184" s="8">
        <v>-1384.9291000000001</v>
      </c>
      <c r="C184">
        <v>14.73</v>
      </c>
      <c r="D184" s="7">
        <f t="shared" si="2"/>
        <v>-10.81975859375</v>
      </c>
    </row>
    <row r="185" spans="1:4" x14ac:dyDescent="0.2">
      <c r="A185">
        <v>179</v>
      </c>
      <c r="B185" s="8">
        <v>-1384.9659999999999</v>
      </c>
      <c r="C185">
        <v>14.6</v>
      </c>
      <c r="D185" s="7">
        <f t="shared" si="2"/>
        <v>-10.820046874999999</v>
      </c>
    </row>
    <row r="186" spans="1:4" x14ac:dyDescent="0.2">
      <c r="A186">
        <v>180</v>
      </c>
      <c r="B186" s="8">
        <v>-1385.0213000000001</v>
      </c>
      <c r="C186">
        <v>14.38</v>
      </c>
      <c r="D186" s="7">
        <f t="shared" si="2"/>
        <v>-10.820478906250001</v>
      </c>
    </row>
    <row r="187" spans="1:4" x14ac:dyDescent="0.2">
      <c r="A187">
        <v>181</v>
      </c>
      <c r="B187" s="8">
        <v>-1385.0945999999999</v>
      </c>
      <c r="C187">
        <v>14.18</v>
      </c>
      <c r="D187" s="7">
        <f t="shared" si="2"/>
        <v>-10.821051562499999</v>
      </c>
    </row>
    <row r="188" spans="1:4" x14ac:dyDescent="0.2">
      <c r="A188">
        <v>182</v>
      </c>
      <c r="B188" s="8">
        <v>-1385.1859999999999</v>
      </c>
      <c r="C188">
        <v>13.91</v>
      </c>
      <c r="D188" s="7">
        <f t="shared" si="2"/>
        <v>-10.821765624999999</v>
      </c>
    </row>
    <row r="189" spans="1:4" x14ac:dyDescent="0.2">
      <c r="A189">
        <v>183</v>
      </c>
      <c r="B189" s="8">
        <v>-1385.2947999999999</v>
      </c>
      <c r="C189">
        <v>13.63</v>
      </c>
      <c r="D189" s="7">
        <f t="shared" si="2"/>
        <v>-10.822615624999999</v>
      </c>
    </row>
    <row r="190" spans="1:4" x14ac:dyDescent="0.2">
      <c r="A190">
        <v>184</v>
      </c>
      <c r="B190" s="8">
        <v>-1385.4201</v>
      </c>
      <c r="C190">
        <v>13.29</v>
      </c>
      <c r="D190" s="7">
        <f t="shared" si="2"/>
        <v>-10.82359453125</v>
      </c>
    </row>
    <row r="191" spans="1:4" x14ac:dyDescent="0.2">
      <c r="A191">
        <v>185</v>
      </c>
      <c r="B191" s="8">
        <v>-1385.5609999999999</v>
      </c>
      <c r="C191">
        <v>12.93</v>
      </c>
      <c r="D191" s="7">
        <f t="shared" si="2"/>
        <v>-10.824695312499999</v>
      </c>
    </row>
    <row r="192" spans="1:4" x14ac:dyDescent="0.2">
      <c r="A192">
        <v>186</v>
      </c>
      <c r="B192" s="8">
        <v>-1385.7162000000001</v>
      </c>
      <c r="C192">
        <v>12.54</v>
      </c>
      <c r="D192" s="7">
        <f t="shared" si="2"/>
        <v>-10.825907812500001</v>
      </c>
    </row>
    <row r="193" spans="1:4" x14ac:dyDescent="0.2">
      <c r="A193">
        <v>187</v>
      </c>
      <c r="B193" s="8">
        <v>-1385.8841</v>
      </c>
      <c r="C193">
        <v>12.13</v>
      </c>
      <c r="D193" s="7">
        <f t="shared" si="2"/>
        <v>-10.82721953125</v>
      </c>
    </row>
    <row r="194" spans="1:4" x14ac:dyDescent="0.2">
      <c r="A194">
        <v>188</v>
      </c>
      <c r="B194" s="8">
        <v>-1386.0637999999999</v>
      </c>
      <c r="C194">
        <v>11.71</v>
      </c>
      <c r="D194" s="7">
        <f t="shared" si="2"/>
        <v>-10.828623437499999</v>
      </c>
    </row>
    <row r="195" spans="1:4" x14ac:dyDescent="0.2">
      <c r="A195">
        <v>189</v>
      </c>
      <c r="B195" s="8">
        <v>-1386.2534000000001</v>
      </c>
      <c r="C195">
        <v>11.23</v>
      </c>
      <c r="D195" s="7">
        <f t="shared" si="2"/>
        <v>-10.8301046875</v>
      </c>
    </row>
    <row r="196" spans="1:4" x14ac:dyDescent="0.2">
      <c r="A196">
        <v>190</v>
      </c>
      <c r="B196" s="8">
        <v>-1386.451</v>
      </c>
      <c r="C196">
        <v>10.72</v>
      </c>
      <c r="D196" s="7">
        <f t="shared" si="2"/>
        <v>-10.8316484375</v>
      </c>
    </row>
    <row r="197" spans="1:4" x14ac:dyDescent="0.2">
      <c r="A197">
        <v>191</v>
      </c>
      <c r="B197" s="8">
        <v>-1386.6545000000001</v>
      </c>
      <c r="C197">
        <v>10.23</v>
      </c>
      <c r="D197" s="7">
        <f t="shared" si="2"/>
        <v>-10.833238281250001</v>
      </c>
    </row>
    <row r="198" spans="1:4" x14ac:dyDescent="0.2">
      <c r="A198">
        <v>192</v>
      </c>
      <c r="B198" s="8">
        <v>-1386.8622</v>
      </c>
      <c r="C198">
        <v>9.7100000000000009</v>
      </c>
      <c r="D198" s="7">
        <f t="shared" si="2"/>
        <v>-10.8348609375</v>
      </c>
    </row>
    <row r="199" spans="1:4" x14ac:dyDescent="0.2">
      <c r="A199">
        <v>193</v>
      </c>
      <c r="B199" s="8">
        <v>-1387.0724</v>
      </c>
      <c r="C199">
        <v>9.18</v>
      </c>
      <c r="D199" s="7">
        <f t="shared" si="2"/>
        <v>-10.836503125</v>
      </c>
    </row>
    <row r="200" spans="1:4" x14ac:dyDescent="0.2">
      <c r="A200">
        <v>194</v>
      </c>
      <c r="B200" s="8">
        <v>-1387.2832000000001</v>
      </c>
      <c r="C200">
        <v>8.6199999999999992</v>
      </c>
      <c r="D200" s="7">
        <f t="shared" ref="D200:D263" si="3">B200/128</f>
        <v>-10.838150000000001</v>
      </c>
    </row>
    <row r="201" spans="1:4" x14ac:dyDescent="0.2">
      <c r="A201">
        <v>195</v>
      </c>
      <c r="B201" s="8">
        <v>-1387.4930999999999</v>
      </c>
      <c r="C201">
        <v>8.09</v>
      </c>
      <c r="D201" s="7">
        <f t="shared" si="3"/>
        <v>-10.839789843749999</v>
      </c>
    </row>
    <row r="202" spans="1:4" x14ac:dyDescent="0.2">
      <c r="A202">
        <v>196</v>
      </c>
      <c r="B202" s="8">
        <v>-1387.7007000000001</v>
      </c>
      <c r="C202">
        <v>7.53</v>
      </c>
      <c r="D202" s="7">
        <f t="shared" si="3"/>
        <v>-10.841411718750001</v>
      </c>
    </row>
    <row r="203" spans="1:4" x14ac:dyDescent="0.2">
      <c r="A203">
        <v>197</v>
      </c>
      <c r="B203" s="8">
        <v>-1387.9047</v>
      </c>
      <c r="C203">
        <v>6.97</v>
      </c>
      <c r="D203" s="7">
        <f t="shared" si="3"/>
        <v>-10.84300546875</v>
      </c>
    </row>
    <row r="204" spans="1:4" x14ac:dyDescent="0.2">
      <c r="A204">
        <v>198</v>
      </c>
      <c r="B204" s="8">
        <v>-1388.1039000000001</v>
      </c>
      <c r="C204">
        <v>6.39</v>
      </c>
      <c r="D204" s="7">
        <f t="shared" si="3"/>
        <v>-10.844561718750001</v>
      </c>
    </row>
    <row r="205" spans="1:4" x14ac:dyDescent="0.2">
      <c r="A205">
        <v>199</v>
      </c>
      <c r="B205" s="8">
        <v>-1388.2979</v>
      </c>
      <c r="C205">
        <v>5.82</v>
      </c>
      <c r="D205" s="7">
        <f t="shared" si="3"/>
        <v>-10.84607734375</v>
      </c>
    </row>
    <row r="206" spans="1:4" x14ac:dyDescent="0.2">
      <c r="A206">
        <v>200</v>
      </c>
      <c r="B206" s="8">
        <v>-1388.4864</v>
      </c>
      <c r="C206">
        <v>5.23</v>
      </c>
      <c r="D206" s="7">
        <f t="shared" si="3"/>
        <v>-10.84755</v>
      </c>
    </row>
    <row r="207" spans="1:4" x14ac:dyDescent="0.2">
      <c r="A207">
        <v>201</v>
      </c>
      <c r="B207" s="8">
        <v>-1388.6694</v>
      </c>
      <c r="C207">
        <v>4.6900000000000004</v>
      </c>
      <c r="D207" s="7">
        <f t="shared" si="3"/>
        <v>-10.8489796875</v>
      </c>
    </row>
    <row r="208" spans="1:4" x14ac:dyDescent="0.2">
      <c r="A208">
        <v>202</v>
      </c>
      <c r="B208" s="8">
        <v>-1388.8472999999999</v>
      </c>
      <c r="C208">
        <v>4.12</v>
      </c>
      <c r="D208" s="7">
        <f t="shared" si="3"/>
        <v>-10.850369531249999</v>
      </c>
    </row>
    <row r="209" spans="1:4" x14ac:dyDescent="0.2">
      <c r="A209">
        <v>203</v>
      </c>
      <c r="B209" s="8">
        <v>-1389.0201999999999</v>
      </c>
      <c r="C209">
        <v>3.57</v>
      </c>
      <c r="D209" s="7">
        <f t="shared" si="3"/>
        <v>-10.851720312499999</v>
      </c>
    </row>
    <row r="210" spans="1:4" x14ac:dyDescent="0.2">
      <c r="A210">
        <v>204</v>
      </c>
      <c r="B210" s="8">
        <v>-1389.1884</v>
      </c>
      <c r="C210">
        <v>3.06</v>
      </c>
      <c r="D210" s="7">
        <f t="shared" si="3"/>
        <v>-10.853034375</v>
      </c>
    </row>
    <row r="211" spans="1:4" x14ac:dyDescent="0.2">
      <c r="A211">
        <v>205</v>
      </c>
      <c r="B211" s="8">
        <v>-1389.3525</v>
      </c>
      <c r="C211">
        <v>2.54</v>
      </c>
      <c r="D211" s="7">
        <f t="shared" si="3"/>
        <v>-10.85431640625</v>
      </c>
    </row>
    <row r="212" spans="1:4" x14ac:dyDescent="0.2">
      <c r="A212">
        <v>206</v>
      </c>
      <c r="B212" s="8">
        <v>-1389.5130999999999</v>
      </c>
      <c r="C212">
        <v>2.0099999999999998</v>
      </c>
      <c r="D212" s="7">
        <f t="shared" si="3"/>
        <v>-10.855571093749999</v>
      </c>
    </row>
    <row r="213" spans="1:4" x14ac:dyDescent="0.2">
      <c r="A213">
        <v>207</v>
      </c>
      <c r="B213" s="8">
        <v>-1389.6705999999999</v>
      </c>
      <c r="C213">
        <v>1.5</v>
      </c>
      <c r="D213" s="7">
        <f t="shared" si="3"/>
        <v>-10.856801562499999</v>
      </c>
    </row>
    <row r="214" spans="1:4" x14ac:dyDescent="0.2">
      <c r="A214">
        <v>208</v>
      </c>
      <c r="B214" s="8">
        <v>-1389.825</v>
      </c>
      <c r="C214">
        <v>1.03</v>
      </c>
      <c r="D214" s="7">
        <f t="shared" si="3"/>
        <v>-10.8580078125</v>
      </c>
    </row>
    <row r="215" spans="1:4" x14ac:dyDescent="0.2">
      <c r="A215">
        <v>209</v>
      </c>
      <c r="B215" s="8">
        <v>-1389.9765</v>
      </c>
      <c r="C215">
        <v>0.52</v>
      </c>
      <c r="D215" s="7">
        <f t="shared" si="3"/>
        <v>-10.85919140625</v>
      </c>
    </row>
    <row r="216" spans="1:4" x14ac:dyDescent="0.2">
      <c r="A216">
        <v>210</v>
      </c>
      <c r="B216" s="8">
        <v>-1390.1256000000001</v>
      </c>
      <c r="C216">
        <v>0.03</v>
      </c>
      <c r="D216" s="7">
        <f t="shared" si="3"/>
        <v>-10.860356250000001</v>
      </c>
    </row>
    <row r="217" spans="1:4" x14ac:dyDescent="0.2">
      <c r="A217">
        <v>211</v>
      </c>
      <c r="B217" s="8">
        <v>-1390.2714000000001</v>
      </c>
      <c r="C217">
        <v>-0.44</v>
      </c>
      <c r="D217" s="7">
        <f t="shared" si="3"/>
        <v>-10.861495312500001</v>
      </c>
    </row>
    <row r="218" spans="1:4" x14ac:dyDescent="0.2">
      <c r="A218">
        <v>212</v>
      </c>
      <c r="B218" s="8">
        <v>-1390.4132</v>
      </c>
      <c r="C218">
        <v>-0.88</v>
      </c>
      <c r="D218" s="7">
        <f t="shared" si="3"/>
        <v>-10.862603125</v>
      </c>
    </row>
    <row r="219" spans="1:4" x14ac:dyDescent="0.2">
      <c r="A219">
        <v>213</v>
      </c>
      <c r="B219" s="8">
        <v>-1390.5510999999999</v>
      </c>
      <c r="C219">
        <v>-1.3</v>
      </c>
      <c r="D219" s="7">
        <f t="shared" si="3"/>
        <v>-10.863680468749999</v>
      </c>
    </row>
    <row r="220" spans="1:4" x14ac:dyDescent="0.2">
      <c r="A220">
        <v>214</v>
      </c>
      <c r="B220" s="8">
        <v>-1390.6847</v>
      </c>
      <c r="C220">
        <v>-1.71</v>
      </c>
      <c r="D220" s="7">
        <f t="shared" si="3"/>
        <v>-10.86472421875</v>
      </c>
    </row>
    <row r="221" spans="1:4" x14ac:dyDescent="0.2">
      <c r="A221">
        <v>215</v>
      </c>
      <c r="B221" s="8">
        <v>-1390.8136</v>
      </c>
      <c r="C221">
        <v>-2.1</v>
      </c>
      <c r="D221" s="7">
        <f t="shared" si="3"/>
        <v>-10.86573125</v>
      </c>
    </row>
    <row r="222" spans="1:4" x14ac:dyDescent="0.2">
      <c r="A222">
        <v>216</v>
      </c>
      <c r="B222" s="8">
        <v>-1390.9374</v>
      </c>
      <c r="C222">
        <v>-2.4700000000000002</v>
      </c>
      <c r="D222" s="7">
        <f t="shared" si="3"/>
        <v>-10.8666984375</v>
      </c>
    </row>
    <row r="223" spans="1:4" x14ac:dyDescent="0.2">
      <c r="A223">
        <v>217</v>
      </c>
      <c r="B223" s="8">
        <v>-1391.0546999999999</v>
      </c>
      <c r="C223">
        <v>-2.83</v>
      </c>
      <c r="D223" s="7">
        <f t="shared" si="3"/>
        <v>-10.867614843749999</v>
      </c>
    </row>
    <row r="224" spans="1:4" x14ac:dyDescent="0.2">
      <c r="A224">
        <v>218</v>
      </c>
      <c r="B224" s="8">
        <v>-1391.1652999999999</v>
      </c>
      <c r="C224">
        <v>-3.18</v>
      </c>
      <c r="D224" s="7">
        <f t="shared" si="3"/>
        <v>-10.868478906249999</v>
      </c>
    </row>
    <row r="225" spans="1:4" x14ac:dyDescent="0.2">
      <c r="A225">
        <v>219</v>
      </c>
      <c r="B225" s="8">
        <v>-1391.2684999999999</v>
      </c>
      <c r="C225">
        <v>-3.46</v>
      </c>
      <c r="D225" s="7">
        <f t="shared" si="3"/>
        <v>-10.869285156249999</v>
      </c>
    </row>
    <row r="226" spans="1:4" x14ac:dyDescent="0.2">
      <c r="A226">
        <v>220</v>
      </c>
      <c r="B226" s="8">
        <v>-1391.3635999999999</v>
      </c>
      <c r="C226">
        <v>-3.72</v>
      </c>
      <c r="D226" s="7">
        <f t="shared" si="3"/>
        <v>-10.870028124999999</v>
      </c>
    </row>
    <row r="227" spans="1:4" x14ac:dyDescent="0.2">
      <c r="A227">
        <v>221</v>
      </c>
      <c r="B227" s="8">
        <v>-1391.4495999999999</v>
      </c>
      <c r="C227">
        <v>-3.94</v>
      </c>
      <c r="D227" s="7">
        <f t="shared" si="3"/>
        <v>-10.870699999999999</v>
      </c>
    </row>
    <row r="228" spans="1:4" x14ac:dyDescent="0.2">
      <c r="A228">
        <v>222</v>
      </c>
      <c r="B228" s="8">
        <v>-1391.5262</v>
      </c>
      <c r="C228">
        <v>-4.12</v>
      </c>
      <c r="D228" s="7">
        <f t="shared" si="3"/>
        <v>-10.8712984375</v>
      </c>
    </row>
    <row r="229" spans="1:4" x14ac:dyDescent="0.2">
      <c r="A229">
        <v>223</v>
      </c>
      <c r="B229" s="8">
        <v>-1391.5925999999999</v>
      </c>
      <c r="C229">
        <v>-4.28</v>
      </c>
      <c r="D229" s="7">
        <f t="shared" si="3"/>
        <v>-10.8718171875</v>
      </c>
    </row>
    <row r="230" spans="1:4" x14ac:dyDescent="0.2">
      <c r="A230">
        <v>224</v>
      </c>
      <c r="B230" s="8">
        <v>-1391.6481000000001</v>
      </c>
      <c r="C230">
        <v>-4.41</v>
      </c>
      <c r="D230" s="7">
        <f t="shared" si="3"/>
        <v>-10.872250781250001</v>
      </c>
    </row>
    <row r="231" spans="1:4" x14ac:dyDescent="0.2">
      <c r="A231">
        <v>225</v>
      </c>
      <c r="B231" s="8">
        <v>-1391.6918000000001</v>
      </c>
      <c r="C231">
        <v>-4.49</v>
      </c>
      <c r="D231" s="7">
        <f t="shared" si="3"/>
        <v>-10.8725921875</v>
      </c>
    </row>
    <row r="232" spans="1:4" x14ac:dyDescent="0.2">
      <c r="A232">
        <v>226</v>
      </c>
      <c r="B232" s="8">
        <v>-1391.7228</v>
      </c>
      <c r="C232">
        <v>-4.53</v>
      </c>
      <c r="D232" s="7">
        <f t="shared" si="3"/>
        <v>-10.872834375</v>
      </c>
    </row>
    <row r="233" spans="1:4" x14ac:dyDescent="0.2">
      <c r="A233">
        <v>227</v>
      </c>
      <c r="B233" s="8">
        <v>-1391.7399</v>
      </c>
      <c r="C233">
        <v>-4.53</v>
      </c>
      <c r="D233" s="7">
        <f t="shared" si="3"/>
        <v>-10.87296796875</v>
      </c>
    </row>
    <row r="234" spans="1:4" x14ac:dyDescent="0.2">
      <c r="A234">
        <v>228</v>
      </c>
      <c r="B234" s="8">
        <v>-1391.7430999999999</v>
      </c>
      <c r="C234">
        <v>-4.47</v>
      </c>
      <c r="D234" s="7">
        <f t="shared" si="3"/>
        <v>-10.872992968749999</v>
      </c>
    </row>
    <row r="235" spans="1:4" x14ac:dyDescent="0.2">
      <c r="A235">
        <v>229</v>
      </c>
      <c r="B235" s="8">
        <v>-1391.7317</v>
      </c>
      <c r="C235">
        <v>-4.38</v>
      </c>
      <c r="D235" s="7">
        <f t="shared" si="3"/>
        <v>-10.87290390625</v>
      </c>
    </row>
    <row r="236" spans="1:4" x14ac:dyDescent="0.2">
      <c r="A236">
        <v>230</v>
      </c>
      <c r="B236" s="8">
        <v>-1391.7054000000001</v>
      </c>
      <c r="C236">
        <v>-4.2300000000000004</v>
      </c>
      <c r="D236" s="7">
        <f t="shared" si="3"/>
        <v>-10.8726984375</v>
      </c>
    </row>
    <row r="237" spans="1:4" x14ac:dyDescent="0.2">
      <c r="A237">
        <v>231</v>
      </c>
      <c r="B237" s="8">
        <v>-1391.6643999999999</v>
      </c>
      <c r="C237">
        <v>-4.07</v>
      </c>
      <c r="D237" s="7">
        <f t="shared" si="3"/>
        <v>-10.872378124999999</v>
      </c>
    </row>
    <row r="238" spans="1:4" x14ac:dyDescent="0.2">
      <c r="A238">
        <v>232</v>
      </c>
      <c r="B238" s="8">
        <v>-1391.6090999999999</v>
      </c>
      <c r="C238">
        <v>-3.87</v>
      </c>
      <c r="D238" s="7">
        <f t="shared" si="3"/>
        <v>-10.871946093749999</v>
      </c>
    </row>
    <row r="239" spans="1:4" x14ac:dyDescent="0.2">
      <c r="A239">
        <v>233</v>
      </c>
      <c r="B239" s="8">
        <v>-1391.5404000000001</v>
      </c>
      <c r="C239">
        <v>-3.61</v>
      </c>
      <c r="D239" s="7">
        <f t="shared" si="3"/>
        <v>-10.871409375000001</v>
      </c>
    </row>
    <row r="240" spans="1:4" x14ac:dyDescent="0.2">
      <c r="A240">
        <v>234</v>
      </c>
      <c r="B240" s="8">
        <v>-1391.4588000000001</v>
      </c>
      <c r="C240">
        <v>-3.34</v>
      </c>
      <c r="D240" s="7">
        <f t="shared" si="3"/>
        <v>-10.870771875000001</v>
      </c>
    </row>
    <row r="241" spans="1:4" x14ac:dyDescent="0.2">
      <c r="A241">
        <v>235</v>
      </c>
      <c r="B241" s="8">
        <v>-1391.3662999999999</v>
      </c>
      <c r="C241">
        <v>-3.05</v>
      </c>
      <c r="D241" s="7">
        <f t="shared" si="3"/>
        <v>-10.870049218749999</v>
      </c>
    </row>
    <row r="242" spans="1:4" x14ac:dyDescent="0.2">
      <c r="A242">
        <v>236</v>
      </c>
      <c r="B242" s="8">
        <v>-1391.2655</v>
      </c>
      <c r="C242">
        <v>-2.76</v>
      </c>
      <c r="D242" s="7">
        <f t="shared" si="3"/>
        <v>-10.86926171875</v>
      </c>
    </row>
    <row r="243" spans="1:4" x14ac:dyDescent="0.2">
      <c r="A243">
        <v>237</v>
      </c>
      <c r="B243" s="8">
        <v>-1391.1584</v>
      </c>
      <c r="C243">
        <v>-2.4500000000000002</v>
      </c>
      <c r="D243" s="7">
        <f t="shared" si="3"/>
        <v>-10.868425</v>
      </c>
    </row>
    <row r="244" spans="1:4" x14ac:dyDescent="0.2">
      <c r="A244">
        <v>238</v>
      </c>
      <c r="B244" s="8">
        <v>-1391.0469000000001</v>
      </c>
      <c r="C244">
        <v>-2.13</v>
      </c>
      <c r="D244" s="7">
        <f t="shared" si="3"/>
        <v>-10.86755390625</v>
      </c>
    </row>
    <row r="245" spans="1:4" x14ac:dyDescent="0.2">
      <c r="A245">
        <v>239</v>
      </c>
      <c r="B245" s="8">
        <v>-1390.9341999999999</v>
      </c>
      <c r="C245">
        <v>-1.83</v>
      </c>
      <c r="D245" s="7">
        <f t="shared" si="3"/>
        <v>-10.866673437499999</v>
      </c>
    </row>
    <row r="246" spans="1:4" x14ac:dyDescent="0.2">
      <c r="A246">
        <v>240</v>
      </c>
      <c r="B246" s="8">
        <v>-1390.8231000000001</v>
      </c>
      <c r="C246">
        <v>-1.54</v>
      </c>
      <c r="D246" s="7">
        <f t="shared" si="3"/>
        <v>-10.865805468750001</v>
      </c>
    </row>
    <row r="247" spans="1:4" x14ac:dyDescent="0.2">
      <c r="A247">
        <v>241</v>
      </c>
      <c r="B247" s="8">
        <v>-1390.7168999999999</v>
      </c>
      <c r="C247">
        <v>-1.27</v>
      </c>
      <c r="D247" s="7">
        <f t="shared" si="3"/>
        <v>-10.864975781249999</v>
      </c>
    </row>
    <row r="248" spans="1:4" x14ac:dyDescent="0.2">
      <c r="A248">
        <v>242</v>
      </c>
      <c r="B248" s="8">
        <v>-1390.6185</v>
      </c>
      <c r="C248">
        <v>-1</v>
      </c>
      <c r="D248" s="7">
        <f t="shared" si="3"/>
        <v>-10.86420703125</v>
      </c>
    </row>
    <row r="249" spans="1:4" x14ac:dyDescent="0.2">
      <c r="A249">
        <v>243</v>
      </c>
      <c r="B249" s="8">
        <v>-1390.5298</v>
      </c>
      <c r="C249">
        <v>-0.78</v>
      </c>
      <c r="D249" s="7">
        <f t="shared" si="3"/>
        <v>-10.8635140625</v>
      </c>
    </row>
    <row r="250" spans="1:4" x14ac:dyDescent="0.2">
      <c r="A250">
        <v>244</v>
      </c>
      <c r="B250" s="8">
        <v>-1390.4537</v>
      </c>
      <c r="C250">
        <v>-0.4</v>
      </c>
      <c r="D250" s="7">
        <f t="shared" si="3"/>
        <v>-10.86291953125</v>
      </c>
    </row>
    <row r="251" spans="1:4" x14ac:dyDescent="0.2">
      <c r="A251">
        <v>245</v>
      </c>
      <c r="B251" s="8">
        <v>-1390.3918000000001</v>
      </c>
      <c r="C251">
        <v>-0.14000000000000001</v>
      </c>
      <c r="D251" s="7">
        <f t="shared" si="3"/>
        <v>-10.862435937500001</v>
      </c>
    </row>
    <row r="252" spans="1:4" x14ac:dyDescent="0.2">
      <c r="A252">
        <v>246</v>
      </c>
      <c r="B252" s="8">
        <v>-1390.3449000000001</v>
      </c>
      <c r="C252">
        <v>-0.06</v>
      </c>
      <c r="D252" s="7">
        <f t="shared" si="3"/>
        <v>-10.86206953125</v>
      </c>
    </row>
    <row r="253" spans="1:4" x14ac:dyDescent="0.2">
      <c r="A253">
        <v>247</v>
      </c>
      <c r="B253" s="8">
        <v>-1390.3134</v>
      </c>
      <c r="C253">
        <v>-0.22</v>
      </c>
      <c r="D253" s="7">
        <f t="shared" si="3"/>
        <v>-10.8618234375</v>
      </c>
    </row>
    <row r="254" spans="1:4" x14ac:dyDescent="0.2">
      <c r="A254">
        <v>248</v>
      </c>
      <c r="B254" s="8">
        <v>-1390.2988</v>
      </c>
      <c r="C254">
        <v>-0.52</v>
      </c>
      <c r="D254" s="7">
        <f t="shared" si="3"/>
        <v>-10.861709375</v>
      </c>
    </row>
    <row r="255" spans="1:4" x14ac:dyDescent="0.2">
      <c r="A255">
        <v>249</v>
      </c>
      <c r="B255" s="8">
        <v>-1390.3008</v>
      </c>
      <c r="C255">
        <v>-0.66</v>
      </c>
      <c r="D255" s="7">
        <f t="shared" si="3"/>
        <v>-10.861725</v>
      </c>
    </row>
    <row r="256" spans="1:4" x14ac:dyDescent="0.2">
      <c r="A256">
        <v>250</v>
      </c>
      <c r="B256" s="8">
        <v>-1390.3187</v>
      </c>
      <c r="C256">
        <v>-0.63</v>
      </c>
      <c r="D256" s="7">
        <f t="shared" si="3"/>
        <v>-10.86186484375</v>
      </c>
    </row>
    <row r="257" spans="1:4" x14ac:dyDescent="0.2">
      <c r="A257">
        <v>251</v>
      </c>
      <c r="B257" s="8">
        <v>-1390.3520000000001</v>
      </c>
      <c r="C257">
        <v>-0.59</v>
      </c>
      <c r="D257" s="7">
        <f t="shared" si="3"/>
        <v>-10.862125000000001</v>
      </c>
    </row>
    <row r="258" spans="1:4" x14ac:dyDescent="0.2">
      <c r="A258">
        <v>252</v>
      </c>
      <c r="B258" s="8">
        <v>-1390.3991000000001</v>
      </c>
      <c r="C258">
        <v>-0.69</v>
      </c>
      <c r="D258" s="7">
        <f t="shared" si="3"/>
        <v>-10.862492968750001</v>
      </c>
    </row>
    <row r="259" spans="1:4" x14ac:dyDescent="0.2">
      <c r="A259">
        <v>253</v>
      </c>
      <c r="B259" s="8">
        <v>-1390.4579000000001</v>
      </c>
      <c r="C259">
        <v>-0.86</v>
      </c>
      <c r="D259" s="7">
        <f t="shared" si="3"/>
        <v>-10.862952343750001</v>
      </c>
    </row>
    <row r="260" spans="1:4" x14ac:dyDescent="0.2">
      <c r="A260">
        <v>254</v>
      </c>
      <c r="B260" s="8">
        <v>-1390.5265999999999</v>
      </c>
      <c r="C260">
        <v>-1.0900000000000001</v>
      </c>
      <c r="D260" s="7">
        <f t="shared" si="3"/>
        <v>-10.863489062499999</v>
      </c>
    </row>
    <row r="261" spans="1:4" x14ac:dyDescent="0.2">
      <c r="A261">
        <v>255</v>
      </c>
      <c r="B261" s="8">
        <v>-1390.6010000000001</v>
      </c>
      <c r="C261">
        <v>-1.49</v>
      </c>
      <c r="D261" s="7">
        <f t="shared" si="3"/>
        <v>-10.864070312500001</v>
      </c>
    </row>
    <row r="262" spans="1:4" x14ac:dyDescent="0.2">
      <c r="A262">
        <v>256</v>
      </c>
      <c r="B262" s="8">
        <v>-1390.6792</v>
      </c>
      <c r="C262">
        <v>-1.77</v>
      </c>
      <c r="D262" s="7">
        <f t="shared" si="3"/>
        <v>-10.86468125</v>
      </c>
    </row>
    <row r="263" spans="1:4" x14ac:dyDescent="0.2">
      <c r="A263">
        <v>257</v>
      </c>
      <c r="B263" s="8">
        <v>-1390.759</v>
      </c>
      <c r="C263">
        <v>-2.02</v>
      </c>
      <c r="D263" s="7">
        <f t="shared" si="3"/>
        <v>-10.8653046875</v>
      </c>
    </row>
    <row r="264" spans="1:4" x14ac:dyDescent="0.2">
      <c r="A264">
        <v>258</v>
      </c>
      <c r="B264" s="8">
        <v>-1390.8373999999999</v>
      </c>
      <c r="C264">
        <v>-2.3199999999999998</v>
      </c>
      <c r="D264" s="7">
        <f t="shared" ref="D264:D327" si="4">B264/128</f>
        <v>-10.865917187499999</v>
      </c>
    </row>
    <row r="265" spans="1:4" x14ac:dyDescent="0.2">
      <c r="A265">
        <v>259</v>
      </c>
      <c r="B265" s="8">
        <v>-1390.9114999999999</v>
      </c>
      <c r="C265">
        <v>-2.5499999999999998</v>
      </c>
      <c r="D265" s="7">
        <f t="shared" si="4"/>
        <v>-10.866496093749999</v>
      </c>
    </row>
    <row r="266" spans="1:4" x14ac:dyDescent="0.2">
      <c r="A266">
        <v>260</v>
      </c>
      <c r="B266" s="8">
        <v>-1390.9783</v>
      </c>
      <c r="C266">
        <v>-2.79</v>
      </c>
      <c r="D266" s="7">
        <f t="shared" si="4"/>
        <v>-10.86701796875</v>
      </c>
    </row>
    <row r="267" spans="1:4" x14ac:dyDescent="0.2">
      <c r="A267">
        <v>261</v>
      </c>
      <c r="B267" s="8">
        <v>-1391.0355999999999</v>
      </c>
      <c r="C267">
        <v>-3.05</v>
      </c>
      <c r="D267" s="7">
        <f t="shared" si="4"/>
        <v>-10.867465624999999</v>
      </c>
    </row>
    <row r="268" spans="1:4" x14ac:dyDescent="0.2">
      <c r="A268">
        <v>262</v>
      </c>
      <c r="B268" s="8">
        <v>-1391.0820000000001</v>
      </c>
      <c r="C268">
        <v>-3.31</v>
      </c>
      <c r="D268" s="7">
        <f t="shared" si="4"/>
        <v>-10.867828125000001</v>
      </c>
    </row>
    <row r="269" spans="1:4" x14ac:dyDescent="0.2">
      <c r="A269">
        <v>263</v>
      </c>
      <c r="B269" s="8">
        <v>-1391.1161</v>
      </c>
      <c r="C269">
        <v>-3.56</v>
      </c>
      <c r="D269" s="7">
        <f t="shared" si="4"/>
        <v>-10.86809453125</v>
      </c>
    </row>
    <row r="270" spans="1:4" x14ac:dyDescent="0.2">
      <c r="A270">
        <v>264</v>
      </c>
      <c r="B270" s="8">
        <v>-1391.1366</v>
      </c>
      <c r="C270">
        <v>-3.8</v>
      </c>
      <c r="D270" s="7">
        <f t="shared" si="4"/>
        <v>-10.8682546875</v>
      </c>
    </row>
    <row r="271" spans="1:4" x14ac:dyDescent="0.2">
      <c r="A271">
        <v>265</v>
      </c>
      <c r="B271" s="8">
        <v>-1391.1424</v>
      </c>
      <c r="C271">
        <v>-3.94</v>
      </c>
      <c r="D271" s="7">
        <f t="shared" si="4"/>
        <v>-10.8683</v>
      </c>
    </row>
    <row r="272" spans="1:4" x14ac:dyDescent="0.2">
      <c r="A272">
        <v>266</v>
      </c>
      <c r="B272" s="8">
        <v>-1391.1335999999999</v>
      </c>
      <c r="C272">
        <v>-4.09</v>
      </c>
      <c r="D272" s="7">
        <f t="shared" si="4"/>
        <v>-10.868231249999999</v>
      </c>
    </row>
    <row r="273" spans="1:4" x14ac:dyDescent="0.2">
      <c r="A273">
        <v>267</v>
      </c>
      <c r="B273" s="8">
        <v>-1391.11</v>
      </c>
      <c r="C273">
        <v>-4.17</v>
      </c>
      <c r="D273" s="7">
        <f t="shared" si="4"/>
        <v>-10.868046874999999</v>
      </c>
    </row>
    <row r="274" spans="1:4" x14ac:dyDescent="0.2">
      <c r="A274">
        <v>268</v>
      </c>
      <c r="B274" s="8">
        <v>-1391.0717999999999</v>
      </c>
      <c r="C274">
        <v>-4.24</v>
      </c>
      <c r="D274" s="7">
        <f t="shared" si="4"/>
        <v>-10.8677484375</v>
      </c>
    </row>
    <row r="275" spans="1:4" x14ac:dyDescent="0.2">
      <c r="A275">
        <v>269</v>
      </c>
      <c r="B275" s="8">
        <v>-1391.0197000000001</v>
      </c>
      <c r="C275">
        <v>-4.24</v>
      </c>
      <c r="D275" s="7">
        <f t="shared" si="4"/>
        <v>-10.86734140625</v>
      </c>
    </row>
    <row r="276" spans="1:4" x14ac:dyDescent="0.2">
      <c r="A276">
        <v>270</v>
      </c>
      <c r="B276" s="8">
        <v>-1390.9547</v>
      </c>
      <c r="C276">
        <v>-4.21</v>
      </c>
      <c r="D276" s="7">
        <f t="shared" si="4"/>
        <v>-10.86683359375</v>
      </c>
    </row>
    <row r="277" spans="1:4" x14ac:dyDescent="0.2">
      <c r="A277">
        <v>271</v>
      </c>
      <c r="B277" s="8">
        <v>-1390.8786</v>
      </c>
      <c r="C277">
        <v>-4.18</v>
      </c>
      <c r="D277" s="7">
        <f t="shared" si="4"/>
        <v>-10.8662390625</v>
      </c>
    </row>
    <row r="278" spans="1:4" x14ac:dyDescent="0.2">
      <c r="A278">
        <v>272</v>
      </c>
      <c r="B278" s="8">
        <v>-1390.7927</v>
      </c>
      <c r="C278">
        <v>-4.13</v>
      </c>
      <c r="D278" s="7">
        <f t="shared" si="4"/>
        <v>-10.86556796875</v>
      </c>
    </row>
    <row r="279" spans="1:4" x14ac:dyDescent="0.2">
      <c r="A279">
        <v>273</v>
      </c>
      <c r="B279" s="8">
        <v>-1390.6985</v>
      </c>
      <c r="C279">
        <v>-4.05</v>
      </c>
      <c r="D279" s="7">
        <f t="shared" si="4"/>
        <v>-10.86483203125</v>
      </c>
    </row>
    <row r="280" spans="1:4" x14ac:dyDescent="0.2">
      <c r="A280">
        <v>274</v>
      </c>
      <c r="B280" s="8">
        <v>-1390.5981999999999</v>
      </c>
      <c r="C280">
        <v>-3.94</v>
      </c>
      <c r="D280" s="7">
        <f t="shared" si="4"/>
        <v>-10.864048437499999</v>
      </c>
    </row>
    <row r="281" spans="1:4" x14ac:dyDescent="0.2">
      <c r="A281">
        <v>275</v>
      </c>
      <c r="B281" s="8">
        <v>-1390.4931999999999</v>
      </c>
      <c r="C281">
        <v>-3.79</v>
      </c>
      <c r="D281" s="7">
        <f t="shared" si="4"/>
        <v>-10.863228124999999</v>
      </c>
    </row>
    <row r="282" spans="1:4" x14ac:dyDescent="0.2">
      <c r="A282">
        <v>276</v>
      </c>
      <c r="B282" s="8">
        <v>-1390.3856000000001</v>
      </c>
      <c r="C282">
        <v>-3.57</v>
      </c>
      <c r="D282" s="7">
        <f t="shared" si="4"/>
        <v>-10.862387500000001</v>
      </c>
    </row>
    <row r="283" spans="1:4" x14ac:dyDescent="0.2">
      <c r="A283">
        <v>277</v>
      </c>
      <c r="B283" s="8">
        <v>-1390.2769000000001</v>
      </c>
      <c r="C283">
        <v>-3.37</v>
      </c>
      <c r="D283" s="7">
        <f t="shared" si="4"/>
        <v>-10.861538281250001</v>
      </c>
    </row>
    <row r="284" spans="1:4" x14ac:dyDescent="0.2">
      <c r="A284">
        <v>278</v>
      </c>
      <c r="B284" s="8">
        <v>-1390.1686</v>
      </c>
      <c r="C284">
        <v>-3.15</v>
      </c>
      <c r="D284" s="7">
        <f t="shared" si="4"/>
        <v>-10.8606921875</v>
      </c>
    </row>
    <row r="285" spans="1:4" x14ac:dyDescent="0.2">
      <c r="A285">
        <v>279</v>
      </c>
      <c r="B285" s="8">
        <v>-1390.0617999999999</v>
      </c>
      <c r="C285">
        <v>-2.97</v>
      </c>
      <c r="D285" s="7">
        <f t="shared" si="4"/>
        <v>-10.8598578125</v>
      </c>
    </row>
    <row r="286" spans="1:4" x14ac:dyDescent="0.2">
      <c r="A286">
        <v>280</v>
      </c>
      <c r="B286" s="8">
        <v>-1389.9589000000001</v>
      </c>
      <c r="C286">
        <v>-2.78</v>
      </c>
      <c r="D286" s="7">
        <f t="shared" si="4"/>
        <v>-10.859053906250001</v>
      </c>
    </row>
    <row r="287" spans="1:4" x14ac:dyDescent="0.2">
      <c r="A287">
        <v>281</v>
      </c>
      <c r="B287" s="8">
        <v>-1389.8594000000001</v>
      </c>
      <c r="C287">
        <v>-2.5</v>
      </c>
      <c r="D287" s="7">
        <f t="shared" si="4"/>
        <v>-10.8582765625</v>
      </c>
    </row>
    <row r="288" spans="1:4" x14ac:dyDescent="0.2">
      <c r="A288">
        <v>282</v>
      </c>
      <c r="B288" s="8">
        <v>-1389.7641000000001</v>
      </c>
      <c r="C288">
        <v>-2.16</v>
      </c>
      <c r="D288" s="7">
        <f t="shared" si="4"/>
        <v>-10.857532031250001</v>
      </c>
    </row>
    <row r="289" spans="1:4" x14ac:dyDescent="0.2">
      <c r="A289">
        <v>283</v>
      </c>
      <c r="B289" s="8">
        <v>-1389.674</v>
      </c>
      <c r="C289">
        <v>-1.85</v>
      </c>
      <c r="D289" s="7">
        <f t="shared" si="4"/>
        <v>-10.856828125</v>
      </c>
    </row>
    <row r="290" spans="1:4" x14ac:dyDescent="0.2">
      <c r="A290">
        <v>284</v>
      </c>
      <c r="B290" s="8">
        <v>-1389.5893000000001</v>
      </c>
      <c r="C290">
        <v>-1.58</v>
      </c>
      <c r="D290" s="7">
        <f t="shared" si="4"/>
        <v>-10.856166406250001</v>
      </c>
    </row>
    <row r="291" spans="1:4" x14ac:dyDescent="0.2">
      <c r="A291">
        <v>285</v>
      </c>
      <c r="B291" s="8">
        <v>-1389.5099</v>
      </c>
      <c r="C291">
        <v>-1.3</v>
      </c>
      <c r="D291" s="7">
        <f t="shared" si="4"/>
        <v>-10.85554609375</v>
      </c>
    </row>
    <row r="292" spans="1:4" x14ac:dyDescent="0.2">
      <c r="A292">
        <v>286</v>
      </c>
      <c r="B292" s="8">
        <v>-1389.4358</v>
      </c>
      <c r="C292">
        <v>-1.04</v>
      </c>
      <c r="D292" s="7">
        <f t="shared" si="4"/>
        <v>-10.8549671875</v>
      </c>
    </row>
    <row r="293" spans="1:4" x14ac:dyDescent="0.2">
      <c r="A293">
        <v>287</v>
      </c>
      <c r="B293" s="8">
        <v>-1389.3659</v>
      </c>
      <c r="C293">
        <v>-0.79</v>
      </c>
      <c r="D293" s="7">
        <f t="shared" si="4"/>
        <v>-10.85442109375</v>
      </c>
    </row>
    <row r="294" spans="1:4" x14ac:dyDescent="0.2">
      <c r="A294">
        <v>288</v>
      </c>
      <c r="B294" s="8">
        <v>-1389.2998</v>
      </c>
      <c r="C294">
        <v>-0.53</v>
      </c>
      <c r="D294" s="7">
        <f t="shared" si="4"/>
        <v>-10.8539046875</v>
      </c>
    </row>
    <row r="295" spans="1:4" x14ac:dyDescent="0.2">
      <c r="A295">
        <v>289</v>
      </c>
      <c r="B295" s="8">
        <v>-1389.2375999999999</v>
      </c>
      <c r="C295">
        <v>-0.26</v>
      </c>
      <c r="D295" s="7">
        <f t="shared" si="4"/>
        <v>-10.853418749999999</v>
      </c>
    </row>
    <row r="296" spans="1:4" x14ac:dyDescent="0.2">
      <c r="A296">
        <v>290</v>
      </c>
      <c r="B296" s="8">
        <v>-1389.1790000000001</v>
      </c>
      <c r="C296">
        <v>0.05</v>
      </c>
      <c r="D296" s="7">
        <f t="shared" si="4"/>
        <v>-10.852960937500001</v>
      </c>
    </row>
    <row r="297" spans="1:4" x14ac:dyDescent="0.2">
      <c r="A297">
        <v>291</v>
      </c>
      <c r="B297" s="8">
        <v>-1389.1232</v>
      </c>
      <c r="C297">
        <v>0.35</v>
      </c>
      <c r="D297" s="7">
        <f t="shared" si="4"/>
        <v>-10.852525</v>
      </c>
    </row>
    <row r="298" spans="1:4" x14ac:dyDescent="0.2">
      <c r="A298">
        <v>292</v>
      </c>
      <c r="B298" s="8">
        <v>-1389.07</v>
      </c>
      <c r="C298">
        <v>0.68</v>
      </c>
      <c r="D298" s="7">
        <f t="shared" si="4"/>
        <v>-10.852109375</v>
      </c>
    </row>
    <row r="299" spans="1:4" x14ac:dyDescent="0.2">
      <c r="A299">
        <v>293</v>
      </c>
      <c r="B299" s="8">
        <v>-1389.0184999999999</v>
      </c>
      <c r="C299">
        <v>1.01</v>
      </c>
      <c r="D299" s="7">
        <f t="shared" si="4"/>
        <v>-10.851707031249999</v>
      </c>
    </row>
    <row r="300" spans="1:4" x14ac:dyDescent="0.2">
      <c r="A300">
        <v>294</v>
      </c>
      <c r="B300" s="8">
        <v>-1388.9685999999999</v>
      </c>
      <c r="C300">
        <v>1.33</v>
      </c>
      <c r="D300" s="7">
        <f t="shared" si="4"/>
        <v>-10.851317187499999</v>
      </c>
    </row>
    <row r="301" spans="1:4" x14ac:dyDescent="0.2">
      <c r="A301">
        <v>295</v>
      </c>
      <c r="B301" s="8">
        <v>-1388.9199000000001</v>
      </c>
      <c r="C301">
        <v>1.65</v>
      </c>
      <c r="D301" s="7">
        <f t="shared" si="4"/>
        <v>-10.850936718750001</v>
      </c>
    </row>
    <row r="302" spans="1:4" x14ac:dyDescent="0.2">
      <c r="A302">
        <v>296</v>
      </c>
      <c r="B302" s="8">
        <v>-1388.8724</v>
      </c>
      <c r="C302">
        <v>1.97</v>
      </c>
      <c r="D302" s="7">
        <f t="shared" si="4"/>
        <v>-10.850565625</v>
      </c>
    </row>
    <row r="303" spans="1:4" x14ac:dyDescent="0.2">
      <c r="A303">
        <v>297</v>
      </c>
      <c r="B303" s="8">
        <v>-1388.8261</v>
      </c>
      <c r="C303">
        <v>2.2799999999999998</v>
      </c>
      <c r="D303" s="7">
        <f t="shared" si="4"/>
        <v>-10.85020390625</v>
      </c>
    </row>
    <row r="304" spans="1:4" x14ac:dyDescent="0.2">
      <c r="A304">
        <v>298</v>
      </c>
      <c r="B304" s="8">
        <v>-1388.7805000000001</v>
      </c>
      <c r="C304">
        <v>2.57</v>
      </c>
      <c r="D304" s="7">
        <f t="shared" si="4"/>
        <v>-10.849847656250001</v>
      </c>
    </row>
    <row r="305" spans="1:4" x14ac:dyDescent="0.2">
      <c r="A305">
        <v>299</v>
      </c>
      <c r="B305" s="8">
        <v>-1388.7357</v>
      </c>
      <c r="C305">
        <v>2.86</v>
      </c>
      <c r="D305" s="7">
        <f t="shared" si="4"/>
        <v>-10.84949765625</v>
      </c>
    </row>
    <row r="306" spans="1:4" x14ac:dyDescent="0.2">
      <c r="A306">
        <v>300</v>
      </c>
      <c r="B306" s="8">
        <v>-1388.6916000000001</v>
      </c>
      <c r="C306">
        <v>3.17</v>
      </c>
      <c r="D306" s="7">
        <f t="shared" si="4"/>
        <v>-10.849153125000001</v>
      </c>
    </row>
    <row r="307" spans="1:4" x14ac:dyDescent="0.2">
      <c r="A307">
        <v>301</v>
      </c>
      <c r="B307" s="8">
        <v>-1388.6481000000001</v>
      </c>
      <c r="C307">
        <v>3.48</v>
      </c>
      <c r="D307" s="7">
        <f t="shared" si="4"/>
        <v>-10.848813281250001</v>
      </c>
    </row>
    <row r="308" spans="1:4" x14ac:dyDescent="0.2">
      <c r="A308">
        <v>302</v>
      </c>
      <c r="B308" s="8">
        <v>-1388.6052</v>
      </c>
      <c r="C308">
        <v>3.83</v>
      </c>
      <c r="D308" s="7">
        <f t="shared" si="4"/>
        <v>-10.848478125</v>
      </c>
    </row>
    <row r="309" spans="1:4" x14ac:dyDescent="0.2">
      <c r="A309">
        <v>303</v>
      </c>
      <c r="B309" s="8">
        <v>-1388.5642</v>
      </c>
      <c r="C309">
        <v>4.17</v>
      </c>
      <c r="D309" s="7">
        <f t="shared" si="4"/>
        <v>-10.8481578125</v>
      </c>
    </row>
    <row r="310" spans="1:4" x14ac:dyDescent="0.2">
      <c r="A310">
        <v>304</v>
      </c>
      <c r="B310" s="8">
        <v>-1388.5252</v>
      </c>
      <c r="C310">
        <v>4.49</v>
      </c>
      <c r="D310" s="7">
        <f t="shared" si="4"/>
        <v>-10.847853125</v>
      </c>
    </row>
    <row r="311" spans="1:4" x14ac:dyDescent="0.2">
      <c r="A311">
        <v>305</v>
      </c>
      <c r="B311" s="8">
        <v>-1388.4889000000001</v>
      </c>
      <c r="C311">
        <v>4.76</v>
      </c>
      <c r="D311" s="7">
        <f t="shared" si="4"/>
        <v>-10.84756953125</v>
      </c>
    </row>
    <row r="312" spans="1:4" x14ac:dyDescent="0.2">
      <c r="A312">
        <v>306</v>
      </c>
      <c r="B312" s="8">
        <v>-1388.4559999999999</v>
      </c>
      <c r="C312">
        <v>5.04</v>
      </c>
      <c r="D312" s="7">
        <f t="shared" si="4"/>
        <v>-10.847312499999999</v>
      </c>
    </row>
    <row r="313" spans="1:4" x14ac:dyDescent="0.2">
      <c r="A313">
        <v>307</v>
      </c>
      <c r="B313" s="8">
        <v>-1388.4281000000001</v>
      </c>
      <c r="C313">
        <v>5.31</v>
      </c>
      <c r="D313" s="7">
        <f t="shared" si="4"/>
        <v>-10.847094531250001</v>
      </c>
    </row>
    <row r="314" spans="1:4" x14ac:dyDescent="0.2">
      <c r="A314">
        <v>308</v>
      </c>
      <c r="B314" s="8">
        <v>-1388.4060999999999</v>
      </c>
      <c r="C314">
        <v>5.57</v>
      </c>
      <c r="D314" s="7">
        <f t="shared" si="4"/>
        <v>-10.846922656249999</v>
      </c>
    </row>
    <row r="315" spans="1:4" x14ac:dyDescent="0.2">
      <c r="A315">
        <v>309</v>
      </c>
      <c r="B315" s="8">
        <v>-1388.3905999999999</v>
      </c>
      <c r="C315">
        <v>5.78</v>
      </c>
      <c r="D315" s="7">
        <f t="shared" si="4"/>
        <v>-10.8468015625</v>
      </c>
    </row>
    <row r="316" spans="1:4" x14ac:dyDescent="0.2">
      <c r="A316">
        <v>310</v>
      </c>
      <c r="B316" s="8">
        <v>-1388.3841</v>
      </c>
      <c r="C316">
        <v>5.93</v>
      </c>
      <c r="D316" s="7">
        <f t="shared" si="4"/>
        <v>-10.84675078125</v>
      </c>
    </row>
    <row r="317" spans="1:4" x14ac:dyDescent="0.2">
      <c r="A317">
        <v>311</v>
      </c>
      <c r="B317" s="8">
        <v>-1388.3875</v>
      </c>
      <c r="C317">
        <v>6.16</v>
      </c>
      <c r="D317" s="7">
        <f t="shared" si="4"/>
        <v>-10.84677734375</v>
      </c>
    </row>
    <row r="318" spans="1:4" x14ac:dyDescent="0.2">
      <c r="A318">
        <v>312</v>
      </c>
      <c r="B318" s="8">
        <v>-1388.4019000000001</v>
      </c>
      <c r="C318">
        <v>6.37</v>
      </c>
      <c r="D318" s="7">
        <f t="shared" si="4"/>
        <v>-10.846889843750001</v>
      </c>
    </row>
    <row r="319" spans="1:4" x14ac:dyDescent="0.2">
      <c r="A319">
        <v>313</v>
      </c>
      <c r="B319" s="8">
        <v>-1388.4277</v>
      </c>
      <c r="C319">
        <v>6.56</v>
      </c>
      <c r="D319" s="7">
        <f t="shared" si="4"/>
        <v>-10.84709140625</v>
      </c>
    </row>
    <row r="320" spans="1:4" x14ac:dyDescent="0.2">
      <c r="A320">
        <v>314</v>
      </c>
      <c r="B320" s="8">
        <v>-1388.4657999999999</v>
      </c>
      <c r="C320">
        <v>6.71</v>
      </c>
      <c r="D320" s="7">
        <f t="shared" si="4"/>
        <v>-10.8473890625</v>
      </c>
    </row>
    <row r="321" spans="1:4" x14ac:dyDescent="0.2">
      <c r="A321">
        <v>315</v>
      </c>
      <c r="B321" s="8">
        <v>-1388.5157999999999</v>
      </c>
      <c r="C321">
        <v>6.82</v>
      </c>
      <c r="D321" s="7">
        <f t="shared" si="4"/>
        <v>-10.847779687499999</v>
      </c>
    </row>
    <row r="322" spans="1:4" x14ac:dyDescent="0.2">
      <c r="A322">
        <v>316</v>
      </c>
      <c r="B322" s="8">
        <v>-1388.5769</v>
      </c>
      <c r="C322">
        <v>6.85</v>
      </c>
      <c r="D322" s="7">
        <f t="shared" si="4"/>
        <v>-10.84825703125</v>
      </c>
    </row>
    <row r="323" spans="1:4" x14ac:dyDescent="0.2">
      <c r="A323">
        <v>317</v>
      </c>
      <c r="B323" s="8">
        <v>-1388.6486</v>
      </c>
      <c r="C323">
        <v>6.86</v>
      </c>
      <c r="D323" s="7">
        <f t="shared" si="4"/>
        <v>-10.8488171875</v>
      </c>
    </row>
    <row r="324" spans="1:4" x14ac:dyDescent="0.2">
      <c r="A324">
        <v>318</v>
      </c>
      <c r="B324" s="8">
        <v>-1388.7299</v>
      </c>
      <c r="C324">
        <v>6.89</v>
      </c>
      <c r="D324" s="7">
        <f t="shared" si="4"/>
        <v>-10.84945234375</v>
      </c>
    </row>
    <row r="325" spans="1:4" x14ac:dyDescent="0.2">
      <c r="A325">
        <v>319</v>
      </c>
      <c r="B325" s="8">
        <v>-1388.8188</v>
      </c>
      <c r="C325">
        <v>6.93</v>
      </c>
      <c r="D325" s="7">
        <f t="shared" si="4"/>
        <v>-10.850146875</v>
      </c>
    </row>
    <row r="326" spans="1:4" x14ac:dyDescent="0.2">
      <c r="A326">
        <v>320</v>
      </c>
      <c r="B326" s="8">
        <v>-1388.9131</v>
      </c>
      <c r="C326">
        <v>6.91</v>
      </c>
      <c r="D326" s="7">
        <f t="shared" si="4"/>
        <v>-10.85088359375</v>
      </c>
    </row>
    <row r="327" spans="1:4" x14ac:dyDescent="0.2">
      <c r="A327">
        <v>321</v>
      </c>
      <c r="B327" s="8">
        <v>-1389.01</v>
      </c>
      <c r="C327">
        <v>6.9</v>
      </c>
      <c r="D327" s="7">
        <f t="shared" si="4"/>
        <v>-10.851640625</v>
      </c>
    </row>
    <row r="328" spans="1:4" x14ac:dyDescent="0.2">
      <c r="A328">
        <v>322</v>
      </c>
      <c r="B328" s="8">
        <v>-1389.1068</v>
      </c>
      <c r="C328">
        <v>6.94</v>
      </c>
      <c r="D328" s="7">
        <f t="shared" ref="D328:D391" si="5">B328/128</f>
        <v>-10.852396875</v>
      </c>
    </row>
    <row r="329" spans="1:4" x14ac:dyDescent="0.2">
      <c r="A329">
        <v>323</v>
      </c>
      <c r="B329" s="8">
        <v>-1389.2016000000001</v>
      </c>
      <c r="C329">
        <v>6.96</v>
      </c>
      <c r="D329" s="7">
        <f t="shared" si="5"/>
        <v>-10.853137500000001</v>
      </c>
    </row>
    <row r="330" spans="1:4" x14ac:dyDescent="0.2">
      <c r="A330">
        <v>324</v>
      </c>
      <c r="B330" s="8">
        <v>-1389.2919999999999</v>
      </c>
      <c r="C330">
        <v>6.98</v>
      </c>
      <c r="D330" s="7">
        <f t="shared" si="5"/>
        <v>-10.853843749999999</v>
      </c>
    </row>
    <row r="331" spans="1:4" x14ac:dyDescent="0.2">
      <c r="A331">
        <v>325</v>
      </c>
      <c r="B331" s="8">
        <v>-1389.3751</v>
      </c>
      <c r="C331">
        <v>6.95</v>
      </c>
      <c r="D331" s="7">
        <f t="shared" si="5"/>
        <v>-10.85449296875</v>
      </c>
    </row>
    <row r="332" spans="1:4" x14ac:dyDescent="0.2">
      <c r="A332">
        <v>326</v>
      </c>
      <c r="B332" s="8">
        <v>-1389.4485999999999</v>
      </c>
      <c r="C332">
        <v>6.93</v>
      </c>
      <c r="D332" s="7">
        <f t="shared" si="5"/>
        <v>-10.8550671875</v>
      </c>
    </row>
    <row r="333" spans="1:4" x14ac:dyDescent="0.2">
      <c r="A333">
        <v>327</v>
      </c>
      <c r="B333" s="8">
        <v>-1389.5107</v>
      </c>
      <c r="C333">
        <v>6.9</v>
      </c>
      <c r="D333" s="7">
        <f t="shared" si="5"/>
        <v>-10.85555234375</v>
      </c>
    </row>
    <row r="334" spans="1:4" x14ac:dyDescent="0.2">
      <c r="A334">
        <v>328</v>
      </c>
      <c r="B334" s="8">
        <v>-1389.56</v>
      </c>
      <c r="C334">
        <v>6.89</v>
      </c>
      <c r="D334" s="7">
        <f t="shared" si="5"/>
        <v>-10.8559375</v>
      </c>
    </row>
    <row r="335" spans="1:4" x14ac:dyDescent="0.2">
      <c r="A335">
        <v>329</v>
      </c>
      <c r="B335" s="8">
        <v>-1389.5956000000001</v>
      </c>
      <c r="C335">
        <v>6.88</v>
      </c>
      <c r="D335" s="7">
        <f t="shared" si="5"/>
        <v>-10.856215625000001</v>
      </c>
    </row>
    <row r="336" spans="1:4" x14ac:dyDescent="0.2">
      <c r="A336">
        <v>330</v>
      </c>
      <c r="B336" s="8">
        <v>-1389.6171999999999</v>
      </c>
      <c r="C336">
        <v>6.89</v>
      </c>
      <c r="D336" s="7">
        <f t="shared" si="5"/>
        <v>-10.856384374999999</v>
      </c>
    </row>
    <row r="337" spans="1:4" x14ac:dyDescent="0.2">
      <c r="A337">
        <v>331</v>
      </c>
      <c r="B337" s="8">
        <v>-1389.6247000000001</v>
      </c>
      <c r="C337">
        <v>6.93</v>
      </c>
      <c r="D337" s="7">
        <f t="shared" si="5"/>
        <v>-10.856442968750001</v>
      </c>
    </row>
    <row r="338" spans="1:4" x14ac:dyDescent="0.2">
      <c r="A338">
        <v>332</v>
      </c>
      <c r="B338" s="8">
        <v>-1389.6184000000001</v>
      </c>
      <c r="C338">
        <v>7.03</v>
      </c>
      <c r="D338" s="7">
        <f t="shared" si="5"/>
        <v>-10.856393750000001</v>
      </c>
    </row>
    <row r="339" spans="1:4" x14ac:dyDescent="0.2">
      <c r="A339">
        <v>333</v>
      </c>
      <c r="B339" s="8">
        <v>-1389.5993000000001</v>
      </c>
      <c r="C339">
        <v>7.09</v>
      </c>
      <c r="D339" s="7">
        <f t="shared" si="5"/>
        <v>-10.856244531250001</v>
      </c>
    </row>
    <row r="340" spans="1:4" x14ac:dyDescent="0.2">
      <c r="A340">
        <v>334</v>
      </c>
      <c r="B340" s="8">
        <v>-1389.5694000000001</v>
      </c>
      <c r="C340">
        <v>7.14</v>
      </c>
      <c r="D340" s="7">
        <f t="shared" si="5"/>
        <v>-10.856010937500001</v>
      </c>
    </row>
    <row r="341" spans="1:4" x14ac:dyDescent="0.2">
      <c r="A341">
        <v>335</v>
      </c>
      <c r="B341" s="8">
        <v>-1389.5297</v>
      </c>
      <c r="C341">
        <v>7.1</v>
      </c>
      <c r="D341" s="7">
        <f t="shared" si="5"/>
        <v>-10.85570078125</v>
      </c>
    </row>
    <row r="342" spans="1:4" x14ac:dyDescent="0.2">
      <c r="A342">
        <v>336</v>
      </c>
      <c r="B342" s="8">
        <v>-1389.4827</v>
      </c>
      <c r="C342">
        <v>7.06</v>
      </c>
      <c r="D342" s="7">
        <f t="shared" si="5"/>
        <v>-10.85533359375</v>
      </c>
    </row>
    <row r="343" spans="1:4" x14ac:dyDescent="0.2">
      <c r="A343">
        <v>337</v>
      </c>
      <c r="B343" s="8">
        <v>-1389.4304999999999</v>
      </c>
      <c r="C343">
        <v>7.03</v>
      </c>
      <c r="D343" s="7">
        <f t="shared" si="5"/>
        <v>-10.85492578125</v>
      </c>
    </row>
    <row r="344" spans="1:4" x14ac:dyDescent="0.2">
      <c r="A344">
        <v>338</v>
      </c>
      <c r="B344" s="8">
        <v>-1389.3753999999999</v>
      </c>
      <c r="C344">
        <v>7</v>
      </c>
      <c r="D344" s="7">
        <f t="shared" si="5"/>
        <v>-10.854495312499999</v>
      </c>
    </row>
    <row r="345" spans="1:4" x14ac:dyDescent="0.2">
      <c r="A345">
        <v>339</v>
      </c>
      <c r="B345" s="8">
        <v>-1389.3202000000001</v>
      </c>
      <c r="C345">
        <v>6.95</v>
      </c>
      <c r="D345" s="7">
        <f t="shared" si="5"/>
        <v>-10.854064062500001</v>
      </c>
    </row>
    <row r="346" spans="1:4" x14ac:dyDescent="0.2">
      <c r="A346">
        <v>340</v>
      </c>
      <c r="B346" s="8">
        <v>-1389.2674</v>
      </c>
      <c r="C346">
        <v>6.87</v>
      </c>
      <c r="D346" s="7">
        <f t="shared" si="5"/>
        <v>-10.8536515625</v>
      </c>
    </row>
    <row r="347" spans="1:4" x14ac:dyDescent="0.2">
      <c r="A347">
        <v>341</v>
      </c>
      <c r="B347" s="8">
        <v>-1389.2181</v>
      </c>
      <c r="C347">
        <v>6.73</v>
      </c>
      <c r="D347" s="7">
        <f t="shared" si="5"/>
        <v>-10.85326640625</v>
      </c>
    </row>
    <row r="348" spans="1:4" x14ac:dyDescent="0.2">
      <c r="A348">
        <v>342</v>
      </c>
      <c r="B348" s="8">
        <v>-1389.1736000000001</v>
      </c>
      <c r="C348">
        <v>6.57</v>
      </c>
      <c r="D348" s="7">
        <f t="shared" si="5"/>
        <v>-10.852918750000001</v>
      </c>
    </row>
    <row r="349" spans="1:4" x14ac:dyDescent="0.2">
      <c r="A349">
        <v>343</v>
      </c>
      <c r="B349" s="8">
        <v>-1389.1356000000001</v>
      </c>
      <c r="C349">
        <v>6.42</v>
      </c>
      <c r="D349" s="7">
        <f t="shared" si="5"/>
        <v>-10.852621875000001</v>
      </c>
    </row>
    <row r="350" spans="1:4" x14ac:dyDescent="0.2">
      <c r="A350">
        <v>344</v>
      </c>
      <c r="B350" s="8">
        <v>-1389.105</v>
      </c>
      <c r="C350">
        <v>6.18</v>
      </c>
      <c r="D350" s="7">
        <f t="shared" si="5"/>
        <v>-10.8523828125</v>
      </c>
    </row>
    <row r="351" spans="1:4" x14ac:dyDescent="0.2">
      <c r="A351">
        <v>345</v>
      </c>
      <c r="B351" s="8">
        <v>-1389.0815</v>
      </c>
      <c r="C351">
        <v>5.91</v>
      </c>
      <c r="D351" s="7">
        <f t="shared" si="5"/>
        <v>-10.85219921875</v>
      </c>
    </row>
    <row r="352" spans="1:4" x14ac:dyDescent="0.2">
      <c r="A352">
        <v>346</v>
      </c>
      <c r="B352" s="8">
        <v>-1389.0645999999999</v>
      </c>
      <c r="C352">
        <v>5.6</v>
      </c>
      <c r="D352" s="7">
        <f t="shared" si="5"/>
        <v>-10.852067187499999</v>
      </c>
    </row>
    <row r="353" spans="1:4" x14ac:dyDescent="0.2">
      <c r="A353">
        <v>347</v>
      </c>
      <c r="B353" s="8">
        <v>-1389.0532000000001</v>
      </c>
      <c r="C353">
        <v>5.27</v>
      </c>
      <c r="D353" s="7">
        <f t="shared" si="5"/>
        <v>-10.851978125</v>
      </c>
    </row>
    <row r="354" spans="1:4" x14ac:dyDescent="0.2">
      <c r="A354">
        <v>348</v>
      </c>
      <c r="B354" s="8">
        <v>-1389.0472</v>
      </c>
      <c r="C354">
        <v>4.95</v>
      </c>
      <c r="D354" s="7">
        <f t="shared" si="5"/>
        <v>-10.85193125</v>
      </c>
    </row>
    <row r="355" spans="1:4" x14ac:dyDescent="0.2">
      <c r="A355">
        <v>349</v>
      </c>
      <c r="B355" s="8">
        <v>-1389.046</v>
      </c>
      <c r="C355">
        <v>4.6100000000000003</v>
      </c>
      <c r="D355" s="7">
        <f t="shared" si="5"/>
        <v>-10.851921875</v>
      </c>
    </row>
    <row r="356" spans="1:4" x14ac:dyDescent="0.2">
      <c r="A356">
        <v>350</v>
      </c>
      <c r="B356" s="8">
        <v>-1389.0483999999999</v>
      </c>
      <c r="C356">
        <v>4.25</v>
      </c>
      <c r="D356" s="7">
        <f t="shared" si="5"/>
        <v>-10.851940624999999</v>
      </c>
    </row>
    <row r="357" spans="1:4" x14ac:dyDescent="0.2">
      <c r="A357">
        <v>351</v>
      </c>
      <c r="B357" s="8">
        <v>-1389.0530000000001</v>
      </c>
      <c r="C357">
        <v>3.88</v>
      </c>
      <c r="D357" s="7">
        <f t="shared" si="5"/>
        <v>-10.851976562500001</v>
      </c>
    </row>
    <row r="358" spans="1:4" x14ac:dyDescent="0.2">
      <c r="A358">
        <v>352</v>
      </c>
      <c r="B358" s="8">
        <v>-1389.0596</v>
      </c>
      <c r="C358">
        <v>3.49</v>
      </c>
      <c r="D358" s="7">
        <f t="shared" si="5"/>
        <v>-10.852028125</v>
      </c>
    </row>
    <row r="359" spans="1:4" x14ac:dyDescent="0.2">
      <c r="A359">
        <v>353</v>
      </c>
      <c r="B359" s="8">
        <v>-1389.068</v>
      </c>
      <c r="C359">
        <v>3.09</v>
      </c>
      <c r="D359" s="7">
        <f t="shared" si="5"/>
        <v>-10.85209375</v>
      </c>
    </row>
    <row r="360" spans="1:4" x14ac:dyDescent="0.2">
      <c r="A360">
        <v>354</v>
      </c>
      <c r="B360" s="8">
        <v>-1389.0776000000001</v>
      </c>
      <c r="C360">
        <v>2.69</v>
      </c>
      <c r="D360" s="7">
        <f t="shared" si="5"/>
        <v>-10.852168750000001</v>
      </c>
    </row>
    <row r="361" spans="1:4" x14ac:dyDescent="0.2">
      <c r="A361">
        <v>355</v>
      </c>
      <c r="B361" s="8">
        <v>-1389.0877</v>
      </c>
      <c r="C361">
        <v>2.2400000000000002</v>
      </c>
      <c r="D361" s="7">
        <f t="shared" si="5"/>
        <v>-10.85224765625</v>
      </c>
    </row>
    <row r="362" spans="1:4" x14ac:dyDescent="0.2">
      <c r="A362">
        <v>356</v>
      </c>
      <c r="B362" s="8">
        <v>-1389.0993000000001</v>
      </c>
      <c r="C362">
        <v>1.82</v>
      </c>
      <c r="D362" s="7">
        <f t="shared" si="5"/>
        <v>-10.852338281250001</v>
      </c>
    </row>
    <row r="363" spans="1:4" x14ac:dyDescent="0.2">
      <c r="A363">
        <v>357</v>
      </c>
      <c r="B363" s="8">
        <v>-1389.1119000000001</v>
      </c>
      <c r="C363">
        <v>1.43</v>
      </c>
      <c r="D363" s="7">
        <f t="shared" si="5"/>
        <v>-10.852436718750001</v>
      </c>
    </row>
    <row r="364" spans="1:4" x14ac:dyDescent="0.2">
      <c r="A364">
        <v>358</v>
      </c>
      <c r="B364" s="8">
        <v>-1389.1251</v>
      </c>
      <c r="C364">
        <v>1.0900000000000001</v>
      </c>
      <c r="D364" s="7">
        <f t="shared" si="5"/>
        <v>-10.85253984375</v>
      </c>
    </row>
    <row r="365" spans="1:4" x14ac:dyDescent="0.2">
      <c r="A365">
        <v>359</v>
      </c>
      <c r="B365" s="8">
        <v>-1389.1384</v>
      </c>
      <c r="C365">
        <v>0.75</v>
      </c>
      <c r="D365" s="7">
        <f t="shared" si="5"/>
        <v>-10.85264375</v>
      </c>
    </row>
    <row r="366" spans="1:4" x14ac:dyDescent="0.2">
      <c r="A366">
        <v>360</v>
      </c>
      <c r="B366" s="8">
        <v>-1389.1521</v>
      </c>
      <c r="C366">
        <v>0.4</v>
      </c>
      <c r="D366" s="7">
        <f t="shared" si="5"/>
        <v>-10.85275078125</v>
      </c>
    </row>
    <row r="367" spans="1:4" x14ac:dyDescent="0.2">
      <c r="A367">
        <v>361</v>
      </c>
      <c r="B367" s="8">
        <v>-1389.1656</v>
      </c>
      <c r="C367">
        <v>0.06</v>
      </c>
      <c r="D367" s="7">
        <f t="shared" si="5"/>
        <v>-10.85285625</v>
      </c>
    </row>
    <row r="368" spans="1:4" x14ac:dyDescent="0.2">
      <c r="A368">
        <v>362</v>
      </c>
      <c r="B368" s="8">
        <v>-1389.1774</v>
      </c>
      <c r="C368">
        <v>-0.26</v>
      </c>
      <c r="D368" s="7">
        <f t="shared" si="5"/>
        <v>-10.8529484375</v>
      </c>
    </row>
    <row r="369" spans="1:4" x14ac:dyDescent="0.2">
      <c r="A369">
        <v>363</v>
      </c>
      <c r="B369" s="8">
        <v>-1389.1871000000001</v>
      </c>
      <c r="C369">
        <v>-0.55000000000000004</v>
      </c>
      <c r="D369" s="7">
        <f t="shared" si="5"/>
        <v>-10.853024218750001</v>
      </c>
    </row>
    <row r="370" spans="1:4" x14ac:dyDescent="0.2">
      <c r="A370">
        <v>364</v>
      </c>
      <c r="B370" s="8">
        <v>-1389.1936000000001</v>
      </c>
      <c r="C370">
        <v>-0.81</v>
      </c>
      <c r="D370" s="7">
        <f t="shared" si="5"/>
        <v>-10.853075</v>
      </c>
    </row>
    <row r="371" spans="1:4" x14ac:dyDescent="0.2">
      <c r="A371">
        <v>365</v>
      </c>
      <c r="B371" s="8">
        <v>-1389.1953000000001</v>
      </c>
      <c r="C371">
        <v>-1</v>
      </c>
      <c r="D371" s="7">
        <f t="shared" si="5"/>
        <v>-10.853088281250001</v>
      </c>
    </row>
    <row r="372" spans="1:4" x14ac:dyDescent="0.2">
      <c r="A372">
        <v>366</v>
      </c>
      <c r="B372" s="8">
        <v>-1389.1911</v>
      </c>
      <c r="C372">
        <v>-1.19</v>
      </c>
      <c r="D372" s="7">
        <f t="shared" si="5"/>
        <v>-10.85305546875</v>
      </c>
    </row>
    <row r="373" spans="1:4" x14ac:dyDescent="0.2">
      <c r="A373">
        <v>367</v>
      </c>
      <c r="B373" s="8">
        <v>-1389.1799000000001</v>
      </c>
      <c r="C373">
        <v>-1.32</v>
      </c>
      <c r="D373" s="7">
        <f t="shared" si="5"/>
        <v>-10.852967968750001</v>
      </c>
    </row>
    <row r="374" spans="1:4" x14ac:dyDescent="0.2">
      <c r="A374">
        <v>368</v>
      </c>
      <c r="B374" s="8">
        <v>-1389.1613</v>
      </c>
      <c r="C374">
        <v>-1.42</v>
      </c>
      <c r="D374" s="7">
        <f t="shared" si="5"/>
        <v>-10.85282265625</v>
      </c>
    </row>
    <row r="375" spans="1:4" x14ac:dyDescent="0.2">
      <c r="A375">
        <v>369</v>
      </c>
      <c r="B375" s="8">
        <v>-1389.1341</v>
      </c>
      <c r="C375">
        <v>-1.49</v>
      </c>
      <c r="D375" s="7">
        <f t="shared" si="5"/>
        <v>-10.85261015625</v>
      </c>
    </row>
    <row r="376" spans="1:4" x14ac:dyDescent="0.2">
      <c r="A376">
        <v>370</v>
      </c>
      <c r="B376" s="8">
        <v>-1389.0977</v>
      </c>
      <c r="C376">
        <v>-1.49</v>
      </c>
      <c r="D376" s="7">
        <f t="shared" si="5"/>
        <v>-10.85232578125</v>
      </c>
    </row>
    <row r="377" spans="1:4" x14ac:dyDescent="0.2">
      <c r="A377">
        <v>371</v>
      </c>
      <c r="B377" s="8">
        <v>-1389.0515</v>
      </c>
      <c r="C377">
        <v>-1.43</v>
      </c>
      <c r="D377" s="7">
        <f t="shared" si="5"/>
        <v>-10.85196484375</v>
      </c>
    </row>
    <row r="378" spans="1:4" x14ac:dyDescent="0.2">
      <c r="A378">
        <v>372</v>
      </c>
      <c r="B378" s="8">
        <v>-1388.9955</v>
      </c>
      <c r="C378">
        <v>-1.32</v>
      </c>
      <c r="D378" s="7">
        <f t="shared" si="5"/>
        <v>-10.85152734375</v>
      </c>
    </row>
    <row r="379" spans="1:4" x14ac:dyDescent="0.2">
      <c r="A379">
        <v>373</v>
      </c>
      <c r="B379" s="8">
        <v>-1388.9295999999999</v>
      </c>
      <c r="C379">
        <v>-1.1599999999999999</v>
      </c>
      <c r="D379" s="7">
        <f t="shared" si="5"/>
        <v>-10.8510125</v>
      </c>
    </row>
    <row r="380" spans="1:4" x14ac:dyDescent="0.2">
      <c r="A380">
        <v>374</v>
      </c>
      <c r="B380" s="8">
        <v>-1388.8534999999999</v>
      </c>
      <c r="C380">
        <v>-0.96</v>
      </c>
      <c r="D380" s="7">
        <f t="shared" si="5"/>
        <v>-10.85041796875</v>
      </c>
    </row>
    <row r="381" spans="1:4" x14ac:dyDescent="0.2">
      <c r="A381">
        <v>375</v>
      </c>
      <c r="B381" s="8">
        <v>-1388.7687000000001</v>
      </c>
      <c r="C381">
        <v>-0.73</v>
      </c>
      <c r="D381" s="7">
        <f t="shared" si="5"/>
        <v>-10.849755468750001</v>
      </c>
    </row>
    <row r="382" spans="1:4" x14ac:dyDescent="0.2">
      <c r="A382">
        <v>376</v>
      </c>
      <c r="B382" s="8">
        <v>-1388.6759999999999</v>
      </c>
      <c r="C382">
        <v>-0.44</v>
      </c>
      <c r="D382" s="7">
        <f t="shared" si="5"/>
        <v>-10.849031249999999</v>
      </c>
    </row>
    <row r="383" spans="1:4" x14ac:dyDescent="0.2">
      <c r="A383">
        <v>377</v>
      </c>
      <c r="B383" s="8">
        <v>-1388.5766000000001</v>
      </c>
      <c r="C383">
        <v>-0.08</v>
      </c>
      <c r="D383" s="7">
        <f t="shared" si="5"/>
        <v>-10.848254687500001</v>
      </c>
    </row>
    <row r="384" spans="1:4" x14ac:dyDescent="0.2">
      <c r="A384">
        <v>378</v>
      </c>
      <c r="B384" s="8">
        <v>-1388.4707000000001</v>
      </c>
      <c r="C384">
        <v>0.34</v>
      </c>
      <c r="D384" s="7">
        <f t="shared" si="5"/>
        <v>-10.847427343750001</v>
      </c>
    </row>
    <row r="385" spans="1:4" x14ac:dyDescent="0.2">
      <c r="A385">
        <v>379</v>
      </c>
      <c r="B385" s="8">
        <v>-1388.36</v>
      </c>
      <c r="C385">
        <v>0.77</v>
      </c>
      <c r="D385" s="7">
        <f t="shared" si="5"/>
        <v>-10.846562499999999</v>
      </c>
    </row>
    <row r="386" spans="1:4" x14ac:dyDescent="0.2">
      <c r="A386">
        <v>380</v>
      </c>
      <c r="B386" s="8">
        <v>-1388.2456999999999</v>
      </c>
      <c r="C386">
        <v>1.24</v>
      </c>
      <c r="D386" s="7">
        <f t="shared" si="5"/>
        <v>-10.84566953125</v>
      </c>
    </row>
    <row r="387" spans="1:4" x14ac:dyDescent="0.2">
      <c r="A387">
        <v>381</v>
      </c>
      <c r="B387" s="8">
        <v>-1388.1296</v>
      </c>
      <c r="C387">
        <v>1.74</v>
      </c>
      <c r="D387" s="7">
        <f t="shared" si="5"/>
        <v>-10.8447625</v>
      </c>
    </row>
    <row r="388" spans="1:4" x14ac:dyDescent="0.2">
      <c r="A388">
        <v>382</v>
      </c>
      <c r="B388" s="8">
        <v>-1388.0129999999999</v>
      </c>
      <c r="C388">
        <v>2.2400000000000002</v>
      </c>
      <c r="D388" s="7">
        <f t="shared" si="5"/>
        <v>-10.843851562499999</v>
      </c>
    </row>
    <row r="389" spans="1:4" x14ac:dyDescent="0.2">
      <c r="A389">
        <v>383</v>
      </c>
      <c r="B389" s="8">
        <v>-1387.8961999999999</v>
      </c>
      <c r="C389">
        <v>2.76</v>
      </c>
      <c r="D389" s="7">
        <f t="shared" si="5"/>
        <v>-10.842939062499999</v>
      </c>
    </row>
    <row r="390" spans="1:4" x14ac:dyDescent="0.2">
      <c r="A390">
        <v>384</v>
      </c>
      <c r="B390" s="8">
        <v>-1387.7822000000001</v>
      </c>
      <c r="C390">
        <v>3.27</v>
      </c>
      <c r="D390" s="7">
        <f t="shared" si="5"/>
        <v>-10.842048437500001</v>
      </c>
    </row>
    <row r="391" spans="1:4" x14ac:dyDescent="0.2">
      <c r="A391">
        <v>385</v>
      </c>
      <c r="B391" s="8">
        <v>-1387.6726000000001</v>
      </c>
      <c r="C391">
        <v>3.84</v>
      </c>
      <c r="D391" s="7">
        <f t="shared" si="5"/>
        <v>-10.841192187500001</v>
      </c>
    </row>
    <row r="392" spans="1:4" x14ac:dyDescent="0.2">
      <c r="A392">
        <v>386</v>
      </c>
      <c r="B392" s="8">
        <v>-1387.5687</v>
      </c>
      <c r="C392">
        <v>4.43</v>
      </c>
      <c r="D392" s="7">
        <f t="shared" ref="D392:D455" si="6">B392/128</f>
        <v>-10.84038046875</v>
      </c>
    </row>
    <row r="393" spans="1:4" x14ac:dyDescent="0.2">
      <c r="A393">
        <v>387</v>
      </c>
      <c r="B393" s="8">
        <v>-1387.4725000000001</v>
      </c>
      <c r="C393">
        <v>5.0199999999999996</v>
      </c>
      <c r="D393" s="7">
        <f t="shared" si="6"/>
        <v>-10.839628906250001</v>
      </c>
    </row>
    <row r="394" spans="1:4" x14ac:dyDescent="0.2">
      <c r="A394">
        <v>388</v>
      </c>
      <c r="B394" s="8">
        <v>-1387.3860999999999</v>
      </c>
      <c r="C394">
        <v>5.58</v>
      </c>
      <c r="D394" s="7">
        <f t="shared" si="6"/>
        <v>-10.83895390625</v>
      </c>
    </row>
    <row r="395" spans="1:4" x14ac:dyDescent="0.2">
      <c r="A395">
        <v>389</v>
      </c>
      <c r="B395" s="8">
        <v>-1387.3108</v>
      </c>
      <c r="C395">
        <v>6.1</v>
      </c>
      <c r="D395" s="7">
        <f t="shared" si="6"/>
        <v>-10.838365625</v>
      </c>
    </row>
    <row r="396" spans="1:4" x14ac:dyDescent="0.2">
      <c r="A396">
        <v>390</v>
      </c>
      <c r="B396" s="8">
        <v>-1387.2481</v>
      </c>
      <c r="C396">
        <v>6.58</v>
      </c>
      <c r="D396" s="7">
        <f t="shared" si="6"/>
        <v>-10.83787578125</v>
      </c>
    </row>
    <row r="397" spans="1:4" x14ac:dyDescent="0.2">
      <c r="A397">
        <v>391</v>
      </c>
      <c r="B397" s="8">
        <v>-1387.2001</v>
      </c>
      <c r="C397">
        <v>7.03</v>
      </c>
      <c r="D397" s="7">
        <f t="shared" si="6"/>
        <v>-10.83750078125</v>
      </c>
    </row>
    <row r="398" spans="1:4" x14ac:dyDescent="0.2">
      <c r="A398">
        <v>392</v>
      </c>
      <c r="B398" s="8">
        <v>-1387.1679999999999</v>
      </c>
      <c r="C398">
        <v>7.44</v>
      </c>
      <c r="D398" s="7">
        <f t="shared" si="6"/>
        <v>-10.837249999999999</v>
      </c>
    </row>
    <row r="399" spans="1:4" x14ac:dyDescent="0.2">
      <c r="A399">
        <v>393</v>
      </c>
      <c r="B399" s="8">
        <v>-1387.1527000000001</v>
      </c>
      <c r="C399">
        <v>7.82</v>
      </c>
      <c r="D399" s="7">
        <f t="shared" si="6"/>
        <v>-10.837130468750001</v>
      </c>
    </row>
    <row r="400" spans="1:4" x14ac:dyDescent="0.2">
      <c r="A400">
        <v>394</v>
      </c>
      <c r="B400" s="8">
        <v>-1387.1554000000001</v>
      </c>
      <c r="C400">
        <v>8.18</v>
      </c>
      <c r="D400" s="7">
        <f t="shared" si="6"/>
        <v>-10.837151562500001</v>
      </c>
    </row>
    <row r="401" spans="1:4" x14ac:dyDescent="0.2">
      <c r="A401">
        <v>395</v>
      </c>
      <c r="B401" s="8">
        <v>-1387.1762000000001</v>
      </c>
      <c r="C401">
        <v>8.49</v>
      </c>
      <c r="D401" s="7">
        <f t="shared" si="6"/>
        <v>-10.837314062500001</v>
      </c>
    </row>
    <row r="402" spans="1:4" x14ac:dyDescent="0.2">
      <c r="A402">
        <v>396</v>
      </c>
      <c r="B402" s="8">
        <v>-1387.2147</v>
      </c>
      <c r="C402">
        <v>8.75</v>
      </c>
      <c r="D402" s="7">
        <f t="shared" si="6"/>
        <v>-10.83761484375</v>
      </c>
    </row>
    <row r="403" spans="1:4" x14ac:dyDescent="0.2">
      <c r="A403">
        <v>397</v>
      </c>
      <c r="B403" s="8">
        <v>-1387.2695000000001</v>
      </c>
      <c r="C403">
        <v>8.9</v>
      </c>
      <c r="D403" s="7">
        <f t="shared" si="6"/>
        <v>-10.838042968750001</v>
      </c>
    </row>
    <row r="404" spans="1:4" x14ac:dyDescent="0.2">
      <c r="A404">
        <v>398</v>
      </c>
      <c r="B404" s="8">
        <v>-1387.3395</v>
      </c>
      <c r="C404">
        <v>9.01</v>
      </c>
      <c r="D404" s="7">
        <f t="shared" si="6"/>
        <v>-10.83858984375</v>
      </c>
    </row>
    <row r="405" spans="1:4" x14ac:dyDescent="0.2">
      <c r="A405">
        <v>399</v>
      </c>
      <c r="B405" s="8">
        <v>-1387.4232</v>
      </c>
      <c r="C405">
        <v>9.0500000000000007</v>
      </c>
      <c r="D405" s="7">
        <f t="shared" si="6"/>
        <v>-10.83924375</v>
      </c>
    </row>
    <row r="406" spans="1:4" x14ac:dyDescent="0.2">
      <c r="A406">
        <v>400</v>
      </c>
      <c r="B406" s="8">
        <v>-1387.5191</v>
      </c>
      <c r="C406">
        <v>8.99</v>
      </c>
      <c r="D406" s="7">
        <f t="shared" si="6"/>
        <v>-10.83999296875</v>
      </c>
    </row>
    <row r="407" spans="1:4" x14ac:dyDescent="0.2">
      <c r="A407">
        <v>401</v>
      </c>
      <c r="B407" s="8">
        <v>-1387.6249</v>
      </c>
      <c r="C407">
        <v>8.89</v>
      </c>
      <c r="D407" s="7">
        <f t="shared" si="6"/>
        <v>-10.84081953125</v>
      </c>
    </row>
    <row r="408" spans="1:4" x14ac:dyDescent="0.2">
      <c r="A408">
        <v>402</v>
      </c>
      <c r="B408" s="8">
        <v>-1387.7388000000001</v>
      </c>
      <c r="C408">
        <v>8.7200000000000006</v>
      </c>
      <c r="D408" s="7">
        <f t="shared" si="6"/>
        <v>-10.841709375000001</v>
      </c>
    </row>
    <row r="409" spans="1:4" x14ac:dyDescent="0.2">
      <c r="A409">
        <v>403</v>
      </c>
      <c r="B409" s="8">
        <v>-1387.8594000000001</v>
      </c>
      <c r="C409">
        <v>8.5399999999999991</v>
      </c>
      <c r="D409" s="7">
        <f t="shared" si="6"/>
        <v>-10.8426515625</v>
      </c>
    </row>
    <row r="410" spans="1:4" x14ac:dyDescent="0.2">
      <c r="A410">
        <v>404</v>
      </c>
      <c r="B410" s="8">
        <v>-1387.9863</v>
      </c>
      <c r="C410">
        <v>8.25</v>
      </c>
      <c r="D410" s="7">
        <f t="shared" si="6"/>
        <v>-10.84364296875</v>
      </c>
    </row>
    <row r="411" spans="1:4" x14ac:dyDescent="0.2">
      <c r="A411">
        <v>405</v>
      </c>
      <c r="B411" s="8">
        <v>-1388.1189999999999</v>
      </c>
      <c r="C411">
        <v>7.85</v>
      </c>
      <c r="D411" s="7">
        <f t="shared" si="6"/>
        <v>-10.844679687499999</v>
      </c>
    </row>
    <row r="412" spans="1:4" x14ac:dyDescent="0.2">
      <c r="A412">
        <v>406</v>
      </c>
      <c r="B412" s="8">
        <v>-1388.2573</v>
      </c>
      <c r="C412">
        <v>7.41</v>
      </c>
      <c r="D412" s="7">
        <f t="shared" si="6"/>
        <v>-10.84576015625</v>
      </c>
    </row>
    <row r="413" spans="1:4" x14ac:dyDescent="0.2">
      <c r="A413">
        <v>407</v>
      </c>
      <c r="B413" s="8">
        <v>-1388.4013</v>
      </c>
      <c r="C413">
        <v>6.9</v>
      </c>
      <c r="D413" s="7">
        <f t="shared" si="6"/>
        <v>-10.84688515625</v>
      </c>
    </row>
    <row r="414" spans="1:4" x14ac:dyDescent="0.2">
      <c r="A414">
        <v>408</v>
      </c>
      <c r="B414" s="8">
        <v>-1388.5521000000001</v>
      </c>
      <c r="C414">
        <v>6.35</v>
      </c>
      <c r="D414" s="7">
        <f t="shared" si="6"/>
        <v>-10.848063281250001</v>
      </c>
    </row>
    <row r="415" spans="1:4" x14ac:dyDescent="0.2">
      <c r="A415">
        <v>409</v>
      </c>
      <c r="B415" s="8">
        <v>-1388.7103</v>
      </c>
      <c r="C415">
        <v>5.7</v>
      </c>
      <c r="D415" s="7">
        <f t="shared" si="6"/>
        <v>-10.84929921875</v>
      </c>
    </row>
    <row r="416" spans="1:4" x14ac:dyDescent="0.2">
      <c r="A416">
        <v>410</v>
      </c>
      <c r="B416" s="8">
        <v>-1388.8761</v>
      </c>
      <c r="C416">
        <v>5.01</v>
      </c>
      <c r="D416" s="7">
        <f t="shared" si="6"/>
        <v>-10.85059453125</v>
      </c>
    </row>
    <row r="417" spans="1:4" x14ac:dyDescent="0.2">
      <c r="A417">
        <v>411</v>
      </c>
      <c r="B417" s="8">
        <v>-1389.0501999999999</v>
      </c>
      <c r="C417">
        <v>4.28</v>
      </c>
      <c r="D417" s="7">
        <f t="shared" si="6"/>
        <v>-10.851954687499999</v>
      </c>
    </row>
    <row r="418" spans="1:4" x14ac:dyDescent="0.2">
      <c r="A418">
        <v>412</v>
      </c>
      <c r="B418" s="8">
        <v>-1389.2330999999999</v>
      </c>
      <c r="C418">
        <v>3.5</v>
      </c>
      <c r="D418" s="7">
        <f t="shared" si="6"/>
        <v>-10.853383593749999</v>
      </c>
    </row>
    <row r="419" spans="1:4" x14ac:dyDescent="0.2">
      <c r="A419">
        <v>413</v>
      </c>
      <c r="B419" s="8">
        <v>-1389.4244000000001</v>
      </c>
      <c r="C419">
        <v>2.68</v>
      </c>
      <c r="D419" s="7">
        <f t="shared" si="6"/>
        <v>-10.854878125000001</v>
      </c>
    </row>
    <row r="420" spans="1:4" x14ac:dyDescent="0.2">
      <c r="A420">
        <v>414</v>
      </c>
      <c r="B420" s="8">
        <v>-1389.6235999999999</v>
      </c>
      <c r="C420">
        <v>1.81</v>
      </c>
      <c r="D420" s="7">
        <f t="shared" si="6"/>
        <v>-10.856434374999999</v>
      </c>
    </row>
    <row r="421" spans="1:4" x14ac:dyDescent="0.2">
      <c r="A421">
        <v>415</v>
      </c>
      <c r="B421" s="8">
        <v>-1389.8291999999999</v>
      </c>
      <c r="C421">
        <v>0.93</v>
      </c>
      <c r="D421" s="7">
        <f t="shared" si="6"/>
        <v>-10.858040624999999</v>
      </c>
    </row>
    <row r="422" spans="1:4" x14ac:dyDescent="0.2">
      <c r="A422">
        <v>416</v>
      </c>
      <c r="B422" s="8">
        <v>-1390.0399</v>
      </c>
      <c r="C422">
        <v>0.04</v>
      </c>
      <c r="D422" s="7">
        <f t="shared" si="6"/>
        <v>-10.85968671875</v>
      </c>
    </row>
    <row r="423" spans="1:4" x14ac:dyDescent="0.2">
      <c r="A423">
        <v>417</v>
      </c>
      <c r="B423" s="8">
        <v>-1390.2544</v>
      </c>
      <c r="C423">
        <v>-0.86</v>
      </c>
      <c r="D423" s="7">
        <f t="shared" si="6"/>
        <v>-10.8613625</v>
      </c>
    </row>
    <row r="424" spans="1:4" x14ac:dyDescent="0.2">
      <c r="A424">
        <v>418</v>
      </c>
      <c r="B424" s="8">
        <v>-1390.471</v>
      </c>
      <c r="C424">
        <v>-1.77</v>
      </c>
      <c r="D424" s="7">
        <f t="shared" si="6"/>
        <v>-10.8630546875</v>
      </c>
    </row>
    <row r="425" spans="1:4" x14ac:dyDescent="0.2">
      <c r="A425">
        <v>419</v>
      </c>
      <c r="B425" s="8">
        <v>-1390.6874</v>
      </c>
      <c r="C425">
        <v>-2.66</v>
      </c>
      <c r="D425" s="7">
        <f t="shared" si="6"/>
        <v>-10.8647453125</v>
      </c>
    </row>
    <row r="426" spans="1:4" x14ac:dyDescent="0.2">
      <c r="A426">
        <v>420</v>
      </c>
      <c r="B426" s="8">
        <v>-1390.902</v>
      </c>
      <c r="C426">
        <v>-3.53</v>
      </c>
      <c r="D426" s="7">
        <f t="shared" si="6"/>
        <v>-10.866421875</v>
      </c>
    </row>
    <row r="427" spans="1:4" x14ac:dyDescent="0.2">
      <c r="A427">
        <v>421</v>
      </c>
      <c r="B427" s="8">
        <v>-1391.1131</v>
      </c>
      <c r="C427">
        <v>-4.37</v>
      </c>
      <c r="D427" s="7">
        <f t="shared" si="6"/>
        <v>-10.86807109375</v>
      </c>
    </row>
    <row r="428" spans="1:4" x14ac:dyDescent="0.2">
      <c r="A428">
        <v>422</v>
      </c>
      <c r="B428" s="8">
        <v>-1391.3185000000001</v>
      </c>
      <c r="C428">
        <v>-5.2</v>
      </c>
      <c r="D428" s="7">
        <f t="shared" si="6"/>
        <v>-10.869675781250001</v>
      </c>
    </row>
    <row r="429" spans="1:4" x14ac:dyDescent="0.2">
      <c r="A429">
        <v>423</v>
      </c>
      <c r="B429" s="8">
        <v>-1391.5164</v>
      </c>
      <c r="C429">
        <v>-6</v>
      </c>
      <c r="D429" s="7">
        <f t="shared" si="6"/>
        <v>-10.871221875</v>
      </c>
    </row>
    <row r="430" spans="1:4" x14ac:dyDescent="0.2">
      <c r="A430">
        <v>424</v>
      </c>
      <c r="B430" s="8">
        <v>-1391.7058999999999</v>
      </c>
      <c r="C430">
        <v>-6.75</v>
      </c>
      <c r="D430" s="7">
        <f t="shared" si="6"/>
        <v>-10.872702343749999</v>
      </c>
    </row>
    <row r="431" spans="1:4" x14ac:dyDescent="0.2">
      <c r="A431">
        <v>425</v>
      </c>
      <c r="B431" s="8">
        <v>-1391.8852999999999</v>
      </c>
      <c r="C431">
        <v>-7.45</v>
      </c>
      <c r="D431" s="7">
        <f t="shared" si="6"/>
        <v>-10.874103906249999</v>
      </c>
    </row>
    <row r="432" spans="1:4" x14ac:dyDescent="0.2">
      <c r="A432">
        <v>426</v>
      </c>
      <c r="B432" s="8">
        <v>-1392.0519999999999</v>
      </c>
      <c r="C432">
        <v>-8.09</v>
      </c>
      <c r="D432" s="7">
        <f t="shared" si="6"/>
        <v>-10.875406249999999</v>
      </c>
    </row>
    <row r="433" spans="1:4" x14ac:dyDescent="0.2">
      <c r="A433">
        <v>427</v>
      </c>
      <c r="B433" s="8">
        <v>-1392.2045000000001</v>
      </c>
      <c r="C433">
        <v>-8.64</v>
      </c>
      <c r="D433" s="7">
        <f t="shared" si="6"/>
        <v>-10.87659765625</v>
      </c>
    </row>
    <row r="434" spans="1:4" x14ac:dyDescent="0.2">
      <c r="A434">
        <v>428</v>
      </c>
      <c r="B434" s="8">
        <v>-1392.3426999999999</v>
      </c>
      <c r="C434">
        <v>-9.1300000000000008</v>
      </c>
      <c r="D434" s="7">
        <f t="shared" si="6"/>
        <v>-10.877677343749999</v>
      </c>
    </row>
    <row r="435" spans="1:4" x14ac:dyDescent="0.2">
      <c r="A435">
        <v>429</v>
      </c>
      <c r="B435" s="8">
        <v>-1392.4658999999999</v>
      </c>
      <c r="C435">
        <v>-9.57</v>
      </c>
      <c r="D435" s="7">
        <f t="shared" si="6"/>
        <v>-10.878639843749999</v>
      </c>
    </row>
    <row r="436" spans="1:4" x14ac:dyDescent="0.2">
      <c r="A436">
        <v>430</v>
      </c>
      <c r="B436" s="8">
        <v>-1392.5721000000001</v>
      </c>
      <c r="C436">
        <v>-9.91</v>
      </c>
      <c r="D436" s="7">
        <f t="shared" si="6"/>
        <v>-10.879469531250001</v>
      </c>
    </row>
    <row r="437" spans="1:4" x14ac:dyDescent="0.2">
      <c r="A437">
        <v>431</v>
      </c>
      <c r="B437" s="8">
        <v>-1392.6612</v>
      </c>
      <c r="C437">
        <v>-10.210000000000001</v>
      </c>
      <c r="D437" s="7">
        <f t="shared" si="6"/>
        <v>-10.880165625</v>
      </c>
    </row>
    <row r="438" spans="1:4" x14ac:dyDescent="0.2">
      <c r="A438">
        <v>432</v>
      </c>
      <c r="B438" s="8">
        <v>-1392.7329</v>
      </c>
      <c r="C438">
        <v>-10.45</v>
      </c>
      <c r="D438" s="7">
        <f t="shared" si="6"/>
        <v>-10.88072578125</v>
      </c>
    </row>
    <row r="439" spans="1:4" x14ac:dyDescent="0.2">
      <c r="A439">
        <v>433</v>
      </c>
      <c r="B439" s="8">
        <v>-1392.7874999999999</v>
      </c>
      <c r="C439">
        <v>-10.6</v>
      </c>
      <c r="D439" s="7">
        <f t="shared" si="6"/>
        <v>-10.881152343749999</v>
      </c>
    </row>
    <row r="440" spans="1:4" x14ac:dyDescent="0.2">
      <c r="A440">
        <v>434</v>
      </c>
      <c r="B440" s="8">
        <v>-1392.8246999999999</v>
      </c>
      <c r="C440">
        <v>-10.68</v>
      </c>
      <c r="D440" s="7">
        <f t="shared" si="6"/>
        <v>-10.881442968749999</v>
      </c>
    </row>
    <row r="441" spans="1:4" x14ac:dyDescent="0.2">
      <c r="A441">
        <v>435</v>
      </c>
      <c r="B441" s="8">
        <v>-1392.845</v>
      </c>
      <c r="C441">
        <v>-10.71</v>
      </c>
      <c r="D441" s="7">
        <f t="shared" si="6"/>
        <v>-10.8816015625</v>
      </c>
    </row>
    <row r="442" spans="1:4" x14ac:dyDescent="0.2">
      <c r="A442">
        <v>436</v>
      </c>
      <c r="B442" s="8">
        <v>-1392.8485000000001</v>
      </c>
      <c r="C442">
        <v>-10.64</v>
      </c>
      <c r="D442" s="7">
        <f t="shared" si="6"/>
        <v>-10.88162890625</v>
      </c>
    </row>
    <row r="443" spans="1:4" x14ac:dyDescent="0.2">
      <c r="A443">
        <v>437</v>
      </c>
      <c r="B443" s="8">
        <v>-1392.8361</v>
      </c>
      <c r="C443">
        <v>-10.5</v>
      </c>
      <c r="D443" s="7">
        <f t="shared" si="6"/>
        <v>-10.88153203125</v>
      </c>
    </row>
    <row r="444" spans="1:4" x14ac:dyDescent="0.2">
      <c r="A444">
        <v>438</v>
      </c>
      <c r="B444" s="8">
        <v>-1392.8092999999999</v>
      </c>
      <c r="C444">
        <v>-10.29</v>
      </c>
      <c r="D444" s="7">
        <f t="shared" si="6"/>
        <v>-10.881322656249999</v>
      </c>
    </row>
    <row r="445" spans="1:4" x14ac:dyDescent="0.2">
      <c r="A445">
        <v>439</v>
      </c>
      <c r="B445" s="8">
        <v>-1392.769</v>
      </c>
      <c r="C445">
        <v>-10.01</v>
      </c>
      <c r="D445" s="7">
        <f t="shared" si="6"/>
        <v>-10.8810078125</v>
      </c>
    </row>
    <row r="446" spans="1:4" x14ac:dyDescent="0.2">
      <c r="A446">
        <v>440</v>
      </c>
      <c r="B446" s="8">
        <v>-1392.7166</v>
      </c>
      <c r="C446">
        <v>-9.6999999999999993</v>
      </c>
      <c r="D446" s="7">
        <f t="shared" si="6"/>
        <v>-10.8805984375</v>
      </c>
    </row>
    <row r="447" spans="1:4" x14ac:dyDescent="0.2">
      <c r="A447">
        <v>441</v>
      </c>
      <c r="B447" s="8">
        <v>-1392.6532</v>
      </c>
      <c r="C447">
        <v>-9.3699999999999992</v>
      </c>
      <c r="D447" s="7">
        <f t="shared" si="6"/>
        <v>-10.880103125</v>
      </c>
    </row>
    <row r="448" spans="1:4" x14ac:dyDescent="0.2">
      <c r="A448">
        <v>442</v>
      </c>
      <c r="B448" s="8">
        <v>-1392.58</v>
      </c>
      <c r="C448">
        <v>-8.9700000000000006</v>
      </c>
      <c r="D448" s="7">
        <f t="shared" si="6"/>
        <v>-10.879531249999999</v>
      </c>
    </row>
    <row r="449" spans="1:4" x14ac:dyDescent="0.2">
      <c r="A449">
        <v>443</v>
      </c>
      <c r="B449" s="8">
        <v>-1392.4987000000001</v>
      </c>
      <c r="C449">
        <v>-8.5500000000000007</v>
      </c>
      <c r="D449" s="7">
        <f t="shared" si="6"/>
        <v>-10.878896093750001</v>
      </c>
    </row>
    <row r="450" spans="1:4" x14ac:dyDescent="0.2">
      <c r="A450">
        <v>444</v>
      </c>
      <c r="B450" s="8">
        <v>-1392.4101000000001</v>
      </c>
      <c r="C450">
        <v>-8.08</v>
      </c>
      <c r="D450" s="7">
        <f t="shared" si="6"/>
        <v>-10.87820390625</v>
      </c>
    </row>
    <row r="451" spans="1:4" x14ac:dyDescent="0.2">
      <c r="A451">
        <v>445</v>
      </c>
      <c r="B451" s="8">
        <v>-1392.3153</v>
      </c>
      <c r="C451">
        <v>-7.58</v>
      </c>
      <c r="D451" s="7">
        <f t="shared" si="6"/>
        <v>-10.87746328125</v>
      </c>
    </row>
    <row r="452" spans="1:4" x14ac:dyDescent="0.2">
      <c r="A452">
        <v>446</v>
      </c>
      <c r="B452" s="8">
        <v>-1392.2157</v>
      </c>
      <c r="C452">
        <v>-7.08</v>
      </c>
      <c r="D452" s="7">
        <f t="shared" si="6"/>
        <v>-10.87668515625</v>
      </c>
    </row>
    <row r="453" spans="1:4" x14ac:dyDescent="0.2">
      <c r="A453">
        <v>447</v>
      </c>
      <c r="B453" s="8">
        <v>-1392.1124</v>
      </c>
      <c r="C453">
        <v>-6.58</v>
      </c>
      <c r="D453" s="7">
        <f t="shared" si="6"/>
        <v>-10.875878125</v>
      </c>
    </row>
    <row r="454" spans="1:4" x14ac:dyDescent="0.2">
      <c r="A454">
        <v>448</v>
      </c>
      <c r="B454" s="8">
        <v>-1392.0072</v>
      </c>
      <c r="C454">
        <v>-6.08</v>
      </c>
      <c r="D454" s="7">
        <f t="shared" si="6"/>
        <v>-10.87505625</v>
      </c>
    </row>
    <row r="455" spans="1:4" x14ac:dyDescent="0.2">
      <c r="A455">
        <v>449</v>
      </c>
      <c r="B455" s="8">
        <v>-1391.9002</v>
      </c>
      <c r="C455">
        <v>-5.54</v>
      </c>
      <c r="D455" s="7">
        <f t="shared" si="6"/>
        <v>-10.8742203125</v>
      </c>
    </row>
    <row r="456" spans="1:4" x14ac:dyDescent="0.2">
      <c r="A456">
        <v>450</v>
      </c>
      <c r="B456" s="8">
        <v>-1391.7927</v>
      </c>
      <c r="C456">
        <v>-4.99</v>
      </c>
      <c r="D456" s="7">
        <f t="shared" ref="D456:D519" si="7">B456/128</f>
        <v>-10.87338046875</v>
      </c>
    </row>
    <row r="457" spans="1:4" x14ac:dyDescent="0.2">
      <c r="A457">
        <v>451</v>
      </c>
      <c r="B457" s="8">
        <v>-1391.6857</v>
      </c>
      <c r="C457">
        <v>-4.43</v>
      </c>
      <c r="D457" s="7">
        <f t="shared" si="7"/>
        <v>-10.87254453125</v>
      </c>
    </row>
    <row r="458" spans="1:4" x14ac:dyDescent="0.2">
      <c r="A458">
        <v>452</v>
      </c>
      <c r="B458" s="8">
        <v>-1391.58</v>
      </c>
      <c r="C458">
        <v>-3.93</v>
      </c>
      <c r="D458" s="7">
        <f t="shared" si="7"/>
        <v>-10.871718749999999</v>
      </c>
    </row>
    <row r="459" spans="1:4" x14ac:dyDescent="0.2">
      <c r="A459">
        <v>453</v>
      </c>
      <c r="B459" s="8">
        <v>-1391.4766999999999</v>
      </c>
      <c r="C459">
        <v>-3.45</v>
      </c>
      <c r="D459" s="7">
        <f t="shared" si="7"/>
        <v>-10.87091171875</v>
      </c>
    </row>
    <row r="460" spans="1:4" x14ac:dyDescent="0.2">
      <c r="A460">
        <v>454</v>
      </c>
      <c r="B460" s="8">
        <v>-1391.3758</v>
      </c>
      <c r="C460">
        <v>-3</v>
      </c>
      <c r="D460" s="7">
        <f t="shared" si="7"/>
        <v>-10.8701234375</v>
      </c>
    </row>
    <row r="461" spans="1:4" x14ac:dyDescent="0.2">
      <c r="A461">
        <v>455</v>
      </c>
      <c r="B461" s="8">
        <v>-1391.2783999999999</v>
      </c>
      <c r="C461">
        <v>-2.56</v>
      </c>
      <c r="D461" s="7">
        <f t="shared" si="7"/>
        <v>-10.869362499999999</v>
      </c>
    </row>
    <row r="462" spans="1:4" x14ac:dyDescent="0.2">
      <c r="A462">
        <v>456</v>
      </c>
      <c r="B462" s="8">
        <v>-1391.1845000000001</v>
      </c>
      <c r="C462">
        <v>-2.15</v>
      </c>
      <c r="D462" s="7">
        <f t="shared" si="7"/>
        <v>-10.868628906250001</v>
      </c>
    </row>
    <row r="463" spans="1:4" x14ac:dyDescent="0.2">
      <c r="A463">
        <v>457</v>
      </c>
      <c r="B463" s="8">
        <v>-1391.0948000000001</v>
      </c>
      <c r="C463">
        <v>-1.73</v>
      </c>
      <c r="D463" s="7">
        <f t="shared" si="7"/>
        <v>-10.867928125000001</v>
      </c>
    </row>
    <row r="464" spans="1:4" x14ac:dyDescent="0.2">
      <c r="A464">
        <v>458</v>
      </c>
      <c r="B464" s="8">
        <v>-1391.0105000000001</v>
      </c>
      <c r="C464">
        <v>-1.34</v>
      </c>
      <c r="D464" s="7">
        <f t="shared" si="7"/>
        <v>-10.867269531250001</v>
      </c>
    </row>
    <row r="465" spans="1:4" x14ac:dyDescent="0.2">
      <c r="A465">
        <v>459</v>
      </c>
      <c r="B465" s="8">
        <v>-1390.9318000000001</v>
      </c>
      <c r="C465">
        <v>-1</v>
      </c>
      <c r="D465" s="7">
        <f t="shared" si="7"/>
        <v>-10.866654687500001</v>
      </c>
    </row>
    <row r="466" spans="1:4" x14ac:dyDescent="0.2">
      <c r="A466">
        <v>460</v>
      </c>
      <c r="B466" s="8">
        <v>-1390.8584000000001</v>
      </c>
      <c r="C466">
        <v>-0.7</v>
      </c>
      <c r="D466" s="7">
        <f t="shared" si="7"/>
        <v>-10.866081250000001</v>
      </c>
    </row>
    <row r="467" spans="1:4" x14ac:dyDescent="0.2">
      <c r="A467">
        <v>461</v>
      </c>
      <c r="B467" s="8">
        <v>-1390.7905000000001</v>
      </c>
      <c r="C467">
        <v>-0.43</v>
      </c>
      <c r="D467" s="7">
        <f t="shared" si="7"/>
        <v>-10.865550781250001</v>
      </c>
    </row>
    <row r="468" spans="1:4" x14ac:dyDescent="0.2">
      <c r="A468">
        <v>462</v>
      </c>
      <c r="B468" s="8">
        <v>-1390.7284999999999</v>
      </c>
      <c r="C468">
        <v>-0.16</v>
      </c>
      <c r="D468" s="7">
        <f t="shared" si="7"/>
        <v>-10.86506640625</v>
      </c>
    </row>
    <row r="469" spans="1:4" x14ac:dyDescent="0.2">
      <c r="A469">
        <v>463</v>
      </c>
      <c r="B469" s="8">
        <v>-1390.6738</v>
      </c>
      <c r="C469">
        <v>0.05</v>
      </c>
      <c r="D469" s="7">
        <f t="shared" si="7"/>
        <v>-10.8646390625</v>
      </c>
    </row>
    <row r="470" spans="1:4" x14ac:dyDescent="0.2">
      <c r="A470">
        <v>464</v>
      </c>
      <c r="B470" s="8">
        <v>-1390.6237000000001</v>
      </c>
      <c r="C470">
        <v>0.31</v>
      </c>
      <c r="D470" s="7">
        <f t="shared" si="7"/>
        <v>-10.864247656250001</v>
      </c>
    </row>
    <row r="471" spans="1:4" x14ac:dyDescent="0.2">
      <c r="A471">
        <v>465</v>
      </c>
      <c r="B471" s="8">
        <v>-1390.5788</v>
      </c>
      <c r="C471">
        <v>0.46</v>
      </c>
      <c r="D471" s="7">
        <f t="shared" si="7"/>
        <v>-10.863896875</v>
      </c>
    </row>
    <row r="472" spans="1:4" x14ac:dyDescent="0.2">
      <c r="A472">
        <v>466</v>
      </c>
      <c r="B472" s="8">
        <v>-1390.5399</v>
      </c>
      <c r="C472">
        <v>0.59</v>
      </c>
      <c r="D472" s="7">
        <f t="shared" si="7"/>
        <v>-10.86359296875</v>
      </c>
    </row>
    <row r="473" spans="1:4" x14ac:dyDescent="0.2">
      <c r="A473">
        <v>467</v>
      </c>
      <c r="B473" s="8">
        <v>-1390.5060000000001</v>
      </c>
      <c r="C473">
        <v>0.71</v>
      </c>
      <c r="D473" s="7">
        <f t="shared" si="7"/>
        <v>-10.863328125000001</v>
      </c>
    </row>
    <row r="474" spans="1:4" x14ac:dyDescent="0.2">
      <c r="A474">
        <v>468</v>
      </c>
      <c r="B474" s="8">
        <v>-1390.4763</v>
      </c>
      <c r="C474">
        <v>0.8</v>
      </c>
      <c r="D474" s="7">
        <f t="shared" si="7"/>
        <v>-10.86309609375</v>
      </c>
    </row>
    <row r="475" spans="1:4" x14ac:dyDescent="0.2">
      <c r="A475">
        <v>469</v>
      </c>
      <c r="B475" s="8">
        <v>-1390.4499000000001</v>
      </c>
      <c r="C475">
        <v>0.88</v>
      </c>
      <c r="D475" s="7">
        <f t="shared" si="7"/>
        <v>-10.862889843750001</v>
      </c>
    </row>
    <row r="476" spans="1:4" x14ac:dyDescent="0.2">
      <c r="A476">
        <v>470</v>
      </c>
      <c r="B476" s="8">
        <v>-1390.4258</v>
      </c>
      <c r="C476">
        <v>1.01</v>
      </c>
      <c r="D476" s="7">
        <f t="shared" si="7"/>
        <v>-10.8627015625</v>
      </c>
    </row>
    <row r="477" spans="1:4" x14ac:dyDescent="0.2">
      <c r="A477">
        <v>471</v>
      </c>
      <c r="B477" s="8">
        <v>-1390.403</v>
      </c>
      <c r="C477">
        <v>1.1100000000000001</v>
      </c>
      <c r="D477" s="7">
        <f t="shared" si="7"/>
        <v>-10.8625234375</v>
      </c>
    </row>
    <row r="478" spans="1:4" x14ac:dyDescent="0.2">
      <c r="A478">
        <v>472</v>
      </c>
      <c r="B478" s="8">
        <v>-1390.3810000000001</v>
      </c>
      <c r="C478">
        <v>1.17</v>
      </c>
      <c r="D478" s="7">
        <f t="shared" si="7"/>
        <v>-10.862351562500001</v>
      </c>
    </row>
    <row r="479" spans="1:4" x14ac:dyDescent="0.2">
      <c r="A479">
        <v>473</v>
      </c>
      <c r="B479" s="8">
        <v>-1390.3590999999999</v>
      </c>
      <c r="C479">
        <v>1.23</v>
      </c>
      <c r="D479" s="7">
        <f t="shared" si="7"/>
        <v>-10.862180468749999</v>
      </c>
    </row>
    <row r="480" spans="1:4" x14ac:dyDescent="0.2">
      <c r="A480">
        <v>474</v>
      </c>
      <c r="B480" s="8">
        <v>-1390.3361</v>
      </c>
      <c r="C480">
        <v>1.25</v>
      </c>
      <c r="D480" s="7">
        <f t="shared" si="7"/>
        <v>-10.86200078125</v>
      </c>
    </row>
    <row r="481" spans="1:4" x14ac:dyDescent="0.2">
      <c r="A481">
        <v>475</v>
      </c>
      <c r="B481" s="8">
        <v>-1390.3105</v>
      </c>
      <c r="C481">
        <v>1.27</v>
      </c>
      <c r="D481" s="7">
        <f t="shared" si="7"/>
        <v>-10.86180078125</v>
      </c>
    </row>
    <row r="482" spans="1:4" x14ac:dyDescent="0.2">
      <c r="A482">
        <v>476</v>
      </c>
      <c r="B482" s="8">
        <v>-1390.2824000000001</v>
      </c>
      <c r="C482">
        <v>1.27</v>
      </c>
      <c r="D482" s="7">
        <f t="shared" si="7"/>
        <v>-10.86158125</v>
      </c>
    </row>
    <row r="483" spans="1:4" x14ac:dyDescent="0.2">
      <c r="A483">
        <v>477</v>
      </c>
      <c r="B483" s="8">
        <v>-1390.2511</v>
      </c>
      <c r="C483">
        <v>1.31</v>
      </c>
      <c r="D483" s="7">
        <f t="shared" si="7"/>
        <v>-10.86133671875</v>
      </c>
    </row>
    <row r="484" spans="1:4" x14ac:dyDescent="0.2">
      <c r="A484">
        <v>478</v>
      </c>
      <c r="B484" s="8">
        <v>-1390.2163</v>
      </c>
      <c r="C484">
        <v>1.38</v>
      </c>
      <c r="D484" s="7">
        <f t="shared" si="7"/>
        <v>-10.86106484375</v>
      </c>
    </row>
    <row r="485" spans="1:4" x14ac:dyDescent="0.2">
      <c r="A485">
        <v>479</v>
      </c>
      <c r="B485" s="8">
        <v>-1390.1777</v>
      </c>
      <c r="C485">
        <v>1.47</v>
      </c>
      <c r="D485" s="7">
        <f t="shared" si="7"/>
        <v>-10.86076328125</v>
      </c>
    </row>
    <row r="486" spans="1:4" x14ac:dyDescent="0.2">
      <c r="A486">
        <v>480</v>
      </c>
      <c r="B486" s="8">
        <v>-1390.1352999999999</v>
      </c>
      <c r="C486">
        <v>1.58</v>
      </c>
      <c r="D486" s="7">
        <f t="shared" si="7"/>
        <v>-10.860432031249999</v>
      </c>
    </row>
    <row r="487" spans="1:4" x14ac:dyDescent="0.2">
      <c r="A487">
        <v>481</v>
      </c>
      <c r="B487" s="8">
        <v>-1390.0893000000001</v>
      </c>
      <c r="C487">
        <v>1.69</v>
      </c>
      <c r="D487" s="7">
        <f t="shared" si="7"/>
        <v>-10.860072656250001</v>
      </c>
    </row>
    <row r="488" spans="1:4" x14ac:dyDescent="0.2">
      <c r="A488">
        <v>482</v>
      </c>
      <c r="B488" s="8">
        <v>-1390.0395000000001</v>
      </c>
      <c r="C488">
        <v>1.74</v>
      </c>
      <c r="D488" s="7">
        <f t="shared" si="7"/>
        <v>-10.859683593750001</v>
      </c>
    </row>
    <row r="489" spans="1:4" x14ac:dyDescent="0.2">
      <c r="A489">
        <v>483</v>
      </c>
      <c r="B489" s="8">
        <v>-1389.9864</v>
      </c>
      <c r="C489">
        <v>1.75</v>
      </c>
      <c r="D489" s="7">
        <f t="shared" si="7"/>
        <v>-10.85926875</v>
      </c>
    </row>
    <row r="490" spans="1:4" x14ac:dyDescent="0.2">
      <c r="A490">
        <v>484</v>
      </c>
      <c r="B490" s="8">
        <v>-1389.9312</v>
      </c>
      <c r="C490">
        <v>1.96</v>
      </c>
      <c r="D490" s="7">
        <f t="shared" si="7"/>
        <v>-10.8588375</v>
      </c>
    </row>
    <row r="491" spans="1:4" x14ac:dyDescent="0.2">
      <c r="A491">
        <v>485</v>
      </c>
      <c r="B491" s="8">
        <v>-1389.8737000000001</v>
      </c>
      <c r="C491">
        <v>2.0099999999999998</v>
      </c>
      <c r="D491" s="7">
        <f t="shared" si="7"/>
        <v>-10.858388281250001</v>
      </c>
    </row>
    <row r="492" spans="1:4" x14ac:dyDescent="0.2">
      <c r="A492">
        <v>486</v>
      </c>
      <c r="B492" s="8">
        <v>-1389.8152</v>
      </c>
      <c r="C492">
        <v>2.13</v>
      </c>
      <c r="D492" s="7">
        <f t="shared" si="7"/>
        <v>-10.85793125</v>
      </c>
    </row>
    <row r="493" spans="1:4" x14ac:dyDescent="0.2">
      <c r="A493">
        <v>487</v>
      </c>
      <c r="B493" s="8">
        <v>-1389.7568000000001</v>
      </c>
      <c r="C493">
        <v>2.2200000000000002</v>
      </c>
      <c r="D493" s="7">
        <f t="shared" si="7"/>
        <v>-10.857475000000001</v>
      </c>
    </row>
    <row r="494" spans="1:4" x14ac:dyDescent="0.2">
      <c r="A494">
        <v>488</v>
      </c>
      <c r="B494" s="8">
        <v>-1389.6990000000001</v>
      </c>
      <c r="C494">
        <v>2.35</v>
      </c>
      <c r="D494" s="7">
        <f t="shared" si="7"/>
        <v>-10.857023437500001</v>
      </c>
    </row>
    <row r="495" spans="1:4" x14ac:dyDescent="0.2">
      <c r="A495">
        <v>489</v>
      </c>
      <c r="B495" s="8">
        <v>-1389.6416999999999</v>
      </c>
      <c r="C495">
        <v>2.4</v>
      </c>
      <c r="D495" s="7">
        <f t="shared" si="7"/>
        <v>-10.856575781249999</v>
      </c>
    </row>
    <row r="496" spans="1:4" x14ac:dyDescent="0.2">
      <c r="A496">
        <v>490</v>
      </c>
      <c r="B496" s="8">
        <v>-1389.5857000000001</v>
      </c>
      <c r="C496">
        <v>2.48</v>
      </c>
      <c r="D496" s="7">
        <f t="shared" si="7"/>
        <v>-10.856138281250001</v>
      </c>
    </row>
    <row r="497" spans="1:4" x14ac:dyDescent="0.2">
      <c r="A497">
        <v>491</v>
      </c>
      <c r="B497" s="8">
        <v>-1389.5314000000001</v>
      </c>
      <c r="C497">
        <v>2.54</v>
      </c>
      <c r="D497" s="7">
        <f t="shared" si="7"/>
        <v>-10.855714062500001</v>
      </c>
    </row>
    <row r="498" spans="1:4" x14ac:dyDescent="0.2">
      <c r="A498">
        <v>492</v>
      </c>
      <c r="B498" s="8">
        <v>-1389.4785999999999</v>
      </c>
      <c r="C498">
        <v>2.6</v>
      </c>
      <c r="D498" s="7">
        <f t="shared" si="7"/>
        <v>-10.855301562499999</v>
      </c>
    </row>
    <row r="499" spans="1:4" x14ac:dyDescent="0.2">
      <c r="A499">
        <v>493</v>
      </c>
      <c r="B499" s="8">
        <v>-1389.4266</v>
      </c>
      <c r="C499">
        <v>2.65</v>
      </c>
      <c r="D499" s="7">
        <f t="shared" si="7"/>
        <v>-10.8548953125</v>
      </c>
    </row>
    <row r="500" spans="1:4" x14ac:dyDescent="0.2">
      <c r="A500">
        <v>494</v>
      </c>
      <c r="B500" s="8">
        <v>-1389.3749</v>
      </c>
      <c r="C500">
        <v>2.72</v>
      </c>
      <c r="D500" s="7">
        <f t="shared" si="7"/>
        <v>-10.85449140625</v>
      </c>
    </row>
    <row r="501" spans="1:4" x14ac:dyDescent="0.2">
      <c r="A501">
        <v>495</v>
      </c>
      <c r="B501" s="8">
        <v>-1389.3224</v>
      </c>
      <c r="C501">
        <v>2.8</v>
      </c>
      <c r="D501" s="7">
        <f t="shared" si="7"/>
        <v>-10.85408125</v>
      </c>
    </row>
    <row r="502" spans="1:4" x14ac:dyDescent="0.2">
      <c r="A502">
        <v>496</v>
      </c>
      <c r="B502" s="8">
        <v>-1389.2677000000001</v>
      </c>
      <c r="C502">
        <v>2.93</v>
      </c>
      <c r="D502" s="7">
        <f t="shared" si="7"/>
        <v>-10.853653906250001</v>
      </c>
    </row>
    <row r="503" spans="1:4" x14ac:dyDescent="0.2">
      <c r="A503">
        <v>497</v>
      </c>
      <c r="B503" s="8">
        <v>-1389.2104999999999</v>
      </c>
      <c r="C503">
        <v>3.05</v>
      </c>
      <c r="D503" s="7">
        <f t="shared" si="7"/>
        <v>-10.853207031249999</v>
      </c>
    </row>
    <row r="504" spans="1:4" x14ac:dyDescent="0.2">
      <c r="A504">
        <v>498</v>
      </c>
      <c r="B504" s="8">
        <v>-1389.1494</v>
      </c>
      <c r="C504">
        <v>3.18</v>
      </c>
      <c r="D504" s="7">
        <f t="shared" si="7"/>
        <v>-10.8527296875</v>
      </c>
    </row>
    <row r="505" spans="1:4" x14ac:dyDescent="0.2">
      <c r="A505">
        <v>499</v>
      </c>
      <c r="B505" s="8">
        <v>-1389.0834</v>
      </c>
      <c r="C505">
        <v>3.3</v>
      </c>
      <c r="D505" s="7">
        <f t="shared" si="7"/>
        <v>-10.8522140625</v>
      </c>
    </row>
    <row r="506" spans="1:4" x14ac:dyDescent="0.2">
      <c r="A506">
        <v>500</v>
      </c>
      <c r="B506" s="8">
        <v>-1389.0117</v>
      </c>
      <c r="C506">
        <v>3.47</v>
      </c>
      <c r="D506" s="7">
        <f t="shared" si="7"/>
        <v>-10.85165390625</v>
      </c>
    </row>
    <row r="507" spans="1:4" x14ac:dyDescent="0.2">
      <c r="A507">
        <v>501</v>
      </c>
      <c r="B507" s="8">
        <v>-1388.9339</v>
      </c>
      <c r="C507">
        <v>3.63</v>
      </c>
      <c r="D507" s="7">
        <f t="shared" si="7"/>
        <v>-10.85104609375</v>
      </c>
    </row>
    <row r="508" spans="1:4" x14ac:dyDescent="0.2">
      <c r="A508">
        <v>502</v>
      </c>
      <c r="B508" s="8">
        <v>-1388.8502000000001</v>
      </c>
      <c r="C508">
        <v>3.79</v>
      </c>
      <c r="D508" s="7">
        <f t="shared" si="7"/>
        <v>-10.850392187500001</v>
      </c>
    </row>
    <row r="509" spans="1:4" x14ac:dyDescent="0.2">
      <c r="A509">
        <v>503</v>
      </c>
      <c r="B509" s="8">
        <v>-1388.7610999999999</v>
      </c>
      <c r="C509">
        <v>3.98</v>
      </c>
      <c r="D509" s="7">
        <f t="shared" si="7"/>
        <v>-10.84969609375</v>
      </c>
    </row>
    <row r="510" spans="1:4" x14ac:dyDescent="0.2">
      <c r="A510">
        <v>504</v>
      </c>
      <c r="B510" s="8">
        <v>-1388.6668</v>
      </c>
      <c r="C510">
        <v>4.22</v>
      </c>
      <c r="D510" s="7">
        <f t="shared" si="7"/>
        <v>-10.848959375</v>
      </c>
    </row>
    <row r="511" spans="1:4" x14ac:dyDescent="0.2">
      <c r="A511">
        <v>505</v>
      </c>
      <c r="B511" s="8">
        <v>-1388.5679</v>
      </c>
      <c r="C511">
        <v>4.46</v>
      </c>
      <c r="D511" s="7">
        <f t="shared" si="7"/>
        <v>-10.84818671875</v>
      </c>
    </row>
    <row r="512" spans="1:4" x14ac:dyDescent="0.2">
      <c r="A512">
        <v>506</v>
      </c>
      <c r="B512" s="8">
        <v>-1388.4656</v>
      </c>
      <c r="C512">
        <v>4.75</v>
      </c>
      <c r="D512" s="7">
        <f t="shared" si="7"/>
        <v>-10.8473875</v>
      </c>
    </row>
    <row r="513" spans="1:4" x14ac:dyDescent="0.2">
      <c r="A513">
        <v>507</v>
      </c>
      <c r="B513" s="8">
        <v>-1388.3616</v>
      </c>
      <c r="C513">
        <v>5.07</v>
      </c>
      <c r="D513" s="7">
        <f t="shared" si="7"/>
        <v>-10.846575</v>
      </c>
    </row>
    <row r="514" spans="1:4" x14ac:dyDescent="0.2">
      <c r="A514">
        <v>508</v>
      </c>
      <c r="B514" s="8">
        <v>-1388.2582</v>
      </c>
      <c r="C514">
        <v>5.42</v>
      </c>
      <c r="D514" s="7">
        <f t="shared" si="7"/>
        <v>-10.8457671875</v>
      </c>
    </row>
    <row r="515" spans="1:4" x14ac:dyDescent="0.2">
      <c r="A515">
        <v>509</v>
      </c>
      <c r="B515" s="8">
        <v>-1388.1563000000001</v>
      </c>
      <c r="C515">
        <v>5.72</v>
      </c>
      <c r="D515" s="7">
        <f t="shared" si="7"/>
        <v>-10.844971093750001</v>
      </c>
    </row>
    <row r="516" spans="1:4" x14ac:dyDescent="0.2">
      <c r="A516">
        <v>510</v>
      </c>
      <c r="B516" s="8">
        <v>-1388.0574999999999</v>
      </c>
      <c r="C516">
        <v>5.99</v>
      </c>
      <c r="D516" s="7">
        <f t="shared" si="7"/>
        <v>-10.844199218749999</v>
      </c>
    </row>
    <row r="517" spans="1:4" x14ac:dyDescent="0.2">
      <c r="A517">
        <v>511</v>
      </c>
      <c r="B517" s="8">
        <v>-1387.9639999999999</v>
      </c>
      <c r="C517">
        <v>6.19</v>
      </c>
      <c r="D517" s="7">
        <f t="shared" si="7"/>
        <v>-10.84346875</v>
      </c>
    </row>
    <row r="518" spans="1:4" x14ac:dyDescent="0.2">
      <c r="A518">
        <v>512</v>
      </c>
      <c r="B518" s="8">
        <v>-1387.8774000000001</v>
      </c>
      <c r="C518">
        <v>6.44</v>
      </c>
      <c r="D518" s="7">
        <f t="shared" si="7"/>
        <v>-10.842792187500001</v>
      </c>
    </row>
    <row r="519" spans="1:4" x14ac:dyDescent="0.2">
      <c r="A519">
        <v>513</v>
      </c>
      <c r="B519" s="8">
        <v>-1387.7998</v>
      </c>
      <c r="C519">
        <v>6.7</v>
      </c>
      <c r="D519" s="7">
        <f t="shared" si="7"/>
        <v>-10.8421859375</v>
      </c>
    </row>
    <row r="520" spans="1:4" x14ac:dyDescent="0.2">
      <c r="A520">
        <v>514</v>
      </c>
      <c r="B520" s="8">
        <v>-1387.7335</v>
      </c>
      <c r="C520">
        <v>6.97</v>
      </c>
      <c r="D520" s="7">
        <f t="shared" ref="D520:D583" si="8">B520/128</f>
        <v>-10.84166796875</v>
      </c>
    </row>
    <row r="521" spans="1:4" x14ac:dyDescent="0.2">
      <c r="A521">
        <v>515</v>
      </c>
      <c r="B521" s="8">
        <v>-1387.6794</v>
      </c>
      <c r="C521">
        <v>7.23</v>
      </c>
      <c r="D521" s="7">
        <f t="shared" si="8"/>
        <v>-10.8412453125</v>
      </c>
    </row>
    <row r="522" spans="1:4" x14ac:dyDescent="0.2">
      <c r="A522">
        <v>516</v>
      </c>
      <c r="B522" s="8">
        <v>-1387.6385</v>
      </c>
      <c r="C522">
        <v>7.44</v>
      </c>
      <c r="D522" s="7">
        <f t="shared" si="8"/>
        <v>-10.84092578125</v>
      </c>
    </row>
    <row r="523" spans="1:4" x14ac:dyDescent="0.2">
      <c r="A523">
        <v>517</v>
      </c>
      <c r="B523" s="8">
        <v>-1387.6111000000001</v>
      </c>
      <c r="C523">
        <v>7.56</v>
      </c>
      <c r="D523" s="7">
        <f t="shared" si="8"/>
        <v>-10.840711718750001</v>
      </c>
    </row>
    <row r="524" spans="1:4" x14ac:dyDescent="0.2">
      <c r="A524">
        <v>518</v>
      </c>
      <c r="B524" s="8">
        <v>-1387.597</v>
      </c>
      <c r="C524">
        <v>7.65</v>
      </c>
      <c r="D524" s="7">
        <f t="shared" si="8"/>
        <v>-10.8406015625</v>
      </c>
    </row>
    <row r="525" spans="1:4" x14ac:dyDescent="0.2">
      <c r="A525">
        <v>519</v>
      </c>
      <c r="B525" s="8">
        <v>-1387.5953999999999</v>
      </c>
      <c r="C525">
        <v>7.7</v>
      </c>
      <c r="D525" s="7">
        <f t="shared" si="8"/>
        <v>-10.840589062499999</v>
      </c>
    </row>
    <row r="526" spans="1:4" x14ac:dyDescent="0.2">
      <c r="A526">
        <v>520</v>
      </c>
      <c r="B526" s="8">
        <v>-1387.6045999999999</v>
      </c>
      <c r="C526">
        <v>7.7</v>
      </c>
      <c r="D526" s="7">
        <f t="shared" si="8"/>
        <v>-10.840660937499999</v>
      </c>
    </row>
    <row r="527" spans="1:4" x14ac:dyDescent="0.2">
      <c r="A527">
        <v>521</v>
      </c>
      <c r="B527" s="8">
        <v>-1387.6224</v>
      </c>
      <c r="C527">
        <v>7.73</v>
      </c>
      <c r="D527" s="7">
        <f t="shared" si="8"/>
        <v>-10.8408</v>
      </c>
    </row>
    <row r="528" spans="1:4" x14ac:dyDescent="0.2">
      <c r="A528">
        <v>522</v>
      </c>
      <c r="B528" s="8">
        <v>-1387.6464000000001</v>
      </c>
      <c r="C528">
        <v>7.7</v>
      </c>
      <c r="D528" s="7">
        <f t="shared" si="8"/>
        <v>-10.840987500000001</v>
      </c>
    </row>
    <row r="529" spans="1:4" x14ac:dyDescent="0.2">
      <c r="A529">
        <v>523</v>
      </c>
      <c r="B529" s="8">
        <v>-1387.6741999999999</v>
      </c>
      <c r="C529">
        <v>7.67</v>
      </c>
      <c r="D529" s="7">
        <f t="shared" si="8"/>
        <v>-10.841204687499999</v>
      </c>
    </row>
    <row r="530" spans="1:4" x14ac:dyDescent="0.2">
      <c r="A530">
        <v>524</v>
      </c>
      <c r="B530" s="8">
        <v>-1387.7038</v>
      </c>
      <c r="C530">
        <v>7.59</v>
      </c>
      <c r="D530" s="7">
        <f t="shared" si="8"/>
        <v>-10.8414359375</v>
      </c>
    </row>
    <row r="531" spans="1:4" x14ac:dyDescent="0.2">
      <c r="A531">
        <v>525</v>
      </c>
      <c r="B531" s="8">
        <v>-1387.7334000000001</v>
      </c>
      <c r="C531">
        <v>7.47</v>
      </c>
      <c r="D531" s="7">
        <f t="shared" si="8"/>
        <v>-10.841667187500001</v>
      </c>
    </row>
    <row r="532" spans="1:4" x14ac:dyDescent="0.2">
      <c r="A532">
        <v>526</v>
      </c>
      <c r="B532" s="8">
        <v>-1387.761</v>
      </c>
      <c r="C532">
        <v>7.35</v>
      </c>
      <c r="D532" s="7">
        <f t="shared" si="8"/>
        <v>-10.8418828125</v>
      </c>
    </row>
    <row r="533" spans="1:4" x14ac:dyDescent="0.2">
      <c r="A533">
        <v>527</v>
      </c>
      <c r="B533" s="8">
        <v>-1387.7854</v>
      </c>
      <c r="C533">
        <v>7.2</v>
      </c>
      <c r="D533" s="7">
        <f t="shared" si="8"/>
        <v>-10.8420734375</v>
      </c>
    </row>
    <row r="534" spans="1:4" x14ac:dyDescent="0.2">
      <c r="A534">
        <v>528</v>
      </c>
      <c r="B534" s="8">
        <v>-1387.8068000000001</v>
      </c>
      <c r="C534">
        <v>7.04</v>
      </c>
      <c r="D534" s="7">
        <f t="shared" si="8"/>
        <v>-10.842240625000001</v>
      </c>
    </row>
    <row r="535" spans="1:4" x14ac:dyDescent="0.2">
      <c r="A535">
        <v>529</v>
      </c>
      <c r="B535" s="8">
        <v>-1387.8258000000001</v>
      </c>
      <c r="C535">
        <v>6.83</v>
      </c>
      <c r="D535" s="7">
        <f t="shared" si="8"/>
        <v>-10.842389062500001</v>
      </c>
    </row>
    <row r="536" spans="1:4" x14ac:dyDescent="0.2">
      <c r="A536">
        <v>530</v>
      </c>
      <c r="B536" s="8">
        <v>-1387.8430000000001</v>
      </c>
      <c r="C536">
        <v>6.61</v>
      </c>
      <c r="D536" s="7">
        <f t="shared" si="8"/>
        <v>-10.842523437500001</v>
      </c>
    </row>
    <row r="537" spans="1:4" x14ac:dyDescent="0.2">
      <c r="A537">
        <v>531</v>
      </c>
      <c r="B537" s="8">
        <v>-1387.8593000000001</v>
      </c>
      <c r="C537">
        <v>6.38</v>
      </c>
      <c r="D537" s="7">
        <f t="shared" si="8"/>
        <v>-10.842650781250001</v>
      </c>
    </row>
    <row r="538" spans="1:4" x14ac:dyDescent="0.2">
      <c r="A538">
        <v>532</v>
      </c>
      <c r="B538" s="8">
        <v>-1387.8761999999999</v>
      </c>
      <c r="C538">
        <v>6.16</v>
      </c>
      <c r="D538" s="7">
        <f t="shared" si="8"/>
        <v>-10.842782812499999</v>
      </c>
    </row>
    <row r="539" spans="1:4" x14ac:dyDescent="0.2">
      <c r="A539">
        <v>533</v>
      </c>
      <c r="B539" s="8">
        <v>-1387.8947000000001</v>
      </c>
      <c r="C539">
        <v>5.87</v>
      </c>
      <c r="D539" s="7">
        <f t="shared" si="8"/>
        <v>-10.84292734375</v>
      </c>
    </row>
    <row r="540" spans="1:4" x14ac:dyDescent="0.2">
      <c r="A540">
        <v>534</v>
      </c>
      <c r="B540" s="8">
        <v>-1387.9154000000001</v>
      </c>
      <c r="C540">
        <v>5.6</v>
      </c>
      <c r="D540" s="7">
        <f t="shared" si="8"/>
        <v>-10.843089062500001</v>
      </c>
    </row>
    <row r="541" spans="1:4" x14ac:dyDescent="0.2">
      <c r="A541">
        <v>535</v>
      </c>
      <c r="B541" s="8">
        <v>-1387.9395</v>
      </c>
      <c r="C541">
        <v>5.33</v>
      </c>
      <c r="D541" s="7">
        <f t="shared" si="8"/>
        <v>-10.84327734375</v>
      </c>
    </row>
    <row r="542" spans="1:4" x14ac:dyDescent="0.2">
      <c r="A542">
        <v>536</v>
      </c>
      <c r="B542" s="8">
        <v>-1387.9679000000001</v>
      </c>
      <c r="C542">
        <v>5.0199999999999996</v>
      </c>
      <c r="D542" s="7">
        <f t="shared" si="8"/>
        <v>-10.843499218750001</v>
      </c>
    </row>
    <row r="543" spans="1:4" x14ac:dyDescent="0.2">
      <c r="A543">
        <v>537</v>
      </c>
      <c r="B543" s="8">
        <v>-1388.0009</v>
      </c>
      <c r="C543">
        <v>4.7</v>
      </c>
      <c r="D543" s="7">
        <f t="shared" si="8"/>
        <v>-10.84375703125</v>
      </c>
    </row>
    <row r="544" spans="1:4" x14ac:dyDescent="0.2">
      <c r="A544">
        <v>538</v>
      </c>
      <c r="B544" s="8">
        <v>-1388.0383999999999</v>
      </c>
      <c r="C544">
        <v>4.3499999999999996</v>
      </c>
      <c r="D544" s="7">
        <f t="shared" si="8"/>
        <v>-10.844049999999999</v>
      </c>
    </row>
    <row r="545" spans="1:4" x14ac:dyDescent="0.2">
      <c r="A545">
        <v>539</v>
      </c>
      <c r="B545" s="8">
        <v>-1388.0820000000001</v>
      </c>
      <c r="C545">
        <v>3.98</v>
      </c>
      <c r="D545" s="7">
        <f t="shared" si="8"/>
        <v>-10.844390625000001</v>
      </c>
    </row>
    <row r="546" spans="1:4" x14ac:dyDescent="0.2">
      <c r="A546">
        <v>540</v>
      </c>
      <c r="B546" s="8">
        <v>-1388.1314</v>
      </c>
      <c r="C546">
        <v>3.57</v>
      </c>
      <c r="D546" s="7">
        <f t="shared" si="8"/>
        <v>-10.8447765625</v>
      </c>
    </row>
    <row r="547" spans="1:4" x14ac:dyDescent="0.2">
      <c r="A547">
        <v>541</v>
      </c>
      <c r="B547" s="8">
        <v>-1388.1850999999999</v>
      </c>
      <c r="C547">
        <v>3.2</v>
      </c>
      <c r="D547" s="7">
        <f t="shared" si="8"/>
        <v>-10.845196093749999</v>
      </c>
    </row>
    <row r="548" spans="1:4" x14ac:dyDescent="0.2">
      <c r="A548">
        <v>542</v>
      </c>
      <c r="B548" s="8">
        <v>-1388.2421999999999</v>
      </c>
      <c r="C548">
        <v>2.82</v>
      </c>
      <c r="D548" s="7">
        <f t="shared" si="8"/>
        <v>-10.845642187499999</v>
      </c>
    </row>
    <row r="549" spans="1:4" x14ac:dyDescent="0.2">
      <c r="A549">
        <v>543</v>
      </c>
      <c r="B549" s="8">
        <v>-1388.3033</v>
      </c>
      <c r="C549">
        <v>2.4500000000000002</v>
      </c>
      <c r="D549" s="7">
        <f t="shared" si="8"/>
        <v>-10.84611953125</v>
      </c>
    </row>
    <row r="550" spans="1:4" x14ac:dyDescent="0.2">
      <c r="A550">
        <v>544</v>
      </c>
      <c r="B550" s="8">
        <v>-1388.3679999999999</v>
      </c>
      <c r="C550">
        <v>2.0699999999999998</v>
      </c>
      <c r="D550" s="7">
        <f t="shared" si="8"/>
        <v>-10.846625</v>
      </c>
    </row>
    <row r="551" spans="1:4" x14ac:dyDescent="0.2">
      <c r="A551">
        <v>545</v>
      </c>
      <c r="B551" s="8">
        <v>-1388.4345000000001</v>
      </c>
      <c r="C551">
        <v>1.7</v>
      </c>
      <c r="D551" s="7">
        <f t="shared" si="8"/>
        <v>-10.847144531250001</v>
      </c>
    </row>
    <row r="552" spans="1:4" x14ac:dyDescent="0.2">
      <c r="A552">
        <v>546</v>
      </c>
      <c r="B552" s="8">
        <v>-1388.5015000000001</v>
      </c>
      <c r="C552">
        <v>1.31</v>
      </c>
      <c r="D552" s="7">
        <f t="shared" si="8"/>
        <v>-10.847667968750001</v>
      </c>
    </row>
    <row r="553" spans="1:4" x14ac:dyDescent="0.2">
      <c r="A553">
        <v>547</v>
      </c>
      <c r="B553" s="8">
        <v>-1388.5684000000001</v>
      </c>
      <c r="C553">
        <v>0.95</v>
      </c>
      <c r="D553" s="7">
        <f t="shared" si="8"/>
        <v>-10.848190625000001</v>
      </c>
    </row>
    <row r="554" spans="1:4" x14ac:dyDescent="0.2">
      <c r="A554">
        <v>548</v>
      </c>
      <c r="B554" s="8">
        <v>-1388.6347000000001</v>
      </c>
      <c r="C554">
        <v>0.57999999999999996</v>
      </c>
      <c r="D554" s="7">
        <f t="shared" si="8"/>
        <v>-10.848708593750001</v>
      </c>
    </row>
    <row r="555" spans="1:4" x14ac:dyDescent="0.2">
      <c r="A555">
        <v>549</v>
      </c>
      <c r="B555" s="8">
        <v>-1388.6990000000001</v>
      </c>
      <c r="C555">
        <v>0.23</v>
      </c>
      <c r="D555" s="7">
        <f t="shared" si="8"/>
        <v>-10.849210937500001</v>
      </c>
    </row>
    <row r="556" spans="1:4" x14ac:dyDescent="0.2">
      <c r="A556">
        <v>550</v>
      </c>
      <c r="B556" s="8">
        <v>-1388.7607</v>
      </c>
      <c r="C556">
        <v>-0.1</v>
      </c>
      <c r="D556" s="7">
        <f t="shared" si="8"/>
        <v>-10.84969296875</v>
      </c>
    </row>
    <row r="557" spans="1:4" x14ac:dyDescent="0.2">
      <c r="A557">
        <v>551</v>
      </c>
      <c r="B557" s="8">
        <v>-1388.8197</v>
      </c>
      <c r="C557">
        <v>-0.4</v>
      </c>
      <c r="D557" s="7">
        <f t="shared" si="8"/>
        <v>-10.85015390625</v>
      </c>
    </row>
    <row r="558" spans="1:4" x14ac:dyDescent="0.2">
      <c r="A558">
        <v>552</v>
      </c>
      <c r="B558" s="8">
        <v>-1388.8755000000001</v>
      </c>
      <c r="C558">
        <v>-0.68</v>
      </c>
      <c r="D558" s="7">
        <f t="shared" si="8"/>
        <v>-10.850589843750001</v>
      </c>
    </row>
    <row r="559" spans="1:4" x14ac:dyDescent="0.2">
      <c r="A559">
        <v>553</v>
      </c>
      <c r="B559" s="8">
        <v>-1388.9275</v>
      </c>
      <c r="C559">
        <v>-0.95</v>
      </c>
      <c r="D559" s="7">
        <f t="shared" si="8"/>
        <v>-10.85099609375</v>
      </c>
    </row>
    <row r="560" spans="1:4" x14ac:dyDescent="0.2">
      <c r="A560">
        <v>554</v>
      </c>
      <c r="B560" s="8">
        <v>-1388.9765</v>
      </c>
      <c r="C560">
        <v>-1.26</v>
      </c>
      <c r="D560" s="7">
        <f t="shared" si="8"/>
        <v>-10.85137890625</v>
      </c>
    </row>
    <row r="561" spans="1:4" x14ac:dyDescent="0.2">
      <c r="A561">
        <v>555</v>
      </c>
      <c r="B561" s="8">
        <v>-1389.0222000000001</v>
      </c>
      <c r="C561">
        <v>-1.51</v>
      </c>
      <c r="D561" s="7">
        <f t="shared" si="8"/>
        <v>-10.851735937500001</v>
      </c>
    </row>
    <row r="562" spans="1:4" x14ac:dyDescent="0.2">
      <c r="A562">
        <v>556</v>
      </c>
      <c r="B562" s="8">
        <v>-1389.0653</v>
      </c>
      <c r="C562">
        <v>-1.76</v>
      </c>
      <c r="D562" s="7">
        <f t="shared" si="8"/>
        <v>-10.85207265625</v>
      </c>
    </row>
    <row r="563" spans="1:4" x14ac:dyDescent="0.2">
      <c r="A563">
        <v>557</v>
      </c>
      <c r="B563" s="8">
        <v>-1389.106</v>
      </c>
      <c r="C563">
        <v>-2.0099999999999998</v>
      </c>
      <c r="D563" s="7">
        <f t="shared" si="8"/>
        <v>-10.852390625</v>
      </c>
    </row>
    <row r="564" spans="1:4" x14ac:dyDescent="0.2">
      <c r="A564">
        <v>558</v>
      </c>
      <c r="B564" s="8">
        <v>-1389.1443999999999</v>
      </c>
      <c r="C564">
        <v>-2.25</v>
      </c>
      <c r="D564" s="7">
        <f t="shared" si="8"/>
        <v>-10.852690624999999</v>
      </c>
    </row>
    <row r="565" spans="1:4" x14ac:dyDescent="0.2">
      <c r="A565">
        <v>559</v>
      </c>
      <c r="B565" s="8">
        <v>-1389.1804</v>
      </c>
      <c r="C565">
        <v>-2.4900000000000002</v>
      </c>
      <c r="D565" s="7">
        <f t="shared" si="8"/>
        <v>-10.852971875</v>
      </c>
    </row>
    <row r="566" spans="1:4" x14ac:dyDescent="0.2">
      <c r="A566">
        <v>560</v>
      </c>
      <c r="B566" s="8">
        <v>-1389.2149999999999</v>
      </c>
      <c r="C566">
        <v>-2.71</v>
      </c>
      <c r="D566" s="7">
        <f t="shared" si="8"/>
        <v>-10.853242187499999</v>
      </c>
    </row>
    <row r="567" spans="1:4" x14ac:dyDescent="0.2">
      <c r="A567">
        <v>561</v>
      </c>
      <c r="B567" s="8">
        <v>-1389.2479000000001</v>
      </c>
      <c r="C567">
        <v>-2.92</v>
      </c>
      <c r="D567" s="7">
        <f t="shared" si="8"/>
        <v>-10.853499218750001</v>
      </c>
    </row>
    <row r="568" spans="1:4" x14ac:dyDescent="0.2">
      <c r="A568">
        <v>562</v>
      </c>
      <c r="B568" s="8">
        <v>-1389.2792999999999</v>
      </c>
      <c r="C568">
        <v>-3.15</v>
      </c>
      <c r="D568" s="7">
        <f t="shared" si="8"/>
        <v>-10.853744531249999</v>
      </c>
    </row>
    <row r="569" spans="1:4" x14ac:dyDescent="0.2">
      <c r="A569">
        <v>563</v>
      </c>
      <c r="B569" s="8">
        <v>-1389.3085000000001</v>
      </c>
      <c r="C569">
        <v>-3.36</v>
      </c>
      <c r="D569" s="7">
        <f t="shared" si="8"/>
        <v>-10.853972656250001</v>
      </c>
    </row>
    <row r="570" spans="1:4" x14ac:dyDescent="0.2">
      <c r="A570">
        <v>564</v>
      </c>
      <c r="B570" s="8">
        <v>-1389.3363999999999</v>
      </c>
      <c r="C570">
        <v>-3.61</v>
      </c>
      <c r="D570" s="7">
        <f t="shared" si="8"/>
        <v>-10.854190624999999</v>
      </c>
    </row>
    <row r="571" spans="1:4" x14ac:dyDescent="0.2">
      <c r="A571">
        <v>565</v>
      </c>
      <c r="B571" s="8">
        <v>-1389.3634</v>
      </c>
      <c r="C571">
        <v>-3.81</v>
      </c>
      <c r="D571" s="7">
        <f t="shared" si="8"/>
        <v>-10.8544015625</v>
      </c>
    </row>
    <row r="572" spans="1:4" x14ac:dyDescent="0.2">
      <c r="A572">
        <v>566</v>
      </c>
      <c r="B572" s="8">
        <v>-1389.3873000000001</v>
      </c>
      <c r="C572">
        <v>-4.04</v>
      </c>
      <c r="D572" s="7">
        <f t="shared" si="8"/>
        <v>-10.854588281250001</v>
      </c>
    </row>
    <row r="573" spans="1:4" x14ac:dyDescent="0.2">
      <c r="A573">
        <v>567</v>
      </c>
      <c r="B573" s="8">
        <v>-1389.41</v>
      </c>
      <c r="C573">
        <v>-4.2699999999999996</v>
      </c>
      <c r="D573" s="7">
        <f t="shared" si="8"/>
        <v>-10.854765625000001</v>
      </c>
    </row>
    <row r="574" spans="1:4" x14ac:dyDescent="0.2">
      <c r="A574">
        <v>568</v>
      </c>
      <c r="B574" s="8">
        <v>-1389.432</v>
      </c>
      <c r="C574">
        <v>-4.49</v>
      </c>
      <c r="D574" s="7">
        <f t="shared" si="8"/>
        <v>-10.8549375</v>
      </c>
    </row>
    <row r="575" spans="1:4" x14ac:dyDescent="0.2">
      <c r="A575">
        <v>569</v>
      </c>
      <c r="B575" s="8">
        <v>-1389.4544000000001</v>
      </c>
      <c r="C575">
        <v>-4.75</v>
      </c>
      <c r="D575" s="7">
        <f t="shared" si="8"/>
        <v>-10.855112500000001</v>
      </c>
    </row>
    <row r="576" spans="1:4" x14ac:dyDescent="0.2">
      <c r="A576">
        <v>570</v>
      </c>
      <c r="B576" s="8">
        <v>-1389.4755</v>
      </c>
      <c r="C576">
        <v>-5.01</v>
      </c>
      <c r="D576" s="7">
        <f t="shared" si="8"/>
        <v>-10.85527734375</v>
      </c>
    </row>
    <row r="577" spans="1:4" x14ac:dyDescent="0.2">
      <c r="A577">
        <v>571</v>
      </c>
      <c r="B577" s="8">
        <v>-1389.4963</v>
      </c>
      <c r="C577">
        <v>-5.28</v>
      </c>
      <c r="D577" s="7">
        <f t="shared" si="8"/>
        <v>-10.85543984375</v>
      </c>
    </row>
    <row r="578" spans="1:4" x14ac:dyDescent="0.2">
      <c r="A578">
        <v>572</v>
      </c>
      <c r="B578" s="8">
        <v>-1389.5174</v>
      </c>
      <c r="C578">
        <v>-5.52</v>
      </c>
      <c r="D578" s="7">
        <f t="shared" si="8"/>
        <v>-10.8556046875</v>
      </c>
    </row>
    <row r="579" spans="1:4" x14ac:dyDescent="0.2">
      <c r="A579">
        <v>573</v>
      </c>
      <c r="B579" s="8">
        <v>-1389.5382</v>
      </c>
      <c r="C579">
        <v>-5.72</v>
      </c>
      <c r="D579" s="7">
        <f t="shared" si="8"/>
        <v>-10.8557671875</v>
      </c>
    </row>
    <row r="580" spans="1:4" x14ac:dyDescent="0.2">
      <c r="A580">
        <v>574</v>
      </c>
      <c r="B580" s="8">
        <v>-1389.5582999999999</v>
      </c>
      <c r="C580">
        <v>-5.91</v>
      </c>
      <c r="D580" s="7">
        <f t="shared" si="8"/>
        <v>-10.855924218749999</v>
      </c>
    </row>
    <row r="581" spans="1:4" x14ac:dyDescent="0.2">
      <c r="A581">
        <v>575</v>
      </c>
      <c r="B581" s="8">
        <v>-1389.5776000000001</v>
      </c>
      <c r="C581">
        <v>-6.11</v>
      </c>
      <c r="D581" s="7">
        <f t="shared" si="8"/>
        <v>-10.856075000000001</v>
      </c>
    </row>
    <row r="582" spans="1:4" x14ac:dyDescent="0.2">
      <c r="A582">
        <v>576</v>
      </c>
      <c r="B582" s="8">
        <v>-1389.5961</v>
      </c>
      <c r="C582">
        <v>-6.29</v>
      </c>
      <c r="D582" s="7">
        <f t="shared" si="8"/>
        <v>-10.85621953125</v>
      </c>
    </row>
    <row r="583" spans="1:4" x14ac:dyDescent="0.2">
      <c r="A583">
        <v>577</v>
      </c>
      <c r="B583" s="8">
        <v>-1389.6130000000001</v>
      </c>
      <c r="C583">
        <v>-6.49</v>
      </c>
      <c r="D583" s="7">
        <f t="shared" si="8"/>
        <v>-10.8563515625</v>
      </c>
    </row>
    <row r="584" spans="1:4" x14ac:dyDescent="0.2">
      <c r="A584">
        <v>578</v>
      </c>
      <c r="B584" s="8">
        <v>-1389.6274000000001</v>
      </c>
      <c r="C584">
        <v>-6.68</v>
      </c>
      <c r="D584" s="7">
        <f t="shared" ref="D584:D647" si="9">B584/128</f>
        <v>-10.856464062500001</v>
      </c>
    </row>
    <row r="585" spans="1:4" x14ac:dyDescent="0.2">
      <c r="A585">
        <v>579</v>
      </c>
      <c r="B585" s="8">
        <v>-1389.6391000000001</v>
      </c>
      <c r="C585">
        <v>-6.87</v>
      </c>
      <c r="D585" s="7">
        <f t="shared" si="9"/>
        <v>-10.856555468750001</v>
      </c>
    </row>
    <row r="586" spans="1:4" x14ac:dyDescent="0.2">
      <c r="A586">
        <v>580</v>
      </c>
      <c r="B586" s="8">
        <v>-1389.6473000000001</v>
      </c>
      <c r="C586">
        <v>-7.05</v>
      </c>
      <c r="D586" s="7">
        <f t="shared" si="9"/>
        <v>-10.856619531250001</v>
      </c>
    </row>
    <row r="587" spans="1:4" x14ac:dyDescent="0.2">
      <c r="A587">
        <v>581</v>
      </c>
      <c r="B587" s="8">
        <v>-1389.6516999999999</v>
      </c>
      <c r="C587">
        <v>-7.22</v>
      </c>
      <c r="D587" s="7">
        <f t="shared" si="9"/>
        <v>-10.856653906249999</v>
      </c>
    </row>
    <row r="588" spans="1:4" x14ac:dyDescent="0.2">
      <c r="A588">
        <v>582</v>
      </c>
      <c r="B588" s="8">
        <v>-1389.6527000000001</v>
      </c>
      <c r="C588">
        <v>-7.35</v>
      </c>
      <c r="D588" s="7">
        <f t="shared" si="9"/>
        <v>-10.856661718750001</v>
      </c>
    </row>
    <row r="589" spans="1:4" x14ac:dyDescent="0.2">
      <c r="A589">
        <v>583</v>
      </c>
      <c r="B589" s="8">
        <v>-1389.6503</v>
      </c>
      <c r="C589">
        <v>-7.43</v>
      </c>
      <c r="D589" s="7">
        <f t="shared" si="9"/>
        <v>-10.85664296875</v>
      </c>
    </row>
    <row r="590" spans="1:4" x14ac:dyDescent="0.2">
      <c r="A590">
        <v>584</v>
      </c>
      <c r="B590" s="8">
        <v>-1389.6445000000001</v>
      </c>
      <c r="C590">
        <v>-7.48</v>
      </c>
      <c r="D590" s="7">
        <f t="shared" si="9"/>
        <v>-10.856597656250001</v>
      </c>
    </row>
    <row r="591" spans="1:4" x14ac:dyDescent="0.2">
      <c r="A591">
        <v>585</v>
      </c>
      <c r="B591" s="8">
        <v>-1389.6352999999999</v>
      </c>
      <c r="C591">
        <v>-7.5</v>
      </c>
      <c r="D591" s="7">
        <f t="shared" si="9"/>
        <v>-10.856525781249999</v>
      </c>
    </row>
    <row r="592" spans="1:4" x14ac:dyDescent="0.2">
      <c r="A592">
        <v>586</v>
      </c>
      <c r="B592" s="8">
        <v>-1389.624</v>
      </c>
      <c r="C592">
        <v>-7.47</v>
      </c>
      <c r="D592" s="7">
        <f t="shared" si="9"/>
        <v>-10.8564375</v>
      </c>
    </row>
    <row r="593" spans="1:4" x14ac:dyDescent="0.2">
      <c r="A593">
        <v>587</v>
      </c>
      <c r="B593" s="8">
        <v>-1389.6103000000001</v>
      </c>
      <c r="C593">
        <v>-7.52</v>
      </c>
      <c r="D593" s="7">
        <f t="shared" si="9"/>
        <v>-10.85633046875</v>
      </c>
    </row>
    <row r="594" spans="1:4" x14ac:dyDescent="0.2">
      <c r="A594">
        <v>588</v>
      </c>
      <c r="B594" s="8">
        <v>-1389.5935999999999</v>
      </c>
      <c r="C594">
        <v>-7.51</v>
      </c>
      <c r="D594" s="7">
        <f t="shared" si="9"/>
        <v>-10.856199999999999</v>
      </c>
    </row>
    <row r="595" spans="1:4" x14ac:dyDescent="0.2">
      <c r="A595">
        <v>589</v>
      </c>
      <c r="B595" s="8">
        <v>-1389.5751</v>
      </c>
      <c r="C595">
        <v>-7.51</v>
      </c>
      <c r="D595" s="7">
        <f t="shared" si="9"/>
        <v>-10.85605546875</v>
      </c>
    </row>
    <row r="596" spans="1:4" x14ac:dyDescent="0.2">
      <c r="A596">
        <v>590</v>
      </c>
      <c r="B596" s="8">
        <v>-1389.5541000000001</v>
      </c>
      <c r="C596">
        <v>-7.45</v>
      </c>
      <c r="D596" s="7">
        <f t="shared" si="9"/>
        <v>-10.85589140625</v>
      </c>
    </row>
    <row r="597" spans="1:4" x14ac:dyDescent="0.2">
      <c r="A597">
        <v>591</v>
      </c>
      <c r="B597" s="8">
        <v>-1389.5309999999999</v>
      </c>
      <c r="C597">
        <v>-7.37</v>
      </c>
      <c r="D597" s="7">
        <f t="shared" si="9"/>
        <v>-10.8557109375</v>
      </c>
    </row>
    <row r="598" spans="1:4" x14ac:dyDescent="0.2">
      <c r="A598">
        <v>592</v>
      </c>
      <c r="B598" s="8">
        <v>-1389.5062</v>
      </c>
      <c r="C598">
        <v>-7.3</v>
      </c>
      <c r="D598" s="7">
        <f t="shared" si="9"/>
        <v>-10.8555171875</v>
      </c>
    </row>
    <row r="599" spans="1:4" x14ac:dyDescent="0.2">
      <c r="A599">
        <v>593</v>
      </c>
      <c r="B599" s="8">
        <v>-1389.4789000000001</v>
      </c>
      <c r="C599">
        <v>-7.19</v>
      </c>
      <c r="D599" s="7">
        <f t="shared" si="9"/>
        <v>-10.855303906250001</v>
      </c>
    </row>
    <row r="600" spans="1:4" x14ac:dyDescent="0.2">
      <c r="A600">
        <v>594</v>
      </c>
      <c r="B600" s="8">
        <v>-1389.4491</v>
      </c>
      <c r="C600">
        <v>-7.07</v>
      </c>
      <c r="D600" s="7">
        <f t="shared" si="9"/>
        <v>-10.85507109375</v>
      </c>
    </row>
    <row r="601" spans="1:4" x14ac:dyDescent="0.2">
      <c r="A601">
        <v>595</v>
      </c>
      <c r="B601" s="8">
        <v>-1389.4168</v>
      </c>
      <c r="C601">
        <v>-6.91</v>
      </c>
      <c r="D601" s="7">
        <f t="shared" si="9"/>
        <v>-10.85481875</v>
      </c>
    </row>
    <row r="602" spans="1:4" x14ac:dyDescent="0.2">
      <c r="A602">
        <v>596</v>
      </c>
      <c r="B602" s="8">
        <v>-1389.3818000000001</v>
      </c>
      <c r="C602">
        <v>-6.76</v>
      </c>
      <c r="D602" s="7">
        <f t="shared" si="9"/>
        <v>-10.854545312500001</v>
      </c>
    </row>
    <row r="603" spans="1:4" x14ac:dyDescent="0.2">
      <c r="A603">
        <v>597</v>
      </c>
      <c r="B603" s="8">
        <v>-1389.3449000000001</v>
      </c>
      <c r="C603">
        <v>-6.61</v>
      </c>
      <c r="D603" s="7">
        <f t="shared" si="9"/>
        <v>-10.85425703125</v>
      </c>
    </row>
    <row r="604" spans="1:4" x14ac:dyDescent="0.2">
      <c r="A604">
        <v>598</v>
      </c>
      <c r="B604" s="8">
        <v>-1389.306</v>
      </c>
      <c r="C604">
        <v>-6.46</v>
      </c>
      <c r="D604" s="7">
        <f t="shared" si="9"/>
        <v>-10.853953125</v>
      </c>
    </row>
    <row r="605" spans="1:4" x14ac:dyDescent="0.2">
      <c r="A605">
        <v>599</v>
      </c>
      <c r="B605" s="8">
        <v>-1389.2646</v>
      </c>
      <c r="C605">
        <v>-6.28</v>
      </c>
      <c r="D605" s="7">
        <f t="shared" si="9"/>
        <v>-10.8536296875</v>
      </c>
    </row>
    <row r="606" spans="1:4" x14ac:dyDescent="0.2">
      <c r="A606">
        <v>600</v>
      </c>
      <c r="B606" s="8">
        <v>-1389.2213999999999</v>
      </c>
      <c r="C606">
        <v>-6.09</v>
      </c>
      <c r="D606" s="7">
        <f t="shared" si="9"/>
        <v>-10.853292187499999</v>
      </c>
    </row>
    <row r="607" spans="1:4" x14ac:dyDescent="0.2">
      <c r="A607">
        <v>601</v>
      </c>
      <c r="B607" s="8">
        <v>-1389.1777999999999</v>
      </c>
      <c r="C607">
        <v>-5.9</v>
      </c>
      <c r="D607" s="7">
        <f t="shared" si="9"/>
        <v>-10.852951562499999</v>
      </c>
    </row>
    <row r="608" spans="1:4" x14ac:dyDescent="0.2">
      <c r="A608">
        <v>602</v>
      </c>
      <c r="B608" s="8">
        <v>-1389.1349</v>
      </c>
      <c r="C608">
        <v>-5.69</v>
      </c>
      <c r="D608" s="7">
        <f t="shared" si="9"/>
        <v>-10.85261640625</v>
      </c>
    </row>
    <row r="609" spans="1:4" x14ac:dyDescent="0.2">
      <c r="A609">
        <v>603</v>
      </c>
      <c r="B609" s="8">
        <v>-1389.0927999999999</v>
      </c>
      <c r="C609">
        <v>-5.49</v>
      </c>
      <c r="D609" s="7">
        <f t="shared" si="9"/>
        <v>-10.852287499999999</v>
      </c>
    </row>
    <row r="610" spans="1:4" x14ac:dyDescent="0.2">
      <c r="A610">
        <v>604</v>
      </c>
      <c r="B610" s="8">
        <v>-1389.0532000000001</v>
      </c>
      <c r="C610">
        <v>-5.29</v>
      </c>
      <c r="D610" s="7">
        <f t="shared" si="9"/>
        <v>-10.851978125</v>
      </c>
    </row>
    <row r="611" spans="1:4" x14ac:dyDescent="0.2">
      <c r="A611">
        <v>605</v>
      </c>
      <c r="B611" s="8">
        <v>-1389.0166999999999</v>
      </c>
      <c r="C611">
        <v>-5.0999999999999996</v>
      </c>
      <c r="D611" s="7">
        <f t="shared" si="9"/>
        <v>-10.851692968749999</v>
      </c>
    </row>
    <row r="612" spans="1:4" x14ac:dyDescent="0.2">
      <c r="A612">
        <v>606</v>
      </c>
      <c r="B612" s="8">
        <v>-1388.9839999999999</v>
      </c>
      <c r="C612">
        <v>-4.88</v>
      </c>
      <c r="D612" s="7">
        <f t="shared" si="9"/>
        <v>-10.851437499999999</v>
      </c>
    </row>
    <row r="613" spans="1:4" x14ac:dyDescent="0.2">
      <c r="A613">
        <v>607</v>
      </c>
      <c r="B613" s="8">
        <v>-1388.9544000000001</v>
      </c>
      <c r="C613">
        <v>-4.7</v>
      </c>
      <c r="D613" s="7">
        <f t="shared" si="9"/>
        <v>-10.851206250000001</v>
      </c>
    </row>
    <row r="614" spans="1:4" x14ac:dyDescent="0.2">
      <c r="A614">
        <v>608</v>
      </c>
      <c r="B614" s="8">
        <v>-1388.9283</v>
      </c>
      <c r="C614">
        <v>-4.55</v>
      </c>
      <c r="D614" s="7">
        <f t="shared" si="9"/>
        <v>-10.85100234375</v>
      </c>
    </row>
    <row r="615" spans="1:4" x14ac:dyDescent="0.2">
      <c r="A615">
        <v>609</v>
      </c>
      <c r="B615" s="8">
        <v>-1388.9068</v>
      </c>
      <c r="C615">
        <v>-4.38</v>
      </c>
      <c r="D615" s="7">
        <f t="shared" si="9"/>
        <v>-10.850834375</v>
      </c>
    </row>
    <row r="616" spans="1:4" x14ac:dyDescent="0.2">
      <c r="A616">
        <v>610</v>
      </c>
      <c r="B616" s="8">
        <v>-1388.8891000000001</v>
      </c>
      <c r="C616">
        <v>-4.21</v>
      </c>
      <c r="D616" s="7">
        <f t="shared" si="9"/>
        <v>-10.850696093750001</v>
      </c>
    </row>
    <row r="617" spans="1:4" x14ac:dyDescent="0.2">
      <c r="A617">
        <v>611</v>
      </c>
      <c r="B617" s="8">
        <v>-1388.8742999999999</v>
      </c>
      <c r="C617">
        <v>-4.05</v>
      </c>
      <c r="D617" s="7">
        <f t="shared" si="9"/>
        <v>-10.85058046875</v>
      </c>
    </row>
    <row r="618" spans="1:4" x14ac:dyDescent="0.2">
      <c r="A618">
        <v>612</v>
      </c>
      <c r="B618" s="8">
        <v>-1388.8616999999999</v>
      </c>
      <c r="C618">
        <v>-3.89</v>
      </c>
      <c r="D618" s="7">
        <f t="shared" si="9"/>
        <v>-10.850482031249999</v>
      </c>
    </row>
    <row r="619" spans="1:4" x14ac:dyDescent="0.2">
      <c r="A619">
        <v>613</v>
      </c>
      <c r="B619" s="8">
        <v>-1388.8514</v>
      </c>
      <c r="C619">
        <v>-3.68</v>
      </c>
      <c r="D619" s="7">
        <f t="shared" si="9"/>
        <v>-10.8504015625</v>
      </c>
    </row>
    <row r="620" spans="1:4" x14ac:dyDescent="0.2">
      <c r="A620">
        <v>614</v>
      </c>
      <c r="B620" s="8">
        <v>-1388.8416999999999</v>
      </c>
      <c r="C620">
        <v>-3.49</v>
      </c>
      <c r="D620" s="7">
        <f t="shared" si="9"/>
        <v>-10.85032578125</v>
      </c>
    </row>
    <row r="621" spans="1:4" x14ac:dyDescent="0.2">
      <c r="A621">
        <v>615</v>
      </c>
      <c r="B621" s="8">
        <v>-1388.8317</v>
      </c>
      <c r="C621">
        <v>-3.32</v>
      </c>
      <c r="D621" s="7">
        <f t="shared" si="9"/>
        <v>-10.85024765625</v>
      </c>
    </row>
    <row r="622" spans="1:4" x14ac:dyDescent="0.2">
      <c r="A622">
        <v>616</v>
      </c>
      <c r="B622" s="8">
        <v>-1388.8204000000001</v>
      </c>
      <c r="C622">
        <v>-3.15</v>
      </c>
      <c r="D622" s="7">
        <f t="shared" si="9"/>
        <v>-10.850159375</v>
      </c>
    </row>
    <row r="623" spans="1:4" x14ac:dyDescent="0.2">
      <c r="A623">
        <v>617</v>
      </c>
      <c r="B623" s="8">
        <v>-1388.8072</v>
      </c>
      <c r="C623">
        <v>-3.01</v>
      </c>
      <c r="D623" s="7">
        <f t="shared" si="9"/>
        <v>-10.85005625</v>
      </c>
    </row>
    <row r="624" spans="1:4" x14ac:dyDescent="0.2">
      <c r="A624">
        <v>618</v>
      </c>
      <c r="B624" s="8">
        <v>-1388.7908</v>
      </c>
      <c r="C624">
        <v>-2.84</v>
      </c>
      <c r="D624" s="7">
        <f t="shared" si="9"/>
        <v>-10.849928125</v>
      </c>
    </row>
    <row r="625" spans="1:4" x14ac:dyDescent="0.2">
      <c r="A625">
        <v>619</v>
      </c>
      <c r="B625" s="8">
        <v>-1388.7706000000001</v>
      </c>
      <c r="C625">
        <v>-2.65</v>
      </c>
      <c r="D625" s="7">
        <f t="shared" si="9"/>
        <v>-10.8497703125</v>
      </c>
    </row>
    <row r="626" spans="1:4" x14ac:dyDescent="0.2">
      <c r="A626">
        <v>620</v>
      </c>
      <c r="B626" s="8">
        <v>-1388.7464</v>
      </c>
      <c r="C626">
        <v>-2.42</v>
      </c>
      <c r="D626" s="7">
        <f t="shared" si="9"/>
        <v>-10.84958125</v>
      </c>
    </row>
    <row r="627" spans="1:4" x14ac:dyDescent="0.2">
      <c r="A627">
        <v>621</v>
      </c>
      <c r="B627" s="8">
        <v>-1388.7173</v>
      </c>
      <c r="C627">
        <v>-2.14</v>
      </c>
      <c r="D627" s="7">
        <f t="shared" si="9"/>
        <v>-10.84935390625</v>
      </c>
    </row>
    <row r="628" spans="1:4" x14ac:dyDescent="0.2">
      <c r="A628">
        <v>622</v>
      </c>
      <c r="B628" s="8">
        <v>-1388.6831999999999</v>
      </c>
      <c r="C628">
        <v>-1.88</v>
      </c>
      <c r="D628" s="7">
        <f t="shared" si="9"/>
        <v>-10.8490875</v>
      </c>
    </row>
    <row r="629" spans="1:4" x14ac:dyDescent="0.2">
      <c r="A629">
        <v>623</v>
      </c>
      <c r="B629" s="8">
        <v>-1388.6433</v>
      </c>
      <c r="C629">
        <v>-1.6</v>
      </c>
      <c r="D629" s="7">
        <f t="shared" si="9"/>
        <v>-10.84877578125</v>
      </c>
    </row>
    <row r="630" spans="1:4" x14ac:dyDescent="0.2">
      <c r="A630">
        <v>624</v>
      </c>
      <c r="B630" s="8">
        <v>-1388.5974000000001</v>
      </c>
      <c r="C630">
        <v>-1.37</v>
      </c>
      <c r="D630" s="7">
        <f t="shared" si="9"/>
        <v>-10.848417187500001</v>
      </c>
    </row>
    <row r="631" spans="1:4" x14ac:dyDescent="0.2">
      <c r="A631">
        <v>625</v>
      </c>
      <c r="B631" s="8">
        <v>-1388.5459000000001</v>
      </c>
      <c r="C631">
        <v>-1.0900000000000001</v>
      </c>
      <c r="D631" s="7">
        <f t="shared" si="9"/>
        <v>-10.848014843750001</v>
      </c>
    </row>
    <row r="632" spans="1:4" x14ac:dyDescent="0.2">
      <c r="A632">
        <v>626</v>
      </c>
      <c r="B632" s="8">
        <v>-1388.4893</v>
      </c>
      <c r="C632">
        <v>-0.8</v>
      </c>
      <c r="D632" s="7">
        <f t="shared" si="9"/>
        <v>-10.84757265625</v>
      </c>
    </row>
    <row r="633" spans="1:4" x14ac:dyDescent="0.2">
      <c r="A633">
        <v>627</v>
      </c>
      <c r="B633" s="8">
        <v>-1388.4284</v>
      </c>
      <c r="C633">
        <v>-0.48</v>
      </c>
      <c r="D633" s="7">
        <f t="shared" si="9"/>
        <v>-10.847096875</v>
      </c>
    </row>
    <row r="634" spans="1:4" x14ac:dyDescent="0.2">
      <c r="A634">
        <v>628</v>
      </c>
      <c r="B634" s="8">
        <v>-1388.3631</v>
      </c>
      <c r="C634">
        <v>-0.17</v>
      </c>
      <c r="D634" s="7">
        <f t="shared" si="9"/>
        <v>-10.84658671875</v>
      </c>
    </row>
    <row r="635" spans="1:4" x14ac:dyDescent="0.2">
      <c r="A635">
        <v>629</v>
      </c>
      <c r="B635" s="8">
        <v>-1388.2945</v>
      </c>
      <c r="C635">
        <v>0.14000000000000001</v>
      </c>
      <c r="D635" s="7">
        <f t="shared" si="9"/>
        <v>-10.84605078125</v>
      </c>
    </row>
    <row r="636" spans="1:4" x14ac:dyDescent="0.2">
      <c r="A636">
        <v>630</v>
      </c>
      <c r="B636" s="8">
        <v>-1388.2231999999999</v>
      </c>
      <c r="C636">
        <v>0.48</v>
      </c>
      <c r="D636" s="7">
        <f t="shared" si="9"/>
        <v>-10.845493749999999</v>
      </c>
    </row>
    <row r="637" spans="1:4" x14ac:dyDescent="0.2">
      <c r="A637">
        <v>631</v>
      </c>
      <c r="B637" s="8">
        <v>-1388.1503</v>
      </c>
      <c r="C637">
        <v>0.84</v>
      </c>
      <c r="D637" s="7">
        <f t="shared" si="9"/>
        <v>-10.84492421875</v>
      </c>
    </row>
    <row r="638" spans="1:4" x14ac:dyDescent="0.2">
      <c r="A638">
        <v>632</v>
      </c>
      <c r="B638" s="8">
        <v>-1388.077</v>
      </c>
      <c r="C638">
        <v>1.19</v>
      </c>
      <c r="D638" s="7">
        <f t="shared" si="9"/>
        <v>-10.8443515625</v>
      </c>
    </row>
    <row r="639" spans="1:4" x14ac:dyDescent="0.2">
      <c r="A639">
        <v>633</v>
      </c>
      <c r="B639" s="8">
        <v>-1388.0042000000001</v>
      </c>
      <c r="C639">
        <v>1.54</v>
      </c>
      <c r="D639" s="7">
        <f t="shared" si="9"/>
        <v>-10.843782812500001</v>
      </c>
    </row>
    <row r="640" spans="1:4" x14ac:dyDescent="0.2">
      <c r="A640">
        <v>634</v>
      </c>
      <c r="B640" s="8">
        <v>-1387.9329</v>
      </c>
      <c r="C640">
        <v>1.86</v>
      </c>
      <c r="D640" s="7">
        <f t="shared" si="9"/>
        <v>-10.84322578125</v>
      </c>
    </row>
    <row r="641" spans="1:4" x14ac:dyDescent="0.2">
      <c r="A641">
        <v>635</v>
      </c>
      <c r="B641" s="8">
        <v>-1387.8642</v>
      </c>
      <c r="C641">
        <v>2.15</v>
      </c>
      <c r="D641" s="7">
        <f t="shared" si="9"/>
        <v>-10.8426890625</v>
      </c>
    </row>
    <row r="642" spans="1:4" x14ac:dyDescent="0.2">
      <c r="A642">
        <v>636</v>
      </c>
      <c r="B642" s="8">
        <v>-1387.7982</v>
      </c>
      <c r="C642">
        <v>2.42</v>
      </c>
      <c r="D642" s="7">
        <f t="shared" si="9"/>
        <v>-10.8421734375</v>
      </c>
    </row>
    <row r="643" spans="1:4" x14ac:dyDescent="0.2">
      <c r="A643">
        <v>637</v>
      </c>
      <c r="B643" s="8">
        <v>-1387.7352000000001</v>
      </c>
      <c r="C643">
        <v>2.71</v>
      </c>
      <c r="D643" s="7">
        <f t="shared" si="9"/>
        <v>-10.841681250000001</v>
      </c>
    </row>
    <row r="644" spans="1:4" x14ac:dyDescent="0.2">
      <c r="A644">
        <v>638</v>
      </c>
      <c r="B644" s="8">
        <v>-1387.6754000000001</v>
      </c>
      <c r="C644">
        <v>3</v>
      </c>
      <c r="D644" s="7">
        <f t="shared" si="9"/>
        <v>-10.841214062500001</v>
      </c>
    </row>
    <row r="645" spans="1:4" x14ac:dyDescent="0.2">
      <c r="A645">
        <v>639</v>
      </c>
      <c r="B645" s="8">
        <v>-1387.6186</v>
      </c>
      <c r="C645">
        <v>3.3</v>
      </c>
      <c r="D645" s="7">
        <f t="shared" si="9"/>
        <v>-10.8407703125</v>
      </c>
    </row>
    <row r="646" spans="1:4" x14ac:dyDescent="0.2">
      <c r="A646">
        <v>640</v>
      </c>
      <c r="B646" s="8">
        <v>-1387.5649000000001</v>
      </c>
      <c r="C646">
        <v>3.55</v>
      </c>
      <c r="D646" s="7">
        <f t="shared" si="9"/>
        <v>-10.840350781250001</v>
      </c>
    </row>
    <row r="647" spans="1:4" x14ac:dyDescent="0.2">
      <c r="A647">
        <v>641</v>
      </c>
      <c r="B647" s="8">
        <v>-1387.5133000000001</v>
      </c>
      <c r="C647">
        <v>3.79</v>
      </c>
      <c r="D647" s="7">
        <f t="shared" si="9"/>
        <v>-10.839947656250001</v>
      </c>
    </row>
    <row r="648" spans="1:4" x14ac:dyDescent="0.2">
      <c r="A648">
        <v>642</v>
      </c>
      <c r="B648" s="8">
        <v>-1387.4622999999999</v>
      </c>
      <c r="C648">
        <v>4.01</v>
      </c>
      <c r="D648" s="7">
        <f t="shared" ref="D648:D711" si="10">B648/128</f>
        <v>-10.839549218749999</v>
      </c>
    </row>
    <row r="649" spans="1:4" x14ac:dyDescent="0.2">
      <c r="A649">
        <v>643</v>
      </c>
      <c r="B649" s="8">
        <v>-1387.4111</v>
      </c>
      <c r="C649">
        <v>4.22</v>
      </c>
      <c r="D649" s="7">
        <f t="shared" si="10"/>
        <v>-10.83914921875</v>
      </c>
    </row>
    <row r="650" spans="1:4" x14ac:dyDescent="0.2">
      <c r="A650">
        <v>644</v>
      </c>
      <c r="B650" s="8">
        <v>-1387.3588999999999</v>
      </c>
      <c r="C650">
        <v>4.42</v>
      </c>
      <c r="D650" s="7">
        <f t="shared" si="10"/>
        <v>-10.83874140625</v>
      </c>
    </row>
    <row r="651" spans="1:4" x14ac:dyDescent="0.2">
      <c r="A651">
        <v>645</v>
      </c>
      <c r="B651" s="8">
        <v>-1387.3044</v>
      </c>
      <c r="C651">
        <v>4.5999999999999996</v>
      </c>
      <c r="D651" s="7">
        <f t="shared" si="10"/>
        <v>-10.838315625</v>
      </c>
    </row>
    <row r="652" spans="1:4" x14ac:dyDescent="0.2">
      <c r="A652">
        <v>646</v>
      </c>
      <c r="B652" s="8">
        <v>-1387.2469000000001</v>
      </c>
      <c r="C652">
        <v>4.7699999999999996</v>
      </c>
      <c r="D652" s="7">
        <f t="shared" si="10"/>
        <v>-10.837866406250001</v>
      </c>
    </row>
    <row r="653" spans="1:4" x14ac:dyDescent="0.2">
      <c r="A653">
        <v>647</v>
      </c>
      <c r="B653" s="8">
        <v>-1387.1858999999999</v>
      </c>
      <c r="C653">
        <v>4.96</v>
      </c>
      <c r="D653" s="7">
        <f t="shared" si="10"/>
        <v>-10.83738984375</v>
      </c>
    </row>
    <row r="654" spans="1:4" x14ac:dyDescent="0.2">
      <c r="A654">
        <v>648</v>
      </c>
      <c r="B654" s="8">
        <v>-1387.1206</v>
      </c>
      <c r="C654">
        <v>5.15</v>
      </c>
      <c r="D654" s="7">
        <f t="shared" si="10"/>
        <v>-10.8368796875</v>
      </c>
    </row>
    <row r="655" spans="1:4" x14ac:dyDescent="0.2">
      <c r="A655">
        <v>649</v>
      </c>
      <c r="B655" s="8">
        <v>-1387.0513000000001</v>
      </c>
      <c r="C655">
        <v>5.33</v>
      </c>
      <c r="D655" s="7">
        <f t="shared" si="10"/>
        <v>-10.836338281250001</v>
      </c>
    </row>
    <row r="656" spans="1:4" x14ac:dyDescent="0.2">
      <c r="A656">
        <v>650</v>
      </c>
      <c r="B656" s="8">
        <v>-1386.9783</v>
      </c>
      <c r="C656">
        <v>5.51</v>
      </c>
      <c r="D656" s="7">
        <f t="shared" si="10"/>
        <v>-10.83576796875</v>
      </c>
    </row>
    <row r="657" spans="1:4" x14ac:dyDescent="0.2">
      <c r="A657">
        <v>651</v>
      </c>
      <c r="B657" s="8">
        <v>-1386.9018000000001</v>
      </c>
      <c r="C657">
        <v>5.71</v>
      </c>
      <c r="D657" s="7">
        <f t="shared" si="10"/>
        <v>-10.835170312500001</v>
      </c>
    </row>
    <row r="658" spans="1:4" x14ac:dyDescent="0.2">
      <c r="A658">
        <v>652</v>
      </c>
      <c r="B658" s="8">
        <v>-1386.8226</v>
      </c>
      <c r="C658">
        <v>5.92</v>
      </c>
      <c r="D658" s="7">
        <f t="shared" si="10"/>
        <v>-10.8345515625</v>
      </c>
    </row>
    <row r="659" spans="1:4" x14ac:dyDescent="0.2">
      <c r="A659">
        <v>653</v>
      </c>
      <c r="B659" s="8">
        <v>-1386.7422999999999</v>
      </c>
      <c r="C659">
        <v>6.11</v>
      </c>
      <c r="D659" s="7">
        <f t="shared" si="10"/>
        <v>-10.833924218749999</v>
      </c>
    </row>
    <row r="660" spans="1:4" x14ac:dyDescent="0.2">
      <c r="A660">
        <v>654</v>
      </c>
      <c r="B660" s="8">
        <v>-1386.6632999999999</v>
      </c>
      <c r="C660">
        <v>6.26</v>
      </c>
      <c r="D660" s="7">
        <f t="shared" si="10"/>
        <v>-10.833307031249999</v>
      </c>
    </row>
    <row r="661" spans="1:4" x14ac:dyDescent="0.2">
      <c r="A661">
        <v>655</v>
      </c>
      <c r="B661" s="8">
        <v>-1386.5867000000001</v>
      </c>
      <c r="C661">
        <v>6.41</v>
      </c>
      <c r="D661" s="7">
        <f t="shared" si="10"/>
        <v>-10.832708593750001</v>
      </c>
    </row>
    <row r="662" spans="1:4" x14ac:dyDescent="0.2">
      <c r="A662">
        <v>656</v>
      </c>
      <c r="B662" s="8">
        <v>-1386.5145</v>
      </c>
      <c r="C662">
        <v>6.55</v>
      </c>
      <c r="D662" s="7">
        <f t="shared" si="10"/>
        <v>-10.83214453125</v>
      </c>
    </row>
    <row r="663" spans="1:4" x14ac:dyDescent="0.2">
      <c r="A663">
        <v>657</v>
      </c>
      <c r="B663" s="8">
        <v>-1386.4491</v>
      </c>
      <c r="C663">
        <v>6.69</v>
      </c>
      <c r="D663" s="7">
        <f t="shared" si="10"/>
        <v>-10.83163359375</v>
      </c>
    </row>
    <row r="664" spans="1:4" x14ac:dyDescent="0.2">
      <c r="A664">
        <v>658</v>
      </c>
      <c r="B664" s="8">
        <v>-1386.3928000000001</v>
      </c>
      <c r="C664">
        <v>6.83</v>
      </c>
      <c r="D664" s="7">
        <f t="shared" si="10"/>
        <v>-10.831193750000001</v>
      </c>
    </row>
    <row r="665" spans="1:4" x14ac:dyDescent="0.2">
      <c r="A665">
        <v>659</v>
      </c>
      <c r="B665" s="8">
        <v>-1386.348</v>
      </c>
      <c r="C665">
        <v>6.91</v>
      </c>
      <c r="D665" s="7">
        <f t="shared" si="10"/>
        <v>-10.83084375</v>
      </c>
    </row>
    <row r="666" spans="1:4" x14ac:dyDescent="0.2">
      <c r="A666">
        <v>660</v>
      </c>
      <c r="B666" s="8">
        <v>-1386.3154</v>
      </c>
      <c r="C666">
        <v>7.01</v>
      </c>
      <c r="D666" s="7">
        <f t="shared" si="10"/>
        <v>-10.8305890625</v>
      </c>
    </row>
    <row r="667" spans="1:4" x14ac:dyDescent="0.2">
      <c r="A667">
        <v>661</v>
      </c>
      <c r="B667" s="8">
        <v>-1386.2967000000001</v>
      </c>
      <c r="C667">
        <v>7.05</v>
      </c>
      <c r="D667" s="7">
        <f t="shared" si="10"/>
        <v>-10.830442968750001</v>
      </c>
    </row>
    <row r="668" spans="1:4" x14ac:dyDescent="0.2">
      <c r="A668">
        <v>662</v>
      </c>
      <c r="B668" s="8">
        <v>-1386.2940000000001</v>
      </c>
      <c r="C668">
        <v>7.04</v>
      </c>
      <c r="D668" s="7">
        <f t="shared" si="10"/>
        <v>-10.830421875000001</v>
      </c>
    </row>
    <row r="669" spans="1:4" x14ac:dyDescent="0.2">
      <c r="A669">
        <v>663</v>
      </c>
      <c r="B669" s="8">
        <v>-1386.3090999999999</v>
      </c>
      <c r="C669">
        <v>6.99</v>
      </c>
      <c r="D669" s="7">
        <f t="shared" si="10"/>
        <v>-10.83053984375</v>
      </c>
    </row>
    <row r="670" spans="1:4" x14ac:dyDescent="0.2">
      <c r="A670">
        <v>664</v>
      </c>
      <c r="B670" s="8">
        <v>-1386.3415</v>
      </c>
      <c r="C670">
        <v>6.91</v>
      </c>
      <c r="D670" s="7">
        <f t="shared" si="10"/>
        <v>-10.83079296875</v>
      </c>
    </row>
    <row r="671" spans="1:4" x14ac:dyDescent="0.2">
      <c r="A671">
        <v>665</v>
      </c>
      <c r="B671" s="8">
        <v>-1386.3921</v>
      </c>
      <c r="C671">
        <v>6.76</v>
      </c>
      <c r="D671" s="7">
        <f t="shared" si="10"/>
        <v>-10.83118828125</v>
      </c>
    </row>
    <row r="672" spans="1:4" x14ac:dyDescent="0.2">
      <c r="A672">
        <v>666</v>
      </c>
      <c r="B672" s="8">
        <v>-1386.4607000000001</v>
      </c>
      <c r="C672">
        <v>6.64</v>
      </c>
      <c r="D672" s="7">
        <f t="shared" si="10"/>
        <v>-10.831724218750001</v>
      </c>
    </row>
    <row r="673" spans="1:4" x14ac:dyDescent="0.2">
      <c r="A673">
        <v>667</v>
      </c>
      <c r="B673" s="8">
        <v>-1386.5464999999999</v>
      </c>
      <c r="C673">
        <v>6.46</v>
      </c>
      <c r="D673" s="7">
        <f t="shared" si="10"/>
        <v>-10.832394531249999</v>
      </c>
    </row>
    <row r="674" spans="1:4" x14ac:dyDescent="0.2">
      <c r="A674">
        <v>668</v>
      </c>
      <c r="B674" s="8">
        <v>-1386.6484</v>
      </c>
      <c r="C674">
        <v>6.26</v>
      </c>
      <c r="D674" s="7">
        <f t="shared" si="10"/>
        <v>-10.833190625</v>
      </c>
    </row>
    <row r="675" spans="1:4" x14ac:dyDescent="0.2">
      <c r="A675">
        <v>669</v>
      </c>
      <c r="B675" s="8">
        <v>-1386.7659000000001</v>
      </c>
      <c r="C675">
        <v>6</v>
      </c>
      <c r="D675" s="7">
        <f t="shared" si="10"/>
        <v>-10.834108593750001</v>
      </c>
    </row>
    <row r="676" spans="1:4" x14ac:dyDescent="0.2">
      <c r="A676">
        <v>670</v>
      </c>
      <c r="B676" s="8">
        <v>-1386.8968</v>
      </c>
      <c r="C676">
        <v>5.74</v>
      </c>
      <c r="D676" s="7">
        <f t="shared" si="10"/>
        <v>-10.83513125</v>
      </c>
    </row>
    <row r="677" spans="1:4" x14ac:dyDescent="0.2">
      <c r="A677">
        <v>671</v>
      </c>
      <c r="B677" s="8">
        <v>-1387.0392999999999</v>
      </c>
      <c r="C677">
        <v>5.42</v>
      </c>
      <c r="D677" s="7">
        <f t="shared" si="10"/>
        <v>-10.836244531249999</v>
      </c>
    </row>
    <row r="678" spans="1:4" x14ac:dyDescent="0.2">
      <c r="A678">
        <v>672</v>
      </c>
      <c r="B678" s="8">
        <v>-1387.1913</v>
      </c>
      <c r="C678">
        <v>5.07</v>
      </c>
      <c r="D678" s="7">
        <f t="shared" si="10"/>
        <v>-10.83743203125</v>
      </c>
    </row>
    <row r="679" spans="1:4" x14ac:dyDescent="0.2">
      <c r="A679">
        <v>673</v>
      </c>
      <c r="B679" s="8">
        <v>-1387.3506</v>
      </c>
      <c r="C679">
        <v>4.72</v>
      </c>
      <c r="D679" s="7">
        <f t="shared" si="10"/>
        <v>-10.8386765625</v>
      </c>
    </row>
    <row r="680" spans="1:4" x14ac:dyDescent="0.2">
      <c r="A680">
        <v>674</v>
      </c>
      <c r="B680" s="8">
        <v>-1387.5147999999999</v>
      </c>
      <c r="C680">
        <v>4.38</v>
      </c>
      <c r="D680" s="7">
        <f t="shared" si="10"/>
        <v>-10.839959374999999</v>
      </c>
    </row>
    <row r="681" spans="1:4" x14ac:dyDescent="0.2">
      <c r="A681">
        <v>675</v>
      </c>
      <c r="B681" s="8">
        <v>-1387.6813</v>
      </c>
      <c r="C681">
        <v>4.0199999999999996</v>
      </c>
      <c r="D681" s="7">
        <f t="shared" si="10"/>
        <v>-10.84126015625</v>
      </c>
    </row>
    <row r="682" spans="1:4" x14ac:dyDescent="0.2">
      <c r="A682">
        <v>676</v>
      </c>
      <c r="B682" s="8">
        <v>-1387.8475000000001</v>
      </c>
      <c r="C682">
        <v>3.65</v>
      </c>
      <c r="D682" s="7">
        <f t="shared" si="10"/>
        <v>-10.842558593750001</v>
      </c>
    </row>
    <row r="683" spans="1:4" x14ac:dyDescent="0.2">
      <c r="A683">
        <v>677</v>
      </c>
      <c r="B683" s="8">
        <v>-1388.0117</v>
      </c>
      <c r="C683">
        <v>3.29</v>
      </c>
      <c r="D683" s="7">
        <f t="shared" si="10"/>
        <v>-10.84384140625</v>
      </c>
    </row>
    <row r="684" spans="1:4" x14ac:dyDescent="0.2">
      <c r="A684">
        <v>678</v>
      </c>
      <c r="B684" s="8">
        <v>-1388.1713999999999</v>
      </c>
      <c r="C684">
        <v>2.94</v>
      </c>
      <c r="D684" s="7">
        <f t="shared" si="10"/>
        <v>-10.8450890625</v>
      </c>
    </row>
    <row r="685" spans="1:4" x14ac:dyDescent="0.2">
      <c r="A685">
        <v>679</v>
      </c>
      <c r="B685" s="8">
        <v>-1388.3253</v>
      </c>
      <c r="C685">
        <v>2.5499999999999998</v>
      </c>
      <c r="D685" s="7">
        <f t="shared" si="10"/>
        <v>-10.84629140625</v>
      </c>
    </row>
    <row r="686" spans="1:4" x14ac:dyDescent="0.2">
      <c r="A686">
        <v>680</v>
      </c>
      <c r="B686" s="8">
        <v>-1388.472</v>
      </c>
      <c r="C686">
        <v>2.19</v>
      </c>
      <c r="D686" s="7">
        <f t="shared" si="10"/>
        <v>-10.8474375</v>
      </c>
    </row>
    <row r="687" spans="1:4" x14ac:dyDescent="0.2">
      <c r="A687">
        <v>681</v>
      </c>
      <c r="B687" s="8">
        <v>-1388.6097</v>
      </c>
      <c r="C687">
        <v>1.86</v>
      </c>
      <c r="D687" s="7">
        <f t="shared" si="10"/>
        <v>-10.84851328125</v>
      </c>
    </row>
    <row r="688" spans="1:4" x14ac:dyDescent="0.2">
      <c r="A688">
        <v>682</v>
      </c>
      <c r="B688" s="8">
        <v>-1388.7383</v>
      </c>
      <c r="C688">
        <v>1.54</v>
      </c>
      <c r="D688" s="7">
        <f t="shared" si="10"/>
        <v>-10.84951796875</v>
      </c>
    </row>
    <row r="689" spans="1:4" x14ac:dyDescent="0.2">
      <c r="A689">
        <v>683</v>
      </c>
      <c r="B689" s="8">
        <v>-1388.8578</v>
      </c>
      <c r="C689">
        <v>1.23</v>
      </c>
      <c r="D689" s="7">
        <f t="shared" si="10"/>
        <v>-10.8504515625</v>
      </c>
    </row>
    <row r="690" spans="1:4" x14ac:dyDescent="0.2">
      <c r="A690">
        <v>684</v>
      </c>
      <c r="B690" s="8">
        <v>-1388.9673</v>
      </c>
      <c r="C690">
        <v>0.96</v>
      </c>
      <c r="D690" s="7">
        <f t="shared" si="10"/>
        <v>-10.85130703125</v>
      </c>
    </row>
    <row r="691" spans="1:4" x14ac:dyDescent="0.2">
      <c r="A691">
        <v>685</v>
      </c>
      <c r="B691" s="8">
        <v>-1389.067</v>
      </c>
      <c r="C691">
        <v>0.7</v>
      </c>
      <c r="D691" s="7">
        <f t="shared" si="10"/>
        <v>-10.8520859375</v>
      </c>
    </row>
    <row r="692" spans="1:4" x14ac:dyDescent="0.2">
      <c r="A692">
        <v>686</v>
      </c>
      <c r="B692" s="8">
        <v>-1389.1577</v>
      </c>
      <c r="C692">
        <v>0.46</v>
      </c>
      <c r="D692" s="7">
        <f t="shared" si="10"/>
        <v>-10.85279453125</v>
      </c>
    </row>
    <row r="693" spans="1:4" x14ac:dyDescent="0.2">
      <c r="A693">
        <v>687</v>
      </c>
      <c r="B693" s="8">
        <v>-1389.2405000000001</v>
      </c>
      <c r="C693">
        <v>0.22</v>
      </c>
      <c r="D693" s="7">
        <f t="shared" si="10"/>
        <v>-10.853441406250001</v>
      </c>
    </row>
    <row r="694" spans="1:4" x14ac:dyDescent="0.2">
      <c r="A694">
        <v>688</v>
      </c>
      <c r="B694" s="8">
        <v>-1389.316</v>
      </c>
      <c r="C694">
        <v>0.02</v>
      </c>
      <c r="D694" s="7">
        <f t="shared" si="10"/>
        <v>-10.85403125</v>
      </c>
    </row>
    <row r="695" spans="1:4" x14ac:dyDescent="0.2">
      <c r="A695">
        <v>689</v>
      </c>
      <c r="B695" s="8">
        <v>-1389.3839</v>
      </c>
      <c r="C695">
        <v>-0.18</v>
      </c>
      <c r="D695" s="7">
        <f t="shared" si="10"/>
        <v>-10.85456171875</v>
      </c>
    </row>
    <row r="696" spans="1:4" x14ac:dyDescent="0.2">
      <c r="A696">
        <v>690</v>
      </c>
      <c r="B696" s="8">
        <v>-1389.4449</v>
      </c>
      <c r="C696">
        <v>-0.39</v>
      </c>
      <c r="D696" s="7">
        <f t="shared" si="10"/>
        <v>-10.85503828125</v>
      </c>
    </row>
    <row r="697" spans="1:4" x14ac:dyDescent="0.2">
      <c r="A697">
        <v>691</v>
      </c>
      <c r="B697" s="8">
        <v>-1389.4998000000001</v>
      </c>
      <c r="C697">
        <v>-0.57999999999999996</v>
      </c>
      <c r="D697" s="7">
        <f t="shared" si="10"/>
        <v>-10.8554671875</v>
      </c>
    </row>
    <row r="698" spans="1:4" x14ac:dyDescent="0.2">
      <c r="A698">
        <v>692</v>
      </c>
      <c r="B698" s="8">
        <v>-1389.5498</v>
      </c>
      <c r="C698">
        <v>-0.75</v>
      </c>
      <c r="D698" s="7">
        <f t="shared" si="10"/>
        <v>-10.8558578125</v>
      </c>
    </row>
    <row r="699" spans="1:4" x14ac:dyDescent="0.2">
      <c r="A699">
        <v>693</v>
      </c>
      <c r="B699" s="8">
        <v>-1389.5952</v>
      </c>
      <c r="C699">
        <v>-0.9</v>
      </c>
      <c r="D699" s="7">
        <f t="shared" si="10"/>
        <v>-10.8562125</v>
      </c>
    </row>
    <row r="700" spans="1:4" x14ac:dyDescent="0.2">
      <c r="A700">
        <v>694</v>
      </c>
      <c r="B700" s="8">
        <v>-1389.6364000000001</v>
      </c>
      <c r="C700">
        <v>-1.04</v>
      </c>
      <c r="D700" s="7">
        <f t="shared" si="10"/>
        <v>-10.856534375000001</v>
      </c>
    </row>
    <row r="701" spans="1:4" x14ac:dyDescent="0.2">
      <c r="A701">
        <v>695</v>
      </c>
      <c r="B701" s="8">
        <v>-1389.6737000000001</v>
      </c>
      <c r="C701">
        <v>-1.17</v>
      </c>
      <c r="D701" s="7">
        <f t="shared" si="10"/>
        <v>-10.85682578125</v>
      </c>
    </row>
    <row r="702" spans="1:4" x14ac:dyDescent="0.2">
      <c r="A702">
        <v>696</v>
      </c>
      <c r="B702" s="8">
        <v>-1389.7076</v>
      </c>
      <c r="C702">
        <v>-1.3</v>
      </c>
      <c r="D702" s="7">
        <f t="shared" si="10"/>
        <v>-10.857090625</v>
      </c>
    </row>
    <row r="703" spans="1:4" x14ac:dyDescent="0.2">
      <c r="A703">
        <v>697</v>
      </c>
      <c r="B703" s="8">
        <v>-1389.7374</v>
      </c>
      <c r="C703">
        <v>-1.43</v>
      </c>
      <c r="D703" s="7">
        <f t="shared" si="10"/>
        <v>-10.8573234375</v>
      </c>
    </row>
    <row r="704" spans="1:4" x14ac:dyDescent="0.2">
      <c r="A704">
        <v>698</v>
      </c>
      <c r="B704" s="8">
        <v>-1389.7637</v>
      </c>
      <c r="C704">
        <v>-1.53</v>
      </c>
      <c r="D704" s="7">
        <f t="shared" si="10"/>
        <v>-10.85752890625</v>
      </c>
    </row>
    <row r="705" spans="1:4" x14ac:dyDescent="0.2">
      <c r="A705">
        <v>699</v>
      </c>
      <c r="B705" s="8">
        <v>-1389.7872</v>
      </c>
      <c r="C705">
        <v>-1.64</v>
      </c>
      <c r="D705" s="7">
        <f t="shared" si="10"/>
        <v>-10.8577125</v>
      </c>
    </row>
    <row r="706" spans="1:4" x14ac:dyDescent="0.2">
      <c r="A706">
        <v>700</v>
      </c>
      <c r="B706" s="8">
        <v>-1389.808</v>
      </c>
      <c r="C706">
        <v>-1.71</v>
      </c>
      <c r="D706" s="7">
        <f t="shared" si="10"/>
        <v>-10.857875</v>
      </c>
    </row>
    <row r="707" spans="1:4" x14ac:dyDescent="0.2">
      <c r="A707">
        <v>701</v>
      </c>
      <c r="B707" s="8">
        <v>-1389.8261</v>
      </c>
      <c r="C707">
        <v>-1.79</v>
      </c>
      <c r="D707" s="7">
        <f t="shared" si="10"/>
        <v>-10.85801640625</v>
      </c>
    </row>
    <row r="708" spans="1:4" x14ac:dyDescent="0.2">
      <c r="A708">
        <v>702</v>
      </c>
      <c r="B708" s="8">
        <v>-1389.8415</v>
      </c>
      <c r="C708">
        <v>-1.84</v>
      </c>
      <c r="D708" s="7">
        <f t="shared" si="10"/>
        <v>-10.85813671875</v>
      </c>
    </row>
    <row r="709" spans="1:4" x14ac:dyDescent="0.2">
      <c r="A709">
        <v>703</v>
      </c>
      <c r="B709" s="8">
        <v>-1389.8541</v>
      </c>
      <c r="C709">
        <v>-1.85</v>
      </c>
      <c r="D709" s="7">
        <f t="shared" si="10"/>
        <v>-10.85823515625</v>
      </c>
    </row>
    <row r="710" spans="1:4" x14ac:dyDescent="0.2">
      <c r="A710">
        <v>704</v>
      </c>
      <c r="B710" s="8">
        <v>-1389.8642</v>
      </c>
      <c r="C710">
        <v>-1.88</v>
      </c>
      <c r="D710" s="7">
        <f t="shared" si="10"/>
        <v>-10.8583140625</v>
      </c>
    </row>
    <row r="711" spans="1:4" x14ac:dyDescent="0.2">
      <c r="A711">
        <v>705</v>
      </c>
      <c r="B711" s="8">
        <v>-1389.8719000000001</v>
      </c>
      <c r="C711">
        <v>-1.89</v>
      </c>
      <c r="D711" s="7">
        <f t="shared" si="10"/>
        <v>-10.858374218750001</v>
      </c>
    </row>
    <row r="712" spans="1:4" x14ac:dyDescent="0.2">
      <c r="A712">
        <v>706</v>
      </c>
      <c r="B712" s="8">
        <v>-1389.8774000000001</v>
      </c>
      <c r="C712">
        <v>-1.9</v>
      </c>
      <c r="D712" s="7">
        <f t="shared" ref="D712:D775" si="11">B712/128</f>
        <v>-10.858417187500001</v>
      </c>
    </row>
    <row r="713" spans="1:4" x14ac:dyDescent="0.2">
      <c r="A713">
        <v>707</v>
      </c>
      <c r="B713" s="8">
        <v>-1389.8805</v>
      </c>
      <c r="C713">
        <v>-1.86</v>
      </c>
      <c r="D713" s="7">
        <f t="shared" si="11"/>
        <v>-10.85844140625</v>
      </c>
    </row>
    <row r="714" spans="1:4" x14ac:dyDescent="0.2">
      <c r="A714">
        <v>708</v>
      </c>
      <c r="B714" s="8">
        <v>-1389.8806999999999</v>
      </c>
      <c r="C714">
        <v>-1.85</v>
      </c>
      <c r="D714" s="7">
        <f t="shared" si="11"/>
        <v>-10.858442968749999</v>
      </c>
    </row>
    <row r="715" spans="1:4" x14ac:dyDescent="0.2">
      <c r="A715">
        <v>709</v>
      </c>
      <c r="B715" s="8">
        <v>-1389.8771999999999</v>
      </c>
      <c r="C715">
        <v>-1.79</v>
      </c>
      <c r="D715" s="7">
        <f t="shared" si="11"/>
        <v>-10.858415624999999</v>
      </c>
    </row>
    <row r="716" spans="1:4" x14ac:dyDescent="0.2">
      <c r="A716">
        <v>710</v>
      </c>
      <c r="B716" s="8">
        <v>-1389.8706999999999</v>
      </c>
      <c r="C716">
        <v>-1.74</v>
      </c>
      <c r="D716" s="7">
        <f t="shared" si="11"/>
        <v>-10.85836484375</v>
      </c>
    </row>
    <row r="717" spans="1:4" x14ac:dyDescent="0.2">
      <c r="A717">
        <v>711</v>
      </c>
      <c r="B717" s="8">
        <v>-1389.8613</v>
      </c>
      <c r="C717">
        <v>-1.65</v>
      </c>
      <c r="D717" s="7">
        <f t="shared" si="11"/>
        <v>-10.85829140625</v>
      </c>
    </row>
    <row r="718" spans="1:4" x14ac:dyDescent="0.2">
      <c r="A718">
        <v>712</v>
      </c>
      <c r="B718" s="8">
        <v>-1389.8488</v>
      </c>
      <c r="C718">
        <v>-1.55</v>
      </c>
      <c r="D718" s="7">
        <f t="shared" si="11"/>
        <v>-10.85819375</v>
      </c>
    </row>
    <row r="719" spans="1:4" x14ac:dyDescent="0.2">
      <c r="A719">
        <v>713</v>
      </c>
      <c r="B719" s="8">
        <v>-1389.8315</v>
      </c>
      <c r="C719">
        <v>-1.46</v>
      </c>
      <c r="D719" s="7">
        <f t="shared" si="11"/>
        <v>-10.85805859375</v>
      </c>
    </row>
    <row r="720" spans="1:4" x14ac:dyDescent="0.2">
      <c r="A720">
        <v>714</v>
      </c>
      <c r="B720" s="8">
        <v>-1389.8103000000001</v>
      </c>
      <c r="C720">
        <v>-1.34</v>
      </c>
      <c r="D720" s="7">
        <f t="shared" si="11"/>
        <v>-10.857892968750001</v>
      </c>
    </row>
    <row r="721" spans="1:4" x14ac:dyDescent="0.2">
      <c r="A721">
        <v>715</v>
      </c>
      <c r="B721" s="8">
        <v>-1389.7859000000001</v>
      </c>
      <c r="C721">
        <v>-1.21</v>
      </c>
      <c r="D721" s="7">
        <f t="shared" si="11"/>
        <v>-10.857702343750001</v>
      </c>
    </row>
    <row r="722" spans="1:4" x14ac:dyDescent="0.2">
      <c r="A722">
        <v>716</v>
      </c>
      <c r="B722" s="8">
        <v>-1389.7588000000001</v>
      </c>
      <c r="C722">
        <v>-1.1200000000000001</v>
      </c>
      <c r="D722" s="7">
        <f t="shared" si="11"/>
        <v>-10.857490625000001</v>
      </c>
    </row>
    <row r="723" spans="1:4" x14ac:dyDescent="0.2">
      <c r="A723">
        <v>717</v>
      </c>
      <c r="B723" s="8">
        <v>-1389.7292</v>
      </c>
      <c r="C723">
        <v>-1</v>
      </c>
      <c r="D723" s="7">
        <f t="shared" si="11"/>
        <v>-10.857259375</v>
      </c>
    </row>
    <row r="724" spans="1:4" x14ac:dyDescent="0.2">
      <c r="A724">
        <v>718</v>
      </c>
      <c r="B724" s="8">
        <v>-1389.6985999999999</v>
      </c>
      <c r="C724">
        <v>-0.92</v>
      </c>
      <c r="D724" s="7">
        <f t="shared" si="11"/>
        <v>-10.8570203125</v>
      </c>
    </row>
    <row r="725" spans="1:4" x14ac:dyDescent="0.2">
      <c r="A725">
        <v>719</v>
      </c>
      <c r="B725" s="8">
        <v>-1389.6686</v>
      </c>
      <c r="C725">
        <v>-0.8</v>
      </c>
      <c r="D725" s="7">
        <f t="shared" si="11"/>
        <v>-10.8567859375</v>
      </c>
    </row>
    <row r="726" spans="1:4" x14ac:dyDescent="0.2">
      <c r="A726">
        <v>720</v>
      </c>
      <c r="B726" s="8">
        <v>-1389.6414</v>
      </c>
      <c r="C726">
        <v>-0.66</v>
      </c>
      <c r="D726" s="7">
        <f t="shared" si="11"/>
        <v>-10.8565734375</v>
      </c>
    </row>
    <row r="727" spans="1:4" x14ac:dyDescent="0.2">
      <c r="A727">
        <v>721</v>
      </c>
      <c r="B727" s="8">
        <v>-1389.6186</v>
      </c>
      <c r="C727">
        <v>-0.56000000000000005</v>
      </c>
      <c r="D727" s="7">
        <f t="shared" si="11"/>
        <v>-10.8563953125</v>
      </c>
    </row>
    <row r="728" spans="1:4" x14ac:dyDescent="0.2">
      <c r="A728">
        <v>722</v>
      </c>
      <c r="B728" s="8">
        <v>-1389.6015</v>
      </c>
      <c r="C728">
        <v>-0.49</v>
      </c>
      <c r="D728" s="7">
        <f t="shared" si="11"/>
        <v>-10.85626171875</v>
      </c>
    </row>
    <row r="729" spans="1:4" x14ac:dyDescent="0.2">
      <c r="A729">
        <v>723</v>
      </c>
      <c r="B729" s="8">
        <v>-1389.5904</v>
      </c>
      <c r="C729">
        <v>-0.48</v>
      </c>
      <c r="D729" s="7">
        <f t="shared" si="11"/>
        <v>-10.856175</v>
      </c>
    </row>
    <row r="730" spans="1:4" x14ac:dyDescent="0.2">
      <c r="A730">
        <v>724</v>
      </c>
      <c r="B730" s="8">
        <v>-1389.5863999999999</v>
      </c>
      <c r="C730">
        <v>-0.46</v>
      </c>
      <c r="D730" s="7">
        <f t="shared" si="11"/>
        <v>-10.856143749999999</v>
      </c>
    </row>
    <row r="731" spans="1:4" x14ac:dyDescent="0.2">
      <c r="A731">
        <v>725</v>
      </c>
      <c r="B731" s="8">
        <v>-1389.5898999999999</v>
      </c>
      <c r="C731">
        <v>-0.44</v>
      </c>
      <c r="D731" s="7">
        <f t="shared" si="11"/>
        <v>-10.85617109375</v>
      </c>
    </row>
    <row r="732" spans="1:4" x14ac:dyDescent="0.2">
      <c r="A732">
        <v>726</v>
      </c>
      <c r="B732" s="8">
        <v>-1389.6002000000001</v>
      </c>
      <c r="C732">
        <v>-0.45</v>
      </c>
      <c r="D732" s="7">
        <f t="shared" si="11"/>
        <v>-10.856251562500001</v>
      </c>
    </row>
    <row r="733" spans="1:4" x14ac:dyDescent="0.2">
      <c r="A733">
        <v>727</v>
      </c>
      <c r="B733" s="8">
        <v>-1389.6162999999999</v>
      </c>
      <c r="C733">
        <v>-0.44</v>
      </c>
      <c r="D733" s="7">
        <f t="shared" si="11"/>
        <v>-10.856377343749999</v>
      </c>
    </row>
    <row r="734" spans="1:4" x14ac:dyDescent="0.2">
      <c r="A734">
        <v>728</v>
      </c>
      <c r="B734" s="8">
        <v>-1389.6360999999999</v>
      </c>
      <c r="C734">
        <v>-0.49</v>
      </c>
      <c r="D734" s="7">
        <f t="shared" si="11"/>
        <v>-10.85653203125</v>
      </c>
    </row>
    <row r="735" spans="1:4" x14ac:dyDescent="0.2">
      <c r="A735">
        <v>729</v>
      </c>
      <c r="B735" s="8">
        <v>-1389.6583000000001</v>
      </c>
      <c r="C735">
        <v>-0.54</v>
      </c>
      <c r="D735" s="7">
        <f t="shared" si="11"/>
        <v>-10.85670546875</v>
      </c>
    </row>
    <row r="736" spans="1:4" x14ac:dyDescent="0.2">
      <c r="A736">
        <v>730</v>
      </c>
      <c r="B736" s="8">
        <v>-1389.6814999999999</v>
      </c>
      <c r="C736">
        <v>-0.56999999999999995</v>
      </c>
      <c r="D736" s="7">
        <f t="shared" si="11"/>
        <v>-10.856886718749999</v>
      </c>
    </row>
    <row r="737" spans="1:4" x14ac:dyDescent="0.2">
      <c r="A737">
        <v>731</v>
      </c>
      <c r="B737" s="8">
        <v>-1389.7040999999999</v>
      </c>
      <c r="C737">
        <v>-0.57999999999999996</v>
      </c>
      <c r="D737" s="7">
        <f t="shared" si="11"/>
        <v>-10.857063281249999</v>
      </c>
    </row>
    <row r="738" spans="1:4" x14ac:dyDescent="0.2">
      <c r="A738">
        <v>732</v>
      </c>
      <c r="B738" s="8">
        <v>-1389.7249999999999</v>
      </c>
      <c r="C738">
        <v>-0.57999999999999996</v>
      </c>
      <c r="D738" s="7">
        <f t="shared" si="11"/>
        <v>-10.857226562499999</v>
      </c>
    </row>
    <row r="739" spans="1:4" x14ac:dyDescent="0.2">
      <c r="A739">
        <v>733</v>
      </c>
      <c r="B739" s="8">
        <v>-1389.7433000000001</v>
      </c>
      <c r="C739">
        <v>-0.57999999999999996</v>
      </c>
      <c r="D739" s="7">
        <f t="shared" si="11"/>
        <v>-10.857369531250001</v>
      </c>
    </row>
    <row r="740" spans="1:4" x14ac:dyDescent="0.2">
      <c r="A740">
        <v>734</v>
      </c>
      <c r="B740" s="8">
        <v>-1389.758</v>
      </c>
      <c r="C740">
        <v>-0.55000000000000004</v>
      </c>
      <c r="D740" s="7">
        <f t="shared" si="11"/>
        <v>-10.857484375</v>
      </c>
    </row>
    <row r="741" spans="1:4" x14ac:dyDescent="0.2">
      <c r="A741">
        <v>735</v>
      </c>
      <c r="B741" s="8">
        <v>-1389.7681</v>
      </c>
      <c r="C741">
        <v>-0.52</v>
      </c>
      <c r="D741" s="7">
        <f t="shared" si="11"/>
        <v>-10.85756328125</v>
      </c>
    </row>
    <row r="742" spans="1:4" x14ac:dyDescent="0.2">
      <c r="A742">
        <v>736</v>
      </c>
      <c r="B742" s="8">
        <v>-1389.7735</v>
      </c>
      <c r="C742">
        <v>-0.48</v>
      </c>
      <c r="D742" s="7">
        <f t="shared" si="11"/>
        <v>-10.85760546875</v>
      </c>
    </row>
    <row r="743" spans="1:4" x14ac:dyDescent="0.2">
      <c r="A743">
        <v>737</v>
      </c>
      <c r="B743" s="8">
        <v>-1389.7741000000001</v>
      </c>
      <c r="C743">
        <v>-0.43</v>
      </c>
      <c r="D743" s="7">
        <f t="shared" si="11"/>
        <v>-10.857610156250001</v>
      </c>
    </row>
    <row r="744" spans="1:4" x14ac:dyDescent="0.2">
      <c r="A744">
        <v>738</v>
      </c>
      <c r="B744" s="8">
        <v>-1389.7699</v>
      </c>
      <c r="C744">
        <v>-0.34</v>
      </c>
      <c r="D744" s="7">
        <f t="shared" si="11"/>
        <v>-10.85757734375</v>
      </c>
    </row>
    <row r="745" spans="1:4" x14ac:dyDescent="0.2">
      <c r="A745">
        <v>739</v>
      </c>
      <c r="B745" s="8">
        <v>-1389.7601</v>
      </c>
      <c r="C745">
        <v>-0.21</v>
      </c>
      <c r="D745" s="7">
        <f t="shared" si="11"/>
        <v>-10.85750078125</v>
      </c>
    </row>
    <row r="746" spans="1:4" x14ac:dyDescent="0.2">
      <c r="A746">
        <v>740</v>
      </c>
      <c r="B746" s="8">
        <v>-1389.7438999999999</v>
      </c>
      <c r="C746">
        <v>-0.05</v>
      </c>
      <c r="D746" s="7">
        <f t="shared" si="11"/>
        <v>-10.85737421875</v>
      </c>
    </row>
    <row r="747" spans="1:4" x14ac:dyDescent="0.2">
      <c r="A747">
        <v>741</v>
      </c>
      <c r="B747" s="8">
        <v>-1389.7217000000001</v>
      </c>
      <c r="C747">
        <v>0.14000000000000001</v>
      </c>
      <c r="D747" s="7">
        <f t="shared" si="11"/>
        <v>-10.85720078125</v>
      </c>
    </row>
    <row r="748" spans="1:4" x14ac:dyDescent="0.2">
      <c r="A748">
        <v>742</v>
      </c>
      <c r="B748" s="8">
        <v>-1389.6931999999999</v>
      </c>
      <c r="C748">
        <v>0.35</v>
      </c>
      <c r="D748" s="7">
        <f t="shared" si="11"/>
        <v>-10.856978124999999</v>
      </c>
    </row>
    <row r="749" spans="1:4" x14ac:dyDescent="0.2">
      <c r="A749">
        <v>743</v>
      </c>
      <c r="B749" s="8">
        <v>-1389.6584</v>
      </c>
      <c r="C749">
        <v>0.55000000000000004</v>
      </c>
      <c r="D749" s="7">
        <f t="shared" si="11"/>
        <v>-10.85670625</v>
      </c>
    </row>
    <row r="750" spans="1:4" x14ac:dyDescent="0.2">
      <c r="A750">
        <v>744</v>
      </c>
      <c r="B750" s="8">
        <v>-1389.6171999999999</v>
      </c>
      <c r="C750">
        <v>0.79</v>
      </c>
      <c r="D750" s="7">
        <f t="shared" si="11"/>
        <v>-10.856384374999999</v>
      </c>
    </row>
    <row r="751" spans="1:4" x14ac:dyDescent="0.2">
      <c r="A751">
        <v>745</v>
      </c>
      <c r="B751" s="8">
        <v>-1389.5695000000001</v>
      </c>
      <c r="C751">
        <v>1.05</v>
      </c>
      <c r="D751" s="7">
        <f t="shared" si="11"/>
        <v>-10.85601171875</v>
      </c>
    </row>
    <row r="752" spans="1:4" x14ac:dyDescent="0.2">
      <c r="A752">
        <v>746</v>
      </c>
      <c r="B752" s="8">
        <v>-1389.5160000000001</v>
      </c>
      <c r="C752">
        <v>1.34</v>
      </c>
      <c r="D752" s="7">
        <f t="shared" si="11"/>
        <v>-10.855593750000001</v>
      </c>
    </row>
    <row r="753" spans="1:4" x14ac:dyDescent="0.2">
      <c r="A753">
        <v>747</v>
      </c>
      <c r="B753" s="8">
        <v>-1389.4564</v>
      </c>
      <c r="C753">
        <v>1.66</v>
      </c>
      <c r="D753" s="7">
        <f t="shared" si="11"/>
        <v>-10.855128125</v>
      </c>
    </row>
    <row r="754" spans="1:4" x14ac:dyDescent="0.2">
      <c r="A754">
        <v>748</v>
      </c>
      <c r="B754" s="8">
        <v>-1389.3918000000001</v>
      </c>
      <c r="C754">
        <v>1.99</v>
      </c>
      <c r="D754" s="7">
        <f t="shared" si="11"/>
        <v>-10.854623437500001</v>
      </c>
    </row>
    <row r="755" spans="1:4" x14ac:dyDescent="0.2">
      <c r="A755">
        <v>749</v>
      </c>
      <c r="B755" s="8">
        <v>-1389.3216</v>
      </c>
      <c r="C755">
        <v>2.33</v>
      </c>
      <c r="D755" s="7">
        <f t="shared" si="11"/>
        <v>-10.854075</v>
      </c>
    </row>
    <row r="756" spans="1:4" x14ac:dyDescent="0.2">
      <c r="A756">
        <v>750</v>
      </c>
      <c r="B756" s="8">
        <v>-1389.2458999999999</v>
      </c>
      <c r="C756">
        <v>2.69</v>
      </c>
      <c r="D756" s="7">
        <f t="shared" si="11"/>
        <v>-10.853483593749999</v>
      </c>
    </row>
    <row r="757" spans="1:4" x14ac:dyDescent="0.2">
      <c r="A757">
        <v>751</v>
      </c>
      <c r="B757" s="8">
        <v>-1389.1660999999999</v>
      </c>
      <c r="C757">
        <v>3.05</v>
      </c>
      <c r="D757" s="7">
        <f t="shared" si="11"/>
        <v>-10.852860156249999</v>
      </c>
    </row>
    <row r="758" spans="1:4" x14ac:dyDescent="0.2">
      <c r="A758">
        <v>752</v>
      </c>
      <c r="B758" s="8">
        <v>-1389.0827999999999</v>
      </c>
      <c r="C758">
        <v>3.38</v>
      </c>
      <c r="D758" s="7">
        <f t="shared" si="11"/>
        <v>-10.852209374999999</v>
      </c>
    </row>
    <row r="759" spans="1:4" x14ac:dyDescent="0.2">
      <c r="A759">
        <v>753</v>
      </c>
      <c r="B759" s="8">
        <v>-1388.9961000000001</v>
      </c>
      <c r="C759">
        <v>3.71</v>
      </c>
      <c r="D759" s="7">
        <f t="shared" si="11"/>
        <v>-10.851532031250001</v>
      </c>
    </row>
    <row r="760" spans="1:4" x14ac:dyDescent="0.2">
      <c r="A760">
        <v>754</v>
      </c>
      <c r="B760" s="8">
        <v>-1388.9060999999999</v>
      </c>
      <c r="C760">
        <v>4.04</v>
      </c>
      <c r="D760" s="7">
        <f t="shared" si="11"/>
        <v>-10.850828906249999</v>
      </c>
    </row>
    <row r="761" spans="1:4" x14ac:dyDescent="0.2">
      <c r="A761">
        <v>755</v>
      </c>
      <c r="B761" s="8">
        <v>-1388.8133</v>
      </c>
      <c r="C761">
        <v>4.3499999999999996</v>
      </c>
      <c r="D761" s="7">
        <f t="shared" si="11"/>
        <v>-10.85010390625</v>
      </c>
    </row>
    <row r="762" spans="1:4" x14ac:dyDescent="0.2">
      <c r="A762">
        <v>756</v>
      </c>
      <c r="B762" s="8">
        <v>-1388.7184999999999</v>
      </c>
      <c r="C762">
        <v>4.68</v>
      </c>
      <c r="D762" s="7">
        <f t="shared" si="11"/>
        <v>-10.84936328125</v>
      </c>
    </row>
    <row r="763" spans="1:4" x14ac:dyDescent="0.2">
      <c r="A763">
        <v>757</v>
      </c>
      <c r="B763" s="8">
        <v>-1388.6206999999999</v>
      </c>
      <c r="C763">
        <v>5.01</v>
      </c>
      <c r="D763" s="7">
        <f t="shared" si="11"/>
        <v>-10.84859921875</v>
      </c>
    </row>
    <row r="764" spans="1:4" x14ac:dyDescent="0.2">
      <c r="A764">
        <v>758</v>
      </c>
      <c r="B764" s="8">
        <v>-1388.5201999999999</v>
      </c>
      <c r="C764">
        <v>5.34</v>
      </c>
      <c r="D764" s="7">
        <f t="shared" si="11"/>
        <v>-10.847814062499999</v>
      </c>
    </row>
    <row r="765" spans="1:4" x14ac:dyDescent="0.2">
      <c r="A765">
        <v>759</v>
      </c>
      <c r="B765" s="8">
        <v>-1388.4168999999999</v>
      </c>
      <c r="C765">
        <v>5.63</v>
      </c>
      <c r="D765" s="7">
        <f t="shared" si="11"/>
        <v>-10.84700703125</v>
      </c>
    </row>
    <row r="766" spans="1:4" x14ac:dyDescent="0.2">
      <c r="A766">
        <v>760</v>
      </c>
      <c r="B766" s="8">
        <v>-1388.3104000000001</v>
      </c>
      <c r="C766">
        <v>5.9</v>
      </c>
      <c r="D766" s="7">
        <f t="shared" si="11"/>
        <v>-10.846175000000001</v>
      </c>
    </row>
    <row r="767" spans="1:4" x14ac:dyDescent="0.2">
      <c r="A767">
        <v>761</v>
      </c>
      <c r="B767" s="8">
        <v>-1388.201</v>
      </c>
      <c r="C767">
        <v>6.12</v>
      </c>
      <c r="D767" s="7">
        <f t="shared" si="11"/>
        <v>-10.8453203125</v>
      </c>
    </row>
    <row r="768" spans="1:4" x14ac:dyDescent="0.2">
      <c r="A768">
        <v>762</v>
      </c>
      <c r="B768" s="8">
        <v>-1388.0887</v>
      </c>
      <c r="C768">
        <v>6.31</v>
      </c>
      <c r="D768" s="7">
        <f t="shared" si="11"/>
        <v>-10.84444296875</v>
      </c>
    </row>
    <row r="769" spans="1:4" x14ac:dyDescent="0.2">
      <c r="A769">
        <v>763</v>
      </c>
      <c r="B769" s="8">
        <v>-1387.9738</v>
      </c>
      <c r="C769">
        <v>6.49</v>
      </c>
      <c r="D769" s="7">
        <f t="shared" si="11"/>
        <v>-10.8435453125</v>
      </c>
    </row>
    <row r="770" spans="1:4" x14ac:dyDescent="0.2">
      <c r="A770">
        <v>764</v>
      </c>
      <c r="B770" s="8">
        <v>-1387.8568</v>
      </c>
      <c r="C770">
        <v>6.66</v>
      </c>
      <c r="D770" s="7">
        <f t="shared" si="11"/>
        <v>-10.84263125</v>
      </c>
    </row>
    <row r="771" spans="1:4" x14ac:dyDescent="0.2">
      <c r="A771">
        <v>765</v>
      </c>
      <c r="B771" s="8">
        <v>-1387.739</v>
      </c>
      <c r="C771">
        <v>6.82</v>
      </c>
      <c r="D771" s="7">
        <f t="shared" si="11"/>
        <v>-10.8417109375</v>
      </c>
    </row>
    <row r="772" spans="1:4" x14ac:dyDescent="0.2">
      <c r="A772">
        <v>766</v>
      </c>
      <c r="B772" s="8">
        <v>-1387.6215999999999</v>
      </c>
      <c r="C772">
        <v>6.97</v>
      </c>
      <c r="D772" s="7">
        <f t="shared" si="11"/>
        <v>-10.84079375</v>
      </c>
    </row>
    <row r="773" spans="1:4" x14ac:dyDescent="0.2">
      <c r="A773">
        <v>767</v>
      </c>
      <c r="B773" s="8">
        <v>-1387.5056999999999</v>
      </c>
      <c r="C773">
        <v>7.12</v>
      </c>
      <c r="D773" s="7">
        <f t="shared" si="11"/>
        <v>-10.839888281249999</v>
      </c>
    </row>
    <row r="774" spans="1:4" x14ac:dyDescent="0.2">
      <c r="A774">
        <v>768</v>
      </c>
      <c r="B774" s="8">
        <v>-1387.3927000000001</v>
      </c>
      <c r="C774">
        <v>7.23</v>
      </c>
      <c r="D774" s="7">
        <f t="shared" si="11"/>
        <v>-10.839005468750001</v>
      </c>
    </row>
    <row r="775" spans="1:4" x14ac:dyDescent="0.2">
      <c r="A775">
        <v>769</v>
      </c>
      <c r="B775" s="8">
        <v>-1387.2851000000001</v>
      </c>
      <c r="C775">
        <v>7.27</v>
      </c>
      <c r="D775" s="7">
        <f t="shared" si="11"/>
        <v>-10.83816484375</v>
      </c>
    </row>
    <row r="776" spans="1:4" x14ac:dyDescent="0.2">
      <c r="A776">
        <v>770</v>
      </c>
      <c r="B776" s="8">
        <v>-1387.1837</v>
      </c>
      <c r="C776">
        <v>7.25</v>
      </c>
      <c r="D776" s="7">
        <f t="shared" ref="D776:D839" si="12">B776/128</f>
        <v>-10.83737265625</v>
      </c>
    </row>
    <row r="777" spans="1:4" x14ac:dyDescent="0.2">
      <c r="A777">
        <v>771</v>
      </c>
      <c r="B777" s="8">
        <v>-1387.0900999999999</v>
      </c>
      <c r="C777">
        <v>7.17</v>
      </c>
      <c r="D777" s="7">
        <f t="shared" si="12"/>
        <v>-10.836641406249999</v>
      </c>
    </row>
    <row r="778" spans="1:4" x14ac:dyDescent="0.2">
      <c r="A778">
        <v>772</v>
      </c>
      <c r="B778" s="8">
        <v>-1387.0061000000001</v>
      </c>
      <c r="C778">
        <v>7.05</v>
      </c>
      <c r="D778" s="7">
        <f t="shared" si="12"/>
        <v>-10.83598515625</v>
      </c>
    </row>
    <row r="779" spans="1:4" x14ac:dyDescent="0.2">
      <c r="A779">
        <v>773</v>
      </c>
      <c r="B779" s="8">
        <v>-1386.9327000000001</v>
      </c>
      <c r="C779">
        <v>6.92</v>
      </c>
      <c r="D779" s="7">
        <f t="shared" si="12"/>
        <v>-10.835411718750001</v>
      </c>
    </row>
    <row r="780" spans="1:4" x14ac:dyDescent="0.2">
      <c r="A780">
        <v>774</v>
      </c>
      <c r="B780" s="8">
        <v>-1386.8703</v>
      </c>
      <c r="C780">
        <v>6.78</v>
      </c>
      <c r="D780" s="7">
        <f t="shared" si="12"/>
        <v>-10.83492421875</v>
      </c>
    </row>
    <row r="781" spans="1:4" x14ac:dyDescent="0.2">
      <c r="A781">
        <v>775</v>
      </c>
      <c r="B781" s="8">
        <v>-1386.8200999999999</v>
      </c>
      <c r="C781">
        <v>6.63</v>
      </c>
      <c r="D781" s="7">
        <f t="shared" si="12"/>
        <v>-10.834532031249999</v>
      </c>
    </row>
    <row r="782" spans="1:4" x14ac:dyDescent="0.2">
      <c r="A782">
        <v>776</v>
      </c>
      <c r="B782" s="8">
        <v>-1386.7814000000001</v>
      </c>
      <c r="C782">
        <v>6.45</v>
      </c>
      <c r="D782" s="7">
        <f t="shared" si="12"/>
        <v>-10.834229687500001</v>
      </c>
    </row>
    <row r="783" spans="1:4" x14ac:dyDescent="0.2">
      <c r="A783">
        <v>777</v>
      </c>
      <c r="B783" s="8">
        <v>-1386.7536</v>
      </c>
      <c r="C783">
        <v>6.18</v>
      </c>
      <c r="D783" s="7">
        <f t="shared" si="12"/>
        <v>-10.8340125</v>
      </c>
    </row>
    <row r="784" spans="1:4" x14ac:dyDescent="0.2">
      <c r="A784">
        <v>778</v>
      </c>
      <c r="B784" s="8">
        <v>-1386.7360000000001</v>
      </c>
      <c r="C784">
        <v>5.9</v>
      </c>
      <c r="D784" s="7">
        <f t="shared" si="12"/>
        <v>-10.833875000000001</v>
      </c>
    </row>
    <row r="785" spans="1:4" x14ac:dyDescent="0.2">
      <c r="A785">
        <v>779</v>
      </c>
      <c r="B785" s="8">
        <v>-1386.7275</v>
      </c>
      <c r="C785">
        <v>5.56</v>
      </c>
      <c r="D785" s="7">
        <f t="shared" si="12"/>
        <v>-10.83380859375</v>
      </c>
    </row>
    <row r="786" spans="1:4" x14ac:dyDescent="0.2">
      <c r="A786">
        <v>780</v>
      </c>
      <c r="B786" s="8">
        <v>-1386.7275</v>
      </c>
      <c r="C786">
        <v>5.21</v>
      </c>
      <c r="D786" s="7">
        <f t="shared" si="12"/>
        <v>-10.83380859375</v>
      </c>
    </row>
    <row r="787" spans="1:4" x14ac:dyDescent="0.2">
      <c r="A787">
        <v>781</v>
      </c>
      <c r="B787" s="8">
        <v>-1386.7348</v>
      </c>
      <c r="C787">
        <v>4.88</v>
      </c>
      <c r="D787" s="7">
        <f t="shared" si="12"/>
        <v>-10.833865625</v>
      </c>
    </row>
    <row r="788" spans="1:4" x14ac:dyDescent="0.2">
      <c r="A788">
        <v>782</v>
      </c>
      <c r="B788" s="8">
        <v>-1386.7478000000001</v>
      </c>
      <c r="C788">
        <v>4.55</v>
      </c>
      <c r="D788" s="7">
        <f t="shared" si="12"/>
        <v>-10.833967187500001</v>
      </c>
    </row>
    <row r="789" spans="1:4" x14ac:dyDescent="0.2">
      <c r="A789">
        <v>783</v>
      </c>
      <c r="B789" s="8">
        <v>-1386.7650000000001</v>
      </c>
      <c r="C789">
        <v>4.1900000000000004</v>
      </c>
      <c r="D789" s="7">
        <f t="shared" si="12"/>
        <v>-10.834101562500001</v>
      </c>
    </row>
    <row r="790" spans="1:4" x14ac:dyDescent="0.2">
      <c r="A790">
        <v>784</v>
      </c>
      <c r="B790" s="8">
        <v>-1386.7855</v>
      </c>
      <c r="C790">
        <v>3.8</v>
      </c>
      <c r="D790" s="7">
        <f t="shared" si="12"/>
        <v>-10.83426171875</v>
      </c>
    </row>
    <row r="791" spans="1:4" x14ac:dyDescent="0.2">
      <c r="A791">
        <v>785</v>
      </c>
      <c r="B791" s="8">
        <v>-1386.8077000000001</v>
      </c>
      <c r="C791">
        <v>3.45</v>
      </c>
      <c r="D791" s="7">
        <f t="shared" si="12"/>
        <v>-10.834435156250001</v>
      </c>
    </row>
    <row r="792" spans="1:4" x14ac:dyDescent="0.2">
      <c r="A792">
        <v>786</v>
      </c>
      <c r="B792" s="8">
        <v>-1386.8308</v>
      </c>
      <c r="C792">
        <v>3.11</v>
      </c>
      <c r="D792" s="7">
        <f t="shared" si="12"/>
        <v>-10.834615625</v>
      </c>
    </row>
    <row r="793" spans="1:4" x14ac:dyDescent="0.2">
      <c r="A793">
        <v>787</v>
      </c>
      <c r="B793" s="8">
        <v>-1386.8542</v>
      </c>
      <c r="C793">
        <v>2.76</v>
      </c>
      <c r="D793" s="7">
        <f t="shared" si="12"/>
        <v>-10.8347984375</v>
      </c>
    </row>
    <row r="794" spans="1:4" x14ac:dyDescent="0.2">
      <c r="A794">
        <v>788</v>
      </c>
      <c r="B794" s="8">
        <v>-1386.8777</v>
      </c>
      <c r="C794">
        <v>2.42</v>
      </c>
      <c r="D794" s="7">
        <f t="shared" si="12"/>
        <v>-10.83498203125</v>
      </c>
    </row>
    <row r="795" spans="1:4" x14ac:dyDescent="0.2">
      <c r="A795">
        <v>789</v>
      </c>
      <c r="B795" s="8">
        <v>-1386.9012</v>
      </c>
      <c r="C795">
        <v>2.1</v>
      </c>
      <c r="D795" s="7">
        <f t="shared" si="12"/>
        <v>-10.835165625</v>
      </c>
    </row>
    <row r="796" spans="1:4" x14ac:dyDescent="0.2">
      <c r="A796">
        <v>790</v>
      </c>
      <c r="B796" s="8">
        <v>-1386.9245000000001</v>
      </c>
      <c r="C796">
        <v>1.79</v>
      </c>
      <c r="D796" s="7">
        <f t="shared" si="12"/>
        <v>-10.835347656250001</v>
      </c>
    </row>
    <row r="797" spans="1:4" x14ac:dyDescent="0.2">
      <c r="A797">
        <v>791</v>
      </c>
      <c r="B797" s="8">
        <v>-1386.9480000000001</v>
      </c>
      <c r="C797">
        <v>1.51</v>
      </c>
      <c r="D797" s="7">
        <f t="shared" si="12"/>
        <v>-10.835531250000001</v>
      </c>
    </row>
    <row r="798" spans="1:4" x14ac:dyDescent="0.2">
      <c r="A798">
        <v>792</v>
      </c>
      <c r="B798" s="8">
        <v>-1386.9718</v>
      </c>
      <c r="C798">
        <v>1.24</v>
      </c>
      <c r="D798" s="7">
        <f t="shared" si="12"/>
        <v>-10.8357171875</v>
      </c>
    </row>
    <row r="799" spans="1:4" x14ac:dyDescent="0.2">
      <c r="A799">
        <v>793</v>
      </c>
      <c r="B799" s="8">
        <v>-1386.9960000000001</v>
      </c>
      <c r="C799">
        <v>0.97</v>
      </c>
      <c r="D799" s="7">
        <f t="shared" si="12"/>
        <v>-10.835906250000001</v>
      </c>
    </row>
    <row r="800" spans="1:4" x14ac:dyDescent="0.2">
      <c r="A800">
        <v>794</v>
      </c>
      <c r="B800" s="8">
        <v>-1387.0218</v>
      </c>
      <c r="C800">
        <v>0.73</v>
      </c>
      <c r="D800" s="7">
        <f t="shared" si="12"/>
        <v>-10.8361078125</v>
      </c>
    </row>
    <row r="801" spans="1:4" x14ac:dyDescent="0.2">
      <c r="A801">
        <v>795</v>
      </c>
      <c r="B801" s="8">
        <v>-1387.0495000000001</v>
      </c>
      <c r="C801">
        <v>0.49</v>
      </c>
      <c r="D801" s="7">
        <f t="shared" si="12"/>
        <v>-10.836324218750001</v>
      </c>
    </row>
    <row r="802" spans="1:4" x14ac:dyDescent="0.2">
      <c r="A802">
        <v>796</v>
      </c>
      <c r="B802" s="8">
        <v>-1387.079</v>
      </c>
      <c r="C802">
        <v>0.26</v>
      </c>
      <c r="D802" s="7">
        <f t="shared" si="12"/>
        <v>-10.8365546875</v>
      </c>
    </row>
    <row r="803" spans="1:4" x14ac:dyDescent="0.2">
      <c r="A803">
        <v>797</v>
      </c>
      <c r="B803" s="8">
        <v>-1387.1113</v>
      </c>
      <c r="C803">
        <v>0.03</v>
      </c>
      <c r="D803" s="7">
        <f t="shared" si="12"/>
        <v>-10.83680703125</v>
      </c>
    </row>
    <row r="804" spans="1:4" x14ac:dyDescent="0.2">
      <c r="A804">
        <v>798</v>
      </c>
      <c r="B804" s="8">
        <v>-1387.1470999999999</v>
      </c>
      <c r="C804">
        <v>-0.16</v>
      </c>
      <c r="D804" s="7">
        <f t="shared" si="12"/>
        <v>-10.837086718749999</v>
      </c>
    </row>
    <row r="805" spans="1:4" x14ac:dyDescent="0.2">
      <c r="A805">
        <v>799</v>
      </c>
      <c r="B805" s="8">
        <v>-1387.1858</v>
      </c>
      <c r="C805">
        <v>-0.37</v>
      </c>
      <c r="D805" s="7">
        <f t="shared" si="12"/>
        <v>-10.8373890625</v>
      </c>
    </row>
    <row r="806" spans="1:4" x14ac:dyDescent="0.2">
      <c r="A806">
        <v>800</v>
      </c>
      <c r="B806" s="8">
        <v>-1387.2275</v>
      </c>
      <c r="C806">
        <v>-0.6</v>
      </c>
      <c r="D806" s="7">
        <f t="shared" si="12"/>
        <v>-10.83771484375</v>
      </c>
    </row>
    <row r="807" spans="1:4" x14ac:dyDescent="0.2">
      <c r="A807">
        <v>801</v>
      </c>
      <c r="B807" s="8">
        <v>-1387.2720999999999</v>
      </c>
      <c r="C807">
        <v>-0.8</v>
      </c>
      <c r="D807" s="7">
        <f t="shared" si="12"/>
        <v>-10.838063281249999</v>
      </c>
    </row>
    <row r="808" spans="1:4" x14ac:dyDescent="0.2">
      <c r="A808">
        <v>802</v>
      </c>
      <c r="B808" s="8">
        <v>-1387.319</v>
      </c>
      <c r="C808">
        <v>-0.86</v>
      </c>
      <c r="D808" s="7">
        <f t="shared" si="12"/>
        <v>-10.8384296875</v>
      </c>
    </row>
    <row r="809" spans="1:4" x14ac:dyDescent="0.2">
      <c r="A809">
        <v>803</v>
      </c>
      <c r="B809" s="8">
        <v>-1387.3685</v>
      </c>
      <c r="C809">
        <v>-1.07</v>
      </c>
      <c r="D809" s="7">
        <f t="shared" si="12"/>
        <v>-10.83881640625</v>
      </c>
    </row>
    <row r="810" spans="1:4" x14ac:dyDescent="0.2">
      <c r="A810">
        <v>804</v>
      </c>
      <c r="B810" s="8">
        <v>-1387.4202</v>
      </c>
      <c r="C810">
        <v>-1.3</v>
      </c>
      <c r="D810" s="7">
        <f t="shared" si="12"/>
        <v>-10.8392203125</v>
      </c>
    </row>
    <row r="811" spans="1:4" x14ac:dyDescent="0.2">
      <c r="A811">
        <v>805</v>
      </c>
      <c r="B811" s="8">
        <v>-1387.4743000000001</v>
      </c>
      <c r="C811">
        <v>-1.58</v>
      </c>
      <c r="D811" s="7">
        <f t="shared" si="12"/>
        <v>-10.839642968750001</v>
      </c>
    </row>
    <row r="812" spans="1:4" x14ac:dyDescent="0.2">
      <c r="A812">
        <v>806</v>
      </c>
      <c r="B812" s="8">
        <v>-1387.5302999999999</v>
      </c>
      <c r="C812">
        <v>-1.83</v>
      </c>
      <c r="D812" s="7">
        <f t="shared" si="12"/>
        <v>-10.840080468749999</v>
      </c>
    </row>
    <row r="813" spans="1:4" x14ac:dyDescent="0.2">
      <c r="A813">
        <v>807</v>
      </c>
      <c r="B813" s="8">
        <v>-1387.5881999999999</v>
      </c>
      <c r="C813">
        <v>-2.09</v>
      </c>
      <c r="D813" s="7">
        <f t="shared" si="12"/>
        <v>-10.840532812499999</v>
      </c>
    </row>
    <row r="814" spans="1:4" x14ac:dyDescent="0.2">
      <c r="A814">
        <v>808</v>
      </c>
      <c r="B814" s="8">
        <v>-1387.6472000000001</v>
      </c>
      <c r="C814">
        <v>-2.27</v>
      </c>
      <c r="D814" s="7">
        <f t="shared" si="12"/>
        <v>-10.840993750000001</v>
      </c>
    </row>
    <row r="815" spans="1:4" x14ac:dyDescent="0.2">
      <c r="A815">
        <v>809</v>
      </c>
      <c r="B815" s="8">
        <v>-1387.7071000000001</v>
      </c>
      <c r="C815">
        <v>-2.39</v>
      </c>
      <c r="D815" s="7">
        <f t="shared" si="12"/>
        <v>-10.841461718750001</v>
      </c>
    </row>
    <row r="816" spans="1:4" x14ac:dyDescent="0.2">
      <c r="A816">
        <v>810</v>
      </c>
      <c r="B816" s="8">
        <v>-1387.7674</v>
      </c>
      <c r="C816">
        <v>-2.48</v>
      </c>
      <c r="D816" s="7">
        <f t="shared" si="12"/>
        <v>-10.8419328125</v>
      </c>
    </row>
    <row r="817" spans="1:4" x14ac:dyDescent="0.2">
      <c r="A817">
        <v>811</v>
      </c>
      <c r="B817" s="8">
        <v>-1387.8279</v>
      </c>
      <c r="C817">
        <v>-2.6</v>
      </c>
      <c r="D817" s="7">
        <f t="shared" si="12"/>
        <v>-10.84240546875</v>
      </c>
    </row>
    <row r="818" spans="1:4" x14ac:dyDescent="0.2">
      <c r="A818">
        <v>812</v>
      </c>
      <c r="B818" s="8">
        <v>-1387.8880999999999</v>
      </c>
      <c r="C818">
        <v>-2.73</v>
      </c>
      <c r="D818" s="7">
        <f t="shared" si="12"/>
        <v>-10.842875781249999</v>
      </c>
    </row>
    <row r="819" spans="1:4" x14ac:dyDescent="0.2">
      <c r="A819">
        <v>813</v>
      </c>
      <c r="B819" s="8">
        <v>-1387.9477999999999</v>
      </c>
      <c r="C819">
        <v>-2.88</v>
      </c>
      <c r="D819" s="7">
        <f t="shared" si="12"/>
        <v>-10.843342187499999</v>
      </c>
    </row>
    <row r="820" spans="1:4" x14ac:dyDescent="0.2">
      <c r="A820">
        <v>814</v>
      </c>
      <c r="B820" s="8">
        <v>-1388.0071</v>
      </c>
      <c r="C820">
        <v>-3.01</v>
      </c>
      <c r="D820" s="7">
        <f t="shared" si="12"/>
        <v>-10.84380546875</v>
      </c>
    </row>
    <row r="821" spans="1:4" x14ac:dyDescent="0.2">
      <c r="A821">
        <v>815</v>
      </c>
      <c r="B821" s="8">
        <v>-1388.0651</v>
      </c>
      <c r="C821">
        <v>-3.14</v>
      </c>
      <c r="D821" s="7">
        <f t="shared" si="12"/>
        <v>-10.84425859375</v>
      </c>
    </row>
    <row r="822" spans="1:4" x14ac:dyDescent="0.2">
      <c r="A822">
        <v>816</v>
      </c>
      <c r="B822" s="8">
        <v>-1388.1208999999999</v>
      </c>
      <c r="C822">
        <v>-3.24</v>
      </c>
      <c r="D822" s="7">
        <f t="shared" si="12"/>
        <v>-10.844694531249999</v>
      </c>
    </row>
    <row r="823" spans="1:4" x14ac:dyDescent="0.2">
      <c r="A823">
        <v>817</v>
      </c>
      <c r="B823" s="8">
        <v>-1388.175</v>
      </c>
      <c r="C823">
        <v>-3.34</v>
      </c>
      <c r="D823" s="7">
        <f t="shared" si="12"/>
        <v>-10.8451171875</v>
      </c>
    </row>
    <row r="824" spans="1:4" x14ac:dyDescent="0.2">
      <c r="A824">
        <v>818</v>
      </c>
      <c r="B824" s="8">
        <v>-1388.2271000000001</v>
      </c>
      <c r="C824">
        <v>-3.42</v>
      </c>
      <c r="D824" s="7">
        <f t="shared" si="12"/>
        <v>-10.845524218750001</v>
      </c>
    </row>
    <row r="825" spans="1:4" x14ac:dyDescent="0.2">
      <c r="A825">
        <v>819</v>
      </c>
      <c r="B825" s="8">
        <v>-1388.2772</v>
      </c>
      <c r="C825">
        <v>-3.48</v>
      </c>
      <c r="D825" s="7">
        <f t="shared" si="12"/>
        <v>-10.845915625</v>
      </c>
    </row>
    <row r="826" spans="1:4" x14ac:dyDescent="0.2">
      <c r="A826">
        <v>820</v>
      </c>
      <c r="B826" s="8">
        <v>-1388.325</v>
      </c>
      <c r="C826">
        <v>-3.5</v>
      </c>
      <c r="D826" s="7">
        <f t="shared" si="12"/>
        <v>-10.8462890625</v>
      </c>
    </row>
    <row r="827" spans="1:4" x14ac:dyDescent="0.2">
      <c r="A827">
        <v>821</v>
      </c>
      <c r="B827" s="8">
        <v>-1388.3710000000001</v>
      </c>
      <c r="C827">
        <v>-3.48</v>
      </c>
      <c r="D827" s="7">
        <f t="shared" si="12"/>
        <v>-10.846648437500001</v>
      </c>
    </row>
    <row r="828" spans="1:4" x14ac:dyDescent="0.2">
      <c r="A828">
        <v>822</v>
      </c>
      <c r="B828" s="8">
        <v>-1388.4141999999999</v>
      </c>
      <c r="C828">
        <v>-3.43</v>
      </c>
      <c r="D828" s="7">
        <f t="shared" si="12"/>
        <v>-10.8469859375</v>
      </c>
    </row>
    <row r="829" spans="1:4" x14ac:dyDescent="0.2">
      <c r="A829">
        <v>823</v>
      </c>
      <c r="B829" s="8">
        <v>-1388.4544000000001</v>
      </c>
      <c r="C829">
        <v>-3.41</v>
      </c>
      <c r="D829" s="7">
        <f t="shared" si="12"/>
        <v>-10.847300000000001</v>
      </c>
    </row>
    <row r="830" spans="1:4" x14ac:dyDescent="0.2">
      <c r="A830">
        <v>824</v>
      </c>
      <c r="B830" s="8">
        <v>-1388.4920999999999</v>
      </c>
      <c r="C830">
        <v>-3.4</v>
      </c>
      <c r="D830" s="7">
        <f t="shared" si="12"/>
        <v>-10.84759453125</v>
      </c>
    </row>
    <row r="831" spans="1:4" x14ac:dyDescent="0.2">
      <c r="A831">
        <v>825</v>
      </c>
      <c r="B831" s="8">
        <v>-1388.5269000000001</v>
      </c>
      <c r="C831">
        <v>-3.35</v>
      </c>
      <c r="D831" s="7">
        <f t="shared" si="12"/>
        <v>-10.847866406250001</v>
      </c>
    </row>
    <row r="832" spans="1:4" x14ac:dyDescent="0.2">
      <c r="A832">
        <v>826</v>
      </c>
      <c r="B832" s="8">
        <v>-1388.5582999999999</v>
      </c>
      <c r="C832">
        <v>-3.28</v>
      </c>
      <c r="D832" s="7">
        <f t="shared" si="12"/>
        <v>-10.848111718749999</v>
      </c>
    </row>
    <row r="833" spans="1:4" x14ac:dyDescent="0.2">
      <c r="A833">
        <v>827</v>
      </c>
      <c r="B833" s="8">
        <v>-1388.586</v>
      </c>
      <c r="C833">
        <v>-3.17</v>
      </c>
      <c r="D833" s="7">
        <f t="shared" si="12"/>
        <v>-10.848328125</v>
      </c>
    </row>
    <row r="834" spans="1:4" x14ac:dyDescent="0.2">
      <c r="A834">
        <v>828</v>
      </c>
      <c r="B834" s="8">
        <v>-1388.6106</v>
      </c>
      <c r="C834">
        <v>-3.06</v>
      </c>
      <c r="D834" s="7">
        <f t="shared" si="12"/>
        <v>-10.8485203125</v>
      </c>
    </row>
    <row r="835" spans="1:4" x14ac:dyDescent="0.2">
      <c r="A835">
        <v>829</v>
      </c>
      <c r="B835" s="8">
        <v>-1388.6310000000001</v>
      </c>
      <c r="C835">
        <v>-2.95</v>
      </c>
      <c r="D835" s="7">
        <f t="shared" si="12"/>
        <v>-10.848679687500001</v>
      </c>
    </row>
    <row r="836" spans="1:4" x14ac:dyDescent="0.2">
      <c r="A836">
        <v>830</v>
      </c>
      <c r="B836" s="8">
        <v>-1388.6463000000001</v>
      </c>
      <c r="C836">
        <v>-2.79</v>
      </c>
      <c r="D836" s="7">
        <f t="shared" si="12"/>
        <v>-10.848799218750001</v>
      </c>
    </row>
    <row r="837" spans="1:4" x14ac:dyDescent="0.2">
      <c r="A837">
        <v>831</v>
      </c>
      <c r="B837" s="8">
        <v>-1388.6561999999999</v>
      </c>
      <c r="C837">
        <v>-2.61</v>
      </c>
      <c r="D837" s="7">
        <f t="shared" si="12"/>
        <v>-10.848876562499999</v>
      </c>
    </row>
    <row r="838" spans="1:4" x14ac:dyDescent="0.2">
      <c r="A838">
        <v>832</v>
      </c>
      <c r="B838" s="8">
        <v>-1388.6614</v>
      </c>
      <c r="C838">
        <v>-2.37</v>
      </c>
      <c r="D838" s="7">
        <f t="shared" si="12"/>
        <v>-10.8489171875</v>
      </c>
    </row>
    <row r="839" spans="1:4" x14ac:dyDescent="0.2">
      <c r="A839">
        <v>833</v>
      </c>
      <c r="B839" s="8">
        <v>-1388.6617000000001</v>
      </c>
      <c r="C839">
        <v>-2.16</v>
      </c>
      <c r="D839" s="7">
        <f t="shared" si="12"/>
        <v>-10.848919531250001</v>
      </c>
    </row>
    <row r="840" spans="1:4" x14ac:dyDescent="0.2">
      <c r="A840">
        <v>834</v>
      </c>
      <c r="B840" s="8">
        <v>-1388.6554000000001</v>
      </c>
      <c r="C840">
        <v>-1.93</v>
      </c>
      <c r="D840" s="7">
        <f t="shared" ref="D840:D903" si="13">B840/128</f>
        <v>-10.848870312500001</v>
      </c>
    </row>
    <row r="841" spans="1:4" x14ac:dyDescent="0.2">
      <c r="A841">
        <v>835</v>
      </c>
      <c r="B841" s="8">
        <v>-1388.6433999999999</v>
      </c>
      <c r="C841">
        <v>-1.7</v>
      </c>
      <c r="D841" s="7">
        <f t="shared" si="13"/>
        <v>-10.848776562499999</v>
      </c>
    </row>
    <row r="842" spans="1:4" x14ac:dyDescent="0.2">
      <c r="A842">
        <v>836</v>
      </c>
      <c r="B842" s="8">
        <v>-1388.6261</v>
      </c>
      <c r="C842">
        <v>-1.46</v>
      </c>
      <c r="D842" s="7">
        <f t="shared" si="13"/>
        <v>-10.84864140625</v>
      </c>
    </row>
    <row r="843" spans="1:4" x14ac:dyDescent="0.2">
      <c r="A843">
        <v>837</v>
      </c>
      <c r="B843" s="8">
        <v>-1388.6039000000001</v>
      </c>
      <c r="C843">
        <v>-1.24</v>
      </c>
      <c r="D843" s="7">
        <f t="shared" si="13"/>
        <v>-10.848467968750001</v>
      </c>
    </row>
    <row r="844" spans="1:4" x14ac:dyDescent="0.2">
      <c r="A844">
        <v>838</v>
      </c>
      <c r="B844" s="8">
        <v>-1388.5773999999999</v>
      </c>
      <c r="C844">
        <v>-0.95</v>
      </c>
      <c r="D844" s="7">
        <f t="shared" si="13"/>
        <v>-10.848260937499999</v>
      </c>
    </row>
    <row r="845" spans="1:4" x14ac:dyDescent="0.2">
      <c r="A845">
        <v>839</v>
      </c>
      <c r="B845" s="8">
        <v>-1388.548</v>
      </c>
      <c r="C845">
        <v>-0.76</v>
      </c>
      <c r="D845" s="7">
        <f t="shared" si="13"/>
        <v>-10.84803125</v>
      </c>
    </row>
    <row r="846" spans="1:4" x14ac:dyDescent="0.2">
      <c r="A846">
        <v>840</v>
      </c>
      <c r="B846" s="8">
        <v>-1388.5159000000001</v>
      </c>
      <c r="C846">
        <v>-0.61</v>
      </c>
      <c r="D846" s="7">
        <f t="shared" si="13"/>
        <v>-10.847780468750001</v>
      </c>
    </row>
    <row r="847" spans="1:4" x14ac:dyDescent="0.2">
      <c r="A847">
        <v>841</v>
      </c>
      <c r="B847" s="8">
        <v>-1388.4829</v>
      </c>
      <c r="C847">
        <v>-0.25</v>
      </c>
      <c r="D847" s="7">
        <f t="shared" si="13"/>
        <v>-10.84752265625</v>
      </c>
    </row>
    <row r="848" spans="1:4" x14ac:dyDescent="0.2">
      <c r="A848">
        <v>842</v>
      </c>
      <c r="B848" s="8">
        <v>-1388.4501</v>
      </c>
      <c r="C848">
        <v>0.21</v>
      </c>
      <c r="D848" s="7">
        <f t="shared" si="13"/>
        <v>-10.84726640625</v>
      </c>
    </row>
    <row r="849" spans="1:4" x14ac:dyDescent="0.2">
      <c r="A849">
        <v>843</v>
      </c>
      <c r="B849" s="8">
        <v>-1388.4184</v>
      </c>
      <c r="C849">
        <v>0.63</v>
      </c>
      <c r="D849" s="7">
        <f t="shared" si="13"/>
        <v>-10.84701875</v>
      </c>
    </row>
    <row r="850" spans="1:4" x14ac:dyDescent="0.2">
      <c r="A850">
        <v>844</v>
      </c>
      <c r="B850" s="8">
        <v>-1388.3887999999999</v>
      </c>
      <c r="C850">
        <v>0.88</v>
      </c>
      <c r="D850" s="7">
        <f t="shared" si="13"/>
        <v>-10.8467875</v>
      </c>
    </row>
    <row r="851" spans="1:4" x14ac:dyDescent="0.2">
      <c r="A851">
        <v>845</v>
      </c>
      <c r="B851" s="8">
        <v>-1388.3628000000001</v>
      </c>
      <c r="C851">
        <v>1</v>
      </c>
      <c r="D851" s="7">
        <f t="shared" si="13"/>
        <v>-10.846584375000001</v>
      </c>
    </row>
    <row r="852" spans="1:4" x14ac:dyDescent="0.2">
      <c r="A852">
        <v>846</v>
      </c>
      <c r="B852" s="8">
        <v>-1388.3409999999999</v>
      </c>
      <c r="C852">
        <v>0.98</v>
      </c>
      <c r="D852" s="7">
        <f t="shared" si="13"/>
        <v>-10.846414062499999</v>
      </c>
    </row>
    <row r="853" spans="1:4" x14ac:dyDescent="0.2">
      <c r="A853">
        <v>847</v>
      </c>
      <c r="B853" s="8">
        <v>-1388.3241</v>
      </c>
      <c r="C853">
        <v>1.01</v>
      </c>
      <c r="D853" s="7">
        <f t="shared" si="13"/>
        <v>-10.84628203125</v>
      </c>
    </row>
    <row r="854" spans="1:4" x14ac:dyDescent="0.2">
      <c r="A854">
        <v>848</v>
      </c>
      <c r="B854" s="8">
        <v>-1388.3124</v>
      </c>
      <c r="C854">
        <v>1.1599999999999999</v>
      </c>
      <c r="D854" s="7">
        <f t="shared" si="13"/>
        <v>-10.846190625</v>
      </c>
    </row>
    <row r="855" spans="1:4" x14ac:dyDescent="0.2">
      <c r="A855">
        <v>849</v>
      </c>
      <c r="B855" s="8">
        <v>-1388.3046999999999</v>
      </c>
      <c r="C855">
        <v>1.41</v>
      </c>
      <c r="D855" s="7">
        <f t="shared" si="13"/>
        <v>-10.846130468749999</v>
      </c>
    </row>
    <row r="856" spans="1:4" x14ac:dyDescent="0.2">
      <c r="A856">
        <v>850</v>
      </c>
      <c r="B856" s="8">
        <v>-1388.3010999999999</v>
      </c>
      <c r="C856">
        <v>1.64</v>
      </c>
      <c r="D856" s="7">
        <f t="shared" si="13"/>
        <v>-10.846102343749999</v>
      </c>
    </row>
    <row r="857" spans="1:4" x14ac:dyDescent="0.2">
      <c r="A857">
        <v>851</v>
      </c>
      <c r="B857" s="8">
        <v>-1388.3013000000001</v>
      </c>
      <c r="C857">
        <v>1.77</v>
      </c>
      <c r="D857" s="7">
        <f t="shared" si="13"/>
        <v>-10.846103906250001</v>
      </c>
    </row>
    <row r="858" spans="1:4" x14ac:dyDescent="0.2">
      <c r="A858">
        <v>852</v>
      </c>
      <c r="B858" s="8">
        <v>-1388.3035</v>
      </c>
      <c r="C858">
        <v>1.77</v>
      </c>
      <c r="D858" s="7">
        <f t="shared" si="13"/>
        <v>-10.84612109375</v>
      </c>
    </row>
    <row r="859" spans="1:4" x14ac:dyDescent="0.2">
      <c r="A859">
        <v>853</v>
      </c>
      <c r="B859" s="8">
        <v>-1388.3069</v>
      </c>
      <c r="C859">
        <v>1.7</v>
      </c>
      <c r="D859" s="7">
        <f t="shared" si="13"/>
        <v>-10.84614765625</v>
      </c>
    </row>
    <row r="860" spans="1:4" x14ac:dyDescent="0.2">
      <c r="A860">
        <v>854</v>
      </c>
      <c r="B860" s="8">
        <v>-1388.3113000000001</v>
      </c>
      <c r="C860">
        <v>1.57</v>
      </c>
      <c r="D860" s="7">
        <f t="shared" si="13"/>
        <v>-10.846182031250001</v>
      </c>
    </row>
    <row r="861" spans="1:4" x14ac:dyDescent="0.2">
      <c r="A861">
        <v>855</v>
      </c>
      <c r="B861" s="8">
        <v>-1388.3162</v>
      </c>
      <c r="C861">
        <v>1.51</v>
      </c>
      <c r="D861" s="7">
        <f t="shared" si="13"/>
        <v>-10.8462203125</v>
      </c>
    </row>
    <row r="862" spans="1:4" x14ac:dyDescent="0.2">
      <c r="A862">
        <v>856</v>
      </c>
      <c r="B862" s="8">
        <v>-1388.3210999999999</v>
      </c>
      <c r="C862">
        <v>1.52</v>
      </c>
      <c r="D862" s="7">
        <f t="shared" si="13"/>
        <v>-10.846258593749999</v>
      </c>
    </row>
    <row r="863" spans="1:4" x14ac:dyDescent="0.2">
      <c r="A863">
        <v>857</v>
      </c>
      <c r="B863" s="8">
        <v>-1388.3271</v>
      </c>
      <c r="C863">
        <v>1.55</v>
      </c>
      <c r="D863" s="7">
        <f t="shared" si="13"/>
        <v>-10.84630546875</v>
      </c>
    </row>
    <row r="864" spans="1:4" x14ac:dyDescent="0.2">
      <c r="A864">
        <v>858</v>
      </c>
      <c r="B864" s="8">
        <v>-1388.3321000000001</v>
      </c>
      <c r="C864">
        <v>1.54</v>
      </c>
      <c r="D864" s="7">
        <f t="shared" si="13"/>
        <v>-10.846344531250001</v>
      </c>
    </row>
    <row r="865" spans="1:4" x14ac:dyDescent="0.2">
      <c r="A865">
        <v>859</v>
      </c>
      <c r="B865" s="8">
        <v>-1388.3372999999999</v>
      </c>
      <c r="C865">
        <v>1.46</v>
      </c>
      <c r="D865" s="7">
        <f t="shared" si="13"/>
        <v>-10.846385156249999</v>
      </c>
    </row>
    <row r="866" spans="1:4" x14ac:dyDescent="0.2">
      <c r="A866">
        <v>860</v>
      </c>
      <c r="B866" s="8">
        <v>-1388.3436999999999</v>
      </c>
      <c r="C866">
        <v>1.36</v>
      </c>
      <c r="D866" s="7">
        <f t="shared" si="13"/>
        <v>-10.846435156249999</v>
      </c>
    </row>
    <row r="867" spans="1:4" x14ac:dyDescent="0.2">
      <c r="A867">
        <v>861</v>
      </c>
      <c r="B867" s="8">
        <v>-1388.3513</v>
      </c>
      <c r="C867">
        <v>1.2</v>
      </c>
      <c r="D867" s="7">
        <f t="shared" si="13"/>
        <v>-10.84649453125</v>
      </c>
    </row>
    <row r="868" spans="1:4" x14ac:dyDescent="0.2">
      <c r="A868">
        <v>862</v>
      </c>
      <c r="B868" s="8">
        <v>-1388.3602000000001</v>
      </c>
      <c r="C868">
        <v>1.06</v>
      </c>
      <c r="D868" s="7">
        <f t="shared" si="13"/>
        <v>-10.846564062500001</v>
      </c>
    </row>
    <row r="869" spans="1:4" x14ac:dyDescent="0.2">
      <c r="A869">
        <v>863</v>
      </c>
      <c r="B869" s="8">
        <v>-1388.3704</v>
      </c>
      <c r="C869">
        <v>0.98</v>
      </c>
      <c r="D869" s="7">
        <f t="shared" si="13"/>
        <v>-10.84664375</v>
      </c>
    </row>
    <row r="870" spans="1:4" x14ac:dyDescent="0.2">
      <c r="A870">
        <v>864</v>
      </c>
      <c r="B870" s="8">
        <v>-1388.3824</v>
      </c>
      <c r="C870">
        <v>0.89</v>
      </c>
      <c r="D870" s="7">
        <f t="shared" si="13"/>
        <v>-10.8467375</v>
      </c>
    </row>
    <row r="871" spans="1:4" x14ac:dyDescent="0.2">
      <c r="A871">
        <v>865</v>
      </c>
      <c r="B871" s="8">
        <v>-1388.3956000000001</v>
      </c>
      <c r="C871">
        <v>0.76</v>
      </c>
      <c r="D871" s="7">
        <f t="shared" si="13"/>
        <v>-10.846840625</v>
      </c>
    </row>
    <row r="872" spans="1:4" x14ac:dyDescent="0.2">
      <c r="A872">
        <v>866</v>
      </c>
      <c r="B872" s="8">
        <v>-1388.41</v>
      </c>
      <c r="C872">
        <v>0.65</v>
      </c>
      <c r="D872" s="7">
        <f t="shared" si="13"/>
        <v>-10.846953125000001</v>
      </c>
    </row>
    <row r="873" spans="1:4" x14ac:dyDescent="0.2">
      <c r="A873">
        <v>867</v>
      </c>
      <c r="B873" s="8">
        <v>-1388.425</v>
      </c>
      <c r="C873">
        <v>0.56999999999999995</v>
      </c>
      <c r="D873" s="7">
        <f t="shared" si="13"/>
        <v>-10.8470703125</v>
      </c>
    </row>
    <row r="874" spans="1:4" x14ac:dyDescent="0.2">
      <c r="A874">
        <v>868</v>
      </c>
      <c r="B874" s="8">
        <v>-1388.4403</v>
      </c>
      <c r="C874">
        <v>0.51</v>
      </c>
      <c r="D874" s="7">
        <f t="shared" si="13"/>
        <v>-10.84718984375</v>
      </c>
    </row>
    <row r="875" spans="1:4" x14ac:dyDescent="0.2">
      <c r="A875">
        <v>869</v>
      </c>
      <c r="B875" s="8">
        <v>-1388.4549999999999</v>
      </c>
      <c r="C875">
        <v>0.43</v>
      </c>
      <c r="D875" s="7">
        <f t="shared" si="13"/>
        <v>-10.847304687499999</v>
      </c>
    </row>
    <row r="876" spans="1:4" x14ac:dyDescent="0.2">
      <c r="A876">
        <v>870</v>
      </c>
      <c r="B876" s="8">
        <v>-1388.4688000000001</v>
      </c>
      <c r="C876">
        <v>0.35</v>
      </c>
      <c r="D876" s="7">
        <f t="shared" si="13"/>
        <v>-10.847412500000001</v>
      </c>
    </row>
    <row r="877" spans="1:4" x14ac:dyDescent="0.2">
      <c r="A877">
        <v>871</v>
      </c>
      <c r="B877" s="8">
        <v>-1388.4813999999999</v>
      </c>
      <c r="C877">
        <v>0.28999999999999998</v>
      </c>
      <c r="D877" s="7">
        <f t="shared" si="13"/>
        <v>-10.847510937499999</v>
      </c>
    </row>
    <row r="878" spans="1:4" x14ac:dyDescent="0.2">
      <c r="A878">
        <v>872</v>
      </c>
      <c r="B878" s="8">
        <v>-1388.4920999999999</v>
      </c>
      <c r="C878">
        <v>0.25</v>
      </c>
      <c r="D878" s="7">
        <f t="shared" si="13"/>
        <v>-10.84759453125</v>
      </c>
    </row>
    <row r="879" spans="1:4" x14ac:dyDescent="0.2">
      <c r="A879">
        <v>873</v>
      </c>
      <c r="B879" s="8">
        <v>-1388.5008</v>
      </c>
      <c r="C879">
        <v>0.25</v>
      </c>
      <c r="D879" s="7">
        <f t="shared" si="13"/>
        <v>-10.8476625</v>
      </c>
    </row>
    <row r="880" spans="1:4" x14ac:dyDescent="0.2">
      <c r="A880">
        <v>874</v>
      </c>
      <c r="B880" s="8">
        <v>-1388.5069000000001</v>
      </c>
      <c r="C880">
        <v>0.26</v>
      </c>
      <c r="D880" s="7">
        <f t="shared" si="13"/>
        <v>-10.847710156250001</v>
      </c>
    </row>
    <row r="881" spans="1:4" x14ac:dyDescent="0.2">
      <c r="A881">
        <v>875</v>
      </c>
      <c r="B881" s="8">
        <v>-1388.5099</v>
      </c>
      <c r="C881">
        <v>0.31</v>
      </c>
      <c r="D881" s="7">
        <f t="shared" si="13"/>
        <v>-10.84773359375</v>
      </c>
    </row>
    <row r="882" spans="1:4" x14ac:dyDescent="0.2">
      <c r="A882">
        <v>876</v>
      </c>
      <c r="B882" s="8">
        <v>-1388.5107</v>
      </c>
      <c r="C882">
        <v>0.37</v>
      </c>
      <c r="D882" s="7">
        <f t="shared" si="13"/>
        <v>-10.84773984375</v>
      </c>
    </row>
    <row r="883" spans="1:4" x14ac:dyDescent="0.2">
      <c r="A883">
        <v>877</v>
      </c>
      <c r="B883" s="8">
        <v>-1388.5089</v>
      </c>
      <c r="C883">
        <v>0.47</v>
      </c>
      <c r="D883" s="7">
        <f t="shared" si="13"/>
        <v>-10.84772578125</v>
      </c>
    </row>
    <row r="884" spans="1:4" x14ac:dyDescent="0.2">
      <c r="A884">
        <v>878</v>
      </c>
      <c r="B884" s="8">
        <v>-1388.5047999999999</v>
      </c>
      <c r="C884">
        <v>0.57999999999999996</v>
      </c>
      <c r="D884" s="7">
        <f t="shared" si="13"/>
        <v>-10.847693749999999</v>
      </c>
    </row>
    <row r="885" spans="1:4" x14ac:dyDescent="0.2">
      <c r="A885">
        <v>879</v>
      </c>
      <c r="B885" s="8">
        <v>-1388.4985999999999</v>
      </c>
      <c r="C885">
        <v>0.71</v>
      </c>
      <c r="D885" s="7">
        <f t="shared" si="13"/>
        <v>-10.847645312499999</v>
      </c>
    </row>
    <row r="886" spans="1:4" x14ac:dyDescent="0.2">
      <c r="A886">
        <v>880</v>
      </c>
      <c r="B886" s="8">
        <v>-1388.4915000000001</v>
      </c>
      <c r="C886">
        <v>0.85</v>
      </c>
      <c r="D886" s="7">
        <f t="shared" si="13"/>
        <v>-10.847589843750001</v>
      </c>
    </row>
    <row r="887" spans="1:4" x14ac:dyDescent="0.2">
      <c r="A887">
        <v>881</v>
      </c>
      <c r="B887" s="8">
        <v>-1388.4833000000001</v>
      </c>
      <c r="C887">
        <v>1</v>
      </c>
      <c r="D887" s="7">
        <f t="shared" si="13"/>
        <v>-10.847525781250001</v>
      </c>
    </row>
    <row r="888" spans="1:4" x14ac:dyDescent="0.2">
      <c r="A888">
        <v>882</v>
      </c>
      <c r="B888" s="8">
        <v>-1388.4748</v>
      </c>
      <c r="C888">
        <v>1.21</v>
      </c>
      <c r="D888" s="7">
        <f t="shared" si="13"/>
        <v>-10.847459375</v>
      </c>
    </row>
    <row r="889" spans="1:4" x14ac:dyDescent="0.2">
      <c r="A889">
        <v>883</v>
      </c>
      <c r="B889" s="8">
        <v>-1388.4675999999999</v>
      </c>
      <c r="C889">
        <v>1.45</v>
      </c>
      <c r="D889" s="7">
        <f t="shared" si="13"/>
        <v>-10.847403125</v>
      </c>
    </row>
    <row r="890" spans="1:4" x14ac:dyDescent="0.2">
      <c r="A890">
        <v>884</v>
      </c>
      <c r="B890" s="8">
        <v>-1388.4625000000001</v>
      </c>
      <c r="C890">
        <v>1.66</v>
      </c>
      <c r="D890" s="7">
        <f t="shared" si="13"/>
        <v>-10.847363281250001</v>
      </c>
    </row>
    <row r="891" spans="1:4" x14ac:dyDescent="0.2">
      <c r="A891">
        <v>885</v>
      </c>
      <c r="B891" s="8">
        <v>-1388.4601</v>
      </c>
      <c r="C891">
        <v>1.9</v>
      </c>
      <c r="D891" s="7">
        <f t="shared" si="13"/>
        <v>-10.84734453125</v>
      </c>
    </row>
    <row r="892" spans="1:4" x14ac:dyDescent="0.2">
      <c r="A892">
        <v>886</v>
      </c>
      <c r="B892" s="8">
        <v>-1388.4612</v>
      </c>
      <c r="C892">
        <v>2.16</v>
      </c>
      <c r="D892" s="7">
        <f t="shared" si="13"/>
        <v>-10.847353125</v>
      </c>
    </row>
    <row r="893" spans="1:4" x14ac:dyDescent="0.2">
      <c r="A893">
        <v>887</v>
      </c>
      <c r="B893" s="8">
        <v>-1388.4663</v>
      </c>
      <c r="C893">
        <v>2.42</v>
      </c>
      <c r="D893" s="7">
        <f t="shared" si="13"/>
        <v>-10.84739296875</v>
      </c>
    </row>
    <row r="894" spans="1:4" x14ac:dyDescent="0.2">
      <c r="A894">
        <v>888</v>
      </c>
      <c r="B894" s="8">
        <v>-1388.4772</v>
      </c>
      <c r="C894">
        <v>2.66</v>
      </c>
      <c r="D894" s="7">
        <f t="shared" si="13"/>
        <v>-10.847478125</v>
      </c>
    </row>
    <row r="895" spans="1:4" x14ac:dyDescent="0.2">
      <c r="A895">
        <v>889</v>
      </c>
      <c r="B895" s="8">
        <v>-1388.4942000000001</v>
      </c>
      <c r="C895">
        <v>2.87</v>
      </c>
      <c r="D895" s="7">
        <f t="shared" si="13"/>
        <v>-10.847610937500001</v>
      </c>
    </row>
    <row r="896" spans="1:4" x14ac:dyDescent="0.2">
      <c r="A896">
        <v>890</v>
      </c>
      <c r="B896" s="8">
        <v>-1388.5172</v>
      </c>
      <c r="C896">
        <v>3.08</v>
      </c>
      <c r="D896" s="7">
        <f t="shared" si="13"/>
        <v>-10.847790625</v>
      </c>
    </row>
    <row r="897" spans="1:4" x14ac:dyDescent="0.2">
      <c r="A897">
        <v>891</v>
      </c>
      <c r="B897" s="8">
        <v>-1388.547</v>
      </c>
      <c r="C897">
        <v>3.29</v>
      </c>
      <c r="D897" s="7">
        <f t="shared" si="13"/>
        <v>-10.8480234375</v>
      </c>
    </row>
    <row r="898" spans="1:4" x14ac:dyDescent="0.2">
      <c r="A898">
        <v>892</v>
      </c>
      <c r="B898" s="8">
        <v>-1388.5839000000001</v>
      </c>
      <c r="C898">
        <v>3.48</v>
      </c>
      <c r="D898" s="7">
        <f t="shared" si="13"/>
        <v>-10.848311718750001</v>
      </c>
    </row>
    <row r="899" spans="1:4" x14ac:dyDescent="0.2">
      <c r="A899">
        <v>893</v>
      </c>
      <c r="B899" s="8">
        <v>-1388.6276</v>
      </c>
      <c r="C899">
        <v>3.68</v>
      </c>
      <c r="D899" s="7">
        <f t="shared" si="13"/>
        <v>-10.848653125</v>
      </c>
    </row>
    <row r="900" spans="1:4" x14ac:dyDescent="0.2">
      <c r="A900">
        <v>894</v>
      </c>
      <c r="B900" s="8">
        <v>-1388.6767</v>
      </c>
      <c r="C900">
        <v>3.88</v>
      </c>
      <c r="D900" s="7">
        <f t="shared" si="13"/>
        <v>-10.84903671875</v>
      </c>
    </row>
    <row r="901" spans="1:4" x14ac:dyDescent="0.2">
      <c r="A901">
        <v>895</v>
      </c>
      <c r="B901" s="8">
        <v>-1388.7301</v>
      </c>
      <c r="C901">
        <v>4.05</v>
      </c>
      <c r="D901" s="7">
        <f t="shared" si="13"/>
        <v>-10.84945390625</v>
      </c>
    </row>
    <row r="902" spans="1:4" x14ac:dyDescent="0.2">
      <c r="A902">
        <v>896</v>
      </c>
      <c r="B902" s="8">
        <v>-1388.7868000000001</v>
      </c>
      <c r="C902">
        <v>4.18</v>
      </c>
      <c r="D902" s="7">
        <f t="shared" si="13"/>
        <v>-10.849896875000001</v>
      </c>
    </row>
    <row r="903" spans="1:4" x14ac:dyDescent="0.2">
      <c r="A903">
        <v>897</v>
      </c>
      <c r="B903" s="8">
        <v>-1388.8453</v>
      </c>
      <c r="C903">
        <v>4.3099999999999996</v>
      </c>
      <c r="D903" s="7">
        <f t="shared" si="13"/>
        <v>-10.85035390625</v>
      </c>
    </row>
    <row r="904" spans="1:4" x14ac:dyDescent="0.2">
      <c r="A904">
        <v>898</v>
      </c>
      <c r="B904" s="8">
        <v>-1388.9041999999999</v>
      </c>
      <c r="C904">
        <v>4.38</v>
      </c>
      <c r="D904" s="7">
        <f t="shared" ref="D904:D967" si="14">B904/128</f>
        <v>-10.8508140625</v>
      </c>
    </row>
    <row r="905" spans="1:4" x14ac:dyDescent="0.2">
      <c r="A905">
        <v>899</v>
      </c>
      <c r="B905" s="8">
        <v>-1388.9619</v>
      </c>
      <c r="C905">
        <v>4.43</v>
      </c>
      <c r="D905" s="7">
        <f t="shared" si="14"/>
        <v>-10.85126484375</v>
      </c>
    </row>
    <row r="906" spans="1:4" x14ac:dyDescent="0.2">
      <c r="A906">
        <v>900</v>
      </c>
      <c r="B906" s="8">
        <v>-1389.0165999999999</v>
      </c>
      <c r="C906">
        <v>4.45</v>
      </c>
      <c r="D906" s="7">
        <f t="shared" si="14"/>
        <v>-10.851692187499999</v>
      </c>
    </row>
    <row r="907" spans="1:4" x14ac:dyDescent="0.2">
      <c r="A907">
        <v>901</v>
      </c>
      <c r="B907" s="8">
        <v>-1389.0672</v>
      </c>
      <c r="C907">
        <v>4.5</v>
      </c>
      <c r="D907" s="7">
        <f t="shared" si="14"/>
        <v>-10.8520875</v>
      </c>
    </row>
    <row r="908" spans="1:4" x14ac:dyDescent="0.2">
      <c r="A908">
        <v>902</v>
      </c>
      <c r="B908" s="8">
        <v>-1389.1129000000001</v>
      </c>
      <c r="C908">
        <v>4.57</v>
      </c>
      <c r="D908" s="7">
        <f t="shared" si="14"/>
        <v>-10.852444531250001</v>
      </c>
    </row>
    <row r="909" spans="1:4" x14ac:dyDescent="0.2">
      <c r="A909">
        <v>903</v>
      </c>
      <c r="B909" s="8">
        <v>-1389.1531</v>
      </c>
      <c r="C909">
        <v>4.6100000000000003</v>
      </c>
      <c r="D909" s="7">
        <f t="shared" si="14"/>
        <v>-10.85275859375</v>
      </c>
    </row>
    <row r="910" spans="1:4" x14ac:dyDescent="0.2">
      <c r="A910">
        <v>904</v>
      </c>
      <c r="B910" s="8">
        <v>-1389.1881000000001</v>
      </c>
      <c r="C910">
        <v>4.6100000000000003</v>
      </c>
      <c r="D910" s="7">
        <f t="shared" si="14"/>
        <v>-10.853032031250001</v>
      </c>
    </row>
    <row r="911" spans="1:4" x14ac:dyDescent="0.2">
      <c r="A911">
        <v>905</v>
      </c>
      <c r="B911" s="8">
        <v>-1389.2176999999999</v>
      </c>
      <c r="C911">
        <v>4.5999999999999996</v>
      </c>
      <c r="D911" s="7">
        <f t="shared" si="14"/>
        <v>-10.853263281249999</v>
      </c>
    </row>
    <row r="912" spans="1:4" x14ac:dyDescent="0.2">
      <c r="A912">
        <v>906</v>
      </c>
      <c r="B912" s="8">
        <v>-1389.2433000000001</v>
      </c>
      <c r="C912">
        <v>4.54</v>
      </c>
      <c r="D912" s="7">
        <f t="shared" si="14"/>
        <v>-10.853463281250001</v>
      </c>
    </row>
    <row r="913" spans="1:4" x14ac:dyDescent="0.2">
      <c r="A913">
        <v>907</v>
      </c>
      <c r="B913" s="8">
        <v>-1389.2630999999999</v>
      </c>
      <c r="C913">
        <v>4.4800000000000004</v>
      </c>
      <c r="D913" s="7">
        <f t="shared" si="14"/>
        <v>-10.853617968749999</v>
      </c>
    </row>
    <row r="914" spans="1:4" x14ac:dyDescent="0.2">
      <c r="A914">
        <v>908</v>
      </c>
      <c r="B914" s="8">
        <v>-1389.28</v>
      </c>
      <c r="C914">
        <v>4.3899999999999997</v>
      </c>
      <c r="D914" s="7">
        <f t="shared" si="14"/>
        <v>-10.85375</v>
      </c>
    </row>
    <row r="915" spans="1:4" x14ac:dyDescent="0.2">
      <c r="A915">
        <v>909</v>
      </c>
      <c r="B915" s="8">
        <v>-1389.2958000000001</v>
      </c>
      <c r="C915">
        <v>4.34</v>
      </c>
      <c r="D915" s="7">
        <f t="shared" si="14"/>
        <v>-10.853873437500001</v>
      </c>
    </row>
    <row r="916" spans="1:4" x14ac:dyDescent="0.2">
      <c r="A916">
        <v>910</v>
      </c>
      <c r="B916" s="8">
        <v>-1389.3117999999999</v>
      </c>
      <c r="C916">
        <v>4.28</v>
      </c>
      <c r="D916" s="7">
        <f t="shared" si="14"/>
        <v>-10.8539984375</v>
      </c>
    </row>
    <row r="917" spans="1:4" x14ac:dyDescent="0.2">
      <c r="A917">
        <v>911</v>
      </c>
      <c r="B917" s="8">
        <v>-1389.3288</v>
      </c>
      <c r="C917">
        <v>4.1900000000000004</v>
      </c>
      <c r="D917" s="7">
        <f t="shared" si="14"/>
        <v>-10.85413125</v>
      </c>
    </row>
    <row r="918" spans="1:4" x14ac:dyDescent="0.2">
      <c r="A918">
        <v>912</v>
      </c>
      <c r="B918" s="8">
        <v>-1389.3483000000001</v>
      </c>
      <c r="C918">
        <v>4.07</v>
      </c>
      <c r="D918" s="7">
        <f t="shared" si="14"/>
        <v>-10.854283593750001</v>
      </c>
    </row>
    <row r="919" spans="1:4" x14ac:dyDescent="0.2">
      <c r="A919">
        <v>913</v>
      </c>
      <c r="B919" s="8">
        <v>-1389.3713</v>
      </c>
      <c r="C919">
        <v>3.94</v>
      </c>
      <c r="D919" s="7">
        <f t="shared" si="14"/>
        <v>-10.85446328125</v>
      </c>
    </row>
    <row r="920" spans="1:4" x14ac:dyDescent="0.2">
      <c r="A920">
        <v>914</v>
      </c>
      <c r="B920" s="8">
        <v>-1389.3995</v>
      </c>
      <c r="C920">
        <v>3.78</v>
      </c>
      <c r="D920" s="7">
        <f t="shared" si="14"/>
        <v>-10.85468359375</v>
      </c>
    </row>
    <row r="921" spans="1:4" x14ac:dyDescent="0.2">
      <c r="A921">
        <v>915</v>
      </c>
      <c r="B921" s="8">
        <v>-1389.4349999999999</v>
      </c>
      <c r="C921">
        <v>3.6</v>
      </c>
      <c r="D921" s="7">
        <f t="shared" si="14"/>
        <v>-10.8549609375</v>
      </c>
    </row>
    <row r="922" spans="1:4" x14ac:dyDescent="0.2">
      <c r="A922">
        <v>916</v>
      </c>
      <c r="B922" s="8">
        <v>-1389.4786999999999</v>
      </c>
      <c r="C922">
        <v>3.38</v>
      </c>
      <c r="D922" s="7">
        <f t="shared" si="14"/>
        <v>-10.855302343749999</v>
      </c>
    </row>
    <row r="923" spans="1:4" x14ac:dyDescent="0.2">
      <c r="A923">
        <v>917</v>
      </c>
      <c r="B923" s="8">
        <v>-1389.5315000000001</v>
      </c>
      <c r="C923">
        <v>3.2</v>
      </c>
      <c r="D923" s="7">
        <f t="shared" si="14"/>
        <v>-10.85571484375</v>
      </c>
    </row>
    <row r="924" spans="1:4" x14ac:dyDescent="0.2">
      <c r="A924">
        <v>918</v>
      </c>
      <c r="B924" s="8">
        <v>-1389.5941</v>
      </c>
      <c r="C924">
        <v>3.03</v>
      </c>
      <c r="D924" s="7">
        <f t="shared" si="14"/>
        <v>-10.85620390625</v>
      </c>
    </row>
    <row r="925" spans="1:4" x14ac:dyDescent="0.2">
      <c r="A925">
        <v>919</v>
      </c>
      <c r="B925" s="8">
        <v>-1389.6668</v>
      </c>
      <c r="C925">
        <v>2.88</v>
      </c>
      <c r="D925" s="7">
        <f t="shared" si="14"/>
        <v>-10.856771875</v>
      </c>
    </row>
    <row r="926" spans="1:4" x14ac:dyDescent="0.2">
      <c r="A926">
        <v>920</v>
      </c>
      <c r="B926" s="8">
        <v>-1389.7493999999999</v>
      </c>
      <c r="C926">
        <v>2.7</v>
      </c>
      <c r="D926" s="7">
        <f t="shared" si="14"/>
        <v>-10.857417187499999</v>
      </c>
    </row>
    <row r="927" spans="1:4" x14ac:dyDescent="0.2">
      <c r="A927">
        <v>921</v>
      </c>
      <c r="B927" s="8">
        <v>-1389.8420000000001</v>
      </c>
      <c r="C927">
        <v>2.46</v>
      </c>
      <c r="D927" s="7">
        <f t="shared" si="14"/>
        <v>-10.858140625000001</v>
      </c>
    </row>
    <row r="928" spans="1:4" x14ac:dyDescent="0.2">
      <c r="A928">
        <v>922</v>
      </c>
      <c r="B928" s="8">
        <v>-1389.9434000000001</v>
      </c>
      <c r="C928">
        <v>2.2400000000000002</v>
      </c>
      <c r="D928" s="7">
        <f t="shared" si="14"/>
        <v>-10.858932812500001</v>
      </c>
    </row>
    <row r="929" spans="1:4" x14ac:dyDescent="0.2">
      <c r="A929">
        <v>923</v>
      </c>
      <c r="B929" s="8">
        <v>-1390.0523000000001</v>
      </c>
      <c r="C929">
        <v>2.0299999999999998</v>
      </c>
      <c r="D929" s="7">
        <f t="shared" si="14"/>
        <v>-10.85978359375</v>
      </c>
    </row>
    <row r="930" spans="1:4" x14ac:dyDescent="0.2">
      <c r="A930">
        <v>924</v>
      </c>
      <c r="B930" s="8">
        <v>-1390.1667</v>
      </c>
      <c r="C930">
        <v>1.82</v>
      </c>
      <c r="D930" s="7">
        <f t="shared" si="14"/>
        <v>-10.86067734375</v>
      </c>
    </row>
    <row r="931" spans="1:4" x14ac:dyDescent="0.2">
      <c r="A931">
        <v>925</v>
      </c>
      <c r="B931" s="8">
        <v>-1390.2847999999999</v>
      </c>
      <c r="C931">
        <v>1.6</v>
      </c>
      <c r="D931" s="7">
        <f t="shared" si="14"/>
        <v>-10.861599999999999</v>
      </c>
    </row>
    <row r="932" spans="1:4" x14ac:dyDescent="0.2">
      <c r="A932">
        <v>926</v>
      </c>
      <c r="B932" s="8">
        <v>-1390.4039</v>
      </c>
      <c r="C932">
        <v>1.41</v>
      </c>
      <c r="D932" s="7">
        <f t="shared" si="14"/>
        <v>-10.86253046875</v>
      </c>
    </row>
    <row r="933" spans="1:4" x14ac:dyDescent="0.2">
      <c r="A933">
        <v>927</v>
      </c>
      <c r="B933" s="8">
        <v>-1390.5213000000001</v>
      </c>
      <c r="C933">
        <v>1.31</v>
      </c>
      <c r="D933" s="7">
        <f t="shared" si="14"/>
        <v>-10.863447656250001</v>
      </c>
    </row>
    <row r="934" spans="1:4" x14ac:dyDescent="0.2">
      <c r="A934">
        <v>928</v>
      </c>
      <c r="B934" s="8">
        <v>-1390.6351999999999</v>
      </c>
      <c r="C934">
        <v>1.1599999999999999</v>
      </c>
      <c r="D934" s="7">
        <f t="shared" si="14"/>
        <v>-10.8643375</v>
      </c>
    </row>
    <row r="935" spans="1:4" x14ac:dyDescent="0.2">
      <c r="A935">
        <v>929</v>
      </c>
      <c r="B935" s="8">
        <v>-1390.7440999999999</v>
      </c>
      <c r="C935">
        <v>1.07</v>
      </c>
      <c r="D935" s="7">
        <f t="shared" si="14"/>
        <v>-10.865188281249999</v>
      </c>
    </row>
    <row r="936" spans="1:4" x14ac:dyDescent="0.2">
      <c r="A936">
        <v>930</v>
      </c>
      <c r="B936" s="8">
        <v>-1390.8459</v>
      </c>
      <c r="C936">
        <v>1</v>
      </c>
      <c r="D936" s="7">
        <f t="shared" si="14"/>
        <v>-10.86598359375</v>
      </c>
    </row>
    <row r="937" spans="1:4" x14ac:dyDescent="0.2">
      <c r="A937">
        <v>931</v>
      </c>
      <c r="B937" s="8">
        <v>-1390.9396999999999</v>
      </c>
      <c r="C937">
        <v>0.92</v>
      </c>
      <c r="D937" s="7">
        <f t="shared" si="14"/>
        <v>-10.866716406249999</v>
      </c>
    </row>
    <row r="938" spans="1:4" x14ac:dyDescent="0.2">
      <c r="A938">
        <v>932</v>
      </c>
      <c r="B938" s="8">
        <v>-1391.0255</v>
      </c>
      <c r="C938">
        <v>0.84</v>
      </c>
      <c r="D938" s="7">
        <f t="shared" si="14"/>
        <v>-10.86738671875</v>
      </c>
    </row>
    <row r="939" spans="1:4" x14ac:dyDescent="0.2">
      <c r="A939">
        <v>933</v>
      </c>
      <c r="B939" s="8">
        <v>-1391.1029000000001</v>
      </c>
      <c r="C939">
        <v>0.79</v>
      </c>
      <c r="D939" s="7">
        <f t="shared" si="14"/>
        <v>-10.867991406250001</v>
      </c>
    </row>
    <row r="940" spans="1:4" x14ac:dyDescent="0.2">
      <c r="A940">
        <v>934</v>
      </c>
      <c r="B940" s="8">
        <v>-1391.1723</v>
      </c>
      <c r="C940">
        <v>0.71</v>
      </c>
      <c r="D940" s="7">
        <f t="shared" si="14"/>
        <v>-10.86853359375</v>
      </c>
    </row>
    <row r="941" spans="1:4" x14ac:dyDescent="0.2">
      <c r="A941">
        <v>935</v>
      </c>
      <c r="B941" s="8">
        <v>-1391.2360000000001</v>
      </c>
      <c r="C941">
        <v>0.65</v>
      </c>
      <c r="D941" s="7">
        <f t="shared" si="14"/>
        <v>-10.869031250000001</v>
      </c>
    </row>
    <row r="942" spans="1:4" x14ac:dyDescent="0.2">
      <c r="A942">
        <v>936</v>
      </c>
      <c r="B942" s="8">
        <v>-1391.2955999999999</v>
      </c>
      <c r="C942">
        <v>0.62</v>
      </c>
      <c r="D942" s="7">
        <f t="shared" si="14"/>
        <v>-10.869496874999999</v>
      </c>
    </row>
    <row r="943" spans="1:4" x14ac:dyDescent="0.2">
      <c r="A943">
        <v>937</v>
      </c>
      <c r="B943" s="8">
        <v>-1391.3529000000001</v>
      </c>
      <c r="C943">
        <v>0.57999999999999996</v>
      </c>
      <c r="D943" s="7">
        <f t="shared" si="14"/>
        <v>-10.869944531250001</v>
      </c>
    </row>
    <row r="944" spans="1:4" x14ac:dyDescent="0.2">
      <c r="A944">
        <v>938</v>
      </c>
      <c r="B944" s="8">
        <v>-1391.4093</v>
      </c>
      <c r="C944">
        <v>0.5</v>
      </c>
      <c r="D944" s="7">
        <f t="shared" si="14"/>
        <v>-10.87038515625</v>
      </c>
    </row>
    <row r="945" spans="1:4" x14ac:dyDescent="0.2">
      <c r="A945">
        <v>939</v>
      </c>
      <c r="B945" s="8">
        <v>-1391.4662000000001</v>
      </c>
      <c r="C945">
        <v>0.38</v>
      </c>
      <c r="D945" s="7">
        <f t="shared" si="14"/>
        <v>-10.870829687500001</v>
      </c>
    </row>
    <row r="946" spans="1:4" x14ac:dyDescent="0.2">
      <c r="A946">
        <v>940</v>
      </c>
      <c r="B946" s="8">
        <v>-1391.5237999999999</v>
      </c>
      <c r="C946">
        <v>0.28999999999999998</v>
      </c>
      <c r="D946" s="7">
        <f t="shared" si="14"/>
        <v>-10.8712796875</v>
      </c>
    </row>
    <row r="947" spans="1:4" x14ac:dyDescent="0.2">
      <c r="A947">
        <v>941</v>
      </c>
      <c r="B947" s="8">
        <v>-1391.5827999999999</v>
      </c>
      <c r="C947">
        <v>0.14000000000000001</v>
      </c>
      <c r="D947" s="7">
        <f t="shared" si="14"/>
        <v>-10.871740624999999</v>
      </c>
    </row>
    <row r="948" spans="1:4" x14ac:dyDescent="0.2">
      <c r="A948">
        <v>942</v>
      </c>
      <c r="B948" s="8">
        <v>-1391.6427000000001</v>
      </c>
      <c r="C948">
        <v>-0.02</v>
      </c>
      <c r="D948" s="7">
        <f t="shared" si="14"/>
        <v>-10.872208593750001</v>
      </c>
    </row>
    <row r="949" spans="1:4" x14ac:dyDescent="0.2">
      <c r="A949">
        <v>943</v>
      </c>
      <c r="B949" s="8">
        <v>-1391.7027</v>
      </c>
      <c r="C949">
        <v>-0.19</v>
      </c>
      <c r="D949" s="7">
        <f t="shared" si="14"/>
        <v>-10.87267734375</v>
      </c>
    </row>
    <row r="950" spans="1:4" x14ac:dyDescent="0.2">
      <c r="A950">
        <v>944</v>
      </c>
      <c r="B950" s="8">
        <v>-1391.761</v>
      </c>
      <c r="C950">
        <v>-0.37</v>
      </c>
      <c r="D950" s="7">
        <f t="shared" si="14"/>
        <v>-10.8731328125</v>
      </c>
    </row>
    <row r="951" spans="1:4" x14ac:dyDescent="0.2">
      <c r="A951">
        <v>945</v>
      </c>
      <c r="B951" s="8">
        <v>-1391.8158000000001</v>
      </c>
      <c r="C951">
        <v>-0.51</v>
      </c>
      <c r="D951" s="7">
        <f t="shared" si="14"/>
        <v>-10.873560937500001</v>
      </c>
    </row>
    <row r="952" spans="1:4" x14ac:dyDescent="0.2">
      <c r="A952">
        <v>946</v>
      </c>
      <c r="B952" s="8">
        <v>-1391.8648000000001</v>
      </c>
      <c r="C952">
        <v>-0.67</v>
      </c>
      <c r="D952" s="7">
        <f t="shared" si="14"/>
        <v>-10.87394375</v>
      </c>
    </row>
    <row r="953" spans="1:4" x14ac:dyDescent="0.2">
      <c r="A953">
        <v>947</v>
      </c>
      <c r="B953" s="8">
        <v>-1391.9060999999999</v>
      </c>
      <c r="C953">
        <v>-0.81</v>
      </c>
      <c r="D953" s="7">
        <f t="shared" si="14"/>
        <v>-10.874266406249999</v>
      </c>
    </row>
    <row r="954" spans="1:4" x14ac:dyDescent="0.2">
      <c r="A954">
        <v>948</v>
      </c>
      <c r="B954" s="8">
        <v>-1391.9376</v>
      </c>
      <c r="C954">
        <v>-0.97</v>
      </c>
      <c r="D954" s="7">
        <f t="shared" si="14"/>
        <v>-10.8745125</v>
      </c>
    </row>
    <row r="955" spans="1:4" x14ac:dyDescent="0.2">
      <c r="A955">
        <v>949</v>
      </c>
      <c r="B955" s="8">
        <v>-1391.9582</v>
      </c>
      <c r="C955">
        <v>-1.1299999999999999</v>
      </c>
      <c r="D955" s="7">
        <f t="shared" si="14"/>
        <v>-10.8746734375</v>
      </c>
    </row>
    <row r="956" spans="1:4" x14ac:dyDescent="0.2">
      <c r="A956">
        <v>950</v>
      </c>
      <c r="B956" s="8">
        <v>-1391.9676999999999</v>
      </c>
      <c r="C956">
        <v>-1.27</v>
      </c>
      <c r="D956" s="7">
        <f t="shared" si="14"/>
        <v>-10.874747656249999</v>
      </c>
    </row>
    <row r="957" spans="1:4" x14ac:dyDescent="0.2">
      <c r="A957">
        <v>951</v>
      </c>
      <c r="B957" s="8">
        <v>-1391.9666</v>
      </c>
      <c r="C957">
        <v>-1.37</v>
      </c>
      <c r="D957" s="7">
        <f t="shared" si="14"/>
        <v>-10.8747390625</v>
      </c>
    </row>
    <row r="958" spans="1:4" x14ac:dyDescent="0.2">
      <c r="A958">
        <v>952</v>
      </c>
      <c r="B958" s="8">
        <v>-1391.9549999999999</v>
      </c>
      <c r="C958">
        <v>-1.47</v>
      </c>
      <c r="D958" s="7">
        <f t="shared" si="14"/>
        <v>-10.874648437499999</v>
      </c>
    </row>
    <row r="959" spans="1:4" x14ac:dyDescent="0.2">
      <c r="A959">
        <v>953</v>
      </c>
      <c r="B959" s="8">
        <v>-1391.9340999999999</v>
      </c>
      <c r="C959">
        <v>-1.55</v>
      </c>
      <c r="D959" s="7">
        <f t="shared" si="14"/>
        <v>-10.87448515625</v>
      </c>
    </row>
    <row r="960" spans="1:4" x14ac:dyDescent="0.2">
      <c r="A960">
        <v>954</v>
      </c>
      <c r="B960" s="8">
        <v>-1391.9060999999999</v>
      </c>
      <c r="C960">
        <v>-1.6</v>
      </c>
      <c r="D960" s="7">
        <f t="shared" si="14"/>
        <v>-10.874266406249999</v>
      </c>
    </row>
    <row r="961" spans="1:4" x14ac:dyDescent="0.2">
      <c r="A961">
        <v>955</v>
      </c>
      <c r="B961" s="8">
        <v>-1391.8725999999999</v>
      </c>
      <c r="C961">
        <v>-1.63</v>
      </c>
      <c r="D961" s="7">
        <f t="shared" si="14"/>
        <v>-10.874004687499999</v>
      </c>
    </row>
    <row r="962" spans="1:4" x14ac:dyDescent="0.2">
      <c r="A962">
        <v>956</v>
      </c>
      <c r="B962" s="8">
        <v>-1391.8357000000001</v>
      </c>
      <c r="C962">
        <v>-1.68</v>
      </c>
      <c r="D962" s="7">
        <f t="shared" si="14"/>
        <v>-10.873716406250001</v>
      </c>
    </row>
    <row r="963" spans="1:4" x14ac:dyDescent="0.2">
      <c r="A963">
        <v>957</v>
      </c>
      <c r="B963" s="8">
        <v>-1391.7976000000001</v>
      </c>
      <c r="C963">
        <v>-1.74</v>
      </c>
      <c r="D963" s="7">
        <f t="shared" si="14"/>
        <v>-10.873418750000001</v>
      </c>
    </row>
    <row r="964" spans="1:4" x14ac:dyDescent="0.2">
      <c r="A964">
        <v>958</v>
      </c>
      <c r="B964" s="8">
        <v>-1391.7596000000001</v>
      </c>
      <c r="C964">
        <v>-1.78</v>
      </c>
      <c r="D964" s="7">
        <f t="shared" si="14"/>
        <v>-10.873121875000001</v>
      </c>
    </row>
    <row r="965" spans="1:4" x14ac:dyDescent="0.2">
      <c r="A965">
        <v>959</v>
      </c>
      <c r="B965" s="8">
        <v>-1391.723</v>
      </c>
      <c r="C965">
        <v>-1.84</v>
      </c>
      <c r="D965" s="7">
        <f t="shared" si="14"/>
        <v>-10.8728359375</v>
      </c>
    </row>
    <row r="966" spans="1:4" x14ac:dyDescent="0.2">
      <c r="A966">
        <v>960</v>
      </c>
      <c r="B966" s="8">
        <v>-1391.6884</v>
      </c>
      <c r="C966">
        <v>-1.88</v>
      </c>
      <c r="D966" s="7">
        <f t="shared" si="14"/>
        <v>-10.872565625</v>
      </c>
    </row>
    <row r="967" spans="1:4" x14ac:dyDescent="0.2">
      <c r="A967">
        <v>961</v>
      </c>
      <c r="B967" s="8">
        <v>-1391.6566</v>
      </c>
      <c r="C967">
        <v>-1.94</v>
      </c>
      <c r="D967" s="7">
        <f t="shared" si="14"/>
        <v>-10.8723171875</v>
      </c>
    </row>
    <row r="968" spans="1:4" x14ac:dyDescent="0.2">
      <c r="A968">
        <v>962</v>
      </c>
      <c r="B968" s="8">
        <v>-1391.6271999999999</v>
      </c>
      <c r="C968">
        <v>-1.98</v>
      </c>
      <c r="D968" s="7">
        <f t="shared" ref="D968:D1031" si="15">B968/128</f>
        <v>-10.872087499999999</v>
      </c>
    </row>
    <row r="969" spans="1:4" x14ac:dyDescent="0.2">
      <c r="A969">
        <v>963</v>
      </c>
      <c r="B969" s="8">
        <v>-1391.5996</v>
      </c>
      <c r="C969">
        <v>-2.04</v>
      </c>
      <c r="D969" s="7">
        <f t="shared" si="15"/>
        <v>-10.871871875</v>
      </c>
    </row>
    <row r="970" spans="1:4" x14ac:dyDescent="0.2">
      <c r="A970">
        <v>964</v>
      </c>
      <c r="B970" s="8">
        <v>-1391.5730000000001</v>
      </c>
      <c r="C970">
        <v>-2.09</v>
      </c>
      <c r="D970" s="7">
        <f t="shared" si="15"/>
        <v>-10.871664062500001</v>
      </c>
    </row>
    <row r="971" spans="1:4" x14ac:dyDescent="0.2">
      <c r="A971">
        <v>965</v>
      </c>
      <c r="B971" s="8">
        <v>-1391.5464999999999</v>
      </c>
      <c r="C971">
        <v>-2.16</v>
      </c>
      <c r="D971" s="7">
        <f t="shared" si="15"/>
        <v>-10.871457031249999</v>
      </c>
    </row>
    <row r="972" spans="1:4" x14ac:dyDescent="0.2">
      <c r="A972">
        <v>966</v>
      </c>
      <c r="B972" s="8">
        <v>-1391.5188000000001</v>
      </c>
      <c r="C972">
        <v>-2.2599999999999998</v>
      </c>
      <c r="D972" s="7">
        <f t="shared" si="15"/>
        <v>-10.871240625</v>
      </c>
    </row>
    <row r="973" spans="1:4" x14ac:dyDescent="0.2">
      <c r="A973">
        <v>967</v>
      </c>
      <c r="B973" s="8">
        <v>-1391.4893999999999</v>
      </c>
      <c r="C973">
        <v>-2.33</v>
      </c>
      <c r="D973" s="7">
        <f t="shared" si="15"/>
        <v>-10.871010937499999</v>
      </c>
    </row>
    <row r="974" spans="1:4" x14ac:dyDescent="0.2">
      <c r="A974">
        <v>968</v>
      </c>
      <c r="B974" s="8">
        <v>-1391.4572000000001</v>
      </c>
      <c r="C974">
        <v>-2.4</v>
      </c>
      <c r="D974" s="7">
        <f t="shared" si="15"/>
        <v>-10.870759375</v>
      </c>
    </row>
    <row r="975" spans="1:4" x14ac:dyDescent="0.2">
      <c r="A975">
        <v>969</v>
      </c>
      <c r="B975" s="8">
        <v>-1391.4213</v>
      </c>
      <c r="C975">
        <v>-2.4900000000000002</v>
      </c>
      <c r="D975" s="7">
        <f t="shared" si="15"/>
        <v>-10.87047890625</v>
      </c>
    </row>
    <row r="976" spans="1:4" x14ac:dyDescent="0.2">
      <c r="A976">
        <v>970</v>
      </c>
      <c r="B976" s="8">
        <v>-1391.3816999999999</v>
      </c>
      <c r="C976">
        <v>-2.56</v>
      </c>
      <c r="D976" s="7">
        <f t="shared" si="15"/>
        <v>-10.870169531249999</v>
      </c>
    </row>
    <row r="977" spans="1:4" x14ac:dyDescent="0.2">
      <c r="A977">
        <v>971</v>
      </c>
      <c r="B977" s="8">
        <v>-1391.3393000000001</v>
      </c>
      <c r="C977">
        <v>-2.62</v>
      </c>
      <c r="D977" s="7">
        <f t="shared" si="15"/>
        <v>-10.869838281250001</v>
      </c>
    </row>
    <row r="978" spans="1:4" x14ac:dyDescent="0.2">
      <c r="A978">
        <v>972</v>
      </c>
      <c r="B978" s="8">
        <v>-1391.2940000000001</v>
      </c>
      <c r="C978">
        <v>-2.72</v>
      </c>
      <c r="D978" s="7">
        <f t="shared" si="15"/>
        <v>-10.869484375000001</v>
      </c>
    </row>
    <row r="979" spans="1:4" x14ac:dyDescent="0.2">
      <c r="A979">
        <v>973</v>
      </c>
      <c r="B979" s="8">
        <v>-1391.2456</v>
      </c>
      <c r="C979">
        <v>-2.82</v>
      </c>
      <c r="D979" s="7">
        <f t="shared" si="15"/>
        <v>-10.86910625</v>
      </c>
    </row>
    <row r="980" spans="1:4" x14ac:dyDescent="0.2">
      <c r="A980">
        <v>974</v>
      </c>
      <c r="B980" s="8">
        <v>-1391.1949999999999</v>
      </c>
      <c r="C980">
        <v>-2.95</v>
      </c>
      <c r="D980" s="7">
        <f t="shared" si="15"/>
        <v>-10.8687109375</v>
      </c>
    </row>
    <row r="981" spans="1:4" x14ac:dyDescent="0.2">
      <c r="A981">
        <v>975</v>
      </c>
      <c r="B981" s="8">
        <v>-1391.1428000000001</v>
      </c>
      <c r="C981">
        <v>-3.03</v>
      </c>
      <c r="D981" s="7">
        <f t="shared" si="15"/>
        <v>-10.868303125000001</v>
      </c>
    </row>
    <row r="982" spans="1:4" x14ac:dyDescent="0.2">
      <c r="A982">
        <v>976</v>
      </c>
      <c r="B982" s="8">
        <v>-1391.0891999999999</v>
      </c>
      <c r="C982">
        <v>-3.16</v>
      </c>
      <c r="D982" s="7">
        <f t="shared" si="15"/>
        <v>-10.867884374999999</v>
      </c>
    </row>
    <row r="983" spans="1:4" x14ac:dyDescent="0.2">
      <c r="A983">
        <v>977</v>
      </c>
      <c r="B983" s="8">
        <v>-1391.0344</v>
      </c>
      <c r="C983">
        <v>-3.28</v>
      </c>
      <c r="D983" s="7">
        <f t="shared" si="15"/>
        <v>-10.86745625</v>
      </c>
    </row>
    <row r="984" spans="1:4" x14ac:dyDescent="0.2">
      <c r="A984">
        <v>978</v>
      </c>
      <c r="B984" s="8">
        <v>-1390.9792</v>
      </c>
      <c r="C984">
        <v>-3.41</v>
      </c>
      <c r="D984" s="7">
        <f t="shared" si="15"/>
        <v>-10.867025</v>
      </c>
    </row>
    <row r="985" spans="1:4" x14ac:dyDescent="0.2">
      <c r="A985">
        <v>979</v>
      </c>
      <c r="B985" s="8">
        <v>-1390.9232</v>
      </c>
      <c r="C985">
        <v>-3.55</v>
      </c>
      <c r="D985" s="7">
        <f t="shared" si="15"/>
        <v>-10.8665875</v>
      </c>
    </row>
    <row r="986" spans="1:4" x14ac:dyDescent="0.2">
      <c r="A986">
        <v>980</v>
      </c>
      <c r="B986" s="8">
        <v>-1390.8659</v>
      </c>
      <c r="C986">
        <v>-3.66</v>
      </c>
      <c r="D986" s="7">
        <f t="shared" si="15"/>
        <v>-10.86613984375</v>
      </c>
    </row>
    <row r="987" spans="1:4" x14ac:dyDescent="0.2">
      <c r="A987">
        <v>981</v>
      </c>
      <c r="B987" s="8">
        <v>-1390.807</v>
      </c>
      <c r="C987">
        <v>-3.79</v>
      </c>
      <c r="D987" s="7">
        <f t="shared" si="15"/>
        <v>-10.8656796875</v>
      </c>
    </row>
    <row r="988" spans="1:4" x14ac:dyDescent="0.2">
      <c r="A988">
        <v>982</v>
      </c>
      <c r="B988" s="8">
        <v>-1390.7465999999999</v>
      </c>
      <c r="C988">
        <v>-3.9</v>
      </c>
      <c r="D988" s="7">
        <f t="shared" si="15"/>
        <v>-10.8652078125</v>
      </c>
    </row>
    <row r="989" spans="1:4" x14ac:dyDescent="0.2">
      <c r="A989">
        <v>983</v>
      </c>
      <c r="B989" s="8">
        <v>-1390.6845000000001</v>
      </c>
      <c r="C989">
        <v>-4.01</v>
      </c>
      <c r="D989" s="7">
        <f t="shared" si="15"/>
        <v>-10.864722656250001</v>
      </c>
    </row>
    <row r="990" spans="1:4" x14ac:dyDescent="0.2">
      <c r="A990">
        <v>984</v>
      </c>
      <c r="B990" s="8">
        <v>-1390.6197</v>
      </c>
      <c r="C990">
        <v>-4.12</v>
      </c>
      <c r="D990" s="7">
        <f t="shared" si="15"/>
        <v>-10.86421640625</v>
      </c>
    </row>
    <row r="991" spans="1:4" x14ac:dyDescent="0.2">
      <c r="A991">
        <v>985</v>
      </c>
      <c r="B991" s="8">
        <v>-1390.5525</v>
      </c>
      <c r="C991">
        <v>-4.2</v>
      </c>
      <c r="D991" s="7">
        <f t="shared" si="15"/>
        <v>-10.86369140625</v>
      </c>
    </row>
    <row r="992" spans="1:4" x14ac:dyDescent="0.2">
      <c r="A992">
        <v>986</v>
      </c>
      <c r="B992" s="8">
        <v>-1390.4829</v>
      </c>
      <c r="C992">
        <v>-4.24</v>
      </c>
      <c r="D992" s="7">
        <f t="shared" si="15"/>
        <v>-10.86314765625</v>
      </c>
    </row>
    <row r="993" spans="1:4" x14ac:dyDescent="0.2">
      <c r="A993">
        <v>987</v>
      </c>
      <c r="B993" s="8">
        <v>-1390.4105</v>
      </c>
      <c r="C993">
        <v>-4.28</v>
      </c>
      <c r="D993" s="7">
        <f t="shared" si="15"/>
        <v>-10.86258203125</v>
      </c>
    </row>
    <row r="994" spans="1:4" x14ac:dyDescent="0.2">
      <c r="A994">
        <v>988</v>
      </c>
      <c r="B994" s="8">
        <v>-1390.3352</v>
      </c>
      <c r="C994">
        <v>-4.25</v>
      </c>
      <c r="D994" s="7">
        <f t="shared" si="15"/>
        <v>-10.86199375</v>
      </c>
    </row>
    <row r="995" spans="1:4" x14ac:dyDescent="0.2">
      <c r="A995">
        <v>989</v>
      </c>
      <c r="B995" s="8">
        <v>-1390.2574999999999</v>
      </c>
      <c r="C995">
        <v>-4.2300000000000004</v>
      </c>
      <c r="D995" s="7">
        <f t="shared" si="15"/>
        <v>-10.86138671875</v>
      </c>
    </row>
    <row r="996" spans="1:4" x14ac:dyDescent="0.2">
      <c r="A996">
        <v>990</v>
      </c>
      <c r="B996" s="8">
        <v>-1390.1782000000001</v>
      </c>
      <c r="C996">
        <v>-4.17</v>
      </c>
      <c r="D996" s="7">
        <f t="shared" si="15"/>
        <v>-10.8607671875</v>
      </c>
    </row>
    <row r="997" spans="1:4" x14ac:dyDescent="0.2">
      <c r="A997">
        <v>991</v>
      </c>
      <c r="B997" s="8">
        <v>-1390.097</v>
      </c>
      <c r="C997">
        <v>-4.08</v>
      </c>
      <c r="D997" s="7">
        <f t="shared" si="15"/>
        <v>-10.8601328125</v>
      </c>
    </row>
    <row r="998" spans="1:4" x14ac:dyDescent="0.2">
      <c r="A998">
        <v>992</v>
      </c>
      <c r="B998" s="8">
        <v>-1390.0142000000001</v>
      </c>
      <c r="C998">
        <v>-3.96</v>
      </c>
      <c r="D998" s="7">
        <f t="shared" si="15"/>
        <v>-10.859485937500001</v>
      </c>
    </row>
    <row r="999" spans="1:4" x14ac:dyDescent="0.2">
      <c r="A999">
        <v>993</v>
      </c>
      <c r="B999" s="8">
        <v>-1389.9304</v>
      </c>
      <c r="C999">
        <v>-3.82</v>
      </c>
      <c r="D999" s="7">
        <f t="shared" si="15"/>
        <v>-10.85883125</v>
      </c>
    </row>
    <row r="1000" spans="1:4" x14ac:dyDescent="0.2">
      <c r="A1000">
        <v>994</v>
      </c>
      <c r="B1000" s="8">
        <v>-1389.8465000000001</v>
      </c>
      <c r="C1000">
        <v>-3.65</v>
      </c>
      <c r="D1000" s="7">
        <f t="shared" si="15"/>
        <v>-10.858175781250001</v>
      </c>
    </row>
    <row r="1001" spans="1:4" x14ac:dyDescent="0.2">
      <c r="A1001">
        <v>995</v>
      </c>
      <c r="B1001" s="8">
        <v>-1389.7632000000001</v>
      </c>
      <c r="C1001">
        <v>-3.49</v>
      </c>
      <c r="D1001" s="7">
        <f t="shared" si="15"/>
        <v>-10.857525000000001</v>
      </c>
    </row>
    <row r="1002" spans="1:4" x14ac:dyDescent="0.2">
      <c r="A1002">
        <v>996</v>
      </c>
      <c r="B1002" s="8">
        <v>-1389.6791000000001</v>
      </c>
      <c r="C1002">
        <v>-3.3</v>
      </c>
      <c r="D1002" s="7">
        <f t="shared" si="15"/>
        <v>-10.85686796875</v>
      </c>
    </row>
    <row r="1003" spans="1:4" x14ac:dyDescent="0.2">
      <c r="A1003">
        <v>997</v>
      </c>
      <c r="B1003" s="8">
        <v>-1389.5958000000001</v>
      </c>
      <c r="C1003">
        <v>-3.09</v>
      </c>
      <c r="D1003" s="7">
        <f t="shared" si="15"/>
        <v>-10.8562171875</v>
      </c>
    </row>
    <row r="1004" spans="1:4" x14ac:dyDescent="0.2">
      <c r="A1004">
        <v>998</v>
      </c>
      <c r="B1004" s="8">
        <v>-1389.5138999999999</v>
      </c>
      <c r="C1004">
        <v>-2.82</v>
      </c>
      <c r="D1004" s="7">
        <f t="shared" si="15"/>
        <v>-10.855577343749999</v>
      </c>
    </row>
    <row r="1005" spans="1:4" x14ac:dyDescent="0.2">
      <c r="A1005">
        <v>999</v>
      </c>
      <c r="B1005" s="8">
        <v>-1389.4329</v>
      </c>
      <c r="C1005">
        <v>-2.5099999999999998</v>
      </c>
      <c r="D1005" s="7">
        <f t="shared" si="15"/>
        <v>-10.85494453125</v>
      </c>
    </row>
    <row r="1006" spans="1:4" x14ac:dyDescent="0.2">
      <c r="A1006">
        <v>1000</v>
      </c>
      <c r="B1006" s="8">
        <v>-1389.3534</v>
      </c>
      <c r="C1006">
        <v>-2.19</v>
      </c>
      <c r="D1006" s="7">
        <f t="shared" si="15"/>
        <v>-10.8543234375</v>
      </c>
    </row>
    <row r="1007" spans="1:4" x14ac:dyDescent="0.2">
      <c r="A1007">
        <v>1001</v>
      </c>
      <c r="B1007" s="8">
        <v>-1389.2755999999999</v>
      </c>
      <c r="C1007">
        <v>-1.86</v>
      </c>
      <c r="D1007" s="7">
        <f t="shared" si="15"/>
        <v>-10.853715625</v>
      </c>
    </row>
    <row r="1008" spans="1:4" x14ac:dyDescent="0.2">
      <c r="A1008">
        <v>1002</v>
      </c>
      <c r="B1008" s="8">
        <v>-1389.1993</v>
      </c>
      <c r="C1008">
        <v>-1.55</v>
      </c>
      <c r="D1008" s="7">
        <f t="shared" si="15"/>
        <v>-10.85311953125</v>
      </c>
    </row>
    <row r="1009" spans="1:4" x14ac:dyDescent="0.2">
      <c r="A1009">
        <v>1003</v>
      </c>
      <c r="B1009" s="8">
        <v>-1389.125</v>
      </c>
      <c r="C1009">
        <v>-1.21</v>
      </c>
      <c r="D1009" s="7">
        <f t="shared" si="15"/>
        <v>-10.8525390625</v>
      </c>
    </row>
    <row r="1010" spans="1:4" x14ac:dyDescent="0.2">
      <c r="A1010">
        <v>1004</v>
      </c>
      <c r="B1010" s="8">
        <v>-1389.0532000000001</v>
      </c>
      <c r="C1010">
        <v>-0.88</v>
      </c>
      <c r="D1010" s="7">
        <f t="shared" si="15"/>
        <v>-10.851978125</v>
      </c>
    </row>
    <row r="1011" spans="1:4" x14ac:dyDescent="0.2">
      <c r="A1011">
        <v>1005</v>
      </c>
      <c r="B1011" s="8">
        <v>-1388.9840999999999</v>
      </c>
      <c r="C1011">
        <v>-0.55000000000000004</v>
      </c>
      <c r="D1011" s="7">
        <f t="shared" si="15"/>
        <v>-10.851438281249999</v>
      </c>
    </row>
    <row r="1012" spans="1:4" x14ac:dyDescent="0.2">
      <c r="A1012">
        <v>1006</v>
      </c>
      <c r="B1012" s="8">
        <v>-1388.9182000000001</v>
      </c>
      <c r="C1012">
        <v>-0.2</v>
      </c>
      <c r="D1012" s="7">
        <f t="shared" si="15"/>
        <v>-10.850923437500001</v>
      </c>
    </row>
    <row r="1013" spans="1:4" x14ac:dyDescent="0.2">
      <c r="A1013">
        <v>1007</v>
      </c>
      <c r="B1013" s="8">
        <v>-1388.8565000000001</v>
      </c>
      <c r="C1013">
        <v>0.17</v>
      </c>
      <c r="D1013" s="7">
        <f t="shared" si="15"/>
        <v>-10.850441406250001</v>
      </c>
    </row>
    <row r="1014" spans="1:4" x14ac:dyDescent="0.2">
      <c r="A1014">
        <v>1008</v>
      </c>
      <c r="B1014" s="8">
        <v>-1388.7998</v>
      </c>
      <c r="C1014">
        <v>0.55000000000000004</v>
      </c>
      <c r="D1014" s="7">
        <f t="shared" si="15"/>
        <v>-10.8499984375</v>
      </c>
    </row>
    <row r="1015" spans="1:4" x14ac:dyDescent="0.2">
      <c r="A1015">
        <v>1009</v>
      </c>
      <c r="B1015" s="8">
        <v>-1388.7485999999999</v>
      </c>
      <c r="C1015">
        <v>0.88</v>
      </c>
      <c r="D1015" s="7">
        <f t="shared" si="15"/>
        <v>-10.849598437499999</v>
      </c>
    </row>
    <row r="1016" spans="1:4" x14ac:dyDescent="0.2">
      <c r="A1016">
        <v>1010</v>
      </c>
      <c r="B1016" s="8">
        <v>-1388.703</v>
      </c>
      <c r="C1016">
        <v>1.23</v>
      </c>
      <c r="D1016" s="7">
        <f t="shared" si="15"/>
        <v>-10.8492421875</v>
      </c>
    </row>
    <row r="1017" spans="1:4" x14ac:dyDescent="0.2">
      <c r="A1017">
        <v>1011</v>
      </c>
      <c r="B1017" s="8">
        <v>-1388.6641</v>
      </c>
      <c r="C1017">
        <v>1.52</v>
      </c>
      <c r="D1017" s="7">
        <f t="shared" si="15"/>
        <v>-10.84893828125</v>
      </c>
    </row>
    <row r="1018" spans="1:4" x14ac:dyDescent="0.2">
      <c r="A1018">
        <v>1012</v>
      </c>
      <c r="B1018" s="8">
        <v>-1388.6325999999999</v>
      </c>
      <c r="C1018">
        <v>1.79</v>
      </c>
      <c r="D1018" s="7">
        <f t="shared" si="15"/>
        <v>-10.848692187499999</v>
      </c>
    </row>
    <row r="1019" spans="1:4" x14ac:dyDescent="0.2">
      <c r="A1019">
        <v>1013</v>
      </c>
      <c r="B1019" s="8">
        <v>-1388.6086</v>
      </c>
      <c r="C1019">
        <v>2.0299999999999998</v>
      </c>
      <c r="D1019" s="7">
        <f t="shared" si="15"/>
        <v>-10.8485046875</v>
      </c>
    </row>
    <row r="1020" spans="1:4" x14ac:dyDescent="0.2">
      <c r="A1020">
        <v>1014</v>
      </c>
      <c r="B1020" s="8">
        <v>-1388.5920000000001</v>
      </c>
      <c r="C1020">
        <v>2.2400000000000002</v>
      </c>
      <c r="D1020" s="7">
        <f t="shared" si="15"/>
        <v>-10.848375000000001</v>
      </c>
    </row>
    <row r="1021" spans="1:4" x14ac:dyDescent="0.2">
      <c r="A1021">
        <v>1015</v>
      </c>
      <c r="B1021" s="8">
        <v>-1388.5831000000001</v>
      </c>
      <c r="C1021">
        <v>2.4300000000000002</v>
      </c>
      <c r="D1021" s="7">
        <f t="shared" si="15"/>
        <v>-10.84830546875</v>
      </c>
    </row>
    <row r="1022" spans="1:4" x14ac:dyDescent="0.2">
      <c r="A1022">
        <v>1016</v>
      </c>
      <c r="B1022" s="8">
        <v>-1388.5797</v>
      </c>
      <c r="C1022">
        <v>2.62</v>
      </c>
      <c r="D1022" s="7">
        <f t="shared" si="15"/>
        <v>-10.84827890625</v>
      </c>
    </row>
    <row r="1023" spans="1:4" x14ac:dyDescent="0.2">
      <c r="A1023">
        <v>1017</v>
      </c>
      <c r="B1023" s="8">
        <v>-1388.5811000000001</v>
      </c>
      <c r="C1023">
        <v>2.82</v>
      </c>
      <c r="D1023" s="7">
        <f t="shared" si="15"/>
        <v>-10.848289843750001</v>
      </c>
    </row>
    <row r="1024" spans="1:4" x14ac:dyDescent="0.2">
      <c r="A1024">
        <v>1018</v>
      </c>
      <c r="B1024" s="8">
        <v>-1388.5868</v>
      </c>
      <c r="C1024">
        <v>2.96</v>
      </c>
      <c r="D1024" s="7">
        <f t="shared" si="15"/>
        <v>-10.848334375</v>
      </c>
    </row>
    <row r="1025" spans="1:4" x14ac:dyDescent="0.2">
      <c r="A1025">
        <v>1019</v>
      </c>
      <c r="B1025" s="8">
        <v>-1388.5952</v>
      </c>
      <c r="C1025">
        <v>3.08</v>
      </c>
      <c r="D1025" s="7">
        <f t="shared" si="15"/>
        <v>-10.8484</v>
      </c>
    </row>
    <row r="1026" spans="1:4" x14ac:dyDescent="0.2">
      <c r="A1026">
        <v>1020</v>
      </c>
      <c r="B1026" s="8">
        <v>-1388.6049</v>
      </c>
      <c r="C1026">
        <v>3.2</v>
      </c>
      <c r="D1026" s="7">
        <f t="shared" si="15"/>
        <v>-10.84847578125</v>
      </c>
    </row>
    <row r="1027" spans="1:4" x14ac:dyDescent="0.2">
      <c r="A1027">
        <v>1021</v>
      </c>
      <c r="B1027" s="8">
        <v>-1388.6149</v>
      </c>
      <c r="C1027">
        <v>3.32</v>
      </c>
      <c r="D1027" s="7">
        <f t="shared" si="15"/>
        <v>-10.84855390625</v>
      </c>
    </row>
    <row r="1028" spans="1:4" x14ac:dyDescent="0.2">
      <c r="A1028">
        <v>1022</v>
      </c>
      <c r="B1028" s="8">
        <v>-1388.6235999999999</v>
      </c>
      <c r="C1028">
        <v>3.41</v>
      </c>
      <c r="D1028" s="7">
        <f t="shared" si="15"/>
        <v>-10.848621874999999</v>
      </c>
    </row>
    <row r="1029" spans="1:4" x14ac:dyDescent="0.2">
      <c r="A1029">
        <v>1023</v>
      </c>
      <c r="B1029" s="8">
        <v>-1388.6297999999999</v>
      </c>
      <c r="C1029">
        <v>3.51</v>
      </c>
      <c r="D1029" s="7">
        <f t="shared" si="15"/>
        <v>-10.848670312499999</v>
      </c>
    </row>
    <row r="1030" spans="1:4" x14ac:dyDescent="0.2">
      <c r="A1030">
        <v>1024</v>
      </c>
      <c r="B1030" s="8">
        <v>-1388.6335999999999</v>
      </c>
      <c r="C1030">
        <v>3.62</v>
      </c>
      <c r="D1030" s="7">
        <f t="shared" si="15"/>
        <v>-10.848699999999999</v>
      </c>
    </row>
    <row r="1031" spans="1:4" x14ac:dyDescent="0.2">
      <c r="A1031">
        <v>1025</v>
      </c>
      <c r="B1031" s="8">
        <v>-1388.6343999999999</v>
      </c>
      <c r="C1031">
        <v>3.77</v>
      </c>
      <c r="D1031" s="7">
        <f t="shared" si="15"/>
        <v>-10.848706249999999</v>
      </c>
    </row>
    <row r="1032" spans="1:4" x14ac:dyDescent="0.2">
      <c r="A1032">
        <v>1026</v>
      </c>
      <c r="B1032" s="8">
        <v>-1388.6315</v>
      </c>
      <c r="C1032">
        <v>3.93</v>
      </c>
      <c r="D1032" s="7">
        <f t="shared" ref="D1032:D1095" si="16">B1032/128</f>
        <v>-10.84868359375</v>
      </c>
    </row>
    <row r="1033" spans="1:4" x14ac:dyDescent="0.2">
      <c r="A1033">
        <v>1027</v>
      </c>
      <c r="B1033" s="8">
        <v>-1388.625</v>
      </c>
      <c r="C1033">
        <v>4.1100000000000003</v>
      </c>
      <c r="D1033" s="7">
        <f t="shared" si="16"/>
        <v>-10.8486328125</v>
      </c>
    </row>
    <row r="1034" spans="1:4" x14ac:dyDescent="0.2">
      <c r="A1034">
        <v>1028</v>
      </c>
      <c r="B1034" s="8">
        <v>-1388.6151</v>
      </c>
      <c r="C1034">
        <v>4.29</v>
      </c>
      <c r="D1034" s="7">
        <f t="shared" si="16"/>
        <v>-10.84855546875</v>
      </c>
    </row>
    <row r="1035" spans="1:4" x14ac:dyDescent="0.2">
      <c r="A1035">
        <v>1029</v>
      </c>
      <c r="B1035" s="8">
        <v>-1388.6024</v>
      </c>
      <c r="C1035">
        <v>4.49</v>
      </c>
      <c r="D1035" s="7">
        <f t="shared" si="16"/>
        <v>-10.84845625</v>
      </c>
    </row>
    <row r="1036" spans="1:4" x14ac:dyDescent="0.2">
      <c r="A1036">
        <v>1030</v>
      </c>
      <c r="B1036" s="8">
        <v>-1388.5867000000001</v>
      </c>
      <c r="C1036">
        <v>4.7</v>
      </c>
      <c r="D1036" s="7">
        <f t="shared" si="16"/>
        <v>-10.848333593750001</v>
      </c>
    </row>
    <row r="1037" spans="1:4" x14ac:dyDescent="0.2">
      <c r="A1037">
        <v>1031</v>
      </c>
      <c r="B1037" s="8">
        <v>-1388.5698</v>
      </c>
      <c r="C1037">
        <v>4.88</v>
      </c>
      <c r="D1037" s="7">
        <f t="shared" si="16"/>
        <v>-10.8482015625</v>
      </c>
    </row>
    <row r="1038" spans="1:4" x14ac:dyDescent="0.2">
      <c r="A1038">
        <v>1032</v>
      </c>
      <c r="B1038" s="8">
        <v>-1388.5527999999999</v>
      </c>
      <c r="C1038">
        <v>5.1100000000000003</v>
      </c>
      <c r="D1038" s="7">
        <f t="shared" si="16"/>
        <v>-10.848068749999999</v>
      </c>
    </row>
    <row r="1039" spans="1:4" x14ac:dyDescent="0.2">
      <c r="A1039">
        <v>1033</v>
      </c>
      <c r="B1039" s="8">
        <v>-1388.5365999999999</v>
      </c>
      <c r="C1039">
        <v>5.35</v>
      </c>
      <c r="D1039" s="7">
        <f t="shared" si="16"/>
        <v>-10.847942187499999</v>
      </c>
    </row>
    <row r="1040" spans="1:4" x14ac:dyDescent="0.2">
      <c r="A1040">
        <v>1034</v>
      </c>
      <c r="B1040" s="8">
        <v>-1388.5222000000001</v>
      </c>
      <c r="C1040">
        <v>5.67</v>
      </c>
      <c r="D1040" s="7">
        <f t="shared" si="16"/>
        <v>-10.847829687500001</v>
      </c>
    </row>
    <row r="1041" spans="1:4" x14ac:dyDescent="0.2">
      <c r="A1041">
        <v>1035</v>
      </c>
      <c r="B1041" s="8">
        <v>-1388.5108</v>
      </c>
      <c r="C1041">
        <v>5.97</v>
      </c>
      <c r="D1041" s="7">
        <f t="shared" si="16"/>
        <v>-10.847740625</v>
      </c>
    </row>
    <row r="1042" spans="1:4" x14ac:dyDescent="0.2">
      <c r="A1042">
        <v>1036</v>
      </c>
      <c r="B1042" s="8">
        <v>-1388.5035</v>
      </c>
      <c r="C1042">
        <v>6.31</v>
      </c>
      <c r="D1042" s="7">
        <f t="shared" si="16"/>
        <v>-10.84768359375</v>
      </c>
    </row>
    <row r="1043" spans="1:4" x14ac:dyDescent="0.2">
      <c r="A1043">
        <v>1037</v>
      </c>
      <c r="B1043" s="8">
        <v>-1388.5011</v>
      </c>
      <c r="C1043">
        <v>6.64</v>
      </c>
      <c r="D1043" s="7">
        <f t="shared" si="16"/>
        <v>-10.84766484375</v>
      </c>
    </row>
    <row r="1044" spans="1:4" x14ac:dyDescent="0.2">
      <c r="A1044">
        <v>1038</v>
      </c>
      <c r="B1044" s="8">
        <v>-1388.5051000000001</v>
      </c>
      <c r="C1044">
        <v>6.94</v>
      </c>
      <c r="D1044" s="7">
        <f t="shared" si="16"/>
        <v>-10.847696093750001</v>
      </c>
    </row>
    <row r="1045" spans="1:4" x14ac:dyDescent="0.2">
      <c r="A1045">
        <v>1039</v>
      </c>
      <c r="B1045" s="8">
        <v>-1388.5162</v>
      </c>
      <c r="C1045">
        <v>7.21</v>
      </c>
      <c r="D1045" s="7">
        <f t="shared" si="16"/>
        <v>-10.8477828125</v>
      </c>
    </row>
    <row r="1046" spans="1:4" x14ac:dyDescent="0.2">
      <c r="A1046">
        <v>1040</v>
      </c>
      <c r="B1046" s="8">
        <v>-1388.5345</v>
      </c>
      <c r="C1046">
        <v>7.5</v>
      </c>
      <c r="D1046" s="7">
        <f t="shared" si="16"/>
        <v>-10.84792578125</v>
      </c>
    </row>
    <row r="1047" spans="1:4" x14ac:dyDescent="0.2">
      <c r="A1047">
        <v>1041</v>
      </c>
      <c r="B1047" s="8">
        <v>-1388.5597</v>
      </c>
      <c r="C1047">
        <v>7.79</v>
      </c>
      <c r="D1047" s="7">
        <f t="shared" si="16"/>
        <v>-10.84812265625</v>
      </c>
    </row>
    <row r="1048" spans="1:4" x14ac:dyDescent="0.2">
      <c r="A1048">
        <v>1042</v>
      </c>
      <c r="B1048" s="8">
        <v>-1388.5926999999999</v>
      </c>
      <c r="C1048">
        <v>8.1</v>
      </c>
      <c r="D1048" s="7">
        <f t="shared" si="16"/>
        <v>-10.848380468749999</v>
      </c>
    </row>
    <row r="1049" spans="1:4" x14ac:dyDescent="0.2">
      <c r="A1049">
        <v>1043</v>
      </c>
      <c r="B1049" s="8">
        <v>-1388.6332</v>
      </c>
      <c r="C1049">
        <v>8.42</v>
      </c>
      <c r="D1049" s="7">
        <f t="shared" si="16"/>
        <v>-10.848696875</v>
      </c>
    </row>
    <row r="1050" spans="1:4" x14ac:dyDescent="0.2">
      <c r="A1050">
        <v>1044</v>
      </c>
      <c r="B1050" s="8">
        <v>-1388.6804999999999</v>
      </c>
      <c r="C1050">
        <v>8.6999999999999993</v>
      </c>
      <c r="D1050" s="7">
        <f t="shared" si="16"/>
        <v>-10.84906640625</v>
      </c>
    </row>
    <row r="1051" spans="1:4" x14ac:dyDescent="0.2">
      <c r="A1051">
        <v>1045</v>
      </c>
      <c r="B1051" s="8">
        <v>-1388.7344000000001</v>
      </c>
      <c r="C1051">
        <v>8.9499999999999993</v>
      </c>
      <c r="D1051" s="7">
        <f t="shared" si="16"/>
        <v>-10.8494875</v>
      </c>
    </row>
    <row r="1052" spans="1:4" x14ac:dyDescent="0.2">
      <c r="A1052">
        <v>1046</v>
      </c>
      <c r="B1052" s="8">
        <v>-1388.7940000000001</v>
      </c>
      <c r="C1052">
        <v>9.1999999999999993</v>
      </c>
      <c r="D1052" s="7">
        <f t="shared" si="16"/>
        <v>-10.849953125000001</v>
      </c>
    </row>
    <row r="1053" spans="1:4" x14ac:dyDescent="0.2">
      <c r="A1053">
        <v>1047</v>
      </c>
      <c r="B1053" s="8">
        <v>-1388.8588</v>
      </c>
      <c r="C1053">
        <v>9.41</v>
      </c>
      <c r="D1053" s="7">
        <f t="shared" si="16"/>
        <v>-10.850459375</v>
      </c>
    </row>
    <row r="1054" spans="1:4" x14ac:dyDescent="0.2">
      <c r="A1054">
        <v>1048</v>
      </c>
      <c r="B1054" s="8">
        <v>-1388.9275</v>
      </c>
      <c r="C1054">
        <v>9.61</v>
      </c>
      <c r="D1054" s="7">
        <f t="shared" si="16"/>
        <v>-10.85099609375</v>
      </c>
    </row>
    <row r="1055" spans="1:4" x14ac:dyDescent="0.2">
      <c r="A1055">
        <v>1049</v>
      </c>
      <c r="B1055" s="8">
        <v>-1389</v>
      </c>
      <c r="C1055">
        <v>9.76</v>
      </c>
      <c r="D1055" s="7">
        <f t="shared" si="16"/>
        <v>-10.8515625</v>
      </c>
    </row>
    <row r="1056" spans="1:4" x14ac:dyDescent="0.2">
      <c r="A1056">
        <v>1050</v>
      </c>
      <c r="B1056" s="8">
        <v>-1389.0753</v>
      </c>
      <c r="C1056">
        <v>9.8699999999999992</v>
      </c>
      <c r="D1056" s="7">
        <f t="shared" si="16"/>
        <v>-10.85215078125</v>
      </c>
    </row>
    <row r="1057" spans="1:4" x14ac:dyDescent="0.2">
      <c r="A1057">
        <v>1051</v>
      </c>
      <c r="B1057" s="8">
        <v>-1389.1529</v>
      </c>
      <c r="C1057">
        <v>9.9600000000000009</v>
      </c>
      <c r="D1057" s="7">
        <f t="shared" si="16"/>
        <v>-10.85275703125</v>
      </c>
    </row>
    <row r="1058" spans="1:4" x14ac:dyDescent="0.2">
      <c r="A1058">
        <v>1052</v>
      </c>
      <c r="B1058" s="8">
        <v>-1389.2317</v>
      </c>
      <c r="C1058">
        <v>10.06</v>
      </c>
      <c r="D1058" s="7">
        <f t="shared" si="16"/>
        <v>-10.85337265625</v>
      </c>
    </row>
    <row r="1059" spans="1:4" x14ac:dyDescent="0.2">
      <c r="A1059">
        <v>1053</v>
      </c>
      <c r="B1059" s="8">
        <v>-1389.3115</v>
      </c>
      <c r="C1059">
        <v>10.09</v>
      </c>
      <c r="D1059" s="7">
        <f t="shared" si="16"/>
        <v>-10.85399609375</v>
      </c>
    </row>
    <row r="1060" spans="1:4" x14ac:dyDescent="0.2">
      <c r="A1060">
        <v>1054</v>
      </c>
      <c r="B1060" s="8">
        <v>-1389.3913</v>
      </c>
      <c r="C1060">
        <v>10.07</v>
      </c>
      <c r="D1060" s="7">
        <f t="shared" si="16"/>
        <v>-10.85461953125</v>
      </c>
    </row>
    <row r="1061" spans="1:4" x14ac:dyDescent="0.2">
      <c r="A1061">
        <v>1055</v>
      </c>
      <c r="B1061" s="8">
        <v>-1389.4703</v>
      </c>
      <c r="C1061">
        <v>9.98</v>
      </c>
      <c r="D1061" s="7">
        <f t="shared" si="16"/>
        <v>-10.85523671875</v>
      </c>
    </row>
    <row r="1062" spans="1:4" x14ac:dyDescent="0.2">
      <c r="A1062">
        <v>1056</v>
      </c>
      <c r="B1062" s="8">
        <v>-1389.5482</v>
      </c>
      <c r="C1062">
        <v>9.89</v>
      </c>
      <c r="D1062" s="7">
        <f t="shared" si="16"/>
        <v>-10.8558453125</v>
      </c>
    </row>
    <row r="1063" spans="1:4" x14ac:dyDescent="0.2">
      <c r="A1063">
        <v>1057</v>
      </c>
      <c r="B1063" s="8">
        <v>-1389.6246000000001</v>
      </c>
      <c r="C1063">
        <v>9.7200000000000006</v>
      </c>
      <c r="D1063" s="7">
        <f t="shared" si="16"/>
        <v>-10.856442187500001</v>
      </c>
    </row>
    <row r="1064" spans="1:4" x14ac:dyDescent="0.2">
      <c r="A1064">
        <v>1058</v>
      </c>
      <c r="B1064" s="8">
        <v>-1389.6982</v>
      </c>
      <c r="C1064">
        <v>9.49</v>
      </c>
      <c r="D1064" s="7">
        <f t="shared" si="16"/>
        <v>-10.8570171875</v>
      </c>
    </row>
    <row r="1065" spans="1:4" x14ac:dyDescent="0.2">
      <c r="A1065">
        <v>1059</v>
      </c>
      <c r="B1065" s="8">
        <v>-1389.7684999999999</v>
      </c>
      <c r="C1065">
        <v>9.24</v>
      </c>
      <c r="D1065" s="7">
        <f t="shared" si="16"/>
        <v>-10.857566406249999</v>
      </c>
    </row>
    <row r="1066" spans="1:4" x14ac:dyDescent="0.2">
      <c r="A1066">
        <v>1060</v>
      </c>
      <c r="B1066" s="8">
        <v>-1389.8344</v>
      </c>
      <c r="C1066">
        <v>8.98</v>
      </c>
      <c r="D1066" s="7">
        <f t="shared" si="16"/>
        <v>-10.85808125</v>
      </c>
    </row>
    <row r="1067" spans="1:4" x14ac:dyDescent="0.2">
      <c r="A1067">
        <v>1061</v>
      </c>
      <c r="B1067" s="8">
        <v>-1389.8951</v>
      </c>
      <c r="C1067">
        <v>8.7100000000000009</v>
      </c>
      <c r="D1067" s="7">
        <f t="shared" si="16"/>
        <v>-10.85855546875</v>
      </c>
    </row>
    <row r="1068" spans="1:4" x14ac:dyDescent="0.2">
      <c r="A1068">
        <v>1062</v>
      </c>
      <c r="B1068" s="8">
        <v>-1389.95</v>
      </c>
      <c r="C1068">
        <v>8.42</v>
      </c>
      <c r="D1068" s="7">
        <f t="shared" si="16"/>
        <v>-10.858984375</v>
      </c>
    </row>
    <row r="1069" spans="1:4" x14ac:dyDescent="0.2">
      <c r="A1069">
        <v>1063</v>
      </c>
      <c r="B1069" s="8">
        <v>-1389.9984999999999</v>
      </c>
      <c r="C1069">
        <v>8.08</v>
      </c>
      <c r="D1069" s="7">
        <f t="shared" si="16"/>
        <v>-10.859363281249999</v>
      </c>
    </row>
    <row r="1070" spans="1:4" x14ac:dyDescent="0.2">
      <c r="A1070">
        <v>1064</v>
      </c>
      <c r="B1070" s="8">
        <v>-1390.0399</v>
      </c>
      <c r="C1070">
        <v>7.74</v>
      </c>
      <c r="D1070" s="7">
        <f t="shared" si="16"/>
        <v>-10.85968671875</v>
      </c>
    </row>
    <row r="1071" spans="1:4" x14ac:dyDescent="0.2">
      <c r="A1071">
        <v>1065</v>
      </c>
      <c r="B1071" s="8">
        <v>-1390.0737999999999</v>
      </c>
      <c r="C1071">
        <v>7.37</v>
      </c>
      <c r="D1071" s="7">
        <f t="shared" si="16"/>
        <v>-10.859951562499999</v>
      </c>
    </row>
    <row r="1072" spans="1:4" x14ac:dyDescent="0.2">
      <c r="A1072">
        <v>1066</v>
      </c>
      <c r="B1072" s="8">
        <v>-1390.1</v>
      </c>
      <c r="C1072">
        <v>7.04</v>
      </c>
      <c r="D1072" s="7">
        <f t="shared" si="16"/>
        <v>-10.860156249999999</v>
      </c>
    </row>
    <row r="1073" spans="1:4" x14ac:dyDescent="0.2">
      <c r="A1073">
        <v>1067</v>
      </c>
      <c r="B1073" s="8">
        <v>-1390.1186</v>
      </c>
      <c r="C1073">
        <v>6.67</v>
      </c>
      <c r="D1073" s="7">
        <f t="shared" si="16"/>
        <v>-10.8603015625</v>
      </c>
    </row>
    <row r="1074" spans="1:4" x14ac:dyDescent="0.2">
      <c r="A1074">
        <v>1068</v>
      </c>
      <c r="B1074" s="8">
        <v>-1390.13</v>
      </c>
      <c r="C1074">
        <v>6.33</v>
      </c>
      <c r="D1074" s="7">
        <f t="shared" si="16"/>
        <v>-10.860390625000001</v>
      </c>
    </row>
    <row r="1075" spans="1:4" x14ac:dyDescent="0.2">
      <c r="A1075">
        <v>1069</v>
      </c>
      <c r="B1075" s="8">
        <v>-1390.134</v>
      </c>
      <c r="C1075">
        <v>5.98</v>
      </c>
      <c r="D1075" s="7">
        <f t="shared" si="16"/>
        <v>-10.860421875</v>
      </c>
    </row>
    <row r="1076" spans="1:4" x14ac:dyDescent="0.2">
      <c r="A1076">
        <v>1070</v>
      </c>
      <c r="B1076" s="8">
        <v>-1390.1312</v>
      </c>
      <c r="C1076">
        <v>5.68</v>
      </c>
      <c r="D1076" s="7">
        <f t="shared" si="16"/>
        <v>-10.8604</v>
      </c>
    </row>
    <row r="1077" spans="1:4" x14ac:dyDescent="0.2">
      <c r="A1077">
        <v>1071</v>
      </c>
      <c r="B1077" s="8">
        <v>-1390.1222</v>
      </c>
      <c r="C1077">
        <v>5.38</v>
      </c>
      <c r="D1077" s="7">
        <f t="shared" si="16"/>
        <v>-10.8603296875</v>
      </c>
    </row>
    <row r="1078" spans="1:4" x14ac:dyDescent="0.2">
      <c r="A1078">
        <v>1072</v>
      </c>
      <c r="B1078" s="8">
        <v>-1390.1080999999999</v>
      </c>
      <c r="C1078">
        <v>5.0999999999999996</v>
      </c>
      <c r="D1078" s="7">
        <f t="shared" si="16"/>
        <v>-10.860219531249999</v>
      </c>
    </row>
    <row r="1079" spans="1:4" x14ac:dyDescent="0.2">
      <c r="A1079">
        <v>1073</v>
      </c>
      <c r="B1079" s="8">
        <v>-1390.0896</v>
      </c>
      <c r="C1079">
        <v>4.8</v>
      </c>
      <c r="D1079" s="7">
        <f t="shared" si="16"/>
        <v>-10.860075</v>
      </c>
    </row>
    <row r="1080" spans="1:4" x14ac:dyDescent="0.2">
      <c r="A1080">
        <v>1074</v>
      </c>
      <c r="B1080" s="8">
        <v>-1390.0672999999999</v>
      </c>
      <c r="C1080">
        <v>4.5199999999999996</v>
      </c>
      <c r="D1080" s="7">
        <f t="shared" si="16"/>
        <v>-10.859900781249999</v>
      </c>
    </row>
    <row r="1081" spans="1:4" x14ac:dyDescent="0.2">
      <c r="A1081">
        <v>1075</v>
      </c>
      <c r="B1081" s="8">
        <v>-1390.0422000000001</v>
      </c>
      <c r="C1081">
        <v>4.22</v>
      </c>
      <c r="D1081" s="7">
        <f t="shared" si="16"/>
        <v>-10.859704687500001</v>
      </c>
    </row>
    <row r="1082" spans="1:4" x14ac:dyDescent="0.2">
      <c r="A1082">
        <v>1076</v>
      </c>
      <c r="B1082" s="8">
        <v>-1390.0155999999999</v>
      </c>
      <c r="C1082">
        <v>3.96</v>
      </c>
      <c r="D1082" s="7">
        <f t="shared" si="16"/>
        <v>-10.859496875</v>
      </c>
    </row>
    <row r="1083" spans="1:4" x14ac:dyDescent="0.2">
      <c r="A1083">
        <v>1077</v>
      </c>
      <c r="B1083" s="8">
        <v>-1389.9876999999999</v>
      </c>
      <c r="C1083">
        <v>3.72</v>
      </c>
      <c r="D1083" s="7">
        <f t="shared" si="16"/>
        <v>-10.859278906249999</v>
      </c>
    </row>
    <row r="1084" spans="1:4" x14ac:dyDescent="0.2">
      <c r="A1084">
        <v>1078</v>
      </c>
      <c r="B1084" s="8">
        <v>-1389.9595999999999</v>
      </c>
      <c r="C1084">
        <v>3.47</v>
      </c>
      <c r="D1084" s="7">
        <f t="shared" si="16"/>
        <v>-10.859059374999999</v>
      </c>
    </row>
    <row r="1085" spans="1:4" x14ac:dyDescent="0.2">
      <c r="A1085">
        <v>1079</v>
      </c>
      <c r="B1085" s="8">
        <v>-1389.9332999999999</v>
      </c>
      <c r="C1085">
        <v>3.25</v>
      </c>
      <c r="D1085" s="7">
        <f t="shared" si="16"/>
        <v>-10.858853906249999</v>
      </c>
    </row>
    <row r="1086" spans="1:4" x14ac:dyDescent="0.2">
      <c r="A1086">
        <v>1080</v>
      </c>
      <c r="B1086" s="8">
        <v>-1389.9092000000001</v>
      </c>
      <c r="C1086">
        <v>3.02</v>
      </c>
      <c r="D1086" s="7">
        <f t="shared" si="16"/>
        <v>-10.858665625</v>
      </c>
    </row>
    <row r="1087" spans="1:4" x14ac:dyDescent="0.2">
      <c r="A1087">
        <v>1081</v>
      </c>
      <c r="B1087" s="8">
        <v>-1389.8886</v>
      </c>
      <c r="C1087">
        <v>2.76</v>
      </c>
      <c r="D1087" s="7">
        <f t="shared" si="16"/>
        <v>-10.8585046875</v>
      </c>
    </row>
    <row r="1088" spans="1:4" x14ac:dyDescent="0.2">
      <c r="A1088">
        <v>1082</v>
      </c>
      <c r="B1088" s="8">
        <v>-1389.8717999999999</v>
      </c>
      <c r="C1088">
        <v>2.5099999999999998</v>
      </c>
      <c r="D1088" s="7">
        <f t="shared" si="16"/>
        <v>-10.858373437499999</v>
      </c>
    </row>
    <row r="1089" spans="1:4" x14ac:dyDescent="0.2">
      <c r="A1089">
        <v>1083</v>
      </c>
      <c r="B1089" s="8">
        <v>-1389.8602000000001</v>
      </c>
      <c r="C1089">
        <v>2.2400000000000002</v>
      </c>
      <c r="D1089" s="7">
        <f t="shared" si="16"/>
        <v>-10.858282812500001</v>
      </c>
    </row>
    <row r="1090" spans="1:4" x14ac:dyDescent="0.2">
      <c r="A1090">
        <v>1084</v>
      </c>
      <c r="B1090" s="8">
        <v>-1389.854</v>
      </c>
      <c r="C1090">
        <v>1.97</v>
      </c>
      <c r="D1090" s="7">
        <f t="shared" si="16"/>
        <v>-10.858234375</v>
      </c>
    </row>
    <row r="1091" spans="1:4" x14ac:dyDescent="0.2">
      <c r="A1091">
        <v>1085</v>
      </c>
      <c r="B1091" s="8">
        <v>-1389.8531</v>
      </c>
      <c r="C1091">
        <v>1.7</v>
      </c>
      <c r="D1091" s="7">
        <f t="shared" si="16"/>
        <v>-10.85822734375</v>
      </c>
    </row>
    <row r="1092" spans="1:4" x14ac:dyDescent="0.2">
      <c r="A1092">
        <v>1086</v>
      </c>
      <c r="B1092" s="8">
        <v>-1389.8576</v>
      </c>
      <c r="C1092">
        <v>1.43</v>
      </c>
      <c r="D1092" s="7">
        <f t="shared" si="16"/>
        <v>-10.8582625</v>
      </c>
    </row>
    <row r="1093" spans="1:4" x14ac:dyDescent="0.2">
      <c r="A1093">
        <v>1087</v>
      </c>
      <c r="B1093" s="8">
        <v>-1389.8679</v>
      </c>
      <c r="C1093">
        <v>1.1399999999999999</v>
      </c>
      <c r="D1093" s="7">
        <f t="shared" si="16"/>
        <v>-10.85834296875</v>
      </c>
    </row>
    <row r="1094" spans="1:4" x14ac:dyDescent="0.2">
      <c r="A1094">
        <v>1088</v>
      </c>
      <c r="B1094" s="8">
        <v>-1389.8835999999999</v>
      </c>
      <c r="C1094">
        <v>0.83</v>
      </c>
      <c r="D1094" s="7">
        <f t="shared" si="16"/>
        <v>-10.858465624999999</v>
      </c>
    </row>
    <row r="1095" spans="1:4" x14ac:dyDescent="0.2">
      <c r="A1095">
        <v>1089</v>
      </c>
      <c r="B1095" s="8">
        <v>-1389.9036000000001</v>
      </c>
      <c r="C1095">
        <v>0.49</v>
      </c>
      <c r="D1095" s="7">
        <f t="shared" si="16"/>
        <v>-10.858621875000001</v>
      </c>
    </row>
    <row r="1096" spans="1:4" x14ac:dyDescent="0.2">
      <c r="A1096">
        <v>1090</v>
      </c>
      <c r="B1096" s="8">
        <v>-1389.9271000000001</v>
      </c>
      <c r="C1096">
        <v>0.15</v>
      </c>
      <c r="D1096" s="7">
        <f t="shared" ref="D1096:D1159" si="17">B1096/128</f>
        <v>-10.858805468750001</v>
      </c>
    </row>
    <row r="1097" spans="1:4" x14ac:dyDescent="0.2">
      <c r="A1097">
        <v>1091</v>
      </c>
      <c r="B1097" s="8">
        <v>-1389.9534000000001</v>
      </c>
      <c r="C1097">
        <v>-0.26</v>
      </c>
      <c r="D1097" s="7">
        <f t="shared" si="17"/>
        <v>-10.859010937500001</v>
      </c>
    </row>
    <row r="1098" spans="1:4" x14ac:dyDescent="0.2">
      <c r="A1098">
        <v>1092</v>
      </c>
      <c r="B1098" s="8">
        <v>-1389.9802999999999</v>
      </c>
      <c r="C1098">
        <v>-0.68</v>
      </c>
      <c r="D1098" s="7">
        <f t="shared" si="17"/>
        <v>-10.85922109375</v>
      </c>
    </row>
    <row r="1099" spans="1:4" x14ac:dyDescent="0.2">
      <c r="A1099">
        <v>1093</v>
      </c>
      <c r="B1099" s="8">
        <v>-1390.0065</v>
      </c>
      <c r="C1099">
        <v>-1.1599999999999999</v>
      </c>
      <c r="D1099" s="7">
        <f t="shared" si="17"/>
        <v>-10.85942578125</v>
      </c>
    </row>
    <row r="1100" spans="1:4" x14ac:dyDescent="0.2">
      <c r="A1100">
        <v>1094</v>
      </c>
      <c r="B1100" s="8">
        <v>-1390.0320999999999</v>
      </c>
      <c r="C1100">
        <v>-1.62</v>
      </c>
      <c r="D1100" s="7">
        <f t="shared" si="17"/>
        <v>-10.859625781249999</v>
      </c>
    </row>
    <row r="1101" spans="1:4" x14ac:dyDescent="0.2">
      <c r="A1101">
        <v>1095</v>
      </c>
      <c r="B1101" s="8">
        <v>-1390.0556999999999</v>
      </c>
      <c r="C1101">
        <v>-2.09</v>
      </c>
      <c r="D1101" s="7">
        <f t="shared" si="17"/>
        <v>-10.859810156249999</v>
      </c>
    </row>
    <row r="1102" spans="1:4" x14ac:dyDescent="0.2">
      <c r="A1102">
        <v>1096</v>
      </c>
      <c r="B1102" s="8">
        <v>-1390.0759</v>
      </c>
      <c r="C1102">
        <v>-2.56</v>
      </c>
      <c r="D1102" s="7">
        <f t="shared" si="17"/>
        <v>-10.85996796875</v>
      </c>
    </row>
    <row r="1103" spans="1:4" x14ac:dyDescent="0.2">
      <c r="A1103">
        <v>1097</v>
      </c>
      <c r="B1103" s="8">
        <v>-1390.0925</v>
      </c>
      <c r="C1103">
        <v>-3.06</v>
      </c>
      <c r="D1103" s="7">
        <f t="shared" si="17"/>
        <v>-10.86009765625</v>
      </c>
    </row>
    <row r="1104" spans="1:4" x14ac:dyDescent="0.2">
      <c r="A1104">
        <v>1098</v>
      </c>
      <c r="B1104" s="8">
        <v>-1390.1062999999999</v>
      </c>
      <c r="C1104">
        <v>-3.59</v>
      </c>
      <c r="D1104" s="7">
        <f t="shared" si="17"/>
        <v>-10.860205468749999</v>
      </c>
    </row>
    <row r="1105" spans="1:4" x14ac:dyDescent="0.2">
      <c r="A1105">
        <v>1099</v>
      </c>
      <c r="B1105" s="8">
        <v>-1390.1171999999999</v>
      </c>
      <c r="C1105">
        <v>-4.1500000000000004</v>
      </c>
      <c r="D1105" s="7">
        <f t="shared" si="17"/>
        <v>-10.860290624999999</v>
      </c>
    </row>
    <row r="1106" spans="1:4" x14ac:dyDescent="0.2">
      <c r="A1106">
        <v>1100</v>
      </c>
      <c r="B1106" s="8">
        <v>-1390.1248000000001</v>
      </c>
      <c r="C1106">
        <v>-4.6900000000000004</v>
      </c>
      <c r="D1106" s="7">
        <f t="shared" si="17"/>
        <v>-10.86035</v>
      </c>
    </row>
    <row r="1107" spans="1:4" x14ac:dyDescent="0.2">
      <c r="A1107">
        <v>1101</v>
      </c>
      <c r="B1107" s="8">
        <v>-1390.1297</v>
      </c>
      <c r="C1107">
        <v>-5.24</v>
      </c>
      <c r="D1107" s="7">
        <f t="shared" si="17"/>
        <v>-10.86038828125</v>
      </c>
    </row>
    <row r="1108" spans="1:4" x14ac:dyDescent="0.2">
      <c r="A1108">
        <v>1102</v>
      </c>
      <c r="B1108" s="8">
        <v>-1390.1329000000001</v>
      </c>
      <c r="C1108">
        <v>-5.76</v>
      </c>
      <c r="D1108" s="7">
        <f t="shared" si="17"/>
        <v>-10.86041328125</v>
      </c>
    </row>
    <row r="1109" spans="1:4" x14ac:dyDescent="0.2">
      <c r="A1109">
        <v>1103</v>
      </c>
      <c r="B1109" s="8">
        <v>-1390.1347000000001</v>
      </c>
      <c r="C1109">
        <v>-6.25</v>
      </c>
      <c r="D1109" s="7">
        <f t="shared" si="17"/>
        <v>-10.860427343750001</v>
      </c>
    </row>
    <row r="1110" spans="1:4" x14ac:dyDescent="0.2">
      <c r="A1110">
        <v>1104</v>
      </c>
      <c r="B1110" s="8">
        <v>-1390.1356000000001</v>
      </c>
      <c r="C1110">
        <v>-6.75</v>
      </c>
      <c r="D1110" s="7">
        <f t="shared" si="17"/>
        <v>-10.860434375000001</v>
      </c>
    </row>
    <row r="1111" spans="1:4" x14ac:dyDescent="0.2">
      <c r="A1111">
        <v>1105</v>
      </c>
      <c r="B1111" s="8">
        <v>-1390.1365000000001</v>
      </c>
      <c r="C1111">
        <v>-7.2</v>
      </c>
      <c r="D1111" s="7">
        <f t="shared" si="17"/>
        <v>-10.860441406250001</v>
      </c>
    </row>
    <row r="1112" spans="1:4" x14ac:dyDescent="0.2">
      <c r="A1112">
        <v>1106</v>
      </c>
      <c r="B1112" s="8">
        <v>-1390.1383000000001</v>
      </c>
      <c r="C1112">
        <v>-7.62</v>
      </c>
      <c r="D1112" s="7">
        <f t="shared" si="17"/>
        <v>-10.860455468750001</v>
      </c>
    </row>
    <row r="1113" spans="1:4" x14ac:dyDescent="0.2">
      <c r="A1113">
        <v>1107</v>
      </c>
      <c r="B1113" s="8">
        <v>-1390.1407999999999</v>
      </c>
      <c r="C1113">
        <v>-7.98</v>
      </c>
      <c r="D1113" s="7">
        <f t="shared" si="17"/>
        <v>-10.860474999999999</v>
      </c>
    </row>
    <row r="1114" spans="1:4" x14ac:dyDescent="0.2">
      <c r="A1114">
        <v>1108</v>
      </c>
      <c r="B1114" s="8">
        <v>-1390.1443999999999</v>
      </c>
      <c r="C1114">
        <v>-8.34</v>
      </c>
      <c r="D1114" s="7">
        <f t="shared" si="17"/>
        <v>-10.860503124999999</v>
      </c>
    </row>
    <row r="1115" spans="1:4" x14ac:dyDescent="0.2">
      <c r="A1115">
        <v>1109</v>
      </c>
      <c r="B1115" s="8">
        <v>-1390.1492000000001</v>
      </c>
      <c r="C1115">
        <v>-8.66</v>
      </c>
      <c r="D1115" s="7">
        <f t="shared" si="17"/>
        <v>-10.860540625000001</v>
      </c>
    </row>
    <row r="1116" spans="1:4" x14ac:dyDescent="0.2">
      <c r="A1116">
        <v>1110</v>
      </c>
      <c r="B1116" s="8">
        <v>-1390.1555000000001</v>
      </c>
      <c r="C1116">
        <v>-8.9499999999999993</v>
      </c>
      <c r="D1116" s="7">
        <f t="shared" si="17"/>
        <v>-10.860589843750001</v>
      </c>
    </row>
    <row r="1117" spans="1:4" x14ac:dyDescent="0.2">
      <c r="A1117">
        <v>1111</v>
      </c>
      <c r="B1117" s="8">
        <v>-1390.1631</v>
      </c>
      <c r="C1117">
        <v>-9.1999999999999993</v>
      </c>
      <c r="D1117" s="7">
        <f t="shared" si="17"/>
        <v>-10.86064921875</v>
      </c>
    </row>
    <row r="1118" spans="1:4" x14ac:dyDescent="0.2">
      <c r="A1118">
        <v>1112</v>
      </c>
      <c r="B1118" s="8">
        <v>-1390.1723999999999</v>
      </c>
      <c r="C1118">
        <v>-9.44</v>
      </c>
      <c r="D1118" s="7">
        <f t="shared" si="17"/>
        <v>-10.860721874999999</v>
      </c>
    </row>
    <row r="1119" spans="1:4" x14ac:dyDescent="0.2">
      <c r="A1119">
        <v>1113</v>
      </c>
      <c r="B1119" s="8">
        <v>-1390.1832999999999</v>
      </c>
      <c r="C1119">
        <v>-9.6199999999999992</v>
      </c>
      <c r="D1119" s="7">
        <f t="shared" si="17"/>
        <v>-10.860807031249999</v>
      </c>
    </row>
    <row r="1120" spans="1:4" x14ac:dyDescent="0.2">
      <c r="A1120">
        <v>1114</v>
      </c>
      <c r="B1120" s="8">
        <v>-1390.1955</v>
      </c>
      <c r="C1120">
        <v>-9.76</v>
      </c>
      <c r="D1120" s="7">
        <f t="shared" si="17"/>
        <v>-10.86090234375</v>
      </c>
    </row>
    <row r="1121" spans="1:4" x14ac:dyDescent="0.2">
      <c r="A1121">
        <v>1115</v>
      </c>
      <c r="B1121" s="8">
        <v>-1390.2088000000001</v>
      </c>
      <c r="C1121">
        <v>-9.86</v>
      </c>
      <c r="D1121" s="7">
        <f t="shared" si="17"/>
        <v>-10.861006250000001</v>
      </c>
    </row>
    <row r="1122" spans="1:4" x14ac:dyDescent="0.2">
      <c r="A1122">
        <v>1116</v>
      </c>
      <c r="B1122" s="8">
        <v>-1390.223</v>
      </c>
      <c r="C1122">
        <v>-9.92</v>
      </c>
      <c r="D1122" s="7">
        <f t="shared" si="17"/>
        <v>-10.8611171875</v>
      </c>
    </row>
    <row r="1123" spans="1:4" x14ac:dyDescent="0.2">
      <c r="A1123">
        <v>1117</v>
      </c>
      <c r="B1123" s="8">
        <v>-1390.2375999999999</v>
      </c>
      <c r="C1123">
        <v>-9.9499999999999993</v>
      </c>
      <c r="D1123" s="7">
        <f t="shared" si="17"/>
        <v>-10.861231249999999</v>
      </c>
    </row>
    <row r="1124" spans="1:4" x14ac:dyDescent="0.2">
      <c r="A1124">
        <v>1118</v>
      </c>
      <c r="B1124" s="8">
        <v>-1390.2523000000001</v>
      </c>
      <c r="C1124">
        <v>-9.94</v>
      </c>
      <c r="D1124" s="7">
        <f t="shared" si="17"/>
        <v>-10.861346093750001</v>
      </c>
    </row>
    <row r="1125" spans="1:4" x14ac:dyDescent="0.2">
      <c r="A1125">
        <v>1119</v>
      </c>
      <c r="B1125" s="8">
        <v>-1390.2670000000001</v>
      </c>
      <c r="C1125">
        <v>-9.8800000000000008</v>
      </c>
      <c r="D1125" s="7">
        <f t="shared" si="17"/>
        <v>-10.8614609375</v>
      </c>
    </row>
    <row r="1126" spans="1:4" x14ac:dyDescent="0.2">
      <c r="A1126">
        <v>1120</v>
      </c>
      <c r="B1126" s="8">
        <v>-1390.2811999999999</v>
      </c>
      <c r="C1126">
        <v>-9.7799999999999994</v>
      </c>
      <c r="D1126" s="7">
        <f t="shared" si="17"/>
        <v>-10.861571874999999</v>
      </c>
    </row>
    <row r="1127" spans="1:4" x14ac:dyDescent="0.2">
      <c r="A1127">
        <v>1121</v>
      </c>
      <c r="B1127" s="8">
        <v>-1390.2936999999999</v>
      </c>
      <c r="C1127">
        <v>-9.6300000000000008</v>
      </c>
      <c r="D1127" s="7">
        <f t="shared" si="17"/>
        <v>-10.86166953125</v>
      </c>
    </row>
    <row r="1128" spans="1:4" x14ac:dyDescent="0.2">
      <c r="A1128">
        <v>1122</v>
      </c>
      <c r="B1128" s="8">
        <v>-1390.3045999999999</v>
      </c>
      <c r="C1128">
        <v>-9.48</v>
      </c>
      <c r="D1128" s="7">
        <f t="shared" si="17"/>
        <v>-10.8617546875</v>
      </c>
    </row>
    <row r="1129" spans="1:4" x14ac:dyDescent="0.2">
      <c r="A1129">
        <v>1123</v>
      </c>
      <c r="B1129" s="8">
        <v>-1390.3132000000001</v>
      </c>
      <c r="C1129">
        <v>-9.2899999999999991</v>
      </c>
      <c r="D1129" s="7">
        <f t="shared" si="17"/>
        <v>-10.861821875</v>
      </c>
    </row>
    <row r="1130" spans="1:4" x14ac:dyDescent="0.2">
      <c r="A1130">
        <v>1124</v>
      </c>
      <c r="B1130" s="8">
        <v>-1390.3181999999999</v>
      </c>
      <c r="C1130">
        <v>-9.0399999999999991</v>
      </c>
      <c r="D1130" s="7">
        <f t="shared" si="17"/>
        <v>-10.861860937499999</v>
      </c>
    </row>
    <row r="1131" spans="1:4" x14ac:dyDescent="0.2">
      <c r="A1131">
        <v>1125</v>
      </c>
      <c r="B1131" s="8">
        <v>-1390.3189</v>
      </c>
      <c r="C1131">
        <v>-8.74</v>
      </c>
      <c r="D1131" s="7">
        <f t="shared" si="17"/>
        <v>-10.86186640625</v>
      </c>
    </row>
    <row r="1132" spans="1:4" x14ac:dyDescent="0.2">
      <c r="A1132">
        <v>1126</v>
      </c>
      <c r="B1132" s="8">
        <v>-1390.3143</v>
      </c>
      <c r="C1132">
        <v>-8.39</v>
      </c>
      <c r="D1132" s="7">
        <f t="shared" si="17"/>
        <v>-10.86183046875</v>
      </c>
    </row>
    <row r="1133" spans="1:4" x14ac:dyDescent="0.2">
      <c r="A1133">
        <v>1127</v>
      </c>
      <c r="B1133" s="8">
        <v>-1390.3036</v>
      </c>
      <c r="C1133">
        <v>-8.0399999999999991</v>
      </c>
      <c r="D1133" s="7">
        <f t="shared" si="17"/>
        <v>-10.861746875</v>
      </c>
    </row>
    <row r="1134" spans="1:4" x14ac:dyDescent="0.2">
      <c r="A1134">
        <v>1128</v>
      </c>
      <c r="B1134" s="8">
        <v>-1390.2861</v>
      </c>
      <c r="C1134">
        <v>-7.67</v>
      </c>
      <c r="D1134" s="7">
        <f t="shared" si="17"/>
        <v>-10.86161015625</v>
      </c>
    </row>
    <row r="1135" spans="1:4" x14ac:dyDescent="0.2">
      <c r="A1135">
        <v>1129</v>
      </c>
      <c r="B1135" s="8">
        <v>-1390.2608</v>
      </c>
      <c r="C1135">
        <v>-7.26</v>
      </c>
      <c r="D1135" s="7">
        <f t="shared" si="17"/>
        <v>-10.8614125</v>
      </c>
    </row>
    <row r="1136" spans="1:4" x14ac:dyDescent="0.2">
      <c r="A1136">
        <v>1130</v>
      </c>
      <c r="B1136" s="8">
        <v>-1390.2266</v>
      </c>
      <c r="C1136">
        <v>-6.81</v>
      </c>
      <c r="D1136" s="7">
        <f t="shared" si="17"/>
        <v>-10.8611453125</v>
      </c>
    </row>
    <row r="1137" spans="1:4" x14ac:dyDescent="0.2">
      <c r="A1137">
        <v>1131</v>
      </c>
      <c r="B1137" s="8">
        <v>-1390.1827000000001</v>
      </c>
      <c r="C1137">
        <v>-6.34</v>
      </c>
      <c r="D1137" s="7">
        <f t="shared" si="17"/>
        <v>-10.860802343750001</v>
      </c>
    </row>
    <row r="1138" spans="1:4" x14ac:dyDescent="0.2">
      <c r="A1138">
        <v>1132</v>
      </c>
      <c r="B1138" s="8">
        <v>-1390.1293000000001</v>
      </c>
      <c r="C1138">
        <v>-5.87</v>
      </c>
      <c r="D1138" s="7">
        <f t="shared" si="17"/>
        <v>-10.86038515625</v>
      </c>
    </row>
    <row r="1139" spans="1:4" x14ac:dyDescent="0.2">
      <c r="A1139">
        <v>1133</v>
      </c>
      <c r="B1139" s="8">
        <v>-1390.0662</v>
      </c>
      <c r="C1139">
        <v>-5.39</v>
      </c>
      <c r="D1139" s="7">
        <f t="shared" si="17"/>
        <v>-10.8598921875</v>
      </c>
    </row>
    <row r="1140" spans="1:4" x14ac:dyDescent="0.2">
      <c r="A1140">
        <v>1134</v>
      </c>
      <c r="B1140" s="8">
        <v>-1389.9938999999999</v>
      </c>
      <c r="C1140">
        <v>-4.92</v>
      </c>
      <c r="D1140" s="7">
        <f t="shared" si="17"/>
        <v>-10.85932734375</v>
      </c>
    </row>
    <row r="1141" spans="1:4" x14ac:dyDescent="0.2">
      <c r="A1141">
        <v>1135</v>
      </c>
      <c r="B1141" s="8">
        <v>-1389.9132</v>
      </c>
      <c r="C1141">
        <v>-4.43</v>
      </c>
      <c r="D1141" s="7">
        <f t="shared" si="17"/>
        <v>-10.858696875</v>
      </c>
    </row>
    <row r="1142" spans="1:4" x14ac:dyDescent="0.2">
      <c r="A1142">
        <v>1136</v>
      </c>
      <c r="B1142" s="8">
        <v>-1389.8244</v>
      </c>
      <c r="C1142">
        <v>-3.91</v>
      </c>
      <c r="D1142" s="7">
        <f t="shared" si="17"/>
        <v>-10.858003125</v>
      </c>
    </row>
    <row r="1143" spans="1:4" x14ac:dyDescent="0.2">
      <c r="A1143">
        <v>1137</v>
      </c>
      <c r="B1143" s="8">
        <v>-1389.7289000000001</v>
      </c>
      <c r="C1143">
        <v>-3.39</v>
      </c>
      <c r="D1143" s="7">
        <f t="shared" si="17"/>
        <v>-10.857257031250001</v>
      </c>
    </row>
    <row r="1144" spans="1:4" x14ac:dyDescent="0.2">
      <c r="A1144">
        <v>1138</v>
      </c>
      <c r="B1144" s="8">
        <v>-1389.6286</v>
      </c>
      <c r="C1144">
        <v>-2.89</v>
      </c>
      <c r="D1144" s="7">
        <f t="shared" si="17"/>
        <v>-10.8564734375</v>
      </c>
    </row>
    <row r="1145" spans="1:4" x14ac:dyDescent="0.2">
      <c r="A1145">
        <v>1139</v>
      </c>
      <c r="B1145" s="8">
        <v>-1389.5246999999999</v>
      </c>
      <c r="C1145">
        <v>-2.39</v>
      </c>
      <c r="D1145" s="7">
        <f t="shared" si="17"/>
        <v>-10.85566171875</v>
      </c>
    </row>
    <row r="1146" spans="1:4" x14ac:dyDescent="0.2">
      <c r="A1146">
        <v>1140</v>
      </c>
      <c r="B1146" s="8">
        <v>-1389.4188999999999</v>
      </c>
      <c r="C1146">
        <v>-1.93</v>
      </c>
      <c r="D1146" s="7">
        <f t="shared" si="17"/>
        <v>-10.854835156249999</v>
      </c>
    </row>
    <row r="1147" spans="1:4" x14ac:dyDescent="0.2">
      <c r="A1147">
        <v>1141</v>
      </c>
      <c r="B1147" s="8">
        <v>-1389.3135</v>
      </c>
      <c r="C1147">
        <v>-1.49</v>
      </c>
      <c r="D1147" s="7">
        <f t="shared" si="17"/>
        <v>-10.85401171875</v>
      </c>
    </row>
    <row r="1148" spans="1:4" x14ac:dyDescent="0.2">
      <c r="A1148">
        <v>1142</v>
      </c>
      <c r="B1148" s="8">
        <v>-1389.2101</v>
      </c>
      <c r="C1148">
        <v>-1.03</v>
      </c>
      <c r="D1148" s="7">
        <f t="shared" si="17"/>
        <v>-10.85320390625</v>
      </c>
    </row>
    <row r="1149" spans="1:4" x14ac:dyDescent="0.2">
      <c r="A1149">
        <v>1143</v>
      </c>
      <c r="B1149" s="8">
        <v>-1389.1101000000001</v>
      </c>
      <c r="C1149">
        <v>-0.61</v>
      </c>
      <c r="D1149" s="7">
        <f t="shared" si="17"/>
        <v>-10.852422656250001</v>
      </c>
    </row>
    <row r="1150" spans="1:4" x14ac:dyDescent="0.2">
      <c r="A1150">
        <v>1144</v>
      </c>
      <c r="B1150" s="8">
        <v>-1389.0155999999999</v>
      </c>
      <c r="C1150">
        <v>-0.19</v>
      </c>
      <c r="D1150" s="7">
        <f t="shared" si="17"/>
        <v>-10.851684375</v>
      </c>
    </row>
    <row r="1151" spans="1:4" x14ac:dyDescent="0.2">
      <c r="A1151">
        <v>1145</v>
      </c>
      <c r="B1151" s="8">
        <v>-1388.9285</v>
      </c>
      <c r="C1151">
        <v>0.2</v>
      </c>
      <c r="D1151" s="7">
        <f t="shared" si="17"/>
        <v>-10.85100390625</v>
      </c>
    </row>
    <row r="1152" spans="1:4" x14ac:dyDescent="0.2">
      <c r="A1152">
        <v>1146</v>
      </c>
      <c r="B1152" s="8">
        <v>-1388.8497</v>
      </c>
      <c r="C1152">
        <v>0.6</v>
      </c>
      <c r="D1152" s="7">
        <f t="shared" si="17"/>
        <v>-10.85038828125</v>
      </c>
    </row>
    <row r="1153" spans="1:4" x14ac:dyDescent="0.2">
      <c r="A1153">
        <v>1147</v>
      </c>
      <c r="B1153" s="8">
        <v>-1388.7808</v>
      </c>
      <c r="C1153">
        <v>1.01</v>
      </c>
      <c r="D1153" s="7">
        <f t="shared" si="17"/>
        <v>-10.84985</v>
      </c>
    </row>
    <row r="1154" spans="1:4" x14ac:dyDescent="0.2">
      <c r="A1154">
        <v>1148</v>
      </c>
      <c r="B1154" s="8">
        <v>-1388.7229</v>
      </c>
      <c r="C1154">
        <v>1.38</v>
      </c>
      <c r="D1154" s="7">
        <f t="shared" si="17"/>
        <v>-10.84939765625</v>
      </c>
    </row>
    <row r="1155" spans="1:4" x14ac:dyDescent="0.2">
      <c r="A1155">
        <v>1149</v>
      </c>
      <c r="B1155" s="8">
        <v>-1388.6767</v>
      </c>
      <c r="C1155">
        <v>1.74</v>
      </c>
      <c r="D1155" s="7">
        <f t="shared" si="17"/>
        <v>-10.84903671875</v>
      </c>
    </row>
    <row r="1156" spans="1:4" x14ac:dyDescent="0.2">
      <c r="A1156">
        <v>1150</v>
      </c>
      <c r="B1156" s="8">
        <v>-1388.6424</v>
      </c>
      <c r="C1156">
        <v>2.0699999999999998</v>
      </c>
      <c r="D1156" s="7">
        <f t="shared" si="17"/>
        <v>-10.84876875</v>
      </c>
    </row>
    <row r="1157" spans="1:4" x14ac:dyDescent="0.2">
      <c r="A1157">
        <v>1151</v>
      </c>
      <c r="B1157" s="8">
        <v>-1388.6207999999999</v>
      </c>
      <c r="C1157">
        <v>2.34</v>
      </c>
      <c r="D1157" s="7">
        <f t="shared" si="17"/>
        <v>-10.848599999999999</v>
      </c>
    </row>
    <row r="1158" spans="1:4" x14ac:dyDescent="0.2">
      <c r="A1158">
        <v>1152</v>
      </c>
      <c r="B1158" s="8">
        <v>-1388.6120000000001</v>
      </c>
      <c r="C1158">
        <v>2.57</v>
      </c>
      <c r="D1158" s="7">
        <f t="shared" si="17"/>
        <v>-10.848531250000001</v>
      </c>
    </row>
    <row r="1159" spans="1:4" x14ac:dyDescent="0.2">
      <c r="A1159">
        <v>1153</v>
      </c>
      <c r="B1159" s="8">
        <v>-1388.6165000000001</v>
      </c>
      <c r="C1159">
        <v>2.79</v>
      </c>
      <c r="D1159" s="7">
        <f t="shared" si="17"/>
        <v>-10.848566406250001</v>
      </c>
    </row>
    <row r="1160" spans="1:4" x14ac:dyDescent="0.2">
      <c r="A1160">
        <v>1154</v>
      </c>
      <c r="B1160" s="8">
        <v>-1388.6334999999999</v>
      </c>
      <c r="C1160">
        <v>3.05</v>
      </c>
      <c r="D1160" s="7">
        <f t="shared" ref="D1160:D1223" si="18">B1160/128</f>
        <v>-10.848699218749999</v>
      </c>
    </row>
    <row r="1161" spans="1:4" x14ac:dyDescent="0.2">
      <c r="A1161">
        <v>1155</v>
      </c>
      <c r="B1161" s="8">
        <v>-1388.6631</v>
      </c>
      <c r="C1161">
        <v>3.31</v>
      </c>
      <c r="D1161" s="7">
        <f t="shared" si="18"/>
        <v>-10.84893046875</v>
      </c>
    </row>
    <row r="1162" spans="1:4" x14ac:dyDescent="0.2">
      <c r="A1162">
        <v>1156</v>
      </c>
      <c r="B1162" s="8">
        <v>-1388.7040999999999</v>
      </c>
      <c r="C1162">
        <v>3.55</v>
      </c>
      <c r="D1162" s="7">
        <f t="shared" si="18"/>
        <v>-10.849250781249999</v>
      </c>
    </row>
    <row r="1163" spans="1:4" x14ac:dyDescent="0.2">
      <c r="A1163">
        <v>1157</v>
      </c>
      <c r="B1163" s="8">
        <v>-1388.7554</v>
      </c>
      <c r="C1163">
        <v>3.77</v>
      </c>
      <c r="D1163" s="7">
        <f t="shared" si="18"/>
        <v>-10.8496515625</v>
      </c>
    </row>
    <row r="1164" spans="1:4" x14ac:dyDescent="0.2">
      <c r="A1164">
        <v>1158</v>
      </c>
      <c r="B1164" s="8">
        <v>-1388.8159000000001</v>
      </c>
      <c r="C1164">
        <v>3.93</v>
      </c>
      <c r="D1164" s="7">
        <f t="shared" si="18"/>
        <v>-10.85012421875</v>
      </c>
    </row>
    <row r="1165" spans="1:4" x14ac:dyDescent="0.2">
      <c r="A1165">
        <v>1159</v>
      </c>
      <c r="B1165" s="8">
        <v>-1388.8842999999999</v>
      </c>
      <c r="C1165">
        <v>4.07</v>
      </c>
      <c r="D1165" s="7">
        <f t="shared" si="18"/>
        <v>-10.85065859375</v>
      </c>
    </row>
    <row r="1166" spans="1:4" x14ac:dyDescent="0.2">
      <c r="A1166">
        <v>1160</v>
      </c>
      <c r="B1166" s="8">
        <v>-1388.9591</v>
      </c>
      <c r="C1166">
        <v>4.2</v>
      </c>
      <c r="D1166" s="7">
        <f t="shared" si="18"/>
        <v>-10.85124296875</v>
      </c>
    </row>
    <row r="1167" spans="1:4" x14ac:dyDescent="0.2">
      <c r="A1167">
        <v>1161</v>
      </c>
      <c r="B1167" s="8">
        <v>-1389.038</v>
      </c>
      <c r="C1167">
        <v>4.3600000000000003</v>
      </c>
      <c r="D1167" s="7">
        <f t="shared" si="18"/>
        <v>-10.851859375</v>
      </c>
    </row>
    <row r="1168" spans="1:4" x14ac:dyDescent="0.2">
      <c r="A1168">
        <v>1162</v>
      </c>
      <c r="B1168" s="8">
        <v>-1389.1197999999999</v>
      </c>
      <c r="C1168">
        <v>4.55</v>
      </c>
      <c r="D1168" s="7">
        <f t="shared" si="18"/>
        <v>-10.8524984375</v>
      </c>
    </row>
    <row r="1169" spans="1:4" x14ac:dyDescent="0.2">
      <c r="A1169">
        <v>1163</v>
      </c>
      <c r="B1169" s="8">
        <v>-1389.2019</v>
      </c>
      <c r="C1169">
        <v>4.72</v>
      </c>
      <c r="D1169" s="7">
        <f t="shared" si="18"/>
        <v>-10.85313984375</v>
      </c>
    </row>
    <row r="1170" spans="1:4" x14ac:dyDescent="0.2">
      <c r="A1170">
        <v>1164</v>
      </c>
      <c r="B1170" s="8">
        <v>-1389.2828999999999</v>
      </c>
      <c r="C1170">
        <v>4.87</v>
      </c>
      <c r="D1170" s="7">
        <f t="shared" si="18"/>
        <v>-10.853772656249999</v>
      </c>
    </row>
    <row r="1171" spans="1:4" x14ac:dyDescent="0.2">
      <c r="A1171">
        <v>1165</v>
      </c>
      <c r="B1171" s="8">
        <v>-1389.3611000000001</v>
      </c>
      <c r="C1171">
        <v>4.99</v>
      </c>
      <c r="D1171" s="7">
        <f t="shared" si="18"/>
        <v>-10.854383593750001</v>
      </c>
    </row>
    <row r="1172" spans="1:4" x14ac:dyDescent="0.2">
      <c r="A1172">
        <v>1166</v>
      </c>
      <c r="B1172" s="8">
        <v>-1389.4355</v>
      </c>
      <c r="C1172">
        <v>5.0999999999999996</v>
      </c>
      <c r="D1172" s="7">
        <f t="shared" si="18"/>
        <v>-10.85496484375</v>
      </c>
    </row>
    <row r="1173" spans="1:4" x14ac:dyDescent="0.2">
      <c r="A1173">
        <v>1167</v>
      </c>
      <c r="B1173" s="8">
        <v>-1389.5039999999999</v>
      </c>
      <c r="C1173">
        <v>5.19</v>
      </c>
      <c r="D1173" s="7">
        <f t="shared" si="18"/>
        <v>-10.855499999999999</v>
      </c>
    </row>
    <row r="1174" spans="1:4" x14ac:dyDescent="0.2">
      <c r="A1174">
        <v>1168</v>
      </c>
      <c r="B1174" s="8">
        <v>-1389.5664999999999</v>
      </c>
      <c r="C1174">
        <v>5.33</v>
      </c>
      <c r="D1174" s="7">
        <f t="shared" si="18"/>
        <v>-10.855988281249999</v>
      </c>
    </row>
    <row r="1175" spans="1:4" x14ac:dyDescent="0.2">
      <c r="A1175">
        <v>1169</v>
      </c>
      <c r="B1175" s="8">
        <v>-1389.6217999999999</v>
      </c>
      <c r="C1175">
        <v>5.43</v>
      </c>
      <c r="D1175" s="7">
        <f t="shared" si="18"/>
        <v>-10.856420312499999</v>
      </c>
    </row>
    <row r="1176" spans="1:4" x14ac:dyDescent="0.2">
      <c r="A1176">
        <v>1170</v>
      </c>
      <c r="B1176" s="8">
        <v>-1389.6704999999999</v>
      </c>
      <c r="C1176">
        <v>5.56</v>
      </c>
      <c r="D1176" s="7">
        <f t="shared" si="18"/>
        <v>-10.85680078125</v>
      </c>
    </row>
    <row r="1177" spans="1:4" x14ac:dyDescent="0.2">
      <c r="A1177">
        <v>1171</v>
      </c>
      <c r="B1177" s="8">
        <v>-1389.713</v>
      </c>
      <c r="C1177">
        <v>5.66</v>
      </c>
      <c r="D1177" s="7">
        <f t="shared" si="18"/>
        <v>-10.8571328125</v>
      </c>
    </row>
    <row r="1178" spans="1:4" x14ac:dyDescent="0.2">
      <c r="A1178">
        <v>1172</v>
      </c>
      <c r="B1178" s="8">
        <v>-1389.7502999999999</v>
      </c>
      <c r="C1178">
        <v>5.74</v>
      </c>
      <c r="D1178" s="7">
        <f t="shared" si="18"/>
        <v>-10.857424218749999</v>
      </c>
    </row>
    <row r="1179" spans="1:4" x14ac:dyDescent="0.2">
      <c r="A1179">
        <v>1173</v>
      </c>
      <c r="B1179" s="8">
        <v>-1389.7840000000001</v>
      </c>
      <c r="C1179">
        <v>5.8</v>
      </c>
      <c r="D1179" s="7">
        <f t="shared" si="18"/>
        <v>-10.857687500000001</v>
      </c>
    </row>
    <row r="1180" spans="1:4" x14ac:dyDescent="0.2">
      <c r="A1180">
        <v>1174</v>
      </c>
      <c r="B1180" s="8">
        <v>-1389.8159000000001</v>
      </c>
      <c r="C1180">
        <v>5.81</v>
      </c>
      <c r="D1180" s="7">
        <f t="shared" si="18"/>
        <v>-10.85793671875</v>
      </c>
    </row>
    <row r="1181" spans="1:4" x14ac:dyDescent="0.2">
      <c r="A1181">
        <v>1175</v>
      </c>
      <c r="B1181" s="8">
        <v>-1389.847</v>
      </c>
      <c r="C1181">
        <v>5.77</v>
      </c>
      <c r="D1181" s="7">
        <f t="shared" si="18"/>
        <v>-10.8581796875</v>
      </c>
    </row>
    <row r="1182" spans="1:4" x14ac:dyDescent="0.2">
      <c r="A1182">
        <v>1176</v>
      </c>
      <c r="B1182" s="8">
        <v>-1389.8797</v>
      </c>
      <c r="C1182">
        <v>5.64</v>
      </c>
      <c r="D1182" s="7">
        <f t="shared" si="18"/>
        <v>-10.85843515625</v>
      </c>
    </row>
    <row r="1183" spans="1:4" x14ac:dyDescent="0.2">
      <c r="A1183">
        <v>1177</v>
      </c>
      <c r="B1183" s="8">
        <v>-1389.9163000000001</v>
      </c>
      <c r="C1183">
        <v>5.38</v>
      </c>
      <c r="D1183" s="7">
        <f t="shared" si="18"/>
        <v>-10.858721093750001</v>
      </c>
    </row>
    <row r="1184" spans="1:4" x14ac:dyDescent="0.2">
      <c r="A1184">
        <v>1178</v>
      </c>
      <c r="B1184" s="8">
        <v>-1389.9581000000001</v>
      </c>
      <c r="C1184">
        <v>5</v>
      </c>
      <c r="D1184" s="7">
        <f t="shared" si="18"/>
        <v>-10.85904765625</v>
      </c>
    </row>
    <row r="1185" spans="1:4" x14ac:dyDescent="0.2">
      <c r="A1185">
        <v>1179</v>
      </c>
      <c r="B1185" s="8">
        <v>-1390.0069000000001</v>
      </c>
      <c r="C1185">
        <v>4.53</v>
      </c>
      <c r="D1185" s="7">
        <f t="shared" si="18"/>
        <v>-10.859428906250001</v>
      </c>
    </row>
    <row r="1186" spans="1:4" x14ac:dyDescent="0.2">
      <c r="A1186">
        <v>1180</v>
      </c>
      <c r="B1186" s="8">
        <v>-1390.0637999999999</v>
      </c>
      <c r="C1186">
        <v>4.0199999999999996</v>
      </c>
      <c r="D1186" s="7">
        <f t="shared" si="18"/>
        <v>-10.859873437499999</v>
      </c>
    </row>
    <row r="1187" spans="1:4" x14ac:dyDescent="0.2">
      <c r="A1187">
        <v>1181</v>
      </c>
      <c r="B1187" s="8">
        <v>-1390.1291000000001</v>
      </c>
      <c r="C1187">
        <v>3.53</v>
      </c>
      <c r="D1187" s="7">
        <f t="shared" si="18"/>
        <v>-10.860383593750001</v>
      </c>
    </row>
    <row r="1188" spans="1:4" x14ac:dyDescent="0.2">
      <c r="A1188">
        <v>1182</v>
      </c>
      <c r="B1188" s="8">
        <v>-1390.2026000000001</v>
      </c>
      <c r="C1188">
        <v>3.02</v>
      </c>
      <c r="D1188" s="7">
        <f t="shared" si="18"/>
        <v>-10.860957812500001</v>
      </c>
    </row>
    <row r="1189" spans="1:4" x14ac:dyDescent="0.2">
      <c r="A1189">
        <v>1183</v>
      </c>
      <c r="B1189" s="8">
        <v>-1390.2843</v>
      </c>
      <c r="C1189">
        <v>3.55</v>
      </c>
      <c r="D1189" s="7">
        <f t="shared" si="18"/>
        <v>-10.86159609375</v>
      </c>
    </row>
    <row r="1190" spans="1:4" x14ac:dyDescent="0.2">
      <c r="A1190">
        <v>1184</v>
      </c>
      <c r="B1190" s="8">
        <v>-1390.3733999999999</v>
      </c>
      <c r="C1190">
        <v>3</v>
      </c>
      <c r="D1190" s="7">
        <f t="shared" si="18"/>
        <v>-10.8622921875</v>
      </c>
    </row>
    <row r="1191" spans="1:4" x14ac:dyDescent="0.2">
      <c r="A1191">
        <v>1185</v>
      </c>
      <c r="B1191" s="8">
        <v>-1390.4691</v>
      </c>
      <c r="C1191">
        <v>2.63</v>
      </c>
      <c r="D1191" s="7">
        <f t="shared" si="18"/>
        <v>-10.86303984375</v>
      </c>
    </row>
    <row r="1192" spans="1:4" x14ac:dyDescent="0.2">
      <c r="A1192">
        <v>1186</v>
      </c>
      <c r="B1192" s="8">
        <v>-1390.5693000000001</v>
      </c>
      <c r="C1192">
        <v>2.09</v>
      </c>
      <c r="D1192" s="7">
        <f t="shared" si="18"/>
        <v>-10.863822656250001</v>
      </c>
    </row>
    <row r="1193" spans="1:4" x14ac:dyDescent="0.2">
      <c r="A1193">
        <v>1187</v>
      </c>
      <c r="B1193" s="8">
        <v>-1390.673</v>
      </c>
      <c r="C1193">
        <v>1.7</v>
      </c>
      <c r="D1193" s="7">
        <f t="shared" si="18"/>
        <v>-10.8646328125</v>
      </c>
    </row>
    <row r="1194" spans="1:4" x14ac:dyDescent="0.2">
      <c r="A1194">
        <v>1188</v>
      </c>
      <c r="B1194" s="8">
        <v>-1390.7789</v>
      </c>
      <c r="C1194">
        <v>1.23</v>
      </c>
      <c r="D1194" s="7">
        <f t="shared" si="18"/>
        <v>-10.86546015625</v>
      </c>
    </row>
    <row r="1195" spans="1:4" x14ac:dyDescent="0.2">
      <c r="A1195">
        <v>1189</v>
      </c>
      <c r="B1195" s="8">
        <v>-1390.885</v>
      </c>
      <c r="C1195">
        <v>0.84</v>
      </c>
      <c r="D1195" s="7">
        <f t="shared" si="18"/>
        <v>-10.8662890625</v>
      </c>
    </row>
    <row r="1196" spans="1:4" x14ac:dyDescent="0.2">
      <c r="A1196">
        <v>1190</v>
      </c>
      <c r="B1196" s="8">
        <v>-1390.9892</v>
      </c>
      <c r="C1196">
        <v>0.45</v>
      </c>
      <c r="D1196" s="7">
        <f t="shared" si="18"/>
        <v>-10.867103125</v>
      </c>
    </row>
    <row r="1197" spans="1:4" x14ac:dyDescent="0.2">
      <c r="A1197">
        <v>1191</v>
      </c>
      <c r="B1197" s="8">
        <v>-1391.0898999999999</v>
      </c>
      <c r="C1197">
        <v>0.06</v>
      </c>
      <c r="D1197" s="7">
        <f t="shared" si="18"/>
        <v>-10.86788984375</v>
      </c>
    </row>
    <row r="1198" spans="1:4" x14ac:dyDescent="0.2">
      <c r="A1198">
        <v>1192</v>
      </c>
      <c r="B1198" s="8">
        <v>-1391.1853000000001</v>
      </c>
      <c r="C1198">
        <v>-0.35</v>
      </c>
      <c r="D1198" s="7">
        <f t="shared" si="18"/>
        <v>-10.868635156250001</v>
      </c>
    </row>
    <row r="1199" spans="1:4" x14ac:dyDescent="0.2">
      <c r="A1199">
        <v>1193</v>
      </c>
      <c r="B1199" s="8">
        <v>-1391.2734</v>
      </c>
      <c r="C1199">
        <v>-0.74</v>
      </c>
      <c r="D1199" s="7">
        <f t="shared" si="18"/>
        <v>-10.8693234375</v>
      </c>
    </row>
    <row r="1200" spans="1:4" x14ac:dyDescent="0.2">
      <c r="A1200">
        <v>1194</v>
      </c>
      <c r="B1200" s="8">
        <v>-1391.3530000000001</v>
      </c>
      <c r="C1200">
        <v>-1.1100000000000001</v>
      </c>
      <c r="D1200" s="7">
        <f t="shared" si="18"/>
        <v>-10.869945312500001</v>
      </c>
    </row>
    <row r="1201" spans="1:4" x14ac:dyDescent="0.2">
      <c r="A1201">
        <v>1195</v>
      </c>
      <c r="B1201" s="8">
        <v>-1391.4235000000001</v>
      </c>
      <c r="C1201">
        <v>-1.42</v>
      </c>
      <c r="D1201" s="7">
        <f t="shared" si="18"/>
        <v>-10.870496093750001</v>
      </c>
    </row>
    <row r="1202" spans="1:4" x14ac:dyDescent="0.2">
      <c r="A1202">
        <v>1196</v>
      </c>
      <c r="B1202" s="8">
        <v>-1391.4835</v>
      </c>
      <c r="C1202">
        <v>-1.68</v>
      </c>
      <c r="D1202" s="7">
        <f t="shared" si="18"/>
        <v>-10.87096484375</v>
      </c>
    </row>
    <row r="1203" spans="1:4" x14ac:dyDescent="0.2">
      <c r="A1203">
        <v>1197</v>
      </c>
      <c r="B1203" s="8">
        <v>-1391.5315000000001</v>
      </c>
      <c r="C1203">
        <v>-1.91</v>
      </c>
      <c r="D1203" s="7">
        <f t="shared" si="18"/>
        <v>-10.87133984375</v>
      </c>
    </row>
    <row r="1204" spans="1:4" x14ac:dyDescent="0.2">
      <c r="A1204">
        <v>1198</v>
      </c>
      <c r="B1204" s="8">
        <v>-1391.5672999999999</v>
      </c>
      <c r="C1204">
        <v>-2.11</v>
      </c>
      <c r="D1204" s="7">
        <f t="shared" si="18"/>
        <v>-10.871619531249999</v>
      </c>
    </row>
    <row r="1205" spans="1:4" x14ac:dyDescent="0.2">
      <c r="A1205">
        <v>1199</v>
      </c>
      <c r="B1205" s="8">
        <v>-1391.5904</v>
      </c>
      <c r="C1205">
        <v>-2.29</v>
      </c>
      <c r="D1205" s="7">
        <f t="shared" si="18"/>
        <v>-10.8718</v>
      </c>
    </row>
    <row r="1206" spans="1:4" x14ac:dyDescent="0.2">
      <c r="A1206">
        <v>1200</v>
      </c>
      <c r="B1206" s="8">
        <v>-1391.6001000000001</v>
      </c>
      <c r="C1206">
        <v>-2.44</v>
      </c>
      <c r="D1206" s="7">
        <f t="shared" si="18"/>
        <v>-10.871875781250001</v>
      </c>
    </row>
    <row r="1207" spans="1:4" x14ac:dyDescent="0.2">
      <c r="A1207">
        <v>1201</v>
      </c>
      <c r="B1207" s="8">
        <v>-1391.596</v>
      </c>
      <c r="C1207">
        <v>-2.5299999999999998</v>
      </c>
      <c r="D1207" s="7">
        <f t="shared" si="18"/>
        <v>-10.87184375</v>
      </c>
    </row>
    <row r="1208" spans="1:4" x14ac:dyDescent="0.2">
      <c r="A1208">
        <v>1202</v>
      </c>
      <c r="B1208" s="8">
        <v>-1391.5786000000001</v>
      </c>
      <c r="C1208">
        <v>-2.6</v>
      </c>
      <c r="D1208" s="7">
        <f t="shared" si="18"/>
        <v>-10.8717078125</v>
      </c>
    </row>
    <row r="1209" spans="1:4" x14ac:dyDescent="0.2">
      <c r="A1209">
        <v>1203</v>
      </c>
      <c r="B1209" s="8">
        <v>-1391.5474999999999</v>
      </c>
      <c r="C1209">
        <v>-2.62</v>
      </c>
      <c r="D1209" s="7">
        <f t="shared" si="18"/>
        <v>-10.871464843749999</v>
      </c>
    </row>
    <row r="1210" spans="1:4" x14ac:dyDescent="0.2">
      <c r="A1210">
        <v>1204</v>
      </c>
      <c r="B1210" s="8">
        <v>-1391.5035</v>
      </c>
      <c r="C1210">
        <v>-2.59</v>
      </c>
      <c r="D1210" s="7">
        <f t="shared" si="18"/>
        <v>-10.87112109375</v>
      </c>
    </row>
    <row r="1211" spans="1:4" x14ac:dyDescent="0.2">
      <c r="A1211">
        <v>1205</v>
      </c>
      <c r="B1211" s="8">
        <v>-1391.4465</v>
      </c>
      <c r="C1211">
        <v>-2.54</v>
      </c>
      <c r="D1211" s="7">
        <f t="shared" si="18"/>
        <v>-10.87067578125</v>
      </c>
    </row>
    <row r="1212" spans="1:4" x14ac:dyDescent="0.2">
      <c r="A1212">
        <v>1206</v>
      </c>
      <c r="B1212" s="8">
        <v>-1391.3779</v>
      </c>
      <c r="C1212">
        <v>-2.4500000000000002</v>
      </c>
      <c r="D1212" s="7">
        <f t="shared" si="18"/>
        <v>-10.87013984375</v>
      </c>
    </row>
    <row r="1213" spans="1:4" x14ac:dyDescent="0.2">
      <c r="A1213">
        <v>1207</v>
      </c>
      <c r="B1213" s="8">
        <v>-1391.2991</v>
      </c>
      <c r="C1213">
        <v>-2.34</v>
      </c>
      <c r="D1213" s="7">
        <f t="shared" si="18"/>
        <v>-10.86952421875</v>
      </c>
    </row>
    <row r="1214" spans="1:4" x14ac:dyDescent="0.2">
      <c r="A1214">
        <v>1208</v>
      </c>
      <c r="B1214" s="8">
        <v>-1391.2121</v>
      </c>
      <c r="C1214">
        <v>-2.21</v>
      </c>
      <c r="D1214" s="7">
        <f t="shared" si="18"/>
        <v>-10.86884453125</v>
      </c>
    </row>
    <row r="1215" spans="1:4" x14ac:dyDescent="0.2">
      <c r="A1215">
        <v>1209</v>
      </c>
      <c r="B1215" s="8">
        <v>-1391.1178</v>
      </c>
      <c r="C1215">
        <v>-2.06</v>
      </c>
      <c r="D1215" s="7">
        <f t="shared" si="18"/>
        <v>-10.8681078125</v>
      </c>
    </row>
    <row r="1216" spans="1:4" x14ac:dyDescent="0.2">
      <c r="A1216">
        <v>1210</v>
      </c>
      <c r="B1216" s="8">
        <v>-1391.019</v>
      </c>
      <c r="C1216">
        <v>-1.92</v>
      </c>
      <c r="D1216" s="7">
        <f t="shared" si="18"/>
        <v>-10.8673359375</v>
      </c>
    </row>
    <row r="1217" spans="1:4" x14ac:dyDescent="0.2">
      <c r="A1217">
        <v>1211</v>
      </c>
      <c r="B1217" s="8">
        <v>-1390.9183</v>
      </c>
      <c r="C1217">
        <v>-1.77</v>
      </c>
      <c r="D1217" s="7">
        <f t="shared" si="18"/>
        <v>-10.86654921875</v>
      </c>
    </row>
    <row r="1218" spans="1:4" x14ac:dyDescent="0.2">
      <c r="A1218">
        <v>1212</v>
      </c>
      <c r="B1218" s="8">
        <v>-1390.8178</v>
      </c>
      <c r="C1218">
        <v>-1.62</v>
      </c>
      <c r="D1218" s="7">
        <f t="shared" si="18"/>
        <v>-10.8657640625</v>
      </c>
    </row>
    <row r="1219" spans="1:4" x14ac:dyDescent="0.2">
      <c r="A1219">
        <v>1213</v>
      </c>
      <c r="B1219" s="8">
        <v>-1390.7199000000001</v>
      </c>
      <c r="C1219">
        <v>-1.45</v>
      </c>
      <c r="D1219" s="7">
        <f t="shared" si="18"/>
        <v>-10.86499921875</v>
      </c>
    </row>
    <row r="1220" spans="1:4" x14ac:dyDescent="0.2">
      <c r="A1220">
        <v>1214</v>
      </c>
      <c r="B1220" s="8">
        <v>-1390.6265000000001</v>
      </c>
      <c r="C1220">
        <v>-1.3</v>
      </c>
      <c r="D1220" s="7">
        <f t="shared" si="18"/>
        <v>-10.864269531250001</v>
      </c>
    </row>
    <row r="1221" spans="1:4" x14ac:dyDescent="0.2">
      <c r="A1221">
        <v>1215</v>
      </c>
      <c r="B1221" s="8">
        <v>-1390.5391999999999</v>
      </c>
      <c r="C1221">
        <v>-1.17</v>
      </c>
      <c r="D1221" s="7">
        <f t="shared" si="18"/>
        <v>-10.8635875</v>
      </c>
    </row>
    <row r="1222" spans="1:4" x14ac:dyDescent="0.2">
      <c r="A1222">
        <v>1216</v>
      </c>
      <c r="B1222" s="8">
        <v>-1390.4591</v>
      </c>
      <c r="C1222">
        <v>-1.06</v>
      </c>
      <c r="D1222" s="7">
        <f t="shared" si="18"/>
        <v>-10.86296171875</v>
      </c>
    </row>
    <row r="1223" spans="1:4" x14ac:dyDescent="0.2">
      <c r="A1223">
        <v>1217</v>
      </c>
      <c r="B1223" s="8">
        <v>-1390.3882000000001</v>
      </c>
      <c r="C1223">
        <v>-0.94</v>
      </c>
      <c r="D1223" s="7">
        <f t="shared" si="18"/>
        <v>-10.862407812500001</v>
      </c>
    </row>
    <row r="1224" spans="1:4" x14ac:dyDescent="0.2">
      <c r="A1224">
        <v>1218</v>
      </c>
      <c r="B1224" s="8">
        <v>-1390.3264999999999</v>
      </c>
      <c r="C1224">
        <v>-0.84</v>
      </c>
      <c r="D1224" s="7">
        <f t="shared" ref="D1224:D1287" si="19">B1224/128</f>
        <v>-10.861925781249999</v>
      </c>
    </row>
    <row r="1225" spans="1:4" x14ac:dyDescent="0.2">
      <c r="A1225">
        <v>1219</v>
      </c>
      <c r="B1225" s="8">
        <v>-1390.2737</v>
      </c>
      <c r="C1225">
        <v>-0.78</v>
      </c>
      <c r="D1225" s="7">
        <f t="shared" si="19"/>
        <v>-10.86151328125</v>
      </c>
    </row>
    <row r="1226" spans="1:4" x14ac:dyDescent="0.2">
      <c r="A1226">
        <v>1220</v>
      </c>
      <c r="B1226" s="8">
        <v>-1390.229</v>
      </c>
      <c r="C1226">
        <v>-0.68</v>
      </c>
      <c r="D1226" s="7">
        <f t="shared" si="19"/>
        <v>-10.8611640625</v>
      </c>
    </row>
    <row r="1227" spans="1:4" x14ac:dyDescent="0.2">
      <c r="A1227">
        <v>1221</v>
      </c>
      <c r="B1227" s="8">
        <v>-1390.1921</v>
      </c>
      <c r="C1227">
        <v>-0.63</v>
      </c>
      <c r="D1227" s="7">
        <f t="shared" si="19"/>
        <v>-10.86087578125</v>
      </c>
    </row>
    <row r="1228" spans="1:4" x14ac:dyDescent="0.2">
      <c r="A1228">
        <v>1222</v>
      </c>
      <c r="B1228" s="8">
        <v>-1390.1617000000001</v>
      </c>
      <c r="C1228">
        <v>-0.59</v>
      </c>
      <c r="D1228" s="7">
        <f t="shared" si="19"/>
        <v>-10.860638281250001</v>
      </c>
    </row>
    <row r="1229" spans="1:4" x14ac:dyDescent="0.2">
      <c r="A1229">
        <v>1223</v>
      </c>
      <c r="B1229" s="8">
        <v>-1390.1375</v>
      </c>
      <c r="C1229">
        <v>-0.56000000000000005</v>
      </c>
      <c r="D1229" s="7">
        <f t="shared" si="19"/>
        <v>-10.86044921875</v>
      </c>
    </row>
    <row r="1230" spans="1:4" x14ac:dyDescent="0.2">
      <c r="A1230">
        <v>1224</v>
      </c>
      <c r="B1230" s="8">
        <v>-1390.1188</v>
      </c>
      <c r="C1230">
        <v>-0.53</v>
      </c>
      <c r="D1230" s="7">
        <f t="shared" si="19"/>
        <v>-10.860303125</v>
      </c>
    </row>
    <row r="1231" spans="1:4" x14ac:dyDescent="0.2">
      <c r="A1231">
        <v>1225</v>
      </c>
      <c r="B1231" s="8">
        <v>-1390.1042</v>
      </c>
      <c r="C1231">
        <v>-0.49</v>
      </c>
      <c r="D1231" s="7">
        <f t="shared" si="19"/>
        <v>-10.8601890625</v>
      </c>
    </row>
    <row r="1232" spans="1:4" x14ac:dyDescent="0.2">
      <c r="A1232">
        <v>1226</v>
      </c>
      <c r="B1232" s="8">
        <v>-1390.0926999999999</v>
      </c>
      <c r="C1232">
        <v>-0.44</v>
      </c>
      <c r="D1232" s="7">
        <f t="shared" si="19"/>
        <v>-10.860099218749999</v>
      </c>
    </row>
    <row r="1233" spans="1:4" x14ac:dyDescent="0.2">
      <c r="A1233">
        <v>1227</v>
      </c>
      <c r="B1233" s="8">
        <v>-1390.0843</v>
      </c>
      <c r="C1233">
        <v>-0.38</v>
      </c>
      <c r="D1233" s="7">
        <f t="shared" si="19"/>
        <v>-10.86003359375</v>
      </c>
    </row>
    <row r="1234" spans="1:4" x14ac:dyDescent="0.2">
      <c r="A1234">
        <v>1228</v>
      </c>
      <c r="B1234" s="8">
        <v>-1390.079</v>
      </c>
      <c r="C1234">
        <v>-0.31</v>
      </c>
      <c r="D1234" s="7">
        <f t="shared" si="19"/>
        <v>-10.8599921875</v>
      </c>
    </row>
    <row r="1235" spans="1:4" x14ac:dyDescent="0.2">
      <c r="A1235">
        <v>1229</v>
      </c>
      <c r="B1235" s="8">
        <v>-1390.0755999999999</v>
      </c>
      <c r="C1235">
        <v>-0.26</v>
      </c>
      <c r="D1235" s="7">
        <f t="shared" si="19"/>
        <v>-10.859965624999999</v>
      </c>
    </row>
    <row r="1236" spans="1:4" x14ac:dyDescent="0.2">
      <c r="A1236">
        <v>1230</v>
      </c>
      <c r="B1236" s="8">
        <v>-1390.0742</v>
      </c>
      <c r="C1236">
        <v>-0.17</v>
      </c>
      <c r="D1236" s="7">
        <f t="shared" si="19"/>
        <v>-10.8599546875</v>
      </c>
    </row>
    <row r="1237" spans="1:4" x14ac:dyDescent="0.2">
      <c r="A1237">
        <v>1231</v>
      </c>
      <c r="B1237" s="8">
        <v>-1390.0751</v>
      </c>
      <c r="C1237">
        <v>-0.12</v>
      </c>
      <c r="D1237" s="7">
        <f t="shared" si="19"/>
        <v>-10.85996171875</v>
      </c>
    </row>
    <row r="1238" spans="1:4" x14ac:dyDescent="0.2">
      <c r="A1238">
        <v>1232</v>
      </c>
      <c r="B1238" s="8">
        <v>-1390.079</v>
      </c>
      <c r="C1238">
        <v>-0.05</v>
      </c>
      <c r="D1238" s="7">
        <f t="shared" si="19"/>
        <v>-10.8599921875</v>
      </c>
    </row>
    <row r="1239" spans="1:4" x14ac:dyDescent="0.2">
      <c r="A1239">
        <v>1233</v>
      </c>
      <c r="B1239" s="8">
        <v>-1390.0856000000001</v>
      </c>
      <c r="C1239">
        <v>0.04</v>
      </c>
      <c r="D1239" s="7">
        <f t="shared" si="19"/>
        <v>-10.860043750000001</v>
      </c>
    </row>
    <row r="1240" spans="1:4" x14ac:dyDescent="0.2">
      <c r="A1240">
        <v>1234</v>
      </c>
      <c r="B1240" s="8">
        <v>-1390.0961</v>
      </c>
      <c r="C1240">
        <v>0.19</v>
      </c>
      <c r="D1240" s="7">
        <f t="shared" si="19"/>
        <v>-10.86012578125</v>
      </c>
    </row>
    <row r="1241" spans="1:4" x14ac:dyDescent="0.2">
      <c r="A1241">
        <v>1235</v>
      </c>
      <c r="B1241" s="8">
        <v>-1390.1107</v>
      </c>
      <c r="C1241">
        <v>0.38</v>
      </c>
      <c r="D1241" s="7">
        <f t="shared" si="19"/>
        <v>-10.86023984375</v>
      </c>
    </row>
    <row r="1242" spans="1:4" x14ac:dyDescent="0.2">
      <c r="A1242">
        <v>1236</v>
      </c>
      <c r="B1242" s="8">
        <v>-1390.1295</v>
      </c>
      <c r="C1242">
        <v>0.53</v>
      </c>
      <c r="D1242" s="7">
        <f t="shared" si="19"/>
        <v>-10.86038671875</v>
      </c>
    </row>
    <row r="1243" spans="1:4" x14ac:dyDescent="0.2">
      <c r="A1243">
        <v>1237</v>
      </c>
      <c r="B1243" s="8">
        <v>-1390.1533999999999</v>
      </c>
      <c r="C1243">
        <v>0.67</v>
      </c>
      <c r="D1243" s="7">
        <f t="shared" si="19"/>
        <v>-10.860573437499999</v>
      </c>
    </row>
    <row r="1244" spans="1:4" x14ac:dyDescent="0.2">
      <c r="A1244">
        <v>1238</v>
      </c>
      <c r="B1244" s="8">
        <v>-1390.1826000000001</v>
      </c>
      <c r="C1244">
        <v>0.81</v>
      </c>
      <c r="D1244" s="7">
        <f t="shared" si="19"/>
        <v>-10.860801562500001</v>
      </c>
    </row>
    <row r="1245" spans="1:4" x14ac:dyDescent="0.2">
      <c r="A1245">
        <v>1239</v>
      </c>
      <c r="B1245" s="8">
        <v>-1390.2162000000001</v>
      </c>
      <c r="C1245">
        <v>0.95</v>
      </c>
      <c r="D1245" s="7">
        <f t="shared" si="19"/>
        <v>-10.861064062500001</v>
      </c>
    </row>
    <row r="1246" spans="1:4" x14ac:dyDescent="0.2">
      <c r="A1246">
        <v>1240</v>
      </c>
      <c r="B1246" s="8">
        <v>-1390.2550000000001</v>
      </c>
      <c r="C1246">
        <v>1.1100000000000001</v>
      </c>
      <c r="D1246" s="7">
        <f t="shared" si="19"/>
        <v>-10.861367187500001</v>
      </c>
    </row>
    <row r="1247" spans="1:4" x14ac:dyDescent="0.2">
      <c r="A1247">
        <v>1241</v>
      </c>
      <c r="B1247" s="8">
        <v>-1390.2987000000001</v>
      </c>
      <c r="C1247">
        <v>1.27</v>
      </c>
      <c r="D1247" s="7">
        <f t="shared" si="19"/>
        <v>-10.86170859375</v>
      </c>
    </row>
    <row r="1248" spans="1:4" x14ac:dyDescent="0.2">
      <c r="A1248">
        <v>1242</v>
      </c>
      <c r="B1248" s="8">
        <v>-1390.3471</v>
      </c>
      <c r="C1248">
        <v>1.44</v>
      </c>
      <c r="D1248" s="7">
        <f t="shared" si="19"/>
        <v>-10.86208671875</v>
      </c>
    </row>
    <row r="1249" spans="1:4" x14ac:dyDescent="0.2">
      <c r="A1249">
        <v>1243</v>
      </c>
      <c r="B1249" s="8">
        <v>-1390.3991000000001</v>
      </c>
      <c r="C1249">
        <v>1.63</v>
      </c>
      <c r="D1249" s="7">
        <f t="shared" si="19"/>
        <v>-10.862492968750001</v>
      </c>
    </row>
    <row r="1250" spans="1:4" x14ac:dyDescent="0.2">
      <c r="A1250">
        <v>1244</v>
      </c>
      <c r="B1250" s="8">
        <v>-1390.4540999999999</v>
      </c>
      <c r="C1250">
        <v>1.81</v>
      </c>
      <c r="D1250" s="7">
        <f t="shared" si="19"/>
        <v>-10.862922656249999</v>
      </c>
    </row>
    <row r="1251" spans="1:4" x14ac:dyDescent="0.2">
      <c r="A1251">
        <v>1245</v>
      </c>
      <c r="B1251" s="8">
        <v>-1390.5111999999999</v>
      </c>
      <c r="C1251">
        <v>1.95</v>
      </c>
      <c r="D1251" s="7">
        <f t="shared" si="19"/>
        <v>-10.863368749999999</v>
      </c>
    </row>
    <row r="1252" spans="1:4" x14ac:dyDescent="0.2">
      <c r="A1252">
        <v>1246</v>
      </c>
      <c r="B1252" s="8">
        <v>-1390.5688</v>
      </c>
      <c r="C1252">
        <v>2.11</v>
      </c>
      <c r="D1252" s="7">
        <f t="shared" si="19"/>
        <v>-10.86381875</v>
      </c>
    </row>
    <row r="1253" spans="1:4" x14ac:dyDescent="0.2">
      <c r="A1253">
        <v>1247</v>
      </c>
      <c r="B1253" s="8">
        <v>-1390.6253999999999</v>
      </c>
      <c r="C1253">
        <v>2.2200000000000002</v>
      </c>
      <c r="D1253" s="7">
        <f t="shared" si="19"/>
        <v>-10.864260937499999</v>
      </c>
    </row>
    <row r="1254" spans="1:4" x14ac:dyDescent="0.2">
      <c r="A1254">
        <v>1248</v>
      </c>
      <c r="B1254" s="8">
        <v>-1390.6806999999999</v>
      </c>
      <c r="C1254">
        <v>2.36</v>
      </c>
      <c r="D1254" s="7">
        <f t="shared" si="19"/>
        <v>-10.864692968749999</v>
      </c>
    </row>
    <row r="1255" spans="1:4" x14ac:dyDescent="0.2">
      <c r="A1255">
        <v>1249</v>
      </c>
      <c r="B1255" s="8">
        <v>-1390.7335</v>
      </c>
      <c r="C1255">
        <v>2.48</v>
      </c>
      <c r="D1255" s="7">
        <f t="shared" si="19"/>
        <v>-10.86510546875</v>
      </c>
    </row>
    <row r="1256" spans="1:4" x14ac:dyDescent="0.2">
      <c r="A1256">
        <v>1250</v>
      </c>
      <c r="B1256" s="8">
        <v>-1390.7832000000001</v>
      </c>
      <c r="C1256">
        <v>2.61</v>
      </c>
      <c r="D1256" s="7">
        <f t="shared" si="19"/>
        <v>-10.865493750000001</v>
      </c>
    </row>
    <row r="1257" spans="1:4" x14ac:dyDescent="0.2">
      <c r="A1257">
        <v>1251</v>
      </c>
      <c r="B1257" s="8">
        <v>-1390.8295000000001</v>
      </c>
      <c r="C1257">
        <v>2.74</v>
      </c>
      <c r="D1257" s="7">
        <f t="shared" si="19"/>
        <v>-10.86585546875</v>
      </c>
    </row>
    <row r="1258" spans="1:4" x14ac:dyDescent="0.2">
      <c r="A1258">
        <v>1252</v>
      </c>
      <c r="B1258" s="8">
        <v>-1390.873</v>
      </c>
      <c r="C1258">
        <v>2.84</v>
      </c>
      <c r="D1258" s="7">
        <f t="shared" si="19"/>
        <v>-10.8661953125</v>
      </c>
    </row>
    <row r="1259" spans="1:4" x14ac:dyDescent="0.2">
      <c r="A1259">
        <v>1253</v>
      </c>
      <c r="B1259" s="8">
        <v>-1390.9141</v>
      </c>
      <c r="C1259">
        <v>2.91</v>
      </c>
      <c r="D1259" s="7">
        <f t="shared" si="19"/>
        <v>-10.86651640625</v>
      </c>
    </row>
    <row r="1260" spans="1:4" x14ac:dyDescent="0.2">
      <c r="A1260">
        <v>1254</v>
      </c>
      <c r="B1260" s="8">
        <v>-1390.9535000000001</v>
      </c>
      <c r="C1260">
        <v>2.93</v>
      </c>
      <c r="D1260" s="7">
        <f t="shared" si="19"/>
        <v>-10.866824218750001</v>
      </c>
    </row>
    <row r="1261" spans="1:4" x14ac:dyDescent="0.2">
      <c r="A1261">
        <v>1255</v>
      </c>
      <c r="B1261" s="8">
        <v>-1390.9916000000001</v>
      </c>
      <c r="C1261">
        <v>2.99</v>
      </c>
      <c r="D1261" s="7">
        <f t="shared" si="19"/>
        <v>-10.867121875</v>
      </c>
    </row>
    <row r="1262" spans="1:4" x14ac:dyDescent="0.2">
      <c r="A1262">
        <v>1256</v>
      </c>
      <c r="B1262" s="8">
        <v>-1391.0298</v>
      </c>
      <c r="C1262">
        <v>2.99</v>
      </c>
      <c r="D1262" s="7">
        <f t="shared" si="19"/>
        <v>-10.8674203125</v>
      </c>
    </row>
    <row r="1263" spans="1:4" x14ac:dyDescent="0.2">
      <c r="A1263">
        <v>1257</v>
      </c>
      <c r="B1263" s="8">
        <v>-1391.0690999999999</v>
      </c>
      <c r="C1263">
        <v>2.94</v>
      </c>
      <c r="D1263" s="7">
        <f t="shared" si="19"/>
        <v>-10.867727343749999</v>
      </c>
    </row>
    <row r="1264" spans="1:4" x14ac:dyDescent="0.2">
      <c r="A1264">
        <v>1258</v>
      </c>
      <c r="B1264" s="8">
        <v>-1391.1104</v>
      </c>
      <c r="C1264">
        <v>2.83</v>
      </c>
      <c r="D1264" s="7">
        <f t="shared" si="19"/>
        <v>-10.86805</v>
      </c>
    </row>
    <row r="1265" spans="1:4" x14ac:dyDescent="0.2">
      <c r="A1265">
        <v>1259</v>
      </c>
      <c r="B1265" s="8">
        <v>-1391.1534999999999</v>
      </c>
      <c r="C1265">
        <v>2.73</v>
      </c>
      <c r="D1265" s="7">
        <f t="shared" si="19"/>
        <v>-10.868386718749999</v>
      </c>
    </row>
    <row r="1266" spans="1:4" x14ac:dyDescent="0.2">
      <c r="A1266">
        <v>1260</v>
      </c>
      <c r="B1266" s="8">
        <v>-1391.1981000000001</v>
      </c>
      <c r="C1266">
        <v>2.63</v>
      </c>
      <c r="D1266" s="7">
        <f t="shared" si="19"/>
        <v>-10.868735156250001</v>
      </c>
    </row>
    <row r="1267" spans="1:4" x14ac:dyDescent="0.2">
      <c r="A1267">
        <v>1261</v>
      </c>
      <c r="B1267" s="8">
        <v>-1391.2446</v>
      </c>
      <c r="C1267">
        <v>2.4900000000000002</v>
      </c>
      <c r="D1267" s="7">
        <f t="shared" si="19"/>
        <v>-10.8690984375</v>
      </c>
    </row>
    <row r="1268" spans="1:4" x14ac:dyDescent="0.2">
      <c r="A1268">
        <v>1262</v>
      </c>
      <c r="B1268" s="8">
        <v>-1391.2923000000001</v>
      </c>
      <c r="C1268">
        <v>2.2999999999999998</v>
      </c>
      <c r="D1268" s="7">
        <f t="shared" si="19"/>
        <v>-10.869471093750001</v>
      </c>
    </row>
    <row r="1269" spans="1:4" x14ac:dyDescent="0.2">
      <c r="A1269">
        <v>1263</v>
      </c>
      <c r="B1269" s="8">
        <v>-1391.3405</v>
      </c>
      <c r="C1269">
        <v>2.06</v>
      </c>
      <c r="D1269" s="7">
        <f t="shared" si="19"/>
        <v>-10.86984765625</v>
      </c>
    </row>
    <row r="1270" spans="1:4" x14ac:dyDescent="0.2">
      <c r="A1270">
        <v>1264</v>
      </c>
      <c r="B1270" s="8">
        <v>-1391.3885</v>
      </c>
      <c r="C1270">
        <v>1.77</v>
      </c>
      <c r="D1270" s="7">
        <f t="shared" si="19"/>
        <v>-10.87022265625</v>
      </c>
    </row>
    <row r="1271" spans="1:4" x14ac:dyDescent="0.2">
      <c r="A1271">
        <v>1265</v>
      </c>
      <c r="B1271" s="8">
        <v>-1391.4360999999999</v>
      </c>
      <c r="C1271">
        <v>1.47</v>
      </c>
      <c r="D1271" s="7">
        <f t="shared" si="19"/>
        <v>-10.870594531249999</v>
      </c>
    </row>
    <row r="1272" spans="1:4" x14ac:dyDescent="0.2">
      <c r="A1272">
        <v>1266</v>
      </c>
      <c r="B1272" s="8">
        <v>-1391.4825000000001</v>
      </c>
      <c r="C1272">
        <v>1.18</v>
      </c>
      <c r="D1272" s="7">
        <f t="shared" si="19"/>
        <v>-10.870957031250001</v>
      </c>
    </row>
    <row r="1273" spans="1:4" x14ac:dyDescent="0.2">
      <c r="A1273">
        <v>1267</v>
      </c>
      <c r="B1273" s="8">
        <v>-1391.5271</v>
      </c>
      <c r="C1273">
        <v>0.83</v>
      </c>
      <c r="D1273" s="7">
        <f t="shared" si="19"/>
        <v>-10.87130546875</v>
      </c>
    </row>
    <row r="1274" spans="1:4" x14ac:dyDescent="0.2">
      <c r="A1274">
        <v>1268</v>
      </c>
      <c r="B1274" s="8">
        <v>-1391.5695000000001</v>
      </c>
      <c r="C1274">
        <v>0.47</v>
      </c>
      <c r="D1274" s="7">
        <f t="shared" si="19"/>
        <v>-10.87163671875</v>
      </c>
    </row>
    <row r="1275" spans="1:4" x14ac:dyDescent="0.2">
      <c r="A1275">
        <v>1269</v>
      </c>
      <c r="B1275" s="8">
        <v>-1391.6102000000001</v>
      </c>
      <c r="C1275">
        <v>0.11</v>
      </c>
      <c r="D1275" s="7">
        <f t="shared" si="19"/>
        <v>-10.871954687500001</v>
      </c>
    </row>
    <row r="1276" spans="1:4" x14ac:dyDescent="0.2">
      <c r="A1276">
        <v>1270</v>
      </c>
      <c r="B1276" s="8">
        <v>-1391.6491000000001</v>
      </c>
      <c r="C1276">
        <v>-0.28000000000000003</v>
      </c>
      <c r="D1276" s="7">
        <f t="shared" si="19"/>
        <v>-10.872258593750001</v>
      </c>
    </row>
    <row r="1277" spans="1:4" x14ac:dyDescent="0.2">
      <c r="A1277">
        <v>1271</v>
      </c>
      <c r="B1277" s="8">
        <v>-1391.6863000000001</v>
      </c>
      <c r="C1277">
        <v>-0.67</v>
      </c>
      <c r="D1277" s="7">
        <f t="shared" si="19"/>
        <v>-10.872549218750001</v>
      </c>
    </row>
    <row r="1278" spans="1:4" x14ac:dyDescent="0.2">
      <c r="A1278">
        <v>1272</v>
      </c>
      <c r="B1278" s="8">
        <v>-1391.7217000000001</v>
      </c>
      <c r="C1278">
        <v>-1.1100000000000001</v>
      </c>
      <c r="D1278" s="7">
        <f t="shared" si="19"/>
        <v>-10.87282578125</v>
      </c>
    </row>
    <row r="1279" spans="1:4" x14ac:dyDescent="0.2">
      <c r="A1279">
        <v>1273</v>
      </c>
      <c r="B1279" s="8">
        <v>-1391.7560000000001</v>
      </c>
      <c r="C1279">
        <v>-1.56</v>
      </c>
      <c r="D1279" s="7">
        <f t="shared" si="19"/>
        <v>-10.873093750000001</v>
      </c>
    </row>
    <row r="1280" spans="1:4" x14ac:dyDescent="0.2">
      <c r="A1280">
        <v>1274</v>
      </c>
      <c r="B1280" s="8">
        <v>-1391.789</v>
      </c>
      <c r="C1280">
        <v>-2</v>
      </c>
      <c r="D1280" s="7">
        <f t="shared" si="19"/>
        <v>-10.8733515625</v>
      </c>
    </row>
    <row r="1281" spans="1:4" x14ac:dyDescent="0.2">
      <c r="A1281">
        <v>1275</v>
      </c>
      <c r="B1281" s="8">
        <v>-1391.8212000000001</v>
      </c>
      <c r="C1281">
        <v>-2.44</v>
      </c>
      <c r="D1281" s="7">
        <f t="shared" si="19"/>
        <v>-10.873603125000001</v>
      </c>
    </row>
    <row r="1282" spans="1:4" x14ac:dyDescent="0.2">
      <c r="A1282">
        <v>1276</v>
      </c>
      <c r="B1282" s="8">
        <v>-1391.8524</v>
      </c>
      <c r="C1282">
        <v>-2.89</v>
      </c>
      <c r="D1282" s="7">
        <f t="shared" si="19"/>
        <v>-10.873846875</v>
      </c>
    </row>
    <row r="1283" spans="1:4" x14ac:dyDescent="0.2">
      <c r="A1283">
        <v>1277</v>
      </c>
      <c r="B1283" s="8">
        <v>-1391.8829000000001</v>
      </c>
      <c r="C1283">
        <v>-3.36</v>
      </c>
      <c r="D1283" s="7">
        <f t="shared" si="19"/>
        <v>-10.87408515625</v>
      </c>
    </row>
    <row r="1284" spans="1:4" x14ac:dyDescent="0.2">
      <c r="A1284">
        <v>1278</v>
      </c>
      <c r="B1284" s="8">
        <v>-1391.9132</v>
      </c>
      <c r="C1284">
        <v>-3.81</v>
      </c>
      <c r="D1284" s="7">
        <f t="shared" si="19"/>
        <v>-10.874321875</v>
      </c>
    </row>
    <row r="1285" spans="1:4" x14ac:dyDescent="0.2">
      <c r="A1285">
        <v>1279</v>
      </c>
      <c r="B1285" s="8">
        <v>-1391.943</v>
      </c>
      <c r="C1285">
        <v>-4.2699999999999996</v>
      </c>
      <c r="D1285" s="7">
        <f t="shared" si="19"/>
        <v>-10.8745546875</v>
      </c>
    </row>
    <row r="1286" spans="1:4" x14ac:dyDescent="0.2">
      <c r="A1286">
        <v>1280</v>
      </c>
      <c r="B1286" s="8">
        <v>-1391.9721</v>
      </c>
      <c r="C1286">
        <v>-4.7300000000000004</v>
      </c>
      <c r="D1286" s="7">
        <f t="shared" si="19"/>
        <v>-10.87478203125</v>
      </c>
    </row>
    <row r="1287" spans="1:4" x14ac:dyDescent="0.2">
      <c r="A1287">
        <v>1281</v>
      </c>
      <c r="B1287" s="8">
        <v>-1392.0006000000001</v>
      </c>
      <c r="C1287">
        <v>-5.18</v>
      </c>
      <c r="D1287" s="7">
        <f t="shared" si="19"/>
        <v>-10.875004687500001</v>
      </c>
    </row>
    <row r="1288" spans="1:4" x14ac:dyDescent="0.2">
      <c r="A1288">
        <v>1282</v>
      </c>
      <c r="B1288" s="8">
        <v>-1392.0287000000001</v>
      </c>
      <c r="C1288">
        <v>-5.65</v>
      </c>
      <c r="D1288" s="7">
        <f t="shared" ref="D1288:D1351" si="20">B1288/128</f>
        <v>-10.875224218750001</v>
      </c>
    </row>
    <row r="1289" spans="1:4" x14ac:dyDescent="0.2">
      <c r="A1289">
        <v>1283</v>
      </c>
      <c r="B1289" s="8">
        <v>-1392.056</v>
      </c>
      <c r="C1289">
        <v>-6.12</v>
      </c>
      <c r="D1289" s="7">
        <f t="shared" si="20"/>
        <v>-10.8754375</v>
      </c>
    </row>
    <row r="1290" spans="1:4" x14ac:dyDescent="0.2">
      <c r="A1290">
        <v>1284</v>
      </c>
      <c r="B1290" s="8">
        <v>-1392.0822000000001</v>
      </c>
      <c r="C1290">
        <v>-6.55</v>
      </c>
      <c r="D1290" s="7">
        <f t="shared" si="20"/>
        <v>-10.8756421875</v>
      </c>
    </row>
    <row r="1291" spans="1:4" x14ac:dyDescent="0.2">
      <c r="A1291">
        <v>1285</v>
      </c>
      <c r="B1291" s="8">
        <v>-1392.1070999999999</v>
      </c>
      <c r="C1291">
        <v>-6.96</v>
      </c>
      <c r="D1291" s="7">
        <f t="shared" si="20"/>
        <v>-10.87583671875</v>
      </c>
    </row>
    <row r="1292" spans="1:4" x14ac:dyDescent="0.2">
      <c r="A1292">
        <v>1286</v>
      </c>
      <c r="B1292" s="8">
        <v>-1392.1298999999999</v>
      </c>
      <c r="C1292">
        <v>-7.34</v>
      </c>
      <c r="D1292" s="7">
        <f t="shared" si="20"/>
        <v>-10.876014843749999</v>
      </c>
    </row>
    <row r="1293" spans="1:4" x14ac:dyDescent="0.2">
      <c r="A1293">
        <v>1287</v>
      </c>
      <c r="B1293" s="8">
        <v>-1392.1507999999999</v>
      </c>
      <c r="C1293">
        <v>-7.73</v>
      </c>
      <c r="D1293" s="7">
        <f t="shared" si="20"/>
        <v>-10.876178124999999</v>
      </c>
    </row>
    <row r="1294" spans="1:4" x14ac:dyDescent="0.2">
      <c r="A1294">
        <v>1288</v>
      </c>
      <c r="B1294" s="8">
        <v>-1392.1687999999999</v>
      </c>
      <c r="C1294">
        <v>-8.08</v>
      </c>
      <c r="D1294" s="7">
        <f t="shared" si="20"/>
        <v>-10.876318749999999</v>
      </c>
    </row>
    <row r="1295" spans="1:4" x14ac:dyDescent="0.2">
      <c r="A1295">
        <v>1289</v>
      </c>
      <c r="B1295" s="8">
        <v>-1392.1831999999999</v>
      </c>
      <c r="C1295">
        <v>-8.4</v>
      </c>
      <c r="D1295" s="7">
        <f t="shared" si="20"/>
        <v>-10.87643125</v>
      </c>
    </row>
    <row r="1296" spans="1:4" x14ac:dyDescent="0.2">
      <c r="A1296">
        <v>1290</v>
      </c>
      <c r="B1296" s="8">
        <v>-1392.194</v>
      </c>
      <c r="C1296">
        <v>-8.6999999999999993</v>
      </c>
      <c r="D1296" s="7">
        <f t="shared" si="20"/>
        <v>-10.876515625</v>
      </c>
    </row>
    <row r="1297" spans="1:4" x14ac:dyDescent="0.2">
      <c r="A1297">
        <v>1291</v>
      </c>
      <c r="B1297" s="8">
        <v>-1392.2005999999999</v>
      </c>
      <c r="C1297">
        <v>-8.9700000000000006</v>
      </c>
      <c r="D1297" s="7">
        <f t="shared" si="20"/>
        <v>-10.876567187499999</v>
      </c>
    </row>
    <row r="1298" spans="1:4" x14ac:dyDescent="0.2">
      <c r="A1298">
        <v>1292</v>
      </c>
      <c r="B1298" s="8">
        <v>-1392.2018</v>
      </c>
      <c r="C1298">
        <v>-9.19</v>
      </c>
      <c r="D1298" s="7">
        <f t="shared" si="20"/>
        <v>-10.8765765625</v>
      </c>
    </row>
    <row r="1299" spans="1:4" x14ac:dyDescent="0.2">
      <c r="A1299">
        <v>1293</v>
      </c>
      <c r="B1299" s="8">
        <v>-1392.1969999999999</v>
      </c>
      <c r="C1299">
        <v>-9.3800000000000008</v>
      </c>
      <c r="D1299" s="7">
        <f t="shared" si="20"/>
        <v>-10.876539062499999</v>
      </c>
    </row>
    <row r="1300" spans="1:4" x14ac:dyDescent="0.2">
      <c r="A1300">
        <v>1294</v>
      </c>
      <c r="B1300" s="8">
        <v>-1392.1858999999999</v>
      </c>
      <c r="C1300">
        <v>-9.52</v>
      </c>
      <c r="D1300" s="7">
        <f t="shared" si="20"/>
        <v>-10.87645234375</v>
      </c>
    </row>
    <row r="1301" spans="1:4" x14ac:dyDescent="0.2">
      <c r="A1301">
        <v>1295</v>
      </c>
      <c r="B1301" s="8">
        <v>-1392.1677999999999</v>
      </c>
      <c r="C1301">
        <v>-9.6300000000000008</v>
      </c>
      <c r="D1301" s="7">
        <f t="shared" si="20"/>
        <v>-10.8763109375</v>
      </c>
    </row>
    <row r="1302" spans="1:4" x14ac:dyDescent="0.2">
      <c r="A1302">
        <v>1296</v>
      </c>
      <c r="B1302" s="8">
        <v>-1392.1418000000001</v>
      </c>
      <c r="C1302">
        <v>-9.69</v>
      </c>
      <c r="D1302" s="7">
        <f t="shared" si="20"/>
        <v>-10.876107812500001</v>
      </c>
    </row>
    <row r="1303" spans="1:4" x14ac:dyDescent="0.2">
      <c r="A1303">
        <v>1297</v>
      </c>
      <c r="B1303" s="8">
        <v>-1392.1079</v>
      </c>
      <c r="C1303">
        <v>-9.67</v>
      </c>
      <c r="D1303" s="7">
        <f t="shared" si="20"/>
        <v>-10.87584296875</v>
      </c>
    </row>
    <row r="1304" spans="1:4" x14ac:dyDescent="0.2">
      <c r="A1304">
        <v>1298</v>
      </c>
      <c r="B1304" s="8">
        <v>-1392.0661</v>
      </c>
      <c r="C1304">
        <v>-9.6199999999999992</v>
      </c>
      <c r="D1304" s="7">
        <f t="shared" si="20"/>
        <v>-10.87551640625</v>
      </c>
    </row>
    <row r="1305" spans="1:4" x14ac:dyDescent="0.2">
      <c r="A1305">
        <v>1299</v>
      </c>
      <c r="B1305" s="8">
        <v>-1392.0154</v>
      </c>
      <c r="C1305">
        <v>-9.5299999999999994</v>
      </c>
      <c r="D1305" s="7">
        <f t="shared" si="20"/>
        <v>-10.8751203125</v>
      </c>
    </row>
    <row r="1306" spans="1:4" x14ac:dyDescent="0.2">
      <c r="A1306">
        <v>1300</v>
      </c>
      <c r="B1306" s="8">
        <v>-1391.9554000000001</v>
      </c>
      <c r="C1306">
        <v>-9.39</v>
      </c>
      <c r="D1306" s="7">
        <f t="shared" si="20"/>
        <v>-10.8746515625</v>
      </c>
    </row>
    <row r="1307" spans="1:4" x14ac:dyDescent="0.2">
      <c r="A1307">
        <v>1301</v>
      </c>
      <c r="B1307" s="8">
        <v>-1391.8864000000001</v>
      </c>
      <c r="C1307">
        <v>-9.19</v>
      </c>
      <c r="D1307" s="7">
        <f t="shared" si="20"/>
        <v>-10.874112500000001</v>
      </c>
    </row>
    <row r="1308" spans="1:4" x14ac:dyDescent="0.2">
      <c r="A1308">
        <v>1302</v>
      </c>
      <c r="B1308" s="8">
        <v>-1391.8086000000001</v>
      </c>
      <c r="C1308">
        <v>-8.94</v>
      </c>
      <c r="D1308" s="7">
        <f t="shared" si="20"/>
        <v>-10.873504687500001</v>
      </c>
    </row>
    <row r="1309" spans="1:4" x14ac:dyDescent="0.2">
      <c r="A1309">
        <v>1303</v>
      </c>
      <c r="B1309" s="8">
        <v>-1391.7222999999999</v>
      </c>
      <c r="C1309">
        <v>-8.66</v>
      </c>
      <c r="D1309" s="7">
        <f t="shared" si="20"/>
        <v>-10.872830468749999</v>
      </c>
    </row>
    <row r="1310" spans="1:4" x14ac:dyDescent="0.2">
      <c r="A1310">
        <v>1304</v>
      </c>
      <c r="B1310" s="8">
        <v>-1391.6283000000001</v>
      </c>
      <c r="C1310">
        <v>-8.34</v>
      </c>
      <c r="D1310" s="7">
        <f t="shared" si="20"/>
        <v>-10.872096093750001</v>
      </c>
    </row>
    <row r="1311" spans="1:4" x14ac:dyDescent="0.2">
      <c r="A1311">
        <v>1305</v>
      </c>
      <c r="B1311" s="8">
        <v>-1391.5272</v>
      </c>
      <c r="C1311">
        <v>-7.96</v>
      </c>
      <c r="D1311" s="7">
        <f t="shared" si="20"/>
        <v>-10.87130625</v>
      </c>
    </row>
    <row r="1312" spans="1:4" x14ac:dyDescent="0.2">
      <c r="A1312">
        <v>1306</v>
      </c>
      <c r="B1312" s="8">
        <v>-1391.421</v>
      </c>
      <c r="C1312">
        <v>-7.56</v>
      </c>
      <c r="D1312" s="7">
        <f t="shared" si="20"/>
        <v>-10.8704765625</v>
      </c>
    </row>
    <row r="1313" spans="1:4" x14ac:dyDescent="0.2">
      <c r="A1313">
        <v>1307</v>
      </c>
      <c r="B1313" s="8">
        <v>-1391.3098</v>
      </c>
      <c r="C1313">
        <v>-7.11</v>
      </c>
      <c r="D1313" s="7">
        <f t="shared" si="20"/>
        <v>-10.8696078125</v>
      </c>
    </row>
    <row r="1314" spans="1:4" x14ac:dyDescent="0.2">
      <c r="A1314">
        <v>1308</v>
      </c>
      <c r="B1314" s="8">
        <v>-1391.1956</v>
      </c>
      <c r="C1314">
        <v>-6.63</v>
      </c>
      <c r="D1314" s="7">
        <f t="shared" si="20"/>
        <v>-10.868715625</v>
      </c>
    </row>
    <row r="1315" spans="1:4" x14ac:dyDescent="0.2">
      <c r="A1315">
        <v>1309</v>
      </c>
      <c r="B1315" s="8">
        <v>-1391.0799</v>
      </c>
      <c r="C1315">
        <v>-6.15</v>
      </c>
      <c r="D1315" s="7">
        <f t="shared" si="20"/>
        <v>-10.86781171875</v>
      </c>
    </row>
    <row r="1316" spans="1:4" x14ac:dyDescent="0.2">
      <c r="A1316">
        <v>1310</v>
      </c>
      <c r="B1316" s="8">
        <v>-1390.9645</v>
      </c>
      <c r="C1316">
        <v>-5.64</v>
      </c>
      <c r="D1316" s="7">
        <f t="shared" si="20"/>
        <v>-10.86691015625</v>
      </c>
    </row>
    <row r="1317" spans="1:4" x14ac:dyDescent="0.2">
      <c r="A1317">
        <v>1311</v>
      </c>
      <c r="B1317" s="8">
        <v>-1390.8511000000001</v>
      </c>
      <c r="C1317">
        <v>-5.1100000000000003</v>
      </c>
      <c r="D1317" s="7">
        <f t="shared" si="20"/>
        <v>-10.866024218750001</v>
      </c>
    </row>
    <row r="1318" spans="1:4" x14ac:dyDescent="0.2">
      <c r="A1318">
        <v>1312</v>
      </c>
      <c r="B1318" s="8">
        <v>-1390.7408</v>
      </c>
      <c r="C1318">
        <v>-4.5999999999999996</v>
      </c>
      <c r="D1318" s="7">
        <f t="shared" si="20"/>
        <v>-10.8651625</v>
      </c>
    </row>
    <row r="1319" spans="1:4" x14ac:dyDescent="0.2">
      <c r="A1319">
        <v>1313</v>
      </c>
      <c r="B1319" s="8">
        <v>-1390.6357</v>
      </c>
      <c r="C1319">
        <v>-4.08</v>
      </c>
      <c r="D1319" s="7">
        <f t="shared" si="20"/>
        <v>-10.86434140625</v>
      </c>
    </row>
    <row r="1320" spans="1:4" x14ac:dyDescent="0.2">
      <c r="A1320">
        <v>1314</v>
      </c>
      <c r="B1320" s="8">
        <v>-1390.5367000000001</v>
      </c>
      <c r="C1320">
        <v>-3.57</v>
      </c>
      <c r="D1320" s="7">
        <f t="shared" si="20"/>
        <v>-10.863567968750001</v>
      </c>
    </row>
    <row r="1321" spans="1:4" x14ac:dyDescent="0.2">
      <c r="A1321">
        <v>1315</v>
      </c>
      <c r="B1321" s="8">
        <v>-1390.4448</v>
      </c>
      <c r="C1321">
        <v>-3.05</v>
      </c>
      <c r="D1321" s="7">
        <f t="shared" si="20"/>
        <v>-10.86285</v>
      </c>
    </row>
    <row r="1322" spans="1:4" x14ac:dyDescent="0.2">
      <c r="A1322">
        <v>1316</v>
      </c>
      <c r="B1322" s="8">
        <v>-1390.3607999999999</v>
      </c>
      <c r="C1322">
        <v>-2.5299999999999998</v>
      </c>
      <c r="D1322" s="7">
        <f t="shared" si="20"/>
        <v>-10.862193749999999</v>
      </c>
    </row>
    <row r="1323" spans="1:4" x14ac:dyDescent="0.2">
      <c r="A1323">
        <v>1317</v>
      </c>
      <c r="B1323" s="8">
        <v>-1390.2859000000001</v>
      </c>
      <c r="C1323">
        <v>-2.0099999999999998</v>
      </c>
      <c r="D1323" s="7">
        <f t="shared" si="20"/>
        <v>-10.861608593750001</v>
      </c>
    </row>
    <row r="1324" spans="1:4" x14ac:dyDescent="0.2">
      <c r="A1324">
        <v>1318</v>
      </c>
      <c r="B1324" s="8">
        <v>-1390.2192</v>
      </c>
      <c r="C1324">
        <v>-1.52</v>
      </c>
      <c r="D1324" s="7">
        <f t="shared" si="20"/>
        <v>-10.8610875</v>
      </c>
    </row>
    <row r="1325" spans="1:4" x14ac:dyDescent="0.2">
      <c r="A1325">
        <v>1319</v>
      </c>
      <c r="B1325" s="8">
        <v>-1390.1594</v>
      </c>
      <c r="C1325">
        <v>-1.05</v>
      </c>
      <c r="D1325" s="7">
        <f t="shared" si="20"/>
        <v>-10.8606203125</v>
      </c>
    </row>
    <row r="1326" spans="1:4" x14ac:dyDescent="0.2">
      <c r="A1326">
        <v>1320</v>
      </c>
      <c r="B1326" s="8">
        <v>-1390.1067</v>
      </c>
      <c r="C1326">
        <v>-0.6</v>
      </c>
      <c r="D1326" s="7">
        <f t="shared" si="20"/>
        <v>-10.86020859375</v>
      </c>
    </row>
    <row r="1327" spans="1:4" x14ac:dyDescent="0.2">
      <c r="A1327">
        <v>1321</v>
      </c>
      <c r="B1327" s="8">
        <v>-1390.0600999999999</v>
      </c>
      <c r="C1327">
        <v>-0.17</v>
      </c>
      <c r="D1327" s="7">
        <f t="shared" si="20"/>
        <v>-10.859844531249999</v>
      </c>
    </row>
    <row r="1328" spans="1:4" x14ac:dyDescent="0.2">
      <c r="A1328">
        <v>1322</v>
      </c>
      <c r="B1328" s="8">
        <v>-1390.0181</v>
      </c>
      <c r="C1328">
        <v>0.21</v>
      </c>
      <c r="D1328" s="7">
        <f t="shared" si="20"/>
        <v>-10.85951640625</v>
      </c>
    </row>
    <row r="1329" spans="1:4" x14ac:dyDescent="0.2">
      <c r="A1329">
        <v>1323</v>
      </c>
      <c r="B1329" s="8">
        <v>-1389.9789000000001</v>
      </c>
      <c r="C1329">
        <v>0.55000000000000004</v>
      </c>
      <c r="D1329" s="7">
        <f t="shared" si="20"/>
        <v>-10.859210156250001</v>
      </c>
    </row>
    <row r="1330" spans="1:4" x14ac:dyDescent="0.2">
      <c r="A1330">
        <v>1324</v>
      </c>
      <c r="B1330" s="8">
        <v>-1389.9407000000001</v>
      </c>
      <c r="C1330">
        <v>0.87</v>
      </c>
      <c r="D1330" s="7">
        <f t="shared" si="20"/>
        <v>-10.858911718750001</v>
      </c>
    </row>
    <row r="1331" spans="1:4" x14ac:dyDescent="0.2">
      <c r="A1331">
        <v>1325</v>
      </c>
      <c r="B1331" s="8">
        <v>-1389.902</v>
      </c>
      <c r="C1331">
        <v>1.19</v>
      </c>
      <c r="D1331" s="7">
        <f t="shared" si="20"/>
        <v>-10.858609375</v>
      </c>
    </row>
    <row r="1332" spans="1:4" x14ac:dyDescent="0.2">
      <c r="A1332">
        <v>1326</v>
      </c>
      <c r="B1332" s="8">
        <v>-1389.8608999999999</v>
      </c>
      <c r="C1332">
        <v>1.56</v>
      </c>
      <c r="D1332" s="7">
        <f t="shared" si="20"/>
        <v>-10.858288281249999</v>
      </c>
    </row>
    <row r="1333" spans="1:4" x14ac:dyDescent="0.2">
      <c r="A1333">
        <v>1327</v>
      </c>
      <c r="B1333" s="8">
        <v>-1389.8162</v>
      </c>
      <c r="C1333">
        <v>1.89</v>
      </c>
      <c r="D1333" s="7">
        <f t="shared" si="20"/>
        <v>-10.8579390625</v>
      </c>
    </row>
    <row r="1334" spans="1:4" x14ac:dyDescent="0.2">
      <c r="A1334">
        <v>1328</v>
      </c>
      <c r="B1334" s="8">
        <v>-1389.7655</v>
      </c>
      <c r="C1334">
        <v>2.19</v>
      </c>
      <c r="D1334" s="7">
        <f t="shared" si="20"/>
        <v>-10.85754296875</v>
      </c>
    </row>
    <row r="1335" spans="1:4" x14ac:dyDescent="0.2">
      <c r="A1335">
        <v>1329</v>
      </c>
      <c r="B1335" s="8">
        <v>-1389.7083</v>
      </c>
      <c r="C1335">
        <v>2.4500000000000002</v>
      </c>
      <c r="D1335" s="7">
        <f t="shared" si="20"/>
        <v>-10.85709609375</v>
      </c>
    </row>
    <row r="1336" spans="1:4" x14ac:dyDescent="0.2">
      <c r="A1336">
        <v>1330</v>
      </c>
      <c r="B1336" s="8">
        <v>-1389.6438000000001</v>
      </c>
      <c r="C1336">
        <v>2.69</v>
      </c>
      <c r="D1336" s="7">
        <f t="shared" si="20"/>
        <v>-10.8565921875</v>
      </c>
    </row>
    <row r="1337" spans="1:4" x14ac:dyDescent="0.2">
      <c r="A1337">
        <v>1331</v>
      </c>
      <c r="B1337" s="8">
        <v>-1389.5718999999999</v>
      </c>
      <c r="C1337">
        <v>2.88</v>
      </c>
      <c r="D1337" s="7">
        <f t="shared" si="20"/>
        <v>-10.856030468749999</v>
      </c>
    </row>
    <row r="1338" spans="1:4" x14ac:dyDescent="0.2">
      <c r="A1338">
        <v>1332</v>
      </c>
      <c r="B1338" s="8">
        <v>-1389.4901</v>
      </c>
      <c r="C1338">
        <v>3.02</v>
      </c>
      <c r="D1338" s="7">
        <f t="shared" si="20"/>
        <v>-10.85539140625</v>
      </c>
    </row>
    <row r="1339" spans="1:4" x14ac:dyDescent="0.2">
      <c r="A1339">
        <v>1333</v>
      </c>
      <c r="B1339" s="8">
        <v>-1389.4006999999999</v>
      </c>
      <c r="C1339">
        <v>3.22</v>
      </c>
      <c r="D1339" s="7">
        <f t="shared" si="20"/>
        <v>-10.854692968749999</v>
      </c>
    </row>
    <row r="1340" spans="1:4" x14ac:dyDescent="0.2">
      <c r="A1340">
        <v>1334</v>
      </c>
      <c r="B1340" s="8">
        <v>-1389.3037999999999</v>
      </c>
      <c r="C1340">
        <v>3.46</v>
      </c>
      <c r="D1340" s="7">
        <f t="shared" si="20"/>
        <v>-10.853935937499999</v>
      </c>
    </row>
    <row r="1341" spans="1:4" x14ac:dyDescent="0.2">
      <c r="A1341">
        <v>1335</v>
      </c>
      <c r="B1341" s="8">
        <v>-1389.2002</v>
      </c>
      <c r="C1341">
        <v>3.69</v>
      </c>
      <c r="D1341" s="7">
        <f t="shared" si="20"/>
        <v>-10.8531265625</v>
      </c>
    </row>
    <row r="1342" spans="1:4" x14ac:dyDescent="0.2">
      <c r="A1342">
        <v>1336</v>
      </c>
      <c r="B1342" s="8">
        <v>-1389.0902000000001</v>
      </c>
      <c r="C1342">
        <v>3.92</v>
      </c>
      <c r="D1342" s="7">
        <f t="shared" si="20"/>
        <v>-10.852267187500001</v>
      </c>
    </row>
    <row r="1343" spans="1:4" x14ac:dyDescent="0.2">
      <c r="A1343">
        <v>1337</v>
      </c>
      <c r="B1343" s="8">
        <v>-1388.9753000000001</v>
      </c>
      <c r="C1343">
        <v>4.12</v>
      </c>
      <c r="D1343" s="7">
        <f t="shared" si="20"/>
        <v>-10.85136953125</v>
      </c>
    </row>
    <row r="1344" spans="1:4" x14ac:dyDescent="0.2">
      <c r="A1344">
        <v>1338</v>
      </c>
      <c r="B1344" s="8">
        <v>-1388.8561999999999</v>
      </c>
      <c r="C1344">
        <v>4.34</v>
      </c>
      <c r="D1344" s="7">
        <f t="shared" si="20"/>
        <v>-10.8504390625</v>
      </c>
    </row>
    <row r="1345" spans="1:4" x14ac:dyDescent="0.2">
      <c r="A1345">
        <v>1339</v>
      </c>
      <c r="B1345" s="8">
        <v>-1388.7345</v>
      </c>
      <c r="C1345">
        <v>4.5</v>
      </c>
      <c r="D1345" s="7">
        <f t="shared" si="20"/>
        <v>-10.84948828125</v>
      </c>
    </row>
    <row r="1346" spans="1:4" x14ac:dyDescent="0.2">
      <c r="A1346">
        <v>1340</v>
      </c>
      <c r="B1346" s="8">
        <v>-1388.6120000000001</v>
      </c>
      <c r="C1346">
        <v>4.66</v>
      </c>
      <c r="D1346" s="7">
        <f t="shared" si="20"/>
        <v>-10.848531250000001</v>
      </c>
    </row>
    <row r="1347" spans="1:4" x14ac:dyDescent="0.2">
      <c r="A1347">
        <v>1341</v>
      </c>
      <c r="B1347" s="8">
        <v>-1388.4894999999999</v>
      </c>
      <c r="C1347">
        <v>4.9000000000000004</v>
      </c>
      <c r="D1347" s="7">
        <f t="shared" si="20"/>
        <v>-10.847574218749999</v>
      </c>
    </row>
    <row r="1348" spans="1:4" x14ac:dyDescent="0.2">
      <c r="A1348">
        <v>1342</v>
      </c>
      <c r="B1348" s="8">
        <v>-1388.3687</v>
      </c>
      <c r="C1348">
        <v>5.16</v>
      </c>
      <c r="D1348" s="7">
        <f t="shared" si="20"/>
        <v>-10.84663046875</v>
      </c>
    </row>
    <row r="1349" spans="1:4" x14ac:dyDescent="0.2">
      <c r="A1349">
        <v>1343</v>
      </c>
      <c r="B1349" s="8">
        <v>-1388.2502999999999</v>
      </c>
      <c r="C1349">
        <v>5.42</v>
      </c>
      <c r="D1349" s="7">
        <f t="shared" si="20"/>
        <v>-10.845705468749999</v>
      </c>
    </row>
    <row r="1350" spans="1:4" x14ac:dyDescent="0.2">
      <c r="A1350">
        <v>1344</v>
      </c>
      <c r="B1350" s="8">
        <v>-1388.1355000000001</v>
      </c>
      <c r="C1350">
        <v>5.68</v>
      </c>
      <c r="D1350" s="7">
        <f t="shared" si="20"/>
        <v>-10.844808593750001</v>
      </c>
    </row>
    <row r="1351" spans="1:4" x14ac:dyDescent="0.2">
      <c r="A1351">
        <v>1345</v>
      </c>
      <c r="B1351" s="8">
        <v>-1388.0255</v>
      </c>
      <c r="C1351">
        <v>5.95</v>
      </c>
      <c r="D1351" s="7">
        <f t="shared" si="20"/>
        <v>-10.84394921875</v>
      </c>
    </row>
    <row r="1352" spans="1:4" x14ac:dyDescent="0.2">
      <c r="A1352">
        <v>1346</v>
      </c>
      <c r="B1352" s="8">
        <v>-1387.9215999999999</v>
      </c>
      <c r="C1352">
        <v>6.2</v>
      </c>
      <c r="D1352" s="7">
        <f t="shared" ref="D1352:D1415" si="21">B1352/128</f>
        <v>-10.843137499999999</v>
      </c>
    </row>
    <row r="1353" spans="1:4" x14ac:dyDescent="0.2">
      <c r="A1353">
        <v>1347</v>
      </c>
      <c r="B1353" s="8">
        <v>-1387.8248000000001</v>
      </c>
      <c r="C1353">
        <v>6.43</v>
      </c>
      <c r="D1353" s="7">
        <f t="shared" si="21"/>
        <v>-10.842381250000001</v>
      </c>
    </row>
    <row r="1354" spans="1:4" x14ac:dyDescent="0.2">
      <c r="A1354">
        <v>1348</v>
      </c>
      <c r="B1354" s="8">
        <v>-1387.7352000000001</v>
      </c>
      <c r="C1354">
        <v>6.73</v>
      </c>
      <c r="D1354" s="7">
        <f t="shared" si="21"/>
        <v>-10.841681250000001</v>
      </c>
    </row>
    <row r="1355" spans="1:4" x14ac:dyDescent="0.2">
      <c r="A1355">
        <v>1349</v>
      </c>
      <c r="B1355" s="8">
        <v>-1387.6527000000001</v>
      </c>
      <c r="C1355">
        <v>7.01</v>
      </c>
      <c r="D1355" s="7">
        <f t="shared" si="21"/>
        <v>-10.841036718750001</v>
      </c>
    </row>
    <row r="1356" spans="1:4" x14ac:dyDescent="0.2">
      <c r="A1356">
        <v>1350</v>
      </c>
      <c r="B1356" s="8">
        <v>-1387.5789</v>
      </c>
      <c r="C1356">
        <v>7.29</v>
      </c>
      <c r="D1356" s="7">
        <f t="shared" si="21"/>
        <v>-10.84046015625</v>
      </c>
    </row>
    <row r="1357" spans="1:4" x14ac:dyDescent="0.2">
      <c r="A1357">
        <v>1351</v>
      </c>
      <c r="B1357" s="8">
        <v>-1387.5137</v>
      </c>
      <c r="C1357">
        <v>7.6</v>
      </c>
      <c r="D1357" s="7">
        <f t="shared" si="21"/>
        <v>-10.83995078125</v>
      </c>
    </row>
    <row r="1358" spans="1:4" x14ac:dyDescent="0.2">
      <c r="A1358">
        <v>1352</v>
      </c>
      <c r="B1358" s="8">
        <v>-1387.4568999999999</v>
      </c>
      <c r="C1358">
        <v>7.9</v>
      </c>
      <c r="D1358" s="7">
        <f t="shared" si="21"/>
        <v>-10.839507031249999</v>
      </c>
    </row>
    <row r="1359" spans="1:4" x14ac:dyDescent="0.2">
      <c r="A1359">
        <v>1353</v>
      </c>
      <c r="B1359" s="8">
        <v>-1387.4082000000001</v>
      </c>
      <c r="C1359">
        <v>8.15</v>
      </c>
      <c r="D1359" s="7">
        <f t="shared" si="21"/>
        <v>-10.839126562500001</v>
      </c>
    </row>
    <row r="1360" spans="1:4" x14ac:dyDescent="0.2">
      <c r="A1360">
        <v>1354</v>
      </c>
      <c r="B1360" s="8">
        <v>-1387.3672999999999</v>
      </c>
      <c r="C1360">
        <v>8.44</v>
      </c>
      <c r="D1360" s="7">
        <f t="shared" si="21"/>
        <v>-10.838807031249999</v>
      </c>
    </row>
    <row r="1361" spans="1:4" x14ac:dyDescent="0.2">
      <c r="A1361">
        <v>1355</v>
      </c>
      <c r="B1361" s="8">
        <v>-1387.3336999999999</v>
      </c>
      <c r="C1361">
        <v>8.67</v>
      </c>
      <c r="D1361" s="7">
        <f t="shared" si="21"/>
        <v>-10.838544531249999</v>
      </c>
    </row>
    <row r="1362" spans="1:4" x14ac:dyDescent="0.2">
      <c r="A1362">
        <v>1356</v>
      </c>
      <c r="B1362" s="8">
        <v>-1387.3061</v>
      </c>
      <c r="C1362">
        <v>8.89</v>
      </c>
      <c r="D1362" s="7">
        <f t="shared" si="21"/>
        <v>-10.83832890625</v>
      </c>
    </row>
    <row r="1363" spans="1:4" x14ac:dyDescent="0.2">
      <c r="A1363">
        <v>1357</v>
      </c>
      <c r="B1363" s="8">
        <v>-1387.2843</v>
      </c>
      <c r="C1363">
        <v>9.11</v>
      </c>
      <c r="D1363" s="7">
        <f t="shared" si="21"/>
        <v>-10.83815859375</v>
      </c>
    </row>
    <row r="1364" spans="1:4" x14ac:dyDescent="0.2">
      <c r="A1364">
        <v>1358</v>
      </c>
      <c r="B1364" s="8">
        <v>-1387.2669000000001</v>
      </c>
      <c r="C1364">
        <v>9.36</v>
      </c>
      <c r="D1364" s="7">
        <f t="shared" si="21"/>
        <v>-10.838022656250001</v>
      </c>
    </row>
    <row r="1365" spans="1:4" x14ac:dyDescent="0.2">
      <c r="A1365">
        <v>1359</v>
      </c>
      <c r="B1365" s="8">
        <v>-1387.2518</v>
      </c>
      <c r="C1365">
        <v>9.6300000000000008</v>
      </c>
      <c r="D1365" s="7">
        <f t="shared" si="21"/>
        <v>-10.8379046875</v>
      </c>
    </row>
    <row r="1366" spans="1:4" x14ac:dyDescent="0.2">
      <c r="A1366">
        <v>1360</v>
      </c>
      <c r="B1366" s="8">
        <v>-1387.2378000000001</v>
      </c>
      <c r="C1366">
        <v>9.9600000000000009</v>
      </c>
      <c r="D1366" s="7">
        <f t="shared" si="21"/>
        <v>-10.837795312500001</v>
      </c>
    </row>
    <row r="1367" spans="1:4" x14ac:dyDescent="0.2">
      <c r="A1367">
        <v>1361</v>
      </c>
      <c r="B1367" s="8">
        <v>-1387.2239999999999</v>
      </c>
      <c r="C1367">
        <v>10.3</v>
      </c>
      <c r="D1367" s="7">
        <f t="shared" si="21"/>
        <v>-10.837687499999999</v>
      </c>
    </row>
    <row r="1368" spans="1:4" x14ac:dyDescent="0.2">
      <c r="A1368">
        <v>1362</v>
      </c>
      <c r="B1368" s="8">
        <v>-1387.2076999999999</v>
      </c>
      <c r="C1368">
        <v>10.64</v>
      </c>
      <c r="D1368" s="7">
        <f t="shared" si="21"/>
        <v>-10.837560156249999</v>
      </c>
    </row>
    <row r="1369" spans="1:4" x14ac:dyDescent="0.2">
      <c r="A1369">
        <v>1363</v>
      </c>
      <c r="B1369" s="8">
        <v>-1387.1876999999999</v>
      </c>
      <c r="C1369">
        <v>11</v>
      </c>
      <c r="D1369" s="7">
        <f t="shared" si="21"/>
        <v>-10.83740390625</v>
      </c>
    </row>
    <row r="1370" spans="1:4" x14ac:dyDescent="0.2">
      <c r="A1370">
        <v>1364</v>
      </c>
      <c r="B1370" s="8">
        <v>-1387.162</v>
      </c>
      <c r="C1370">
        <v>11.3</v>
      </c>
      <c r="D1370" s="7">
        <f t="shared" si="21"/>
        <v>-10.837203125</v>
      </c>
    </row>
    <row r="1371" spans="1:4" x14ac:dyDescent="0.2">
      <c r="A1371">
        <v>1365</v>
      </c>
      <c r="B1371" s="8">
        <v>-1387.1288</v>
      </c>
      <c r="C1371">
        <v>11.58</v>
      </c>
      <c r="D1371" s="7">
        <f t="shared" si="21"/>
        <v>-10.83694375</v>
      </c>
    </row>
    <row r="1372" spans="1:4" x14ac:dyDescent="0.2">
      <c r="A1372">
        <v>1366</v>
      </c>
      <c r="B1372" s="8">
        <v>-1387.0871999999999</v>
      </c>
      <c r="C1372">
        <v>11.75</v>
      </c>
      <c r="D1372" s="7">
        <f t="shared" si="21"/>
        <v>-10.83661875</v>
      </c>
    </row>
    <row r="1373" spans="1:4" x14ac:dyDescent="0.2">
      <c r="A1373">
        <v>1367</v>
      </c>
      <c r="B1373" s="8">
        <v>-1387.0367000000001</v>
      </c>
      <c r="C1373">
        <v>11.81</v>
      </c>
      <c r="D1373" s="7">
        <f t="shared" si="21"/>
        <v>-10.836224218750001</v>
      </c>
    </row>
    <row r="1374" spans="1:4" x14ac:dyDescent="0.2">
      <c r="A1374">
        <v>1368</v>
      </c>
      <c r="B1374" s="8">
        <v>-1386.9770000000001</v>
      </c>
      <c r="C1374">
        <v>11.75</v>
      </c>
      <c r="D1374" s="7">
        <f t="shared" si="21"/>
        <v>-10.835757812500001</v>
      </c>
    </row>
    <row r="1375" spans="1:4" x14ac:dyDescent="0.2">
      <c r="A1375">
        <v>1369</v>
      </c>
      <c r="B1375" s="8">
        <v>-1386.9087999999999</v>
      </c>
      <c r="C1375">
        <v>11.89</v>
      </c>
      <c r="D1375" s="7">
        <f t="shared" si="21"/>
        <v>-10.835224999999999</v>
      </c>
    </row>
    <row r="1376" spans="1:4" x14ac:dyDescent="0.2">
      <c r="A1376">
        <v>1370</v>
      </c>
      <c r="B1376" s="8">
        <v>-1386.8343</v>
      </c>
      <c r="C1376">
        <v>11.94</v>
      </c>
      <c r="D1376" s="7">
        <f t="shared" si="21"/>
        <v>-10.83464296875</v>
      </c>
    </row>
    <row r="1377" spans="1:4" x14ac:dyDescent="0.2">
      <c r="A1377">
        <v>1371</v>
      </c>
      <c r="B1377" s="8">
        <v>-1386.7560000000001</v>
      </c>
      <c r="C1377">
        <v>12.04</v>
      </c>
      <c r="D1377" s="7">
        <f t="shared" si="21"/>
        <v>-10.834031250000001</v>
      </c>
    </row>
    <row r="1378" spans="1:4" x14ac:dyDescent="0.2">
      <c r="A1378">
        <v>1372</v>
      </c>
      <c r="B1378" s="8">
        <v>-1386.6771000000001</v>
      </c>
      <c r="C1378">
        <v>12.06</v>
      </c>
      <c r="D1378" s="7">
        <f t="shared" si="21"/>
        <v>-10.833414843750001</v>
      </c>
    </row>
    <row r="1379" spans="1:4" x14ac:dyDescent="0.2">
      <c r="A1379">
        <v>1373</v>
      </c>
      <c r="B1379" s="8">
        <v>-1386.6021000000001</v>
      </c>
      <c r="C1379">
        <v>12.07</v>
      </c>
      <c r="D1379" s="7">
        <f t="shared" si="21"/>
        <v>-10.832828906250001</v>
      </c>
    </row>
    <row r="1380" spans="1:4" x14ac:dyDescent="0.2">
      <c r="A1380">
        <v>1374</v>
      </c>
      <c r="B1380" s="8">
        <v>-1386.5358000000001</v>
      </c>
      <c r="C1380">
        <v>11.99</v>
      </c>
      <c r="D1380" s="7">
        <f t="shared" si="21"/>
        <v>-10.832310937500001</v>
      </c>
    </row>
    <row r="1381" spans="1:4" x14ac:dyDescent="0.2">
      <c r="A1381">
        <v>1375</v>
      </c>
      <c r="B1381" s="8">
        <v>-1386.4822999999999</v>
      </c>
      <c r="C1381">
        <v>11.89</v>
      </c>
      <c r="D1381" s="7">
        <f t="shared" si="21"/>
        <v>-10.831892968749999</v>
      </c>
    </row>
    <row r="1382" spans="1:4" x14ac:dyDescent="0.2">
      <c r="A1382">
        <v>1376</v>
      </c>
      <c r="B1382" s="8">
        <v>-1386.4454000000001</v>
      </c>
      <c r="C1382">
        <v>11.75</v>
      </c>
      <c r="D1382" s="7">
        <f t="shared" si="21"/>
        <v>-10.8316046875</v>
      </c>
    </row>
    <row r="1383" spans="1:4" x14ac:dyDescent="0.2">
      <c r="A1383">
        <v>1377</v>
      </c>
      <c r="B1383" s="8">
        <v>-1386.4285</v>
      </c>
      <c r="C1383">
        <v>11.58</v>
      </c>
      <c r="D1383" s="7">
        <f t="shared" si="21"/>
        <v>-10.83147265625</v>
      </c>
    </row>
    <row r="1384" spans="1:4" x14ac:dyDescent="0.2">
      <c r="A1384">
        <v>1378</v>
      </c>
      <c r="B1384" s="8">
        <v>-1386.4336000000001</v>
      </c>
      <c r="C1384">
        <v>11.37</v>
      </c>
      <c r="D1384" s="7">
        <f t="shared" si="21"/>
        <v>-10.831512500000001</v>
      </c>
    </row>
    <row r="1385" spans="1:4" x14ac:dyDescent="0.2">
      <c r="A1385">
        <v>1379</v>
      </c>
      <c r="B1385" s="8">
        <v>-1386.4613999999999</v>
      </c>
      <c r="C1385">
        <v>11.09</v>
      </c>
      <c r="D1385" s="7">
        <f t="shared" si="21"/>
        <v>-10.831729687499999</v>
      </c>
    </row>
    <row r="1386" spans="1:4" x14ac:dyDescent="0.2">
      <c r="A1386">
        <v>1380</v>
      </c>
      <c r="B1386" s="8">
        <v>-1386.5118</v>
      </c>
      <c r="C1386">
        <v>10.76</v>
      </c>
      <c r="D1386" s="7">
        <f t="shared" si="21"/>
        <v>-10.8321234375</v>
      </c>
    </row>
    <row r="1387" spans="1:4" x14ac:dyDescent="0.2">
      <c r="A1387">
        <v>1381</v>
      </c>
      <c r="B1387" s="8">
        <v>-1386.5836999999999</v>
      </c>
      <c r="C1387">
        <v>10.34</v>
      </c>
      <c r="D1387" s="7">
        <f t="shared" si="21"/>
        <v>-10.832685156249999</v>
      </c>
    </row>
    <row r="1388" spans="1:4" x14ac:dyDescent="0.2">
      <c r="A1388">
        <v>1382</v>
      </c>
      <c r="B1388" s="8">
        <v>-1386.6742999999999</v>
      </c>
      <c r="C1388">
        <v>9.92</v>
      </c>
      <c r="D1388" s="7">
        <f t="shared" si="21"/>
        <v>-10.833392968749999</v>
      </c>
    </row>
    <row r="1389" spans="1:4" x14ac:dyDescent="0.2">
      <c r="A1389">
        <v>1383</v>
      </c>
      <c r="B1389" s="8">
        <v>-1386.7811999999999</v>
      </c>
      <c r="C1389">
        <v>9.49</v>
      </c>
      <c r="D1389" s="7">
        <f t="shared" si="21"/>
        <v>-10.834228124999999</v>
      </c>
    </row>
    <row r="1390" spans="1:4" x14ac:dyDescent="0.2">
      <c r="A1390">
        <v>1384</v>
      </c>
      <c r="B1390" s="8">
        <v>-1386.9012</v>
      </c>
      <c r="C1390">
        <v>9.06</v>
      </c>
      <c r="D1390" s="7">
        <f t="shared" si="21"/>
        <v>-10.835165625</v>
      </c>
    </row>
    <row r="1391" spans="1:4" x14ac:dyDescent="0.2">
      <c r="A1391">
        <v>1385</v>
      </c>
      <c r="B1391" s="8">
        <v>-1387.0306</v>
      </c>
      <c r="C1391">
        <v>8.6</v>
      </c>
      <c r="D1391" s="7">
        <f t="shared" si="21"/>
        <v>-10.8361765625</v>
      </c>
    </row>
    <row r="1392" spans="1:4" x14ac:dyDescent="0.2">
      <c r="A1392">
        <v>1386</v>
      </c>
      <c r="B1392" s="8">
        <v>-1387.1657</v>
      </c>
      <c r="C1392">
        <v>8.15</v>
      </c>
      <c r="D1392" s="7">
        <f t="shared" si="21"/>
        <v>-10.83723203125</v>
      </c>
    </row>
    <row r="1393" spans="1:4" x14ac:dyDescent="0.2">
      <c r="A1393">
        <v>1387</v>
      </c>
      <c r="B1393" s="8">
        <v>-1387.3034</v>
      </c>
      <c r="C1393">
        <v>7.7</v>
      </c>
      <c r="D1393" s="7">
        <f t="shared" si="21"/>
        <v>-10.8383078125</v>
      </c>
    </row>
    <row r="1394" spans="1:4" x14ac:dyDescent="0.2">
      <c r="A1394">
        <v>1388</v>
      </c>
      <c r="B1394" s="8">
        <v>-1387.4404999999999</v>
      </c>
      <c r="C1394">
        <v>7.25</v>
      </c>
      <c r="D1394" s="7">
        <f t="shared" si="21"/>
        <v>-10.839378906249999</v>
      </c>
    </row>
    <row r="1395" spans="1:4" x14ac:dyDescent="0.2">
      <c r="A1395">
        <v>1389</v>
      </c>
      <c r="B1395" s="8">
        <v>-1387.5737999999999</v>
      </c>
      <c r="C1395">
        <v>6.79</v>
      </c>
      <c r="D1395" s="7">
        <f t="shared" si="21"/>
        <v>-10.840420312499999</v>
      </c>
    </row>
    <row r="1396" spans="1:4" x14ac:dyDescent="0.2">
      <c r="A1396">
        <v>1390</v>
      </c>
      <c r="B1396" s="8">
        <v>-1387.7017000000001</v>
      </c>
      <c r="C1396">
        <v>6.38</v>
      </c>
      <c r="D1396" s="7">
        <f t="shared" si="21"/>
        <v>-10.841419531250001</v>
      </c>
    </row>
    <row r="1397" spans="1:4" x14ac:dyDescent="0.2">
      <c r="A1397">
        <v>1391</v>
      </c>
      <c r="B1397" s="8">
        <v>-1387.8216</v>
      </c>
      <c r="C1397">
        <v>5.98</v>
      </c>
      <c r="D1397" s="7">
        <f t="shared" si="21"/>
        <v>-10.84235625</v>
      </c>
    </row>
    <row r="1398" spans="1:4" x14ac:dyDescent="0.2">
      <c r="A1398">
        <v>1392</v>
      </c>
      <c r="B1398" s="8">
        <v>-1387.9326000000001</v>
      </c>
      <c r="C1398">
        <v>5.64</v>
      </c>
      <c r="D1398" s="7">
        <f t="shared" si="21"/>
        <v>-10.843223437500001</v>
      </c>
    </row>
    <row r="1399" spans="1:4" x14ac:dyDescent="0.2">
      <c r="A1399">
        <v>1393</v>
      </c>
      <c r="B1399" s="8">
        <v>-1388.0331000000001</v>
      </c>
      <c r="C1399">
        <v>5.3</v>
      </c>
      <c r="D1399" s="7">
        <f t="shared" si="21"/>
        <v>-10.844008593750001</v>
      </c>
    </row>
    <row r="1400" spans="1:4" x14ac:dyDescent="0.2">
      <c r="A1400">
        <v>1394</v>
      </c>
      <c r="B1400" s="8">
        <v>-1388.1226999999999</v>
      </c>
      <c r="C1400">
        <v>5.03</v>
      </c>
      <c r="D1400" s="7">
        <f t="shared" si="21"/>
        <v>-10.844708593749999</v>
      </c>
    </row>
    <row r="1401" spans="1:4" x14ac:dyDescent="0.2">
      <c r="A1401">
        <v>1395</v>
      </c>
      <c r="B1401" s="8">
        <v>-1388.2012</v>
      </c>
      <c r="C1401">
        <v>4.75</v>
      </c>
      <c r="D1401" s="7">
        <f t="shared" si="21"/>
        <v>-10.845321875</v>
      </c>
    </row>
    <row r="1402" spans="1:4" x14ac:dyDescent="0.2">
      <c r="A1402">
        <v>1396</v>
      </c>
      <c r="B1402" s="8">
        <v>-1388.2674999999999</v>
      </c>
      <c r="C1402">
        <v>4.53</v>
      </c>
      <c r="D1402" s="7">
        <f t="shared" si="21"/>
        <v>-10.845839843749999</v>
      </c>
    </row>
    <row r="1403" spans="1:4" x14ac:dyDescent="0.2">
      <c r="A1403">
        <v>1397</v>
      </c>
      <c r="B1403" s="8">
        <v>-1388.3214</v>
      </c>
      <c r="C1403">
        <v>4.29</v>
      </c>
      <c r="D1403" s="7">
        <f t="shared" si="21"/>
        <v>-10.8462609375</v>
      </c>
    </row>
    <row r="1404" spans="1:4" x14ac:dyDescent="0.2">
      <c r="A1404">
        <v>1398</v>
      </c>
      <c r="B1404" s="8">
        <v>-1388.3637000000001</v>
      </c>
      <c r="C1404">
        <v>4.09</v>
      </c>
      <c r="D1404" s="7">
        <f t="shared" si="21"/>
        <v>-10.846591406250001</v>
      </c>
    </row>
    <row r="1405" spans="1:4" x14ac:dyDescent="0.2">
      <c r="A1405">
        <v>1399</v>
      </c>
      <c r="B1405" s="8">
        <v>-1388.3951999999999</v>
      </c>
      <c r="C1405">
        <v>3.91</v>
      </c>
      <c r="D1405" s="7">
        <f t="shared" si="21"/>
        <v>-10.846837499999999</v>
      </c>
    </row>
    <row r="1406" spans="1:4" x14ac:dyDescent="0.2">
      <c r="A1406">
        <v>1400</v>
      </c>
      <c r="B1406" s="8">
        <v>-1388.4158</v>
      </c>
      <c r="C1406">
        <v>3.76</v>
      </c>
      <c r="D1406" s="7">
        <f t="shared" si="21"/>
        <v>-10.8469984375</v>
      </c>
    </row>
    <row r="1407" spans="1:4" x14ac:dyDescent="0.2">
      <c r="A1407">
        <v>1401</v>
      </c>
      <c r="B1407" s="8">
        <v>-1388.4259</v>
      </c>
      <c r="C1407">
        <v>3.62</v>
      </c>
      <c r="D1407" s="7">
        <f t="shared" si="21"/>
        <v>-10.84707734375</v>
      </c>
    </row>
    <row r="1408" spans="1:4" x14ac:dyDescent="0.2">
      <c r="A1408">
        <v>1402</v>
      </c>
      <c r="B1408" s="8">
        <v>-1388.4263000000001</v>
      </c>
      <c r="C1408">
        <v>3.49</v>
      </c>
      <c r="D1408" s="7">
        <f t="shared" si="21"/>
        <v>-10.847080468750001</v>
      </c>
    </row>
    <row r="1409" spans="1:4" x14ac:dyDescent="0.2">
      <c r="A1409">
        <v>1403</v>
      </c>
      <c r="B1409" s="8">
        <v>-1388.4168</v>
      </c>
      <c r="C1409">
        <v>3.37</v>
      </c>
      <c r="D1409" s="7">
        <f t="shared" si="21"/>
        <v>-10.84700625</v>
      </c>
    </row>
    <row r="1410" spans="1:4" x14ac:dyDescent="0.2">
      <c r="A1410">
        <v>1404</v>
      </c>
      <c r="B1410" s="8">
        <v>-1388.3984</v>
      </c>
      <c r="C1410">
        <v>3.23</v>
      </c>
      <c r="D1410" s="7">
        <f t="shared" si="21"/>
        <v>-10.8468625</v>
      </c>
    </row>
    <row r="1411" spans="1:4" x14ac:dyDescent="0.2">
      <c r="A1411">
        <v>1405</v>
      </c>
      <c r="B1411" s="8">
        <v>-1388.3715</v>
      </c>
      <c r="C1411">
        <v>3.14</v>
      </c>
      <c r="D1411" s="7">
        <f t="shared" si="21"/>
        <v>-10.84665234375</v>
      </c>
    </row>
    <row r="1412" spans="1:4" x14ac:dyDescent="0.2">
      <c r="A1412">
        <v>1406</v>
      </c>
      <c r="B1412" s="8">
        <v>-1388.3373999999999</v>
      </c>
      <c r="C1412">
        <v>3.05</v>
      </c>
      <c r="D1412" s="7">
        <f t="shared" si="21"/>
        <v>-10.846385937499999</v>
      </c>
    </row>
    <row r="1413" spans="1:4" x14ac:dyDescent="0.2">
      <c r="A1413">
        <v>1407</v>
      </c>
      <c r="B1413" s="8">
        <v>-1388.2963999999999</v>
      </c>
      <c r="C1413">
        <v>2.96</v>
      </c>
      <c r="D1413" s="7">
        <f t="shared" si="21"/>
        <v>-10.846065625</v>
      </c>
    </row>
    <row r="1414" spans="1:4" x14ac:dyDescent="0.2">
      <c r="A1414">
        <v>1408</v>
      </c>
      <c r="B1414" s="8">
        <v>-1388.249</v>
      </c>
      <c r="C1414">
        <v>2.85</v>
      </c>
      <c r="D1414" s="7">
        <f t="shared" si="21"/>
        <v>-10.8456953125</v>
      </c>
    </row>
    <row r="1415" spans="1:4" x14ac:dyDescent="0.2">
      <c r="A1415">
        <v>1409</v>
      </c>
      <c r="B1415" s="8">
        <v>-1388.1969999999999</v>
      </c>
      <c r="C1415">
        <v>2.77</v>
      </c>
      <c r="D1415" s="7">
        <f t="shared" si="21"/>
        <v>-10.845289062499999</v>
      </c>
    </row>
    <row r="1416" spans="1:4" x14ac:dyDescent="0.2">
      <c r="A1416">
        <v>1410</v>
      </c>
      <c r="B1416" s="8">
        <v>-1388.1415</v>
      </c>
      <c r="C1416">
        <v>2.67</v>
      </c>
      <c r="D1416" s="7">
        <f t="shared" ref="D1416:D1479" si="22">B1416/128</f>
        <v>-10.84485546875</v>
      </c>
    </row>
    <row r="1417" spans="1:4" x14ac:dyDescent="0.2">
      <c r="A1417">
        <v>1411</v>
      </c>
      <c r="B1417" s="8">
        <v>-1388.0838000000001</v>
      </c>
      <c r="C1417">
        <v>2.6</v>
      </c>
      <c r="D1417" s="7">
        <f t="shared" si="22"/>
        <v>-10.844404687500001</v>
      </c>
    </row>
    <row r="1418" spans="1:4" x14ac:dyDescent="0.2">
      <c r="A1418">
        <v>1412</v>
      </c>
      <c r="B1418" s="8">
        <v>-1388.0254</v>
      </c>
      <c r="C1418">
        <v>2.4900000000000002</v>
      </c>
      <c r="D1418" s="7">
        <f t="shared" si="22"/>
        <v>-10.8439484375</v>
      </c>
    </row>
    <row r="1419" spans="1:4" x14ac:dyDescent="0.2">
      <c r="A1419">
        <v>1413</v>
      </c>
      <c r="B1419" s="8">
        <v>-1387.9688000000001</v>
      </c>
      <c r="C1419">
        <v>2.36</v>
      </c>
      <c r="D1419" s="7">
        <f t="shared" si="22"/>
        <v>-10.843506250000001</v>
      </c>
    </row>
    <row r="1420" spans="1:4" x14ac:dyDescent="0.2">
      <c r="A1420">
        <v>1414</v>
      </c>
      <c r="B1420" s="8">
        <v>-1387.9163000000001</v>
      </c>
      <c r="C1420">
        <v>2.2200000000000002</v>
      </c>
      <c r="D1420" s="7">
        <f t="shared" si="22"/>
        <v>-10.843096093750001</v>
      </c>
    </row>
    <row r="1421" spans="1:4" x14ac:dyDescent="0.2">
      <c r="A1421">
        <v>1415</v>
      </c>
      <c r="B1421" s="8">
        <v>-1387.8688999999999</v>
      </c>
      <c r="C1421">
        <v>2.06</v>
      </c>
      <c r="D1421" s="7">
        <f t="shared" si="22"/>
        <v>-10.84272578125</v>
      </c>
    </row>
    <row r="1422" spans="1:4" x14ac:dyDescent="0.2">
      <c r="A1422">
        <v>1416</v>
      </c>
      <c r="B1422" s="8">
        <v>-1387.8279</v>
      </c>
      <c r="C1422">
        <v>1.93</v>
      </c>
      <c r="D1422" s="7">
        <f t="shared" si="22"/>
        <v>-10.84240546875</v>
      </c>
    </row>
    <row r="1423" spans="1:4" x14ac:dyDescent="0.2">
      <c r="A1423">
        <v>1417</v>
      </c>
      <c r="B1423" s="8">
        <v>-1387.7950000000001</v>
      </c>
      <c r="C1423">
        <v>1.74</v>
      </c>
      <c r="D1423" s="7">
        <f t="shared" si="22"/>
        <v>-10.842148437500001</v>
      </c>
    </row>
    <row r="1424" spans="1:4" x14ac:dyDescent="0.2">
      <c r="A1424">
        <v>1418</v>
      </c>
      <c r="B1424" s="8">
        <v>-1387.7707</v>
      </c>
      <c r="C1424">
        <v>1.55</v>
      </c>
      <c r="D1424" s="7">
        <f t="shared" si="22"/>
        <v>-10.84195859375</v>
      </c>
    </row>
    <row r="1425" spans="1:4" x14ac:dyDescent="0.2">
      <c r="A1425">
        <v>1419</v>
      </c>
      <c r="B1425" s="8">
        <v>-1387.7554</v>
      </c>
      <c r="C1425">
        <v>1.31</v>
      </c>
      <c r="D1425" s="7">
        <f t="shared" si="22"/>
        <v>-10.8418390625</v>
      </c>
    </row>
    <row r="1426" spans="1:4" x14ac:dyDescent="0.2">
      <c r="A1426">
        <v>1420</v>
      </c>
      <c r="B1426" s="8">
        <v>-1387.749</v>
      </c>
      <c r="C1426">
        <v>1.07</v>
      </c>
      <c r="D1426" s="7">
        <f t="shared" si="22"/>
        <v>-10.8417890625</v>
      </c>
    </row>
    <row r="1427" spans="1:4" x14ac:dyDescent="0.2">
      <c r="A1427">
        <v>1421</v>
      </c>
      <c r="B1427" s="8">
        <v>-1387.7512999999999</v>
      </c>
      <c r="C1427">
        <v>0.8</v>
      </c>
      <c r="D1427" s="7">
        <f t="shared" si="22"/>
        <v>-10.841807031249999</v>
      </c>
    </row>
    <row r="1428" spans="1:4" x14ac:dyDescent="0.2">
      <c r="A1428">
        <v>1422</v>
      </c>
      <c r="B1428" s="8">
        <v>-1387.7619</v>
      </c>
      <c r="C1428">
        <v>0.53</v>
      </c>
      <c r="D1428" s="7">
        <f t="shared" si="22"/>
        <v>-10.84188984375</v>
      </c>
    </row>
    <row r="1429" spans="1:4" x14ac:dyDescent="0.2">
      <c r="A1429">
        <v>1423</v>
      </c>
      <c r="B1429" s="8">
        <v>-1387.7798</v>
      </c>
      <c r="C1429">
        <v>0.3</v>
      </c>
      <c r="D1429" s="7">
        <f t="shared" si="22"/>
        <v>-10.8420296875</v>
      </c>
    </row>
    <row r="1430" spans="1:4" x14ac:dyDescent="0.2">
      <c r="A1430">
        <v>1424</v>
      </c>
      <c r="B1430" s="8">
        <v>-1387.8027</v>
      </c>
      <c r="C1430">
        <v>0.02</v>
      </c>
      <c r="D1430" s="7">
        <f t="shared" si="22"/>
        <v>-10.84220859375</v>
      </c>
    </row>
    <row r="1431" spans="1:4" x14ac:dyDescent="0.2">
      <c r="A1431">
        <v>1425</v>
      </c>
      <c r="B1431" s="8">
        <v>-1387.8306</v>
      </c>
      <c r="C1431">
        <v>-0.25</v>
      </c>
      <c r="D1431" s="7">
        <f t="shared" si="22"/>
        <v>-10.8424265625</v>
      </c>
    </row>
    <row r="1432" spans="1:4" x14ac:dyDescent="0.2">
      <c r="A1432">
        <v>1426</v>
      </c>
      <c r="B1432" s="8">
        <v>-1387.8628000000001</v>
      </c>
      <c r="C1432">
        <v>-0.57999999999999996</v>
      </c>
      <c r="D1432" s="7">
        <f t="shared" si="22"/>
        <v>-10.842678125000001</v>
      </c>
    </row>
    <row r="1433" spans="1:4" x14ac:dyDescent="0.2">
      <c r="A1433">
        <v>1427</v>
      </c>
      <c r="B1433" s="8">
        <v>-1387.8975</v>
      </c>
      <c r="C1433">
        <v>-0.86</v>
      </c>
      <c r="D1433" s="7">
        <f t="shared" si="22"/>
        <v>-10.84294921875</v>
      </c>
    </row>
    <row r="1434" spans="1:4" x14ac:dyDescent="0.2">
      <c r="A1434">
        <v>1428</v>
      </c>
      <c r="B1434" s="8">
        <v>-1387.9332999999999</v>
      </c>
      <c r="C1434">
        <v>-1.1599999999999999</v>
      </c>
      <c r="D1434" s="7">
        <f t="shared" si="22"/>
        <v>-10.843228906249999</v>
      </c>
    </row>
    <row r="1435" spans="1:4" x14ac:dyDescent="0.2">
      <c r="A1435">
        <v>1429</v>
      </c>
      <c r="B1435" s="8">
        <v>-1387.9701</v>
      </c>
      <c r="C1435">
        <v>-1.45</v>
      </c>
      <c r="D1435" s="7">
        <f t="shared" si="22"/>
        <v>-10.84351640625</v>
      </c>
    </row>
    <row r="1436" spans="1:4" x14ac:dyDescent="0.2">
      <c r="A1436">
        <v>1430</v>
      </c>
      <c r="B1436" s="8">
        <v>-1388.0072</v>
      </c>
      <c r="C1436">
        <v>-1.74</v>
      </c>
      <c r="D1436" s="7">
        <f t="shared" si="22"/>
        <v>-10.84380625</v>
      </c>
    </row>
    <row r="1437" spans="1:4" x14ac:dyDescent="0.2">
      <c r="A1437">
        <v>1431</v>
      </c>
      <c r="B1437" s="8">
        <v>-1388.0435</v>
      </c>
      <c r="C1437">
        <v>-2</v>
      </c>
      <c r="D1437" s="7">
        <f t="shared" si="22"/>
        <v>-10.84408984375</v>
      </c>
    </row>
    <row r="1438" spans="1:4" x14ac:dyDescent="0.2">
      <c r="A1438">
        <v>1432</v>
      </c>
      <c r="B1438" s="8">
        <v>-1388.0785000000001</v>
      </c>
      <c r="C1438">
        <v>-2.2599999999999998</v>
      </c>
      <c r="D1438" s="7">
        <f t="shared" si="22"/>
        <v>-10.844363281250001</v>
      </c>
    </row>
    <row r="1439" spans="1:4" x14ac:dyDescent="0.2">
      <c r="A1439">
        <v>1433</v>
      </c>
      <c r="B1439" s="8">
        <v>-1388.1114</v>
      </c>
      <c r="C1439">
        <v>-2.52</v>
      </c>
      <c r="D1439" s="7">
        <f t="shared" si="22"/>
        <v>-10.8446203125</v>
      </c>
    </row>
    <row r="1440" spans="1:4" x14ac:dyDescent="0.2">
      <c r="A1440">
        <v>1434</v>
      </c>
      <c r="B1440" s="8">
        <v>-1388.1421</v>
      </c>
      <c r="C1440">
        <v>-2.75</v>
      </c>
      <c r="D1440" s="7">
        <f t="shared" si="22"/>
        <v>-10.84486015625</v>
      </c>
    </row>
    <row r="1441" spans="1:4" x14ac:dyDescent="0.2">
      <c r="A1441">
        <v>1435</v>
      </c>
      <c r="B1441" s="8">
        <v>-1388.1701</v>
      </c>
      <c r="C1441">
        <v>-2.98</v>
      </c>
      <c r="D1441" s="7">
        <f t="shared" si="22"/>
        <v>-10.84507890625</v>
      </c>
    </row>
    <row r="1442" spans="1:4" x14ac:dyDescent="0.2">
      <c r="A1442">
        <v>1436</v>
      </c>
      <c r="B1442" s="8">
        <v>-1388.1954000000001</v>
      </c>
      <c r="C1442">
        <v>-3.19</v>
      </c>
      <c r="D1442" s="7">
        <f t="shared" si="22"/>
        <v>-10.8452765625</v>
      </c>
    </row>
    <row r="1443" spans="1:4" x14ac:dyDescent="0.2">
      <c r="A1443">
        <v>1437</v>
      </c>
      <c r="B1443" s="8">
        <v>-1388.2181</v>
      </c>
      <c r="C1443">
        <v>-3.41</v>
      </c>
      <c r="D1443" s="7">
        <f t="shared" si="22"/>
        <v>-10.84545390625</v>
      </c>
    </row>
    <row r="1444" spans="1:4" x14ac:dyDescent="0.2">
      <c r="A1444">
        <v>1438</v>
      </c>
      <c r="B1444" s="8">
        <v>-1388.2382</v>
      </c>
      <c r="C1444">
        <v>-3.59</v>
      </c>
      <c r="D1444" s="7">
        <f t="shared" si="22"/>
        <v>-10.8456109375</v>
      </c>
    </row>
    <row r="1445" spans="1:4" x14ac:dyDescent="0.2">
      <c r="A1445">
        <v>1439</v>
      </c>
      <c r="B1445" s="8">
        <v>-1388.2552000000001</v>
      </c>
      <c r="C1445">
        <v>-3.76</v>
      </c>
      <c r="D1445" s="7">
        <f t="shared" si="22"/>
        <v>-10.84574375</v>
      </c>
    </row>
    <row r="1446" spans="1:4" x14ac:dyDescent="0.2">
      <c r="A1446">
        <v>1440</v>
      </c>
      <c r="B1446" s="8">
        <v>-1388.2693999999999</v>
      </c>
      <c r="C1446">
        <v>-3.91</v>
      </c>
      <c r="D1446" s="7">
        <f t="shared" si="22"/>
        <v>-10.845854687499999</v>
      </c>
    </row>
    <row r="1447" spans="1:4" x14ac:dyDescent="0.2">
      <c r="A1447">
        <v>1441</v>
      </c>
      <c r="B1447" s="8">
        <v>-1388.2802999999999</v>
      </c>
      <c r="C1447">
        <v>-4.05</v>
      </c>
      <c r="D1447" s="7">
        <f t="shared" si="22"/>
        <v>-10.845939843749999</v>
      </c>
    </row>
    <row r="1448" spans="1:4" x14ac:dyDescent="0.2">
      <c r="A1448">
        <v>1442</v>
      </c>
      <c r="B1448" s="8">
        <v>-1388.2883999999999</v>
      </c>
      <c r="C1448">
        <v>-4.17</v>
      </c>
      <c r="D1448" s="7">
        <f t="shared" si="22"/>
        <v>-10.846003124999999</v>
      </c>
    </row>
    <row r="1449" spans="1:4" x14ac:dyDescent="0.2">
      <c r="A1449">
        <v>1443</v>
      </c>
      <c r="B1449" s="8">
        <v>-1388.2937999999999</v>
      </c>
      <c r="C1449">
        <v>-4.2699999999999996</v>
      </c>
      <c r="D1449" s="7">
        <f t="shared" si="22"/>
        <v>-10.846045312499999</v>
      </c>
    </row>
    <row r="1450" spans="1:4" x14ac:dyDescent="0.2">
      <c r="A1450">
        <v>1444</v>
      </c>
      <c r="B1450" s="8">
        <v>-1388.2972</v>
      </c>
      <c r="C1450">
        <v>-4.3600000000000003</v>
      </c>
      <c r="D1450" s="7">
        <f t="shared" si="22"/>
        <v>-10.846071875</v>
      </c>
    </row>
    <row r="1451" spans="1:4" x14ac:dyDescent="0.2">
      <c r="A1451">
        <v>1445</v>
      </c>
      <c r="B1451" s="8">
        <v>-1388.2985000000001</v>
      </c>
      <c r="C1451">
        <v>-4.42</v>
      </c>
      <c r="D1451" s="7">
        <f t="shared" si="22"/>
        <v>-10.846082031250001</v>
      </c>
    </row>
    <row r="1452" spans="1:4" x14ac:dyDescent="0.2">
      <c r="A1452">
        <v>1446</v>
      </c>
      <c r="B1452" s="8">
        <v>-1388.2979</v>
      </c>
      <c r="C1452">
        <v>-4.46</v>
      </c>
      <c r="D1452" s="7">
        <f t="shared" si="22"/>
        <v>-10.84607734375</v>
      </c>
    </row>
    <row r="1453" spans="1:4" x14ac:dyDescent="0.2">
      <c r="A1453">
        <v>1447</v>
      </c>
      <c r="B1453" s="8">
        <v>-1388.2956999999999</v>
      </c>
      <c r="C1453">
        <v>-4.4800000000000004</v>
      </c>
      <c r="D1453" s="7">
        <f t="shared" si="22"/>
        <v>-10.846060156249999</v>
      </c>
    </row>
    <row r="1454" spans="1:4" x14ac:dyDescent="0.2">
      <c r="A1454">
        <v>1448</v>
      </c>
      <c r="B1454" s="8">
        <v>-1388.2923000000001</v>
      </c>
      <c r="C1454">
        <v>-4.47</v>
      </c>
      <c r="D1454" s="7">
        <f t="shared" si="22"/>
        <v>-10.846033593750001</v>
      </c>
    </row>
    <row r="1455" spans="1:4" x14ac:dyDescent="0.2">
      <c r="A1455">
        <v>1449</v>
      </c>
      <c r="B1455" s="8">
        <v>-1388.2887000000001</v>
      </c>
      <c r="C1455">
        <v>-4.4400000000000004</v>
      </c>
      <c r="D1455" s="7">
        <f t="shared" si="22"/>
        <v>-10.84600546875</v>
      </c>
    </row>
    <row r="1456" spans="1:4" x14ac:dyDescent="0.2">
      <c r="A1456">
        <v>1450</v>
      </c>
      <c r="B1456" s="8">
        <v>-1388.2859000000001</v>
      </c>
      <c r="C1456">
        <v>-4.37</v>
      </c>
      <c r="D1456" s="7">
        <f t="shared" si="22"/>
        <v>-10.845983593750001</v>
      </c>
    </row>
    <row r="1457" spans="1:4" x14ac:dyDescent="0.2">
      <c r="A1457">
        <v>1451</v>
      </c>
      <c r="B1457" s="8">
        <v>-1388.2843</v>
      </c>
      <c r="C1457">
        <v>-4.29</v>
      </c>
      <c r="D1457" s="7">
        <f t="shared" si="22"/>
        <v>-10.84597109375</v>
      </c>
    </row>
    <row r="1458" spans="1:4" x14ac:dyDescent="0.2">
      <c r="A1458">
        <v>1452</v>
      </c>
      <c r="B1458" s="8">
        <v>-1388.2840000000001</v>
      </c>
      <c r="C1458">
        <v>-4.17</v>
      </c>
      <c r="D1458" s="7">
        <f t="shared" si="22"/>
        <v>-10.845968750000001</v>
      </c>
    </row>
    <row r="1459" spans="1:4" x14ac:dyDescent="0.2">
      <c r="A1459">
        <v>1453</v>
      </c>
      <c r="B1459" s="8">
        <v>-1388.2855999999999</v>
      </c>
      <c r="C1459">
        <v>-4.0599999999999996</v>
      </c>
      <c r="D1459" s="7">
        <f t="shared" si="22"/>
        <v>-10.845981249999999</v>
      </c>
    </row>
    <row r="1460" spans="1:4" x14ac:dyDescent="0.2">
      <c r="A1460">
        <v>1454</v>
      </c>
      <c r="B1460" s="8">
        <v>-1388.2891999999999</v>
      </c>
      <c r="C1460">
        <v>-3.91</v>
      </c>
      <c r="D1460" s="7">
        <f t="shared" si="22"/>
        <v>-10.846009375</v>
      </c>
    </row>
    <row r="1461" spans="1:4" x14ac:dyDescent="0.2">
      <c r="A1461">
        <v>1455</v>
      </c>
      <c r="B1461" s="8">
        <v>-1388.2953</v>
      </c>
      <c r="C1461">
        <v>-3.73</v>
      </c>
      <c r="D1461" s="7">
        <f t="shared" si="22"/>
        <v>-10.84605703125</v>
      </c>
    </row>
    <row r="1462" spans="1:4" x14ac:dyDescent="0.2">
      <c r="A1462">
        <v>1456</v>
      </c>
      <c r="B1462" s="8">
        <v>-1388.3040000000001</v>
      </c>
      <c r="C1462">
        <v>-3.56</v>
      </c>
      <c r="D1462" s="7">
        <f t="shared" si="22"/>
        <v>-10.846125000000001</v>
      </c>
    </row>
    <row r="1463" spans="1:4" x14ac:dyDescent="0.2">
      <c r="A1463">
        <v>1457</v>
      </c>
      <c r="B1463" s="8">
        <v>-1388.3155999999999</v>
      </c>
      <c r="C1463">
        <v>-3.37</v>
      </c>
      <c r="D1463" s="7">
        <f t="shared" si="22"/>
        <v>-10.846215624999999</v>
      </c>
    </row>
    <row r="1464" spans="1:4" x14ac:dyDescent="0.2">
      <c r="A1464">
        <v>1458</v>
      </c>
      <c r="B1464" s="8">
        <v>-1388.3300999999999</v>
      </c>
      <c r="C1464">
        <v>-3.2</v>
      </c>
      <c r="D1464" s="7">
        <f t="shared" si="22"/>
        <v>-10.846328906249999</v>
      </c>
    </row>
    <row r="1465" spans="1:4" x14ac:dyDescent="0.2">
      <c r="A1465">
        <v>1459</v>
      </c>
      <c r="B1465" s="8">
        <v>-1388.3475000000001</v>
      </c>
      <c r="C1465">
        <v>-2.99</v>
      </c>
      <c r="D1465" s="7">
        <f t="shared" si="22"/>
        <v>-10.846464843750001</v>
      </c>
    </row>
    <row r="1466" spans="1:4" x14ac:dyDescent="0.2">
      <c r="A1466">
        <v>1460</v>
      </c>
      <c r="B1466" s="8">
        <v>-1388.367</v>
      </c>
      <c r="C1466">
        <v>-2.72</v>
      </c>
      <c r="D1466" s="7">
        <f t="shared" si="22"/>
        <v>-10.8466171875</v>
      </c>
    </row>
    <row r="1467" spans="1:4" x14ac:dyDescent="0.2">
      <c r="A1467">
        <v>1461</v>
      </c>
      <c r="B1467" s="8">
        <v>-1388.3884</v>
      </c>
      <c r="C1467">
        <v>-2.44</v>
      </c>
      <c r="D1467" s="7">
        <f t="shared" si="22"/>
        <v>-10.846784375</v>
      </c>
    </row>
    <row r="1468" spans="1:4" x14ac:dyDescent="0.2">
      <c r="A1468">
        <v>1462</v>
      </c>
      <c r="B1468" s="8">
        <v>-1388.4119000000001</v>
      </c>
      <c r="C1468">
        <v>-2.11</v>
      </c>
      <c r="D1468" s="7">
        <f t="shared" si="22"/>
        <v>-10.84696796875</v>
      </c>
    </row>
    <row r="1469" spans="1:4" x14ac:dyDescent="0.2">
      <c r="A1469">
        <v>1463</v>
      </c>
      <c r="B1469" s="8">
        <v>-1388.4367999999999</v>
      </c>
      <c r="C1469">
        <v>-1.83</v>
      </c>
      <c r="D1469" s="7">
        <f t="shared" si="22"/>
        <v>-10.8471625</v>
      </c>
    </row>
    <row r="1470" spans="1:4" x14ac:dyDescent="0.2">
      <c r="A1470">
        <v>1464</v>
      </c>
      <c r="B1470" s="8">
        <v>-1388.463</v>
      </c>
      <c r="C1470">
        <v>-1.56</v>
      </c>
      <c r="D1470" s="7">
        <f t="shared" si="22"/>
        <v>-10.8473671875</v>
      </c>
    </row>
    <row r="1471" spans="1:4" x14ac:dyDescent="0.2">
      <c r="A1471">
        <v>1465</v>
      </c>
      <c r="B1471" s="8">
        <v>-1388.49</v>
      </c>
      <c r="C1471">
        <v>-1.3</v>
      </c>
      <c r="D1471" s="7">
        <f t="shared" si="22"/>
        <v>-10.847578125</v>
      </c>
    </row>
    <row r="1472" spans="1:4" x14ac:dyDescent="0.2">
      <c r="A1472">
        <v>1466</v>
      </c>
      <c r="B1472" s="8">
        <v>-1388.5170000000001</v>
      </c>
      <c r="C1472">
        <v>-1.03</v>
      </c>
      <c r="D1472" s="7">
        <f t="shared" si="22"/>
        <v>-10.8477890625</v>
      </c>
    </row>
    <row r="1473" spans="1:4" x14ac:dyDescent="0.2">
      <c r="A1473">
        <v>1467</v>
      </c>
      <c r="B1473" s="8">
        <v>-1388.5441000000001</v>
      </c>
      <c r="C1473">
        <v>-0.78</v>
      </c>
      <c r="D1473" s="7">
        <f t="shared" si="22"/>
        <v>-10.848000781250001</v>
      </c>
    </row>
    <row r="1474" spans="1:4" x14ac:dyDescent="0.2">
      <c r="A1474">
        <v>1468</v>
      </c>
      <c r="B1474" s="8">
        <v>-1388.5709999999999</v>
      </c>
      <c r="C1474">
        <v>-0.5</v>
      </c>
      <c r="D1474" s="7">
        <f t="shared" si="22"/>
        <v>-10.848210937499999</v>
      </c>
    </row>
    <row r="1475" spans="1:4" x14ac:dyDescent="0.2">
      <c r="A1475">
        <v>1469</v>
      </c>
      <c r="B1475" s="8">
        <v>-1388.5975000000001</v>
      </c>
      <c r="C1475">
        <v>-0.19</v>
      </c>
      <c r="D1475" s="7">
        <f t="shared" si="22"/>
        <v>-10.848417968750001</v>
      </c>
    </row>
    <row r="1476" spans="1:4" x14ac:dyDescent="0.2">
      <c r="A1476">
        <v>1470</v>
      </c>
      <c r="B1476" s="8">
        <v>-1388.6237000000001</v>
      </c>
      <c r="C1476">
        <v>0.14000000000000001</v>
      </c>
      <c r="D1476" s="7">
        <f t="shared" si="22"/>
        <v>-10.848622656250001</v>
      </c>
    </row>
    <row r="1477" spans="1:4" x14ac:dyDescent="0.2">
      <c r="A1477">
        <v>1471</v>
      </c>
      <c r="B1477" s="8">
        <v>-1388.6487</v>
      </c>
      <c r="C1477">
        <v>0.42</v>
      </c>
      <c r="D1477" s="7">
        <f t="shared" si="22"/>
        <v>-10.84881796875</v>
      </c>
    </row>
    <row r="1478" spans="1:4" x14ac:dyDescent="0.2">
      <c r="A1478">
        <v>1472</v>
      </c>
      <c r="B1478" s="8">
        <v>-1388.673</v>
      </c>
      <c r="C1478">
        <v>0.68</v>
      </c>
      <c r="D1478" s="7">
        <f t="shared" si="22"/>
        <v>-10.8490078125</v>
      </c>
    </row>
    <row r="1479" spans="1:4" x14ac:dyDescent="0.2">
      <c r="A1479">
        <v>1473</v>
      </c>
      <c r="B1479" s="8">
        <v>-1388.6963000000001</v>
      </c>
      <c r="C1479">
        <v>0.93</v>
      </c>
      <c r="D1479" s="7">
        <f t="shared" si="22"/>
        <v>-10.849189843750001</v>
      </c>
    </row>
    <row r="1480" spans="1:4" x14ac:dyDescent="0.2">
      <c r="A1480">
        <v>1474</v>
      </c>
      <c r="B1480" s="8">
        <v>-1388.7183</v>
      </c>
      <c r="C1480">
        <v>1.1200000000000001</v>
      </c>
      <c r="D1480" s="7">
        <f t="shared" ref="D1480:D1543" si="23">B1480/128</f>
        <v>-10.84936171875</v>
      </c>
    </row>
    <row r="1481" spans="1:4" x14ac:dyDescent="0.2">
      <c r="A1481">
        <v>1475</v>
      </c>
      <c r="B1481" s="8">
        <v>-1388.7389000000001</v>
      </c>
      <c r="C1481">
        <v>1.28</v>
      </c>
      <c r="D1481" s="7">
        <f t="shared" si="23"/>
        <v>-10.84952265625</v>
      </c>
    </row>
    <row r="1482" spans="1:4" x14ac:dyDescent="0.2">
      <c r="A1482">
        <v>1476</v>
      </c>
      <c r="B1482" s="8">
        <v>-1388.7585999999999</v>
      </c>
      <c r="C1482">
        <v>1.45</v>
      </c>
      <c r="D1482" s="7">
        <f t="shared" si="23"/>
        <v>-10.849676562499999</v>
      </c>
    </row>
    <row r="1483" spans="1:4" x14ac:dyDescent="0.2">
      <c r="A1483">
        <v>1477</v>
      </c>
      <c r="B1483" s="8">
        <v>-1388.7773</v>
      </c>
      <c r="C1483">
        <v>1.59</v>
      </c>
      <c r="D1483" s="7">
        <f t="shared" si="23"/>
        <v>-10.84982265625</v>
      </c>
    </row>
    <row r="1484" spans="1:4" x14ac:dyDescent="0.2">
      <c r="A1484">
        <v>1478</v>
      </c>
      <c r="B1484" s="8">
        <v>-1388.7944</v>
      </c>
      <c r="C1484">
        <v>1.72</v>
      </c>
      <c r="D1484" s="7">
        <f t="shared" si="23"/>
        <v>-10.84995625</v>
      </c>
    </row>
    <row r="1485" spans="1:4" x14ac:dyDescent="0.2">
      <c r="A1485">
        <v>1479</v>
      </c>
      <c r="B1485" s="8">
        <v>-1388.8096</v>
      </c>
      <c r="C1485">
        <v>1.84</v>
      </c>
      <c r="D1485" s="7">
        <f t="shared" si="23"/>
        <v>-10.850075</v>
      </c>
    </row>
    <row r="1486" spans="1:4" x14ac:dyDescent="0.2">
      <c r="A1486">
        <v>1480</v>
      </c>
      <c r="B1486" s="8">
        <v>-1388.8241</v>
      </c>
      <c r="C1486">
        <v>1.94</v>
      </c>
      <c r="D1486" s="7">
        <f t="shared" si="23"/>
        <v>-10.85018828125</v>
      </c>
    </row>
    <row r="1487" spans="1:4" x14ac:dyDescent="0.2">
      <c r="A1487">
        <v>1481</v>
      </c>
      <c r="B1487" s="8">
        <v>-1388.8382999999999</v>
      </c>
      <c r="C1487">
        <v>2.02</v>
      </c>
      <c r="D1487" s="7">
        <f t="shared" si="23"/>
        <v>-10.850299218749999</v>
      </c>
    </row>
    <row r="1488" spans="1:4" x14ac:dyDescent="0.2">
      <c r="A1488">
        <v>1482</v>
      </c>
      <c r="B1488" s="8">
        <v>-1388.8516999999999</v>
      </c>
      <c r="C1488">
        <v>2.0699999999999998</v>
      </c>
      <c r="D1488" s="7">
        <f t="shared" si="23"/>
        <v>-10.85040390625</v>
      </c>
    </row>
    <row r="1489" spans="1:4" x14ac:dyDescent="0.2">
      <c r="A1489">
        <v>1483</v>
      </c>
      <c r="B1489" s="8">
        <v>-1388.8648000000001</v>
      </c>
      <c r="C1489">
        <v>2.1</v>
      </c>
      <c r="D1489" s="7">
        <f t="shared" si="23"/>
        <v>-10.85050625</v>
      </c>
    </row>
    <row r="1490" spans="1:4" x14ac:dyDescent="0.2">
      <c r="A1490">
        <v>1484</v>
      </c>
      <c r="B1490" s="8">
        <v>-1388.8780999999999</v>
      </c>
      <c r="C1490">
        <v>2.1</v>
      </c>
      <c r="D1490" s="7">
        <f t="shared" si="23"/>
        <v>-10.850610156249999</v>
      </c>
    </row>
    <row r="1491" spans="1:4" x14ac:dyDescent="0.2">
      <c r="A1491">
        <v>1485</v>
      </c>
      <c r="B1491" s="8">
        <v>-1388.8923</v>
      </c>
      <c r="C1491">
        <v>2.06</v>
      </c>
      <c r="D1491" s="7">
        <f t="shared" si="23"/>
        <v>-10.85072109375</v>
      </c>
    </row>
    <row r="1492" spans="1:4" x14ac:dyDescent="0.2">
      <c r="A1492">
        <v>1486</v>
      </c>
      <c r="B1492" s="8">
        <v>-1388.9082000000001</v>
      </c>
      <c r="C1492">
        <v>2.02</v>
      </c>
      <c r="D1492" s="7">
        <f t="shared" si="23"/>
        <v>-10.850845312500001</v>
      </c>
    </row>
    <row r="1493" spans="1:4" x14ac:dyDescent="0.2">
      <c r="A1493">
        <v>1487</v>
      </c>
      <c r="B1493" s="8">
        <v>-1388.9265</v>
      </c>
      <c r="C1493">
        <v>1.99</v>
      </c>
      <c r="D1493" s="7">
        <f t="shared" si="23"/>
        <v>-10.85098828125</v>
      </c>
    </row>
    <row r="1494" spans="1:4" x14ac:dyDescent="0.2">
      <c r="A1494">
        <v>1488</v>
      </c>
      <c r="B1494" s="8">
        <v>-1388.9480000000001</v>
      </c>
      <c r="C1494">
        <v>1.97</v>
      </c>
      <c r="D1494" s="7">
        <f t="shared" si="23"/>
        <v>-10.851156250000001</v>
      </c>
    </row>
    <row r="1495" spans="1:4" x14ac:dyDescent="0.2">
      <c r="A1495">
        <v>1489</v>
      </c>
      <c r="B1495" s="8">
        <v>-1388.9736</v>
      </c>
      <c r="C1495">
        <v>1.96</v>
      </c>
      <c r="D1495" s="7">
        <f t="shared" si="23"/>
        <v>-10.85135625</v>
      </c>
    </row>
    <row r="1496" spans="1:4" x14ac:dyDescent="0.2">
      <c r="A1496">
        <v>1490</v>
      </c>
      <c r="B1496" s="8">
        <v>-1389.0034000000001</v>
      </c>
      <c r="C1496">
        <v>1.93</v>
      </c>
      <c r="D1496" s="7">
        <f t="shared" si="23"/>
        <v>-10.8515890625</v>
      </c>
    </row>
    <row r="1497" spans="1:4" x14ac:dyDescent="0.2">
      <c r="A1497">
        <v>1491</v>
      </c>
      <c r="B1497" s="8">
        <v>-1389.0373</v>
      </c>
      <c r="C1497">
        <v>1.89</v>
      </c>
      <c r="D1497" s="7">
        <f t="shared" si="23"/>
        <v>-10.85185390625</v>
      </c>
    </row>
    <row r="1498" spans="1:4" x14ac:dyDescent="0.2">
      <c r="A1498">
        <v>1492</v>
      </c>
      <c r="B1498" s="8">
        <v>-1389.0754999999999</v>
      </c>
      <c r="C1498">
        <v>1.82</v>
      </c>
      <c r="D1498" s="7">
        <f t="shared" si="23"/>
        <v>-10.852152343749999</v>
      </c>
    </row>
    <row r="1499" spans="1:4" x14ac:dyDescent="0.2">
      <c r="A1499">
        <v>1493</v>
      </c>
      <c r="B1499" s="8">
        <v>-1389.1178</v>
      </c>
      <c r="C1499">
        <v>1.73</v>
      </c>
      <c r="D1499" s="7">
        <f t="shared" si="23"/>
        <v>-10.8524828125</v>
      </c>
    </row>
    <row r="1500" spans="1:4" x14ac:dyDescent="0.2">
      <c r="A1500">
        <v>1494</v>
      </c>
      <c r="B1500" s="8">
        <v>-1389.1633999999999</v>
      </c>
      <c r="C1500">
        <v>1.62</v>
      </c>
      <c r="D1500" s="7">
        <f t="shared" si="23"/>
        <v>-10.852839062499999</v>
      </c>
    </row>
    <row r="1501" spans="1:4" x14ac:dyDescent="0.2">
      <c r="A1501">
        <v>1495</v>
      </c>
      <c r="B1501" s="8">
        <v>-1389.2112</v>
      </c>
      <c r="C1501">
        <v>1.53</v>
      </c>
      <c r="D1501" s="7">
        <f t="shared" si="23"/>
        <v>-10.8532125</v>
      </c>
    </row>
    <row r="1502" spans="1:4" x14ac:dyDescent="0.2">
      <c r="A1502">
        <v>1496</v>
      </c>
      <c r="B1502" s="8">
        <v>-1389.2601999999999</v>
      </c>
      <c r="C1502">
        <v>1.48</v>
      </c>
      <c r="D1502" s="7">
        <f t="shared" si="23"/>
        <v>-10.8535953125</v>
      </c>
    </row>
    <row r="1503" spans="1:4" x14ac:dyDescent="0.2">
      <c r="A1503">
        <v>1497</v>
      </c>
      <c r="B1503" s="8">
        <v>-1389.3092999999999</v>
      </c>
      <c r="C1503">
        <v>1.4</v>
      </c>
      <c r="D1503" s="7">
        <f t="shared" si="23"/>
        <v>-10.853978906249999</v>
      </c>
    </row>
    <row r="1504" spans="1:4" x14ac:dyDescent="0.2">
      <c r="A1504">
        <v>1498</v>
      </c>
      <c r="B1504" s="8">
        <v>-1389.3565000000001</v>
      </c>
      <c r="C1504">
        <v>1.42</v>
      </c>
      <c r="D1504" s="7">
        <f t="shared" si="23"/>
        <v>-10.854347656250001</v>
      </c>
    </row>
    <row r="1505" spans="1:4" x14ac:dyDescent="0.2">
      <c r="A1505">
        <v>1499</v>
      </c>
      <c r="B1505" s="8">
        <v>-1389.4007999999999</v>
      </c>
      <c r="C1505">
        <v>1.39</v>
      </c>
      <c r="D1505" s="7">
        <f t="shared" si="23"/>
        <v>-10.854693749999999</v>
      </c>
    </row>
    <row r="1506" spans="1:4" x14ac:dyDescent="0.2">
      <c r="A1506">
        <v>1500</v>
      </c>
      <c r="B1506" s="8">
        <v>-1389.4405999999999</v>
      </c>
      <c r="C1506">
        <v>1.38</v>
      </c>
      <c r="D1506" s="7">
        <f t="shared" si="23"/>
        <v>-10.855004687499999</v>
      </c>
    </row>
    <row r="1507" spans="1:4" x14ac:dyDescent="0.2">
      <c r="A1507">
        <v>1501</v>
      </c>
      <c r="B1507" s="8">
        <v>-1389.4746</v>
      </c>
      <c r="C1507">
        <v>1.39</v>
      </c>
      <c r="D1507" s="7">
        <f t="shared" si="23"/>
        <v>-10.8552703125</v>
      </c>
    </row>
    <row r="1508" spans="1:4" x14ac:dyDescent="0.2">
      <c r="A1508">
        <v>1502</v>
      </c>
      <c r="B1508" s="8">
        <v>-1389.5017</v>
      </c>
      <c r="C1508">
        <v>1.39</v>
      </c>
      <c r="D1508" s="7">
        <f t="shared" si="23"/>
        <v>-10.85548203125</v>
      </c>
    </row>
    <row r="1509" spans="1:4" x14ac:dyDescent="0.2">
      <c r="A1509">
        <v>1503</v>
      </c>
      <c r="B1509" s="8">
        <v>-1389.5211999999999</v>
      </c>
      <c r="C1509">
        <v>1.4</v>
      </c>
      <c r="D1509" s="7">
        <f t="shared" si="23"/>
        <v>-10.855634374999999</v>
      </c>
    </row>
    <row r="1510" spans="1:4" x14ac:dyDescent="0.2">
      <c r="A1510">
        <v>1504</v>
      </c>
      <c r="B1510" s="8">
        <v>-1389.5322000000001</v>
      </c>
      <c r="C1510">
        <v>1.43</v>
      </c>
      <c r="D1510" s="7">
        <f t="shared" si="23"/>
        <v>-10.855720312500001</v>
      </c>
    </row>
    <row r="1511" spans="1:4" x14ac:dyDescent="0.2">
      <c r="A1511">
        <v>1505</v>
      </c>
      <c r="B1511" s="8">
        <v>-1389.5342000000001</v>
      </c>
      <c r="C1511">
        <v>1.51</v>
      </c>
      <c r="D1511" s="7">
        <f t="shared" si="23"/>
        <v>-10.8557359375</v>
      </c>
    </row>
    <row r="1512" spans="1:4" x14ac:dyDescent="0.2">
      <c r="A1512">
        <v>1506</v>
      </c>
      <c r="B1512" s="8">
        <v>-1389.5269000000001</v>
      </c>
      <c r="C1512">
        <v>1.6</v>
      </c>
      <c r="D1512" s="7">
        <f t="shared" si="23"/>
        <v>-10.855678906250001</v>
      </c>
    </row>
    <row r="1513" spans="1:4" x14ac:dyDescent="0.2">
      <c r="A1513">
        <v>1507</v>
      </c>
      <c r="B1513" s="8">
        <v>-1389.5106000000001</v>
      </c>
      <c r="C1513">
        <v>1.72</v>
      </c>
      <c r="D1513" s="7">
        <f t="shared" si="23"/>
        <v>-10.855551562500001</v>
      </c>
    </row>
    <row r="1514" spans="1:4" x14ac:dyDescent="0.2">
      <c r="A1514">
        <v>1508</v>
      </c>
      <c r="B1514" s="8">
        <v>-1389.4861000000001</v>
      </c>
      <c r="C1514">
        <v>1.84</v>
      </c>
      <c r="D1514" s="7">
        <f t="shared" si="23"/>
        <v>-10.855360156250001</v>
      </c>
    </row>
    <row r="1515" spans="1:4" x14ac:dyDescent="0.2">
      <c r="A1515">
        <v>1509</v>
      </c>
      <c r="B1515" s="8">
        <v>-1389.4540999999999</v>
      </c>
      <c r="C1515">
        <v>1.95</v>
      </c>
      <c r="D1515" s="7">
        <f t="shared" si="23"/>
        <v>-10.855110156249999</v>
      </c>
    </row>
    <row r="1516" spans="1:4" x14ac:dyDescent="0.2">
      <c r="A1516">
        <v>1510</v>
      </c>
      <c r="B1516" s="8">
        <v>-1389.4152999999999</v>
      </c>
      <c r="C1516">
        <v>2.0699999999999998</v>
      </c>
      <c r="D1516" s="7">
        <f t="shared" si="23"/>
        <v>-10.854807031249999</v>
      </c>
    </row>
    <row r="1517" spans="1:4" x14ac:dyDescent="0.2">
      <c r="A1517">
        <v>1511</v>
      </c>
      <c r="B1517" s="8">
        <v>-1389.3701000000001</v>
      </c>
      <c r="C1517">
        <v>2.17</v>
      </c>
      <c r="D1517" s="7">
        <f t="shared" si="23"/>
        <v>-10.854453906250001</v>
      </c>
    </row>
    <row r="1518" spans="1:4" x14ac:dyDescent="0.2">
      <c r="A1518">
        <v>1512</v>
      </c>
      <c r="B1518" s="8">
        <v>-1389.3193000000001</v>
      </c>
      <c r="C1518">
        <v>2.3199999999999998</v>
      </c>
      <c r="D1518" s="7">
        <f t="shared" si="23"/>
        <v>-10.854057031250001</v>
      </c>
    </row>
    <row r="1519" spans="1:4" x14ac:dyDescent="0.2">
      <c r="A1519">
        <v>1513</v>
      </c>
      <c r="B1519" s="8">
        <v>-1389.2641000000001</v>
      </c>
      <c r="C1519">
        <v>2.46</v>
      </c>
      <c r="D1519" s="7">
        <f t="shared" si="23"/>
        <v>-10.853625781250001</v>
      </c>
    </row>
    <row r="1520" spans="1:4" x14ac:dyDescent="0.2">
      <c r="A1520">
        <v>1514</v>
      </c>
      <c r="B1520" s="8">
        <v>-1389.2049</v>
      </c>
      <c r="C1520">
        <v>2.58</v>
      </c>
      <c r="D1520" s="7">
        <f t="shared" si="23"/>
        <v>-10.85316328125</v>
      </c>
    </row>
    <row r="1521" spans="1:4" x14ac:dyDescent="0.2">
      <c r="A1521">
        <v>1515</v>
      </c>
      <c r="B1521" s="8">
        <v>-1389.1429000000001</v>
      </c>
      <c r="C1521">
        <v>2.71</v>
      </c>
      <c r="D1521" s="7">
        <f t="shared" si="23"/>
        <v>-10.85267890625</v>
      </c>
    </row>
    <row r="1522" spans="1:4" x14ac:dyDescent="0.2">
      <c r="A1522">
        <v>1516</v>
      </c>
      <c r="B1522" s="8">
        <v>-1389.0788</v>
      </c>
      <c r="C1522">
        <v>2.83</v>
      </c>
      <c r="D1522" s="7">
        <f t="shared" si="23"/>
        <v>-10.852178125</v>
      </c>
    </row>
    <row r="1523" spans="1:4" x14ac:dyDescent="0.2">
      <c r="A1523">
        <v>1517</v>
      </c>
      <c r="B1523" s="8">
        <v>-1389.0128999999999</v>
      </c>
      <c r="C1523">
        <v>2.95</v>
      </c>
      <c r="D1523" s="7">
        <f t="shared" si="23"/>
        <v>-10.85166328125</v>
      </c>
    </row>
    <row r="1524" spans="1:4" x14ac:dyDescent="0.2">
      <c r="A1524">
        <v>1518</v>
      </c>
      <c r="B1524" s="8">
        <v>-1388.9458</v>
      </c>
      <c r="C1524">
        <v>3.09</v>
      </c>
      <c r="D1524" s="7">
        <f t="shared" si="23"/>
        <v>-10.8511390625</v>
      </c>
    </row>
    <row r="1525" spans="1:4" x14ac:dyDescent="0.2">
      <c r="A1525">
        <v>1519</v>
      </c>
      <c r="B1525" s="8">
        <v>-1388.8776</v>
      </c>
      <c r="C1525">
        <v>3.21</v>
      </c>
      <c r="D1525" s="7">
        <f t="shared" si="23"/>
        <v>-10.85060625</v>
      </c>
    </row>
    <row r="1526" spans="1:4" x14ac:dyDescent="0.2">
      <c r="A1526">
        <v>1520</v>
      </c>
      <c r="B1526" s="8">
        <v>-1388.809</v>
      </c>
      <c r="C1526">
        <v>3.31</v>
      </c>
      <c r="D1526" s="7">
        <f t="shared" si="23"/>
        <v>-10.8500703125</v>
      </c>
    </row>
    <row r="1527" spans="1:4" x14ac:dyDescent="0.2">
      <c r="A1527">
        <v>1521</v>
      </c>
      <c r="B1527" s="8">
        <v>-1388.7411999999999</v>
      </c>
      <c r="C1527">
        <v>3.4</v>
      </c>
      <c r="D1527" s="7">
        <f t="shared" si="23"/>
        <v>-10.849540624999999</v>
      </c>
    </row>
    <row r="1528" spans="1:4" x14ac:dyDescent="0.2">
      <c r="A1528">
        <v>1522</v>
      </c>
      <c r="B1528" s="8">
        <v>-1388.6746000000001</v>
      </c>
      <c r="C1528">
        <v>3.49</v>
      </c>
      <c r="D1528" s="7">
        <f t="shared" si="23"/>
        <v>-10.8490203125</v>
      </c>
    </row>
    <row r="1529" spans="1:4" x14ac:dyDescent="0.2">
      <c r="A1529">
        <v>1523</v>
      </c>
      <c r="B1529" s="8">
        <v>-1388.6107</v>
      </c>
      <c r="C1529">
        <v>3.57</v>
      </c>
      <c r="D1529" s="7">
        <f t="shared" si="23"/>
        <v>-10.84852109375</v>
      </c>
    </row>
    <row r="1530" spans="1:4" x14ac:dyDescent="0.2">
      <c r="A1530">
        <v>1524</v>
      </c>
      <c r="B1530" s="8">
        <v>-1388.5507</v>
      </c>
      <c r="C1530">
        <v>3.65</v>
      </c>
      <c r="D1530" s="7">
        <f t="shared" si="23"/>
        <v>-10.84805234375</v>
      </c>
    </row>
    <row r="1531" spans="1:4" x14ac:dyDescent="0.2">
      <c r="A1531">
        <v>1525</v>
      </c>
      <c r="B1531" s="8">
        <v>-1388.4960000000001</v>
      </c>
      <c r="C1531">
        <v>3.7</v>
      </c>
      <c r="D1531" s="7">
        <f t="shared" si="23"/>
        <v>-10.847625000000001</v>
      </c>
    </row>
    <row r="1532" spans="1:4" x14ac:dyDescent="0.2">
      <c r="A1532">
        <v>1526</v>
      </c>
      <c r="B1532" s="8">
        <v>-1388.4472000000001</v>
      </c>
      <c r="C1532">
        <v>3.75</v>
      </c>
      <c r="D1532" s="7">
        <f t="shared" si="23"/>
        <v>-10.847243750000001</v>
      </c>
    </row>
    <row r="1533" spans="1:4" x14ac:dyDescent="0.2">
      <c r="A1533">
        <v>1527</v>
      </c>
      <c r="B1533" s="8">
        <v>-1388.4054000000001</v>
      </c>
      <c r="C1533">
        <v>3.8</v>
      </c>
      <c r="D1533" s="7">
        <f t="shared" si="23"/>
        <v>-10.846917187500001</v>
      </c>
    </row>
    <row r="1534" spans="1:4" x14ac:dyDescent="0.2">
      <c r="A1534">
        <v>1528</v>
      </c>
      <c r="B1534" s="8">
        <v>-1388.3722</v>
      </c>
      <c r="C1534">
        <v>3.83</v>
      </c>
      <c r="D1534" s="7">
        <f t="shared" si="23"/>
        <v>-10.8466578125</v>
      </c>
    </row>
    <row r="1535" spans="1:4" x14ac:dyDescent="0.2">
      <c r="A1535">
        <v>1529</v>
      </c>
      <c r="B1535" s="8">
        <v>-1388.3490999999999</v>
      </c>
      <c r="C1535">
        <v>3.8</v>
      </c>
      <c r="D1535" s="7">
        <f t="shared" si="23"/>
        <v>-10.846477343749999</v>
      </c>
    </row>
    <row r="1536" spans="1:4" x14ac:dyDescent="0.2">
      <c r="A1536">
        <v>1530</v>
      </c>
      <c r="B1536" s="8">
        <v>-1388.3362999999999</v>
      </c>
      <c r="C1536">
        <v>3.75</v>
      </c>
      <c r="D1536" s="7">
        <f t="shared" si="23"/>
        <v>-10.84637734375</v>
      </c>
    </row>
    <row r="1537" spans="1:4" x14ac:dyDescent="0.2">
      <c r="A1537">
        <v>1531</v>
      </c>
      <c r="B1537" s="8">
        <v>-1388.3339000000001</v>
      </c>
      <c r="C1537">
        <v>3.65</v>
      </c>
      <c r="D1537" s="7">
        <f t="shared" si="23"/>
        <v>-10.846358593750001</v>
      </c>
    </row>
    <row r="1538" spans="1:4" x14ac:dyDescent="0.2">
      <c r="A1538">
        <v>1532</v>
      </c>
      <c r="B1538" s="8">
        <v>-1388.3423</v>
      </c>
      <c r="C1538">
        <v>3.53</v>
      </c>
      <c r="D1538" s="7">
        <f t="shared" si="23"/>
        <v>-10.84642421875</v>
      </c>
    </row>
    <row r="1539" spans="1:4" x14ac:dyDescent="0.2">
      <c r="A1539">
        <v>1533</v>
      </c>
      <c r="B1539" s="8">
        <v>-1388.3611000000001</v>
      </c>
      <c r="C1539">
        <v>3.39</v>
      </c>
      <c r="D1539" s="7">
        <f t="shared" si="23"/>
        <v>-10.846571093750001</v>
      </c>
    </row>
    <row r="1540" spans="1:4" x14ac:dyDescent="0.2">
      <c r="A1540">
        <v>1534</v>
      </c>
      <c r="B1540" s="8">
        <v>-1388.3903</v>
      </c>
      <c r="C1540">
        <v>3.31</v>
      </c>
      <c r="D1540" s="7">
        <f t="shared" si="23"/>
        <v>-10.84679921875</v>
      </c>
    </row>
    <row r="1541" spans="1:4" x14ac:dyDescent="0.2">
      <c r="A1541">
        <v>1535</v>
      </c>
      <c r="B1541" s="8">
        <v>-1388.4290000000001</v>
      </c>
      <c r="C1541">
        <v>3.17</v>
      </c>
      <c r="D1541" s="7">
        <f t="shared" si="23"/>
        <v>-10.847101562500001</v>
      </c>
    </row>
    <row r="1542" spans="1:4" x14ac:dyDescent="0.2">
      <c r="A1542">
        <v>1536</v>
      </c>
      <c r="B1542" s="8">
        <v>-1388.4764</v>
      </c>
      <c r="C1542">
        <v>3.04</v>
      </c>
      <c r="D1542" s="7">
        <f t="shared" si="23"/>
        <v>-10.847471875</v>
      </c>
    </row>
    <row r="1543" spans="1:4" x14ac:dyDescent="0.2">
      <c r="A1543">
        <v>1537</v>
      </c>
      <c r="B1543" s="8">
        <v>-1388.5316</v>
      </c>
      <c r="C1543">
        <v>2.81</v>
      </c>
      <c r="D1543" s="7">
        <f t="shared" si="23"/>
        <v>-10.847903125</v>
      </c>
    </row>
    <row r="1544" spans="1:4" x14ac:dyDescent="0.2">
      <c r="A1544">
        <v>1538</v>
      </c>
      <c r="B1544" s="8">
        <v>-1388.5934999999999</v>
      </c>
      <c r="C1544">
        <v>2.62</v>
      </c>
      <c r="D1544" s="7">
        <f t="shared" ref="D1544:D1607" si="24">B1544/128</f>
        <v>-10.84838671875</v>
      </c>
    </row>
    <row r="1545" spans="1:4" x14ac:dyDescent="0.2">
      <c r="A1545">
        <v>1539</v>
      </c>
      <c r="B1545" s="8">
        <v>-1388.6610000000001</v>
      </c>
      <c r="C1545">
        <v>2.3199999999999998</v>
      </c>
      <c r="D1545" s="7">
        <f t="shared" si="24"/>
        <v>-10.8489140625</v>
      </c>
    </row>
    <row r="1546" spans="1:4" x14ac:dyDescent="0.2">
      <c r="A1546">
        <v>1540</v>
      </c>
      <c r="B1546" s="8">
        <v>-1388.7333000000001</v>
      </c>
      <c r="C1546">
        <v>2.08</v>
      </c>
      <c r="D1546" s="7">
        <f t="shared" si="24"/>
        <v>-10.849478906250001</v>
      </c>
    </row>
    <row r="1547" spans="1:4" x14ac:dyDescent="0.2">
      <c r="A1547">
        <v>1541</v>
      </c>
      <c r="B1547" s="8">
        <v>-1388.8098</v>
      </c>
      <c r="C1547">
        <v>1.83</v>
      </c>
      <c r="D1547" s="7">
        <f t="shared" si="24"/>
        <v>-10.8500765625</v>
      </c>
    </row>
    <row r="1548" spans="1:4" x14ac:dyDescent="0.2">
      <c r="A1548">
        <v>1542</v>
      </c>
      <c r="B1548" s="8">
        <v>-1388.8904</v>
      </c>
      <c r="C1548">
        <v>1.58</v>
      </c>
      <c r="D1548" s="7">
        <f t="shared" si="24"/>
        <v>-10.85070625</v>
      </c>
    </row>
    <row r="1549" spans="1:4" x14ac:dyDescent="0.2">
      <c r="A1549">
        <v>1543</v>
      </c>
      <c r="B1549" s="8">
        <v>-1388.9740999999999</v>
      </c>
      <c r="C1549">
        <v>1.3</v>
      </c>
      <c r="D1549" s="7">
        <f t="shared" si="24"/>
        <v>-10.851360156249999</v>
      </c>
    </row>
    <row r="1550" spans="1:4" x14ac:dyDescent="0.2">
      <c r="A1550">
        <v>1544</v>
      </c>
      <c r="B1550" s="8">
        <v>-1389.0604000000001</v>
      </c>
      <c r="C1550">
        <v>1.06</v>
      </c>
      <c r="D1550" s="7">
        <f t="shared" si="24"/>
        <v>-10.852034375000001</v>
      </c>
    </row>
    <row r="1551" spans="1:4" x14ac:dyDescent="0.2">
      <c r="A1551">
        <v>1545</v>
      </c>
      <c r="B1551" s="8">
        <v>-1389.1489999999999</v>
      </c>
      <c r="C1551">
        <v>0.73</v>
      </c>
      <c r="D1551" s="7">
        <f t="shared" si="24"/>
        <v>-10.852726562499999</v>
      </c>
    </row>
    <row r="1552" spans="1:4" x14ac:dyDescent="0.2">
      <c r="A1552">
        <v>1546</v>
      </c>
      <c r="B1552" s="8">
        <v>-1389.2397000000001</v>
      </c>
      <c r="C1552">
        <v>0.42</v>
      </c>
      <c r="D1552" s="7">
        <f t="shared" si="24"/>
        <v>-10.853435156250001</v>
      </c>
    </row>
    <row r="1553" spans="1:4" x14ac:dyDescent="0.2">
      <c r="A1553">
        <v>1547</v>
      </c>
      <c r="B1553" s="8">
        <v>-1389.3317999999999</v>
      </c>
      <c r="C1553">
        <v>0.09</v>
      </c>
      <c r="D1553" s="7">
        <f t="shared" si="24"/>
        <v>-10.854154687499999</v>
      </c>
    </row>
    <row r="1554" spans="1:4" x14ac:dyDescent="0.2">
      <c r="A1554">
        <v>1548</v>
      </c>
      <c r="B1554" s="8">
        <v>-1389.4242999999999</v>
      </c>
      <c r="C1554">
        <v>-0.24</v>
      </c>
      <c r="D1554" s="7">
        <f t="shared" si="24"/>
        <v>-10.854877343749999</v>
      </c>
    </row>
    <row r="1555" spans="1:4" x14ac:dyDescent="0.2">
      <c r="A1555">
        <v>1549</v>
      </c>
      <c r="B1555" s="8">
        <v>-1389.5166999999999</v>
      </c>
      <c r="C1555">
        <v>-0.52</v>
      </c>
      <c r="D1555" s="7">
        <f t="shared" si="24"/>
        <v>-10.855599218749999</v>
      </c>
    </row>
    <row r="1556" spans="1:4" x14ac:dyDescent="0.2">
      <c r="A1556">
        <v>1550</v>
      </c>
      <c r="B1556" s="8">
        <v>-1389.6081999999999</v>
      </c>
      <c r="C1556">
        <v>-0.79</v>
      </c>
      <c r="D1556" s="7">
        <f t="shared" si="24"/>
        <v>-10.856314062499999</v>
      </c>
    </row>
    <row r="1557" spans="1:4" x14ac:dyDescent="0.2">
      <c r="A1557">
        <v>1551</v>
      </c>
      <c r="B1557" s="8">
        <v>-1389.6984</v>
      </c>
      <c r="C1557">
        <v>-1.06</v>
      </c>
      <c r="D1557" s="7">
        <f t="shared" si="24"/>
        <v>-10.85701875</v>
      </c>
    </row>
    <row r="1558" spans="1:4" x14ac:dyDescent="0.2">
      <c r="A1558">
        <v>1552</v>
      </c>
      <c r="B1558" s="8">
        <v>-1389.7856999999999</v>
      </c>
      <c r="C1558">
        <v>-1.34</v>
      </c>
      <c r="D1558" s="7">
        <f t="shared" si="24"/>
        <v>-10.857700781249999</v>
      </c>
    </row>
    <row r="1559" spans="1:4" x14ac:dyDescent="0.2">
      <c r="A1559">
        <v>1553</v>
      </c>
      <c r="B1559" s="8">
        <v>-1389.8689999999999</v>
      </c>
      <c r="C1559">
        <v>-1.59</v>
      </c>
      <c r="D1559" s="7">
        <f t="shared" si="24"/>
        <v>-10.858351562499999</v>
      </c>
    </row>
    <row r="1560" spans="1:4" x14ac:dyDescent="0.2">
      <c r="A1560">
        <v>1554</v>
      </c>
      <c r="B1560" s="8">
        <v>-1389.9467999999999</v>
      </c>
      <c r="C1560">
        <v>-1.85</v>
      </c>
      <c r="D1560" s="7">
        <f t="shared" si="24"/>
        <v>-10.858959375</v>
      </c>
    </row>
    <row r="1561" spans="1:4" x14ac:dyDescent="0.2">
      <c r="A1561">
        <v>1555</v>
      </c>
      <c r="B1561" s="8">
        <v>-1390.0187000000001</v>
      </c>
      <c r="C1561">
        <v>-2.08</v>
      </c>
      <c r="D1561" s="7">
        <f t="shared" si="24"/>
        <v>-10.859521093750001</v>
      </c>
    </row>
    <row r="1562" spans="1:4" x14ac:dyDescent="0.2">
      <c r="A1562">
        <v>1556</v>
      </c>
      <c r="B1562" s="8">
        <v>-1390.0844</v>
      </c>
      <c r="C1562">
        <v>-2.2599999999999998</v>
      </c>
      <c r="D1562" s="7">
        <f t="shared" si="24"/>
        <v>-10.860034375</v>
      </c>
    </row>
    <row r="1563" spans="1:4" x14ac:dyDescent="0.2">
      <c r="A1563">
        <v>1557</v>
      </c>
      <c r="B1563" s="8">
        <v>-1390.143</v>
      </c>
      <c r="C1563">
        <v>-2.4</v>
      </c>
      <c r="D1563" s="7">
        <f t="shared" si="24"/>
        <v>-10.8604921875</v>
      </c>
    </row>
    <row r="1564" spans="1:4" x14ac:dyDescent="0.2">
      <c r="A1564">
        <v>1558</v>
      </c>
      <c r="B1564" s="8">
        <v>-1390.1943000000001</v>
      </c>
      <c r="C1564">
        <v>-2.5299999999999998</v>
      </c>
      <c r="D1564" s="7">
        <f t="shared" si="24"/>
        <v>-10.860892968750001</v>
      </c>
    </row>
    <row r="1565" spans="1:4" x14ac:dyDescent="0.2">
      <c r="A1565">
        <v>1559</v>
      </c>
      <c r="B1565" s="8">
        <v>-1390.2382</v>
      </c>
      <c r="C1565">
        <v>-2.64</v>
      </c>
      <c r="D1565" s="7">
        <f t="shared" si="24"/>
        <v>-10.8612359375</v>
      </c>
    </row>
    <row r="1566" spans="1:4" x14ac:dyDescent="0.2">
      <c r="A1566">
        <v>1560</v>
      </c>
      <c r="B1566" s="8">
        <v>-1390.2748999999999</v>
      </c>
      <c r="C1566">
        <v>-2.71</v>
      </c>
      <c r="D1566" s="7">
        <f t="shared" si="24"/>
        <v>-10.861522656249999</v>
      </c>
    </row>
    <row r="1567" spans="1:4" x14ac:dyDescent="0.2">
      <c r="A1567">
        <v>1561</v>
      </c>
      <c r="B1567" s="8">
        <v>-1390.3043</v>
      </c>
      <c r="C1567">
        <v>-2.77</v>
      </c>
      <c r="D1567" s="7">
        <f t="shared" si="24"/>
        <v>-10.86175234375</v>
      </c>
    </row>
    <row r="1568" spans="1:4" x14ac:dyDescent="0.2">
      <c r="A1568">
        <v>1562</v>
      </c>
      <c r="B1568" s="8">
        <v>-1390.3271999999999</v>
      </c>
      <c r="C1568">
        <v>-2.79</v>
      </c>
      <c r="D1568" s="7">
        <f t="shared" si="24"/>
        <v>-10.86193125</v>
      </c>
    </row>
    <row r="1569" spans="1:4" x14ac:dyDescent="0.2">
      <c r="A1569">
        <v>1563</v>
      </c>
      <c r="B1569" s="8">
        <v>-1390.3448000000001</v>
      </c>
      <c r="C1569">
        <v>-2.8</v>
      </c>
      <c r="D1569" s="7">
        <f t="shared" si="24"/>
        <v>-10.862068750000001</v>
      </c>
    </row>
    <row r="1570" spans="1:4" x14ac:dyDescent="0.2">
      <c r="A1570">
        <v>1564</v>
      </c>
      <c r="B1570" s="8">
        <v>-1390.3570999999999</v>
      </c>
      <c r="C1570">
        <v>-2.77</v>
      </c>
      <c r="D1570" s="7">
        <f t="shared" si="24"/>
        <v>-10.86216484375</v>
      </c>
    </row>
    <row r="1571" spans="1:4" x14ac:dyDescent="0.2">
      <c r="A1571">
        <v>1565</v>
      </c>
      <c r="B1571" s="8">
        <v>-1390.3656000000001</v>
      </c>
      <c r="C1571">
        <v>-2.74</v>
      </c>
      <c r="D1571" s="7">
        <f t="shared" si="24"/>
        <v>-10.862231250000001</v>
      </c>
    </row>
    <row r="1572" spans="1:4" x14ac:dyDescent="0.2">
      <c r="A1572">
        <v>1566</v>
      </c>
      <c r="B1572" s="8">
        <v>-1390.3704</v>
      </c>
      <c r="C1572">
        <v>-2.66</v>
      </c>
      <c r="D1572" s="7">
        <f t="shared" si="24"/>
        <v>-10.86226875</v>
      </c>
    </row>
    <row r="1573" spans="1:4" x14ac:dyDescent="0.2">
      <c r="A1573">
        <v>1567</v>
      </c>
      <c r="B1573" s="8">
        <v>-1390.3724</v>
      </c>
      <c r="C1573">
        <v>-2.58</v>
      </c>
      <c r="D1573" s="7">
        <f t="shared" si="24"/>
        <v>-10.862284375</v>
      </c>
    </row>
    <row r="1574" spans="1:4" x14ac:dyDescent="0.2">
      <c r="A1574">
        <v>1568</v>
      </c>
      <c r="B1574" s="8">
        <v>-1390.3723</v>
      </c>
      <c r="C1574">
        <v>-2.4500000000000002</v>
      </c>
      <c r="D1574" s="7">
        <f t="shared" si="24"/>
        <v>-10.86228359375</v>
      </c>
    </row>
    <row r="1575" spans="1:4" x14ac:dyDescent="0.2">
      <c r="A1575">
        <v>1569</v>
      </c>
      <c r="B1575" s="8">
        <v>-1390.3713</v>
      </c>
      <c r="C1575">
        <v>-2.31</v>
      </c>
      <c r="D1575" s="7">
        <f t="shared" si="24"/>
        <v>-10.86227578125</v>
      </c>
    </row>
    <row r="1576" spans="1:4" x14ac:dyDescent="0.2">
      <c r="A1576">
        <v>1570</v>
      </c>
      <c r="B1576" s="8">
        <v>-1390.3697</v>
      </c>
      <c r="C1576">
        <v>-2.17</v>
      </c>
      <c r="D1576" s="7">
        <f t="shared" si="24"/>
        <v>-10.86226328125</v>
      </c>
    </row>
    <row r="1577" spans="1:4" x14ac:dyDescent="0.2">
      <c r="A1577">
        <v>1571</v>
      </c>
      <c r="B1577" s="8">
        <v>-1390.3676</v>
      </c>
      <c r="C1577">
        <v>-2.0499999999999998</v>
      </c>
      <c r="D1577" s="7">
        <f t="shared" si="24"/>
        <v>-10.862246875</v>
      </c>
    </row>
    <row r="1578" spans="1:4" x14ac:dyDescent="0.2">
      <c r="A1578">
        <v>1572</v>
      </c>
      <c r="B1578" s="8">
        <v>-1390.3653999999999</v>
      </c>
      <c r="C1578">
        <v>-1.94</v>
      </c>
      <c r="D1578" s="7">
        <f t="shared" si="24"/>
        <v>-10.862229687499999</v>
      </c>
    </row>
    <row r="1579" spans="1:4" x14ac:dyDescent="0.2">
      <c r="A1579">
        <v>1573</v>
      </c>
      <c r="B1579" s="8">
        <v>-1390.3641</v>
      </c>
      <c r="C1579">
        <v>-1.82</v>
      </c>
      <c r="D1579" s="7">
        <f t="shared" si="24"/>
        <v>-10.86221953125</v>
      </c>
    </row>
    <row r="1580" spans="1:4" x14ac:dyDescent="0.2">
      <c r="A1580">
        <v>1574</v>
      </c>
      <c r="B1580" s="8">
        <v>-1390.3634999999999</v>
      </c>
      <c r="C1580">
        <v>-1.7</v>
      </c>
      <c r="D1580" s="7">
        <f t="shared" si="24"/>
        <v>-10.862214843749999</v>
      </c>
    </row>
    <row r="1581" spans="1:4" x14ac:dyDescent="0.2">
      <c r="A1581">
        <v>1575</v>
      </c>
      <c r="B1581" s="8">
        <v>-1390.3641</v>
      </c>
      <c r="C1581">
        <v>-1.57</v>
      </c>
      <c r="D1581" s="7">
        <f t="shared" si="24"/>
        <v>-10.86221953125</v>
      </c>
    </row>
    <row r="1582" spans="1:4" x14ac:dyDescent="0.2">
      <c r="A1582">
        <v>1576</v>
      </c>
      <c r="B1582" s="8">
        <v>-1390.3661999999999</v>
      </c>
      <c r="C1582">
        <v>-1.42</v>
      </c>
      <c r="D1582" s="7">
        <f t="shared" si="24"/>
        <v>-10.862235937499999</v>
      </c>
    </row>
    <row r="1583" spans="1:4" x14ac:dyDescent="0.2">
      <c r="A1583">
        <v>1577</v>
      </c>
      <c r="B1583" s="8">
        <v>-1390.3697999999999</v>
      </c>
      <c r="C1583">
        <v>-1.29</v>
      </c>
      <c r="D1583" s="7">
        <f t="shared" si="24"/>
        <v>-10.8622640625</v>
      </c>
    </row>
    <row r="1584" spans="1:4" x14ac:dyDescent="0.2">
      <c r="A1584">
        <v>1578</v>
      </c>
      <c r="B1584" s="8">
        <v>-1390.3749</v>
      </c>
      <c r="C1584">
        <v>-1.1599999999999999</v>
      </c>
      <c r="D1584" s="7">
        <f t="shared" si="24"/>
        <v>-10.86230390625</v>
      </c>
    </row>
    <row r="1585" spans="1:4" x14ac:dyDescent="0.2">
      <c r="A1585">
        <v>1579</v>
      </c>
      <c r="B1585" s="8">
        <v>-1390.3822</v>
      </c>
      <c r="C1585">
        <v>-1.08</v>
      </c>
      <c r="D1585" s="7">
        <f t="shared" si="24"/>
        <v>-10.8623609375</v>
      </c>
    </row>
    <row r="1586" spans="1:4" x14ac:dyDescent="0.2">
      <c r="A1586">
        <v>1580</v>
      </c>
      <c r="B1586" s="8">
        <v>-1390.3913</v>
      </c>
      <c r="C1586">
        <v>-0.98</v>
      </c>
      <c r="D1586" s="7">
        <f t="shared" si="24"/>
        <v>-10.86243203125</v>
      </c>
    </row>
    <row r="1587" spans="1:4" x14ac:dyDescent="0.2">
      <c r="A1587">
        <v>1581</v>
      </c>
      <c r="B1587" s="8">
        <v>-1390.4023</v>
      </c>
      <c r="C1587">
        <v>-0.92</v>
      </c>
      <c r="D1587" s="7">
        <f t="shared" si="24"/>
        <v>-10.86251796875</v>
      </c>
    </row>
    <row r="1588" spans="1:4" x14ac:dyDescent="0.2">
      <c r="A1588">
        <v>1582</v>
      </c>
      <c r="B1588" s="8">
        <v>-1390.4148</v>
      </c>
      <c r="C1588">
        <v>-0.89</v>
      </c>
      <c r="D1588" s="7">
        <f t="shared" si="24"/>
        <v>-10.862615625</v>
      </c>
    </row>
    <row r="1589" spans="1:4" x14ac:dyDescent="0.2">
      <c r="A1589">
        <v>1583</v>
      </c>
      <c r="B1589" s="8">
        <v>-1390.4286</v>
      </c>
      <c r="C1589">
        <v>-0.89</v>
      </c>
      <c r="D1589" s="7">
        <f t="shared" si="24"/>
        <v>-10.8627234375</v>
      </c>
    </row>
    <row r="1590" spans="1:4" x14ac:dyDescent="0.2">
      <c r="A1590">
        <v>1584</v>
      </c>
      <c r="B1590" s="8">
        <v>-1390.4435000000001</v>
      </c>
      <c r="C1590">
        <v>-0.89</v>
      </c>
      <c r="D1590" s="7">
        <f t="shared" si="24"/>
        <v>-10.862839843750001</v>
      </c>
    </row>
    <row r="1591" spans="1:4" x14ac:dyDescent="0.2">
      <c r="A1591">
        <v>1585</v>
      </c>
      <c r="B1591" s="8">
        <v>-1390.4591</v>
      </c>
      <c r="C1591">
        <v>-0.91</v>
      </c>
      <c r="D1591" s="7">
        <f t="shared" si="24"/>
        <v>-10.86296171875</v>
      </c>
    </row>
    <row r="1592" spans="1:4" x14ac:dyDescent="0.2">
      <c r="A1592">
        <v>1586</v>
      </c>
      <c r="B1592" s="8">
        <v>-1390.4748</v>
      </c>
      <c r="C1592">
        <v>-0.92</v>
      </c>
      <c r="D1592" s="7">
        <f t="shared" si="24"/>
        <v>-10.863084375</v>
      </c>
    </row>
    <row r="1593" spans="1:4" x14ac:dyDescent="0.2">
      <c r="A1593">
        <v>1587</v>
      </c>
      <c r="B1593" s="8">
        <v>-1390.4902</v>
      </c>
      <c r="C1593">
        <v>-0.97</v>
      </c>
      <c r="D1593" s="7">
        <f t="shared" si="24"/>
        <v>-10.8632046875</v>
      </c>
    </row>
    <row r="1594" spans="1:4" x14ac:dyDescent="0.2">
      <c r="A1594">
        <v>1588</v>
      </c>
      <c r="B1594" s="8">
        <v>-1390.5043000000001</v>
      </c>
      <c r="C1594">
        <v>-1.03</v>
      </c>
      <c r="D1594" s="7">
        <f t="shared" si="24"/>
        <v>-10.86331484375</v>
      </c>
    </row>
    <row r="1595" spans="1:4" x14ac:dyDescent="0.2">
      <c r="A1595">
        <v>1589</v>
      </c>
      <c r="B1595" s="8">
        <v>-1390.5169000000001</v>
      </c>
      <c r="C1595">
        <v>-1.1499999999999999</v>
      </c>
      <c r="D1595" s="7">
        <f t="shared" si="24"/>
        <v>-10.863413281250001</v>
      </c>
    </row>
    <row r="1596" spans="1:4" x14ac:dyDescent="0.2">
      <c r="A1596">
        <v>1590</v>
      </c>
      <c r="B1596" s="8">
        <v>-1390.5281</v>
      </c>
      <c r="C1596">
        <v>-1.27</v>
      </c>
      <c r="D1596" s="7">
        <f t="shared" si="24"/>
        <v>-10.86350078125</v>
      </c>
    </row>
    <row r="1597" spans="1:4" x14ac:dyDescent="0.2">
      <c r="A1597">
        <v>1591</v>
      </c>
      <c r="B1597" s="8">
        <v>-1390.538</v>
      </c>
      <c r="C1597">
        <v>-1.43</v>
      </c>
      <c r="D1597" s="7">
        <f t="shared" si="24"/>
        <v>-10.863578125</v>
      </c>
    </row>
    <row r="1598" spans="1:4" x14ac:dyDescent="0.2">
      <c r="A1598">
        <v>1592</v>
      </c>
      <c r="B1598" s="8">
        <v>-1390.5455999999999</v>
      </c>
      <c r="C1598">
        <v>-1.59</v>
      </c>
      <c r="D1598" s="7">
        <f t="shared" si="24"/>
        <v>-10.863637499999999</v>
      </c>
    </row>
    <row r="1599" spans="1:4" x14ac:dyDescent="0.2">
      <c r="A1599">
        <v>1593</v>
      </c>
      <c r="B1599" s="8">
        <v>-1390.5509</v>
      </c>
      <c r="C1599">
        <v>-1.77</v>
      </c>
      <c r="D1599" s="7">
        <f t="shared" si="24"/>
        <v>-10.86367890625</v>
      </c>
    </row>
    <row r="1600" spans="1:4" x14ac:dyDescent="0.2">
      <c r="A1600">
        <v>1594</v>
      </c>
      <c r="B1600" s="8">
        <v>-1390.5541000000001</v>
      </c>
      <c r="C1600">
        <v>-1.96</v>
      </c>
      <c r="D1600" s="7">
        <f t="shared" si="24"/>
        <v>-10.86370390625</v>
      </c>
    </row>
    <row r="1601" spans="1:4" x14ac:dyDescent="0.2">
      <c r="A1601">
        <v>1595</v>
      </c>
      <c r="B1601" s="8">
        <v>-1390.5552</v>
      </c>
      <c r="C1601">
        <v>-2.15</v>
      </c>
      <c r="D1601" s="7">
        <f t="shared" si="24"/>
        <v>-10.8637125</v>
      </c>
    </row>
    <row r="1602" spans="1:4" x14ac:dyDescent="0.2">
      <c r="A1602">
        <v>1596</v>
      </c>
      <c r="B1602" s="8">
        <v>-1390.5542</v>
      </c>
      <c r="C1602">
        <v>-2.33</v>
      </c>
      <c r="D1602" s="7">
        <f t="shared" si="24"/>
        <v>-10.8637046875</v>
      </c>
    </row>
    <row r="1603" spans="1:4" x14ac:dyDescent="0.2">
      <c r="A1603">
        <v>1597</v>
      </c>
      <c r="B1603" s="8">
        <v>-1390.5509999999999</v>
      </c>
      <c r="C1603">
        <v>-2.4900000000000002</v>
      </c>
      <c r="D1603" s="7">
        <f t="shared" si="24"/>
        <v>-10.863679687499999</v>
      </c>
    </row>
    <row r="1604" spans="1:4" x14ac:dyDescent="0.2">
      <c r="A1604">
        <v>1598</v>
      </c>
      <c r="B1604" s="8">
        <v>-1390.546</v>
      </c>
      <c r="C1604">
        <v>-2.66</v>
      </c>
      <c r="D1604" s="7">
        <f t="shared" si="24"/>
        <v>-10.863640625</v>
      </c>
    </row>
    <row r="1605" spans="1:4" x14ac:dyDescent="0.2">
      <c r="A1605">
        <v>1599</v>
      </c>
      <c r="B1605" s="8">
        <v>-1390.5393999999999</v>
      </c>
      <c r="C1605">
        <v>-2.83</v>
      </c>
      <c r="D1605" s="7">
        <f t="shared" si="24"/>
        <v>-10.863589062499999</v>
      </c>
    </row>
    <row r="1606" spans="1:4" x14ac:dyDescent="0.2">
      <c r="A1606">
        <v>1600</v>
      </c>
      <c r="B1606" s="8">
        <v>-1390.5313000000001</v>
      </c>
      <c r="C1606">
        <v>-3</v>
      </c>
      <c r="D1606" s="7">
        <f t="shared" si="24"/>
        <v>-10.863525781250001</v>
      </c>
    </row>
    <row r="1607" spans="1:4" x14ac:dyDescent="0.2">
      <c r="A1607">
        <v>1601</v>
      </c>
      <c r="B1607" s="8">
        <v>-1390.5211999999999</v>
      </c>
      <c r="C1607">
        <v>-3.16</v>
      </c>
      <c r="D1607" s="7">
        <f t="shared" si="24"/>
        <v>-10.863446874999999</v>
      </c>
    </row>
    <row r="1608" spans="1:4" x14ac:dyDescent="0.2">
      <c r="A1608">
        <v>1602</v>
      </c>
      <c r="B1608" s="8">
        <v>-1390.5106000000001</v>
      </c>
      <c r="C1608">
        <v>-3.31</v>
      </c>
      <c r="D1608" s="7">
        <f t="shared" ref="D1608:D1671" si="25">B1608/128</f>
        <v>-10.863364062500001</v>
      </c>
    </row>
    <row r="1609" spans="1:4" x14ac:dyDescent="0.2">
      <c r="A1609">
        <v>1603</v>
      </c>
      <c r="B1609" s="8">
        <v>-1390.5003999999999</v>
      </c>
      <c r="C1609">
        <v>-3.44</v>
      </c>
      <c r="D1609" s="7">
        <f t="shared" si="25"/>
        <v>-10.863284374999999</v>
      </c>
    </row>
    <row r="1610" spans="1:4" x14ac:dyDescent="0.2">
      <c r="A1610">
        <v>1604</v>
      </c>
      <c r="B1610" s="8">
        <v>-1390.4901</v>
      </c>
      <c r="C1610">
        <v>-3.55</v>
      </c>
      <c r="D1610" s="7">
        <f t="shared" si="25"/>
        <v>-10.86320390625</v>
      </c>
    </row>
    <row r="1611" spans="1:4" x14ac:dyDescent="0.2">
      <c r="A1611">
        <v>1605</v>
      </c>
      <c r="B1611" s="8">
        <v>-1390.4803999999999</v>
      </c>
      <c r="C1611">
        <v>-3.65</v>
      </c>
      <c r="D1611" s="7">
        <f t="shared" si="25"/>
        <v>-10.863128124999999</v>
      </c>
    </row>
    <row r="1612" spans="1:4" x14ac:dyDescent="0.2">
      <c r="A1612">
        <v>1606</v>
      </c>
      <c r="B1612" s="8">
        <v>-1390.4722999999999</v>
      </c>
      <c r="C1612">
        <v>-3.72</v>
      </c>
      <c r="D1612" s="7">
        <f t="shared" si="25"/>
        <v>-10.863064843749999</v>
      </c>
    </row>
    <row r="1613" spans="1:4" x14ac:dyDescent="0.2">
      <c r="A1613">
        <v>1607</v>
      </c>
      <c r="B1613" s="8">
        <v>-1390.4658999999999</v>
      </c>
      <c r="C1613">
        <v>-3.77</v>
      </c>
      <c r="D1613" s="7">
        <f t="shared" si="25"/>
        <v>-10.863014843749999</v>
      </c>
    </row>
    <row r="1614" spans="1:4" x14ac:dyDescent="0.2">
      <c r="A1614">
        <v>1608</v>
      </c>
      <c r="B1614" s="8">
        <v>-1390.4623999999999</v>
      </c>
      <c r="C1614">
        <v>-3.84</v>
      </c>
      <c r="D1614" s="7">
        <f t="shared" si="25"/>
        <v>-10.862987499999999</v>
      </c>
    </row>
    <row r="1615" spans="1:4" x14ac:dyDescent="0.2">
      <c r="A1615">
        <v>1609</v>
      </c>
      <c r="B1615" s="8">
        <v>-1390.4611</v>
      </c>
      <c r="C1615">
        <v>-3.88</v>
      </c>
      <c r="D1615" s="7">
        <f t="shared" si="25"/>
        <v>-10.86297734375</v>
      </c>
    </row>
    <row r="1616" spans="1:4" x14ac:dyDescent="0.2">
      <c r="A1616">
        <v>1610</v>
      </c>
      <c r="B1616" s="8">
        <v>-1390.4619</v>
      </c>
      <c r="C1616">
        <v>-3.93</v>
      </c>
      <c r="D1616" s="7">
        <f t="shared" si="25"/>
        <v>-10.86298359375</v>
      </c>
    </row>
    <row r="1617" spans="1:4" x14ac:dyDescent="0.2">
      <c r="A1617">
        <v>1611</v>
      </c>
      <c r="B1617" s="8">
        <v>-1390.4650999999999</v>
      </c>
      <c r="C1617">
        <v>-3.96</v>
      </c>
      <c r="D1617" s="7">
        <f t="shared" si="25"/>
        <v>-10.863008593749999</v>
      </c>
    </row>
    <row r="1618" spans="1:4" x14ac:dyDescent="0.2">
      <c r="A1618">
        <v>1612</v>
      </c>
      <c r="B1618" s="8">
        <v>-1390.4716000000001</v>
      </c>
      <c r="C1618">
        <v>-3.97</v>
      </c>
      <c r="D1618" s="7">
        <f t="shared" si="25"/>
        <v>-10.863059375000001</v>
      </c>
    </row>
    <row r="1619" spans="1:4" x14ac:dyDescent="0.2">
      <c r="A1619">
        <v>1613</v>
      </c>
      <c r="B1619" s="8">
        <v>-1390.4791</v>
      </c>
      <c r="C1619">
        <v>-3.97</v>
      </c>
      <c r="D1619" s="7">
        <f t="shared" si="25"/>
        <v>-10.86311796875</v>
      </c>
    </row>
    <row r="1620" spans="1:4" x14ac:dyDescent="0.2">
      <c r="A1620">
        <v>1614</v>
      </c>
      <c r="B1620" s="8">
        <v>-1390.4875</v>
      </c>
      <c r="C1620">
        <v>-3.93</v>
      </c>
      <c r="D1620" s="7">
        <f t="shared" si="25"/>
        <v>-10.86318359375</v>
      </c>
    </row>
    <row r="1621" spans="1:4" x14ac:dyDescent="0.2">
      <c r="A1621">
        <v>1615</v>
      </c>
      <c r="B1621" s="8">
        <v>-1390.4971</v>
      </c>
      <c r="C1621">
        <v>-3.89</v>
      </c>
      <c r="D1621" s="7">
        <f t="shared" si="25"/>
        <v>-10.86325859375</v>
      </c>
    </row>
    <row r="1622" spans="1:4" x14ac:dyDescent="0.2">
      <c r="A1622">
        <v>1616</v>
      </c>
      <c r="B1622" s="8">
        <v>-1390.5069000000001</v>
      </c>
      <c r="C1622">
        <v>-3.85</v>
      </c>
      <c r="D1622" s="7">
        <f t="shared" si="25"/>
        <v>-10.863335156250001</v>
      </c>
    </row>
    <row r="1623" spans="1:4" x14ac:dyDescent="0.2">
      <c r="A1623">
        <v>1617</v>
      </c>
      <c r="B1623" s="8">
        <v>-1390.5153</v>
      </c>
      <c r="C1623">
        <v>-3.76</v>
      </c>
      <c r="D1623" s="7">
        <f t="shared" si="25"/>
        <v>-10.86340078125</v>
      </c>
    </row>
    <row r="1624" spans="1:4" x14ac:dyDescent="0.2">
      <c r="A1624">
        <v>1618</v>
      </c>
      <c r="B1624" s="8">
        <v>-1390.5220999999999</v>
      </c>
      <c r="C1624">
        <v>-3.68</v>
      </c>
      <c r="D1624" s="7">
        <f t="shared" si="25"/>
        <v>-10.863453906249999</v>
      </c>
    </row>
    <row r="1625" spans="1:4" x14ac:dyDescent="0.2">
      <c r="A1625">
        <v>1619</v>
      </c>
      <c r="B1625" s="8">
        <v>-1390.5269000000001</v>
      </c>
      <c r="C1625">
        <v>-3.62</v>
      </c>
      <c r="D1625" s="7">
        <f t="shared" si="25"/>
        <v>-10.863491406250001</v>
      </c>
    </row>
    <row r="1626" spans="1:4" x14ac:dyDescent="0.2">
      <c r="A1626">
        <v>1620</v>
      </c>
      <c r="B1626" s="8">
        <v>-1390.5278000000001</v>
      </c>
      <c r="C1626">
        <v>-3.54</v>
      </c>
      <c r="D1626" s="7">
        <f t="shared" si="25"/>
        <v>-10.863498437500001</v>
      </c>
    </row>
    <row r="1627" spans="1:4" x14ac:dyDescent="0.2">
      <c r="A1627">
        <v>1621</v>
      </c>
      <c r="B1627" s="8">
        <v>-1390.5237999999999</v>
      </c>
      <c r="C1627">
        <v>-3.46</v>
      </c>
      <c r="D1627" s="7">
        <f t="shared" si="25"/>
        <v>-10.8634671875</v>
      </c>
    </row>
    <row r="1628" spans="1:4" x14ac:dyDescent="0.2">
      <c r="A1628">
        <v>1622</v>
      </c>
      <c r="B1628" s="8">
        <v>-1390.5146999999999</v>
      </c>
      <c r="C1628">
        <v>-3.32</v>
      </c>
      <c r="D1628" s="7">
        <f t="shared" si="25"/>
        <v>-10.86339609375</v>
      </c>
    </row>
    <row r="1629" spans="1:4" x14ac:dyDescent="0.2">
      <c r="A1629">
        <v>1623</v>
      </c>
      <c r="B1629" s="8">
        <v>-1390.4993999999999</v>
      </c>
      <c r="C1629">
        <v>-3.18</v>
      </c>
      <c r="D1629" s="7">
        <f t="shared" si="25"/>
        <v>-10.863276562499999</v>
      </c>
    </row>
    <row r="1630" spans="1:4" x14ac:dyDescent="0.2">
      <c r="A1630">
        <v>1624</v>
      </c>
      <c r="B1630" s="8">
        <v>-1390.4766999999999</v>
      </c>
      <c r="C1630">
        <v>-3.02</v>
      </c>
      <c r="D1630" s="7">
        <f t="shared" si="25"/>
        <v>-10.86309921875</v>
      </c>
    </row>
    <row r="1631" spans="1:4" x14ac:dyDescent="0.2">
      <c r="A1631">
        <v>1625</v>
      </c>
      <c r="B1631" s="8">
        <v>-1390.4453000000001</v>
      </c>
      <c r="C1631">
        <v>-2.84</v>
      </c>
      <c r="D1631" s="7">
        <f t="shared" si="25"/>
        <v>-10.862853906250001</v>
      </c>
    </row>
    <row r="1632" spans="1:4" x14ac:dyDescent="0.2">
      <c r="A1632">
        <v>1626</v>
      </c>
      <c r="B1632" s="8">
        <v>-1390.4051999999999</v>
      </c>
      <c r="C1632">
        <v>-2.66</v>
      </c>
      <c r="D1632" s="7">
        <f t="shared" si="25"/>
        <v>-10.862540624999999</v>
      </c>
    </row>
    <row r="1633" spans="1:4" x14ac:dyDescent="0.2">
      <c r="A1633">
        <v>1627</v>
      </c>
      <c r="B1633" s="8">
        <v>-1390.3542</v>
      </c>
      <c r="C1633">
        <v>-2.46</v>
      </c>
      <c r="D1633" s="7">
        <f t="shared" si="25"/>
        <v>-10.8621421875</v>
      </c>
    </row>
    <row r="1634" spans="1:4" x14ac:dyDescent="0.2">
      <c r="A1634">
        <v>1628</v>
      </c>
      <c r="B1634" s="8">
        <v>-1390.2924</v>
      </c>
      <c r="C1634">
        <v>-2.2599999999999998</v>
      </c>
      <c r="D1634" s="7">
        <f t="shared" si="25"/>
        <v>-10.861659375</v>
      </c>
    </row>
    <row r="1635" spans="1:4" x14ac:dyDescent="0.2">
      <c r="A1635">
        <v>1629</v>
      </c>
      <c r="B1635" s="8">
        <v>-1390.2191</v>
      </c>
      <c r="C1635">
        <v>-2.06</v>
      </c>
      <c r="D1635" s="7">
        <f t="shared" si="25"/>
        <v>-10.86108671875</v>
      </c>
    </row>
    <row r="1636" spans="1:4" x14ac:dyDescent="0.2">
      <c r="A1636">
        <v>1630</v>
      </c>
      <c r="B1636" s="8">
        <v>-1390.1341</v>
      </c>
      <c r="C1636">
        <v>-1.81</v>
      </c>
      <c r="D1636" s="7">
        <f t="shared" si="25"/>
        <v>-10.86042265625</v>
      </c>
    </row>
    <row r="1637" spans="1:4" x14ac:dyDescent="0.2">
      <c r="A1637">
        <v>1631</v>
      </c>
      <c r="B1637" s="8">
        <v>-1390.038</v>
      </c>
      <c r="C1637">
        <v>-1.55</v>
      </c>
      <c r="D1637" s="7">
        <f t="shared" si="25"/>
        <v>-10.859671875</v>
      </c>
    </row>
    <row r="1638" spans="1:4" x14ac:dyDescent="0.2">
      <c r="A1638">
        <v>1632</v>
      </c>
      <c r="B1638" s="8">
        <v>-1389.9312</v>
      </c>
      <c r="C1638">
        <v>-1.27</v>
      </c>
      <c r="D1638" s="7">
        <f t="shared" si="25"/>
        <v>-10.8588375</v>
      </c>
    </row>
    <row r="1639" spans="1:4" x14ac:dyDescent="0.2">
      <c r="A1639">
        <v>1633</v>
      </c>
      <c r="B1639" s="8">
        <v>-1389.8143</v>
      </c>
      <c r="C1639">
        <v>-0.96</v>
      </c>
      <c r="D1639" s="7">
        <f t="shared" si="25"/>
        <v>-10.85792421875</v>
      </c>
    </row>
    <row r="1640" spans="1:4" x14ac:dyDescent="0.2">
      <c r="A1640">
        <v>1634</v>
      </c>
      <c r="B1640" s="8">
        <v>-1389.6887999999999</v>
      </c>
      <c r="C1640">
        <v>-0.65</v>
      </c>
      <c r="D1640" s="7">
        <f t="shared" si="25"/>
        <v>-10.856943749999999</v>
      </c>
    </row>
    <row r="1641" spans="1:4" x14ac:dyDescent="0.2">
      <c r="A1641">
        <v>1635</v>
      </c>
      <c r="B1641" s="8">
        <v>-1389.5571</v>
      </c>
      <c r="C1641">
        <v>-0.32</v>
      </c>
      <c r="D1641" s="7">
        <f t="shared" si="25"/>
        <v>-10.85591484375</v>
      </c>
    </row>
    <row r="1642" spans="1:4" x14ac:dyDescent="0.2">
      <c r="A1642">
        <v>1636</v>
      </c>
      <c r="B1642" s="8">
        <v>-1389.4217000000001</v>
      </c>
      <c r="C1642">
        <v>-0.01</v>
      </c>
      <c r="D1642" s="7">
        <f t="shared" si="25"/>
        <v>-10.854857031250001</v>
      </c>
    </row>
    <row r="1643" spans="1:4" x14ac:dyDescent="0.2">
      <c r="A1643">
        <v>1637</v>
      </c>
      <c r="B1643" s="8">
        <v>-1389.2852</v>
      </c>
      <c r="C1643">
        <v>0.3</v>
      </c>
      <c r="D1643" s="7">
        <f t="shared" si="25"/>
        <v>-10.853790625</v>
      </c>
    </row>
    <row r="1644" spans="1:4" x14ac:dyDescent="0.2">
      <c r="A1644">
        <v>1638</v>
      </c>
      <c r="B1644" s="8">
        <v>-1389.1505</v>
      </c>
      <c r="C1644">
        <v>0.63</v>
      </c>
      <c r="D1644" s="7">
        <f t="shared" si="25"/>
        <v>-10.85273828125</v>
      </c>
    </row>
    <row r="1645" spans="1:4" x14ac:dyDescent="0.2">
      <c r="A1645">
        <v>1639</v>
      </c>
      <c r="B1645" s="8">
        <v>-1389.0204000000001</v>
      </c>
      <c r="C1645">
        <v>0.92</v>
      </c>
      <c r="D1645" s="7">
        <f t="shared" si="25"/>
        <v>-10.851721875000001</v>
      </c>
    </row>
    <row r="1646" spans="1:4" x14ac:dyDescent="0.2">
      <c r="A1646">
        <v>1640</v>
      </c>
      <c r="B1646" s="8">
        <v>-1388.8978999999999</v>
      </c>
      <c r="C1646">
        <v>1.19</v>
      </c>
      <c r="D1646" s="7">
        <f t="shared" si="25"/>
        <v>-10.850764843749999</v>
      </c>
    </row>
    <row r="1647" spans="1:4" x14ac:dyDescent="0.2">
      <c r="A1647">
        <v>1641</v>
      </c>
      <c r="B1647" s="8">
        <v>-1388.7861</v>
      </c>
      <c r="C1647">
        <v>1.46</v>
      </c>
      <c r="D1647" s="7">
        <f t="shared" si="25"/>
        <v>-10.84989140625</v>
      </c>
    </row>
    <row r="1648" spans="1:4" x14ac:dyDescent="0.2">
      <c r="A1648">
        <v>1642</v>
      </c>
      <c r="B1648" s="8">
        <v>-1388.6868999999999</v>
      </c>
      <c r="C1648">
        <v>1.71</v>
      </c>
      <c r="D1648" s="7">
        <f t="shared" si="25"/>
        <v>-10.849116406249999</v>
      </c>
    </row>
    <row r="1649" spans="1:4" x14ac:dyDescent="0.2">
      <c r="A1649">
        <v>1643</v>
      </c>
      <c r="B1649" s="8">
        <v>-1388.6016999999999</v>
      </c>
      <c r="C1649">
        <v>1.96</v>
      </c>
      <c r="D1649" s="7">
        <f t="shared" si="25"/>
        <v>-10.84845078125</v>
      </c>
    </row>
    <row r="1650" spans="1:4" x14ac:dyDescent="0.2">
      <c r="A1650">
        <v>1644</v>
      </c>
      <c r="B1650" s="8">
        <v>-1388.5309999999999</v>
      </c>
      <c r="C1650">
        <v>2.1800000000000002</v>
      </c>
      <c r="D1650" s="7">
        <f t="shared" si="25"/>
        <v>-10.8478984375</v>
      </c>
    </row>
    <row r="1651" spans="1:4" x14ac:dyDescent="0.2">
      <c r="A1651">
        <v>1645</v>
      </c>
      <c r="B1651" s="8">
        <v>-1388.4760000000001</v>
      </c>
      <c r="C1651">
        <v>2.38</v>
      </c>
      <c r="D1651" s="7">
        <f t="shared" si="25"/>
        <v>-10.847468750000001</v>
      </c>
    </row>
    <row r="1652" spans="1:4" x14ac:dyDescent="0.2">
      <c r="A1652">
        <v>1646</v>
      </c>
      <c r="B1652" s="8">
        <v>-1388.4375</v>
      </c>
      <c r="C1652">
        <v>2.5299999999999998</v>
      </c>
      <c r="D1652" s="7">
        <f t="shared" si="25"/>
        <v>-10.84716796875</v>
      </c>
    </row>
    <row r="1653" spans="1:4" x14ac:dyDescent="0.2">
      <c r="A1653">
        <v>1647</v>
      </c>
      <c r="B1653" s="8">
        <v>-1388.4138</v>
      </c>
      <c r="C1653">
        <v>2.63</v>
      </c>
      <c r="D1653" s="7">
        <f t="shared" si="25"/>
        <v>-10.8469828125</v>
      </c>
    </row>
    <row r="1654" spans="1:4" x14ac:dyDescent="0.2">
      <c r="A1654">
        <v>1648</v>
      </c>
      <c r="B1654" s="8">
        <v>-1388.4041</v>
      </c>
      <c r="C1654">
        <v>2.71</v>
      </c>
      <c r="D1654" s="7">
        <f t="shared" si="25"/>
        <v>-10.84690703125</v>
      </c>
    </row>
    <row r="1655" spans="1:4" x14ac:dyDescent="0.2">
      <c r="A1655">
        <v>1649</v>
      </c>
      <c r="B1655" s="8">
        <v>-1388.4064000000001</v>
      </c>
      <c r="C1655">
        <v>2.79</v>
      </c>
      <c r="D1655" s="7">
        <f t="shared" si="25"/>
        <v>-10.846925000000001</v>
      </c>
    </row>
    <row r="1656" spans="1:4" x14ac:dyDescent="0.2">
      <c r="A1656">
        <v>1650</v>
      </c>
      <c r="B1656" s="8">
        <v>-1388.4186</v>
      </c>
      <c r="C1656">
        <v>2.87</v>
      </c>
      <c r="D1656" s="7">
        <f t="shared" si="25"/>
        <v>-10.8470203125</v>
      </c>
    </row>
    <row r="1657" spans="1:4" x14ac:dyDescent="0.2">
      <c r="A1657">
        <v>1651</v>
      </c>
      <c r="B1657" s="8">
        <v>-1388.4380000000001</v>
      </c>
      <c r="C1657">
        <v>2.97</v>
      </c>
      <c r="D1657" s="7">
        <f t="shared" si="25"/>
        <v>-10.847171875000001</v>
      </c>
    </row>
    <row r="1658" spans="1:4" x14ac:dyDescent="0.2">
      <c r="A1658">
        <v>1652</v>
      </c>
      <c r="B1658" s="8">
        <v>-1388.4612999999999</v>
      </c>
      <c r="C1658">
        <v>3.07</v>
      </c>
      <c r="D1658" s="7">
        <f t="shared" si="25"/>
        <v>-10.84735390625</v>
      </c>
    </row>
    <row r="1659" spans="1:4" x14ac:dyDescent="0.2">
      <c r="A1659">
        <v>1653</v>
      </c>
      <c r="B1659" s="8">
        <v>-1388.4863</v>
      </c>
      <c r="C1659">
        <v>3.19</v>
      </c>
      <c r="D1659" s="7">
        <f t="shared" si="25"/>
        <v>-10.84754921875</v>
      </c>
    </row>
    <row r="1660" spans="1:4" x14ac:dyDescent="0.2">
      <c r="A1660">
        <v>1654</v>
      </c>
      <c r="B1660" s="8">
        <v>-1388.5108</v>
      </c>
      <c r="C1660">
        <v>3.29</v>
      </c>
      <c r="D1660" s="7">
        <f t="shared" si="25"/>
        <v>-10.847740625</v>
      </c>
    </row>
    <row r="1661" spans="1:4" x14ac:dyDescent="0.2">
      <c r="A1661">
        <v>1655</v>
      </c>
      <c r="B1661" s="8">
        <v>-1388.5314000000001</v>
      </c>
      <c r="C1661">
        <v>3.37</v>
      </c>
      <c r="D1661" s="7">
        <f t="shared" si="25"/>
        <v>-10.847901562500001</v>
      </c>
    </row>
    <row r="1662" spans="1:4" x14ac:dyDescent="0.2">
      <c r="A1662">
        <v>1656</v>
      </c>
      <c r="B1662" s="8">
        <v>-1388.5467000000001</v>
      </c>
      <c r="C1662">
        <v>3.47</v>
      </c>
      <c r="D1662" s="7">
        <f t="shared" si="25"/>
        <v>-10.848021093750001</v>
      </c>
    </row>
    <row r="1663" spans="1:4" x14ac:dyDescent="0.2">
      <c r="A1663">
        <v>1657</v>
      </c>
      <c r="B1663" s="8">
        <v>-1388.5558000000001</v>
      </c>
      <c r="C1663">
        <v>3.58</v>
      </c>
      <c r="D1663" s="7">
        <f t="shared" si="25"/>
        <v>-10.848092187500001</v>
      </c>
    </row>
    <row r="1664" spans="1:4" x14ac:dyDescent="0.2">
      <c r="A1664">
        <v>1658</v>
      </c>
      <c r="B1664" s="8">
        <v>-1388.5586000000001</v>
      </c>
      <c r="C1664">
        <v>3.67</v>
      </c>
      <c r="D1664" s="7">
        <f t="shared" si="25"/>
        <v>-10.848114062500001</v>
      </c>
    </row>
    <row r="1665" spans="1:4" x14ac:dyDescent="0.2">
      <c r="A1665">
        <v>1659</v>
      </c>
      <c r="B1665" s="8">
        <v>-1388.5541000000001</v>
      </c>
      <c r="C1665">
        <v>3.83</v>
      </c>
      <c r="D1665" s="7">
        <f t="shared" si="25"/>
        <v>-10.84807890625</v>
      </c>
    </row>
    <row r="1666" spans="1:4" x14ac:dyDescent="0.2">
      <c r="A1666">
        <v>1660</v>
      </c>
      <c r="B1666" s="8">
        <v>-1388.5424</v>
      </c>
      <c r="C1666">
        <v>3.98</v>
      </c>
      <c r="D1666" s="7">
        <f t="shared" si="25"/>
        <v>-10.8479875</v>
      </c>
    </row>
    <row r="1667" spans="1:4" x14ac:dyDescent="0.2">
      <c r="A1667">
        <v>1661</v>
      </c>
      <c r="B1667" s="8">
        <v>-1388.5246999999999</v>
      </c>
      <c r="C1667">
        <v>4.13</v>
      </c>
      <c r="D1667" s="7">
        <f t="shared" si="25"/>
        <v>-10.84784921875</v>
      </c>
    </row>
    <row r="1668" spans="1:4" x14ac:dyDescent="0.2">
      <c r="A1668">
        <v>1662</v>
      </c>
      <c r="B1668" s="8">
        <v>-1388.5017</v>
      </c>
      <c r="C1668">
        <v>4.2699999999999996</v>
      </c>
      <c r="D1668" s="7">
        <f t="shared" si="25"/>
        <v>-10.84766953125</v>
      </c>
    </row>
    <row r="1669" spans="1:4" x14ac:dyDescent="0.2">
      <c r="A1669">
        <v>1663</v>
      </c>
      <c r="B1669" s="8">
        <v>-1388.4739</v>
      </c>
      <c r="C1669">
        <v>4.38</v>
      </c>
      <c r="D1669" s="7">
        <f t="shared" si="25"/>
        <v>-10.84745234375</v>
      </c>
    </row>
    <row r="1670" spans="1:4" x14ac:dyDescent="0.2">
      <c r="A1670">
        <v>1664</v>
      </c>
      <c r="B1670" s="8">
        <v>-1388.4431</v>
      </c>
      <c r="C1670">
        <v>4.51</v>
      </c>
      <c r="D1670" s="7">
        <f t="shared" si="25"/>
        <v>-10.84721171875</v>
      </c>
    </row>
    <row r="1671" spans="1:4" x14ac:dyDescent="0.2">
      <c r="A1671">
        <v>1665</v>
      </c>
      <c r="B1671" s="8">
        <v>-1388.4085</v>
      </c>
      <c r="C1671">
        <v>4.6100000000000003</v>
      </c>
      <c r="D1671" s="7">
        <f t="shared" si="25"/>
        <v>-10.84694140625</v>
      </c>
    </row>
    <row r="1672" spans="1:4" x14ac:dyDescent="0.2">
      <c r="A1672">
        <v>1666</v>
      </c>
      <c r="B1672" s="8">
        <v>-1388.3710000000001</v>
      </c>
      <c r="C1672">
        <v>4.71</v>
      </c>
      <c r="D1672" s="7">
        <f t="shared" ref="D1672:D1735" si="26">B1672/128</f>
        <v>-10.846648437500001</v>
      </c>
    </row>
    <row r="1673" spans="1:4" x14ac:dyDescent="0.2">
      <c r="A1673">
        <v>1667</v>
      </c>
      <c r="B1673" s="8">
        <v>-1388.3309999999999</v>
      </c>
      <c r="C1673">
        <v>4.8099999999999996</v>
      </c>
      <c r="D1673" s="7">
        <f t="shared" si="26"/>
        <v>-10.846335937499999</v>
      </c>
    </row>
    <row r="1674" spans="1:4" x14ac:dyDescent="0.2">
      <c r="A1674">
        <v>1668</v>
      </c>
      <c r="B1674" s="8">
        <v>-1388.2891</v>
      </c>
      <c r="C1674">
        <v>4.92</v>
      </c>
      <c r="D1674" s="7">
        <f t="shared" si="26"/>
        <v>-10.84600859375</v>
      </c>
    </row>
    <row r="1675" spans="1:4" x14ac:dyDescent="0.2">
      <c r="A1675">
        <v>1669</v>
      </c>
      <c r="B1675" s="8">
        <v>-1388.2460000000001</v>
      </c>
      <c r="C1675">
        <v>4.97</v>
      </c>
      <c r="D1675" s="7">
        <f t="shared" si="26"/>
        <v>-10.845671875000001</v>
      </c>
    </row>
    <row r="1676" spans="1:4" x14ac:dyDescent="0.2">
      <c r="A1676">
        <v>1670</v>
      </c>
      <c r="B1676" s="8">
        <v>-1388.2027</v>
      </c>
      <c r="C1676">
        <v>5.03</v>
      </c>
      <c r="D1676" s="7">
        <f t="shared" si="26"/>
        <v>-10.84533359375</v>
      </c>
    </row>
    <row r="1677" spans="1:4" x14ac:dyDescent="0.2">
      <c r="A1677">
        <v>1671</v>
      </c>
      <c r="B1677" s="8">
        <v>-1388.1602</v>
      </c>
      <c r="C1677">
        <v>5.03</v>
      </c>
      <c r="D1677" s="7">
        <f t="shared" si="26"/>
        <v>-10.8450015625</v>
      </c>
    </row>
    <row r="1678" spans="1:4" x14ac:dyDescent="0.2">
      <c r="A1678">
        <v>1672</v>
      </c>
      <c r="B1678" s="8">
        <v>-1388.1206</v>
      </c>
      <c r="C1678">
        <v>5.05</v>
      </c>
      <c r="D1678" s="7">
        <f t="shared" si="26"/>
        <v>-10.8446921875</v>
      </c>
    </row>
    <row r="1679" spans="1:4" x14ac:dyDescent="0.2">
      <c r="A1679">
        <v>1673</v>
      </c>
      <c r="B1679" s="8">
        <v>-1388.086</v>
      </c>
      <c r="C1679">
        <v>5.01</v>
      </c>
      <c r="D1679" s="7">
        <f t="shared" si="26"/>
        <v>-10.844421875</v>
      </c>
    </row>
    <row r="1680" spans="1:4" x14ac:dyDescent="0.2">
      <c r="A1680">
        <v>1674</v>
      </c>
      <c r="B1680" s="8">
        <v>-1388.0577000000001</v>
      </c>
      <c r="C1680">
        <v>4.97</v>
      </c>
      <c r="D1680" s="7">
        <f t="shared" si="26"/>
        <v>-10.844200781250001</v>
      </c>
    </row>
    <row r="1681" spans="1:4" x14ac:dyDescent="0.2">
      <c r="A1681">
        <v>1675</v>
      </c>
      <c r="B1681" s="8">
        <v>-1388.0364999999999</v>
      </c>
      <c r="C1681">
        <v>4.9000000000000004</v>
      </c>
      <c r="D1681" s="7">
        <f t="shared" si="26"/>
        <v>-10.844035156249999</v>
      </c>
    </row>
    <row r="1682" spans="1:4" x14ac:dyDescent="0.2">
      <c r="A1682">
        <v>1676</v>
      </c>
      <c r="B1682" s="8">
        <v>-1388.0248999999999</v>
      </c>
      <c r="C1682">
        <v>4.7699999999999996</v>
      </c>
      <c r="D1682" s="7">
        <f t="shared" si="26"/>
        <v>-10.843944531249999</v>
      </c>
    </row>
    <row r="1683" spans="1:4" x14ac:dyDescent="0.2">
      <c r="A1683">
        <v>1677</v>
      </c>
      <c r="B1683" s="8">
        <v>-1388.0250000000001</v>
      </c>
      <c r="C1683">
        <v>4.6100000000000003</v>
      </c>
      <c r="D1683" s="7">
        <f t="shared" si="26"/>
        <v>-10.843945312500001</v>
      </c>
    </row>
    <row r="1684" spans="1:4" x14ac:dyDescent="0.2">
      <c r="A1684">
        <v>1678</v>
      </c>
      <c r="B1684" s="8">
        <v>-1388.0378000000001</v>
      </c>
      <c r="C1684">
        <v>4.41</v>
      </c>
      <c r="D1684" s="7">
        <f t="shared" si="26"/>
        <v>-10.8440453125</v>
      </c>
    </row>
    <row r="1685" spans="1:4" x14ac:dyDescent="0.2">
      <c r="A1685">
        <v>1679</v>
      </c>
      <c r="B1685" s="8">
        <v>-1388.0635</v>
      </c>
      <c r="C1685">
        <v>4.2</v>
      </c>
      <c r="D1685" s="7">
        <f t="shared" si="26"/>
        <v>-10.84424609375</v>
      </c>
    </row>
    <row r="1686" spans="1:4" x14ac:dyDescent="0.2">
      <c r="A1686">
        <v>1680</v>
      </c>
      <c r="B1686" s="8">
        <v>-1388.1031</v>
      </c>
      <c r="C1686">
        <v>3.93</v>
      </c>
      <c r="D1686" s="7">
        <f t="shared" si="26"/>
        <v>-10.84455546875</v>
      </c>
    </row>
    <row r="1687" spans="1:4" x14ac:dyDescent="0.2">
      <c r="A1687">
        <v>1681</v>
      </c>
      <c r="B1687" s="8">
        <v>-1388.1559999999999</v>
      </c>
      <c r="C1687">
        <v>3.67</v>
      </c>
      <c r="D1687" s="7">
        <f t="shared" si="26"/>
        <v>-10.84496875</v>
      </c>
    </row>
    <row r="1688" spans="1:4" x14ac:dyDescent="0.2">
      <c r="A1688">
        <v>1682</v>
      </c>
      <c r="B1688" s="8">
        <v>-1388.2213999999999</v>
      </c>
      <c r="C1688">
        <v>3.35</v>
      </c>
      <c r="D1688" s="7">
        <f t="shared" si="26"/>
        <v>-10.845479687499999</v>
      </c>
    </row>
    <row r="1689" spans="1:4" x14ac:dyDescent="0.2">
      <c r="A1689">
        <v>1683</v>
      </c>
      <c r="B1689" s="8">
        <v>-1388.2987000000001</v>
      </c>
      <c r="C1689">
        <v>2.97</v>
      </c>
      <c r="D1689" s="7">
        <f t="shared" si="26"/>
        <v>-10.84608359375</v>
      </c>
    </row>
    <row r="1690" spans="1:4" x14ac:dyDescent="0.2">
      <c r="A1690">
        <v>1684</v>
      </c>
      <c r="B1690" s="8">
        <v>-1388.3869</v>
      </c>
      <c r="C1690">
        <v>2.56</v>
      </c>
      <c r="D1690" s="7">
        <f t="shared" si="26"/>
        <v>-10.84677265625</v>
      </c>
    </row>
    <row r="1691" spans="1:4" x14ac:dyDescent="0.2">
      <c r="A1691">
        <v>1685</v>
      </c>
      <c r="B1691" s="8">
        <v>-1388.4838</v>
      </c>
      <c r="C1691">
        <v>2.11</v>
      </c>
      <c r="D1691" s="7">
        <f t="shared" si="26"/>
        <v>-10.8475296875</v>
      </c>
    </row>
    <row r="1692" spans="1:4" x14ac:dyDescent="0.2">
      <c r="A1692">
        <v>1686</v>
      </c>
      <c r="B1692" s="8">
        <v>-1388.5875000000001</v>
      </c>
      <c r="C1692">
        <v>1.69</v>
      </c>
      <c r="D1692" s="7">
        <f t="shared" si="26"/>
        <v>-10.848339843750001</v>
      </c>
    </row>
    <row r="1693" spans="1:4" x14ac:dyDescent="0.2">
      <c r="A1693">
        <v>1687</v>
      </c>
      <c r="B1693" s="8">
        <v>-1388.6960999999999</v>
      </c>
      <c r="C1693">
        <v>1.25</v>
      </c>
      <c r="D1693" s="7">
        <f t="shared" si="26"/>
        <v>-10.849188281249999</v>
      </c>
    </row>
    <row r="1694" spans="1:4" x14ac:dyDescent="0.2">
      <c r="A1694">
        <v>1688</v>
      </c>
      <c r="B1694" s="8">
        <v>-1388.8065999999999</v>
      </c>
      <c r="C1694">
        <v>0.81</v>
      </c>
      <c r="D1694" s="7">
        <f t="shared" si="26"/>
        <v>-10.850051562499999</v>
      </c>
    </row>
    <row r="1695" spans="1:4" x14ac:dyDescent="0.2">
      <c r="A1695">
        <v>1689</v>
      </c>
      <c r="B1695" s="8">
        <v>-1388.9174</v>
      </c>
      <c r="C1695">
        <v>0.35</v>
      </c>
      <c r="D1695" s="7">
        <f t="shared" si="26"/>
        <v>-10.8509171875</v>
      </c>
    </row>
    <row r="1696" spans="1:4" x14ac:dyDescent="0.2">
      <c r="A1696">
        <v>1690</v>
      </c>
      <c r="B1696" s="8">
        <v>-1389.0261</v>
      </c>
      <c r="C1696">
        <v>-0.13</v>
      </c>
      <c r="D1696" s="7">
        <f t="shared" si="26"/>
        <v>-10.85176640625</v>
      </c>
    </row>
    <row r="1697" spans="1:4" x14ac:dyDescent="0.2">
      <c r="A1697">
        <v>1691</v>
      </c>
      <c r="B1697" s="8">
        <v>-1389.1314</v>
      </c>
      <c r="C1697">
        <v>-0.61</v>
      </c>
      <c r="D1697" s="7">
        <f t="shared" si="26"/>
        <v>-10.8525890625</v>
      </c>
    </row>
    <row r="1698" spans="1:4" x14ac:dyDescent="0.2">
      <c r="A1698">
        <v>1692</v>
      </c>
      <c r="B1698" s="8">
        <v>-1389.2304999999999</v>
      </c>
      <c r="C1698">
        <v>-1.05</v>
      </c>
      <c r="D1698" s="7">
        <f t="shared" si="26"/>
        <v>-10.853363281249999</v>
      </c>
    </row>
    <row r="1699" spans="1:4" x14ac:dyDescent="0.2">
      <c r="A1699">
        <v>1693</v>
      </c>
      <c r="B1699" s="8">
        <v>-1389.3223</v>
      </c>
      <c r="C1699">
        <v>-1.47</v>
      </c>
      <c r="D1699" s="7">
        <f t="shared" si="26"/>
        <v>-10.85408046875</v>
      </c>
    </row>
    <row r="1700" spans="1:4" x14ac:dyDescent="0.2">
      <c r="A1700">
        <v>1694</v>
      </c>
      <c r="B1700" s="8">
        <v>-1389.4060999999999</v>
      </c>
      <c r="C1700">
        <v>-1.88</v>
      </c>
      <c r="D1700" s="7">
        <f t="shared" si="26"/>
        <v>-10.854735156249999</v>
      </c>
    </row>
    <row r="1701" spans="1:4" x14ac:dyDescent="0.2">
      <c r="A1701">
        <v>1695</v>
      </c>
      <c r="B1701" s="8">
        <v>-1389.4820999999999</v>
      </c>
      <c r="C1701">
        <v>-2.29</v>
      </c>
      <c r="D1701" s="7">
        <f t="shared" si="26"/>
        <v>-10.85532890625</v>
      </c>
    </row>
    <row r="1702" spans="1:4" x14ac:dyDescent="0.2">
      <c r="A1702">
        <v>1696</v>
      </c>
      <c r="B1702" s="8">
        <v>-1389.5498</v>
      </c>
      <c r="C1702">
        <v>-2.69</v>
      </c>
      <c r="D1702" s="7">
        <f t="shared" si="26"/>
        <v>-10.8558578125</v>
      </c>
    </row>
    <row r="1703" spans="1:4" x14ac:dyDescent="0.2">
      <c r="A1703">
        <v>1697</v>
      </c>
      <c r="B1703" s="8">
        <v>-1389.6096</v>
      </c>
      <c r="C1703">
        <v>-3.08</v>
      </c>
      <c r="D1703" s="7">
        <f t="shared" si="26"/>
        <v>-10.856325</v>
      </c>
    </row>
    <row r="1704" spans="1:4" x14ac:dyDescent="0.2">
      <c r="A1704">
        <v>1698</v>
      </c>
      <c r="B1704" s="8">
        <v>-1389.6627000000001</v>
      </c>
      <c r="C1704">
        <v>-3.47</v>
      </c>
      <c r="D1704" s="7">
        <f t="shared" si="26"/>
        <v>-10.856739843750001</v>
      </c>
    </row>
    <row r="1705" spans="1:4" x14ac:dyDescent="0.2">
      <c r="A1705">
        <v>1699</v>
      </c>
      <c r="B1705" s="8">
        <v>-1389.7103999999999</v>
      </c>
      <c r="C1705">
        <v>-3.87</v>
      </c>
      <c r="D1705" s="7">
        <f t="shared" si="26"/>
        <v>-10.857112499999999</v>
      </c>
    </row>
    <row r="1706" spans="1:4" x14ac:dyDescent="0.2">
      <c r="A1706">
        <v>1700</v>
      </c>
      <c r="B1706" s="8">
        <v>-1389.7535</v>
      </c>
      <c r="C1706">
        <v>-4.25</v>
      </c>
      <c r="D1706" s="7">
        <f t="shared" si="26"/>
        <v>-10.85744921875</v>
      </c>
    </row>
    <row r="1707" spans="1:4" x14ac:dyDescent="0.2">
      <c r="A1707">
        <v>1701</v>
      </c>
      <c r="B1707" s="8">
        <v>-1389.7926</v>
      </c>
      <c r="C1707">
        <v>-4.62</v>
      </c>
      <c r="D1707" s="7">
        <f t="shared" si="26"/>
        <v>-10.8577546875</v>
      </c>
    </row>
    <row r="1708" spans="1:4" x14ac:dyDescent="0.2">
      <c r="A1708">
        <v>1702</v>
      </c>
      <c r="B1708" s="8">
        <v>-1389.8291999999999</v>
      </c>
      <c r="C1708">
        <v>-4.99</v>
      </c>
      <c r="D1708" s="7">
        <f t="shared" si="26"/>
        <v>-10.858040624999999</v>
      </c>
    </row>
    <row r="1709" spans="1:4" x14ac:dyDescent="0.2">
      <c r="A1709">
        <v>1703</v>
      </c>
      <c r="B1709" s="8">
        <v>-1389.8643</v>
      </c>
      <c r="C1709">
        <v>-5.34</v>
      </c>
      <c r="D1709" s="7">
        <f t="shared" si="26"/>
        <v>-10.85831484375</v>
      </c>
    </row>
    <row r="1710" spans="1:4" x14ac:dyDescent="0.2">
      <c r="A1710">
        <v>1704</v>
      </c>
      <c r="B1710" s="8">
        <v>-1389.8978999999999</v>
      </c>
      <c r="C1710">
        <v>-5.66</v>
      </c>
      <c r="D1710" s="7">
        <f t="shared" si="26"/>
        <v>-10.858577343749999</v>
      </c>
    </row>
    <row r="1711" spans="1:4" x14ac:dyDescent="0.2">
      <c r="A1711">
        <v>1705</v>
      </c>
      <c r="B1711" s="8">
        <v>-1389.9313</v>
      </c>
      <c r="C1711">
        <v>-5.98</v>
      </c>
      <c r="D1711" s="7">
        <f t="shared" si="26"/>
        <v>-10.85883828125</v>
      </c>
    </row>
    <row r="1712" spans="1:4" x14ac:dyDescent="0.2">
      <c r="A1712">
        <v>1706</v>
      </c>
      <c r="B1712" s="8">
        <v>-1389.9649999999999</v>
      </c>
      <c r="C1712">
        <v>-6.27</v>
      </c>
      <c r="D1712" s="7">
        <f t="shared" si="26"/>
        <v>-10.859101562499999</v>
      </c>
    </row>
    <row r="1713" spans="1:4" x14ac:dyDescent="0.2">
      <c r="A1713">
        <v>1707</v>
      </c>
      <c r="B1713" s="8">
        <v>-1389.999</v>
      </c>
      <c r="C1713">
        <v>-6.54</v>
      </c>
      <c r="D1713" s="7">
        <f t="shared" si="26"/>
        <v>-10.8593671875</v>
      </c>
    </row>
    <row r="1714" spans="1:4" x14ac:dyDescent="0.2">
      <c r="A1714">
        <v>1708</v>
      </c>
      <c r="B1714" s="8">
        <v>-1390.0334</v>
      </c>
      <c r="C1714">
        <v>-6.78</v>
      </c>
      <c r="D1714" s="7">
        <f t="shared" si="26"/>
        <v>-10.8596359375</v>
      </c>
    </row>
    <row r="1715" spans="1:4" x14ac:dyDescent="0.2">
      <c r="A1715">
        <v>1709</v>
      </c>
      <c r="B1715" s="8">
        <v>-1390.0682999999999</v>
      </c>
      <c r="C1715">
        <v>-7.01</v>
      </c>
      <c r="D1715" s="7">
        <f t="shared" si="26"/>
        <v>-10.859908593749999</v>
      </c>
    </row>
    <row r="1716" spans="1:4" x14ac:dyDescent="0.2">
      <c r="A1716">
        <v>1710</v>
      </c>
      <c r="B1716" s="8">
        <v>-1390.104</v>
      </c>
      <c r="C1716">
        <v>-7.18</v>
      </c>
      <c r="D1716" s="7">
        <f t="shared" si="26"/>
        <v>-10.8601875</v>
      </c>
    </row>
    <row r="1717" spans="1:4" x14ac:dyDescent="0.2">
      <c r="A1717">
        <v>1711</v>
      </c>
      <c r="B1717" s="8">
        <v>-1390.1403</v>
      </c>
      <c r="C1717">
        <v>-7.33</v>
      </c>
      <c r="D1717" s="7">
        <f t="shared" si="26"/>
        <v>-10.86047109375</v>
      </c>
    </row>
    <row r="1718" spans="1:4" x14ac:dyDescent="0.2">
      <c r="A1718">
        <v>1712</v>
      </c>
      <c r="B1718" s="8">
        <v>-1390.1767</v>
      </c>
      <c r="C1718">
        <v>-7.43</v>
      </c>
      <c r="D1718" s="7">
        <f t="shared" si="26"/>
        <v>-10.86075546875</v>
      </c>
    </row>
    <row r="1719" spans="1:4" x14ac:dyDescent="0.2">
      <c r="A1719">
        <v>1713</v>
      </c>
      <c r="B1719" s="8">
        <v>-1390.2134000000001</v>
      </c>
      <c r="C1719">
        <v>-7.49</v>
      </c>
      <c r="D1719" s="7">
        <f t="shared" si="26"/>
        <v>-10.861042187500001</v>
      </c>
    </row>
    <row r="1720" spans="1:4" x14ac:dyDescent="0.2">
      <c r="A1720">
        <v>1714</v>
      </c>
      <c r="B1720" s="8">
        <v>-1390.2508</v>
      </c>
      <c r="C1720">
        <v>-7.51</v>
      </c>
      <c r="D1720" s="7">
        <f t="shared" si="26"/>
        <v>-10.861334375</v>
      </c>
    </row>
    <row r="1721" spans="1:4" x14ac:dyDescent="0.2">
      <c r="A1721">
        <v>1715</v>
      </c>
      <c r="B1721" s="8">
        <v>-1390.2882999999999</v>
      </c>
      <c r="C1721">
        <v>-7.45</v>
      </c>
      <c r="D1721" s="7">
        <f t="shared" si="26"/>
        <v>-10.861627343749999</v>
      </c>
    </row>
    <row r="1722" spans="1:4" x14ac:dyDescent="0.2">
      <c r="A1722">
        <v>1716</v>
      </c>
      <c r="B1722" s="8">
        <v>-1390.3244</v>
      </c>
      <c r="C1722">
        <v>-7.37</v>
      </c>
      <c r="D1722" s="7">
        <f t="shared" si="26"/>
        <v>-10.861909375</v>
      </c>
    </row>
    <row r="1723" spans="1:4" x14ac:dyDescent="0.2">
      <c r="A1723">
        <v>1717</v>
      </c>
      <c r="B1723" s="8">
        <v>-1390.3594000000001</v>
      </c>
      <c r="C1723">
        <v>-7.22</v>
      </c>
      <c r="D1723" s="7">
        <f t="shared" si="26"/>
        <v>-10.8621828125</v>
      </c>
    </row>
    <row r="1724" spans="1:4" x14ac:dyDescent="0.2">
      <c r="A1724">
        <v>1718</v>
      </c>
      <c r="B1724" s="8">
        <v>-1390.3929000000001</v>
      </c>
      <c r="C1724">
        <v>-7.04</v>
      </c>
      <c r="D1724" s="7">
        <f t="shared" si="26"/>
        <v>-10.86244453125</v>
      </c>
    </row>
    <row r="1725" spans="1:4" x14ac:dyDescent="0.2">
      <c r="A1725">
        <v>1719</v>
      </c>
      <c r="B1725" s="8">
        <v>-1390.4249</v>
      </c>
      <c r="C1725">
        <v>-6.79</v>
      </c>
      <c r="D1725" s="7">
        <f t="shared" si="26"/>
        <v>-10.86269453125</v>
      </c>
    </row>
    <row r="1726" spans="1:4" x14ac:dyDescent="0.2">
      <c r="A1726">
        <v>1720</v>
      </c>
      <c r="B1726" s="8">
        <v>-1390.454</v>
      </c>
      <c r="C1726">
        <v>-6.53</v>
      </c>
      <c r="D1726" s="7">
        <f t="shared" si="26"/>
        <v>-10.862921875</v>
      </c>
    </row>
    <row r="1727" spans="1:4" x14ac:dyDescent="0.2">
      <c r="A1727">
        <v>1721</v>
      </c>
      <c r="B1727" s="8">
        <v>-1390.4797000000001</v>
      </c>
      <c r="C1727">
        <v>-6.2</v>
      </c>
      <c r="D1727" s="7">
        <f t="shared" si="26"/>
        <v>-10.863122656250001</v>
      </c>
    </row>
    <row r="1728" spans="1:4" x14ac:dyDescent="0.2">
      <c r="A1728">
        <v>1722</v>
      </c>
      <c r="B1728" s="8">
        <v>-1390.5019</v>
      </c>
      <c r="C1728">
        <v>-5.82</v>
      </c>
      <c r="D1728" s="7">
        <f t="shared" si="26"/>
        <v>-10.86329609375</v>
      </c>
    </row>
    <row r="1729" spans="1:4" x14ac:dyDescent="0.2">
      <c r="A1729">
        <v>1723</v>
      </c>
      <c r="B1729" s="8">
        <v>-1390.5198</v>
      </c>
      <c r="C1729">
        <v>-5.37</v>
      </c>
      <c r="D1729" s="7">
        <f t="shared" si="26"/>
        <v>-10.8634359375</v>
      </c>
    </row>
    <row r="1730" spans="1:4" x14ac:dyDescent="0.2">
      <c r="A1730">
        <v>1724</v>
      </c>
      <c r="B1730" s="8">
        <v>-1390.5325</v>
      </c>
      <c r="C1730">
        <v>-4.87</v>
      </c>
      <c r="D1730" s="7">
        <f t="shared" si="26"/>
        <v>-10.86353515625</v>
      </c>
    </row>
    <row r="1731" spans="1:4" x14ac:dyDescent="0.2">
      <c r="A1731">
        <v>1725</v>
      </c>
      <c r="B1731" s="8">
        <v>-1390.5392999999999</v>
      </c>
      <c r="C1731">
        <v>-4.32</v>
      </c>
      <c r="D1731" s="7">
        <f t="shared" si="26"/>
        <v>-10.863588281249999</v>
      </c>
    </row>
    <row r="1732" spans="1:4" x14ac:dyDescent="0.2">
      <c r="A1732">
        <v>1726</v>
      </c>
      <c r="B1732" s="8">
        <v>-1390.5398</v>
      </c>
      <c r="C1732">
        <v>-3.74</v>
      </c>
      <c r="D1732" s="7">
        <f t="shared" si="26"/>
        <v>-10.8635921875</v>
      </c>
    </row>
    <row r="1733" spans="1:4" x14ac:dyDescent="0.2">
      <c r="A1733">
        <v>1727</v>
      </c>
      <c r="B1733" s="8">
        <v>-1390.5340000000001</v>
      </c>
      <c r="C1733">
        <v>-3.12</v>
      </c>
      <c r="D1733" s="7">
        <f t="shared" si="26"/>
        <v>-10.863546875000001</v>
      </c>
    </row>
    <row r="1734" spans="1:4" x14ac:dyDescent="0.2">
      <c r="A1734">
        <v>1728</v>
      </c>
      <c r="B1734" s="8">
        <v>-1390.5210999999999</v>
      </c>
      <c r="C1734">
        <v>-2.5</v>
      </c>
      <c r="D1734" s="7">
        <f t="shared" si="26"/>
        <v>-10.863446093749999</v>
      </c>
    </row>
    <row r="1735" spans="1:4" x14ac:dyDescent="0.2">
      <c r="A1735">
        <v>1729</v>
      </c>
      <c r="B1735" s="8">
        <v>-1390.5011999999999</v>
      </c>
      <c r="C1735">
        <v>-1.82</v>
      </c>
      <c r="D1735" s="7">
        <f t="shared" si="26"/>
        <v>-10.863290624999999</v>
      </c>
    </row>
    <row r="1736" spans="1:4" x14ac:dyDescent="0.2">
      <c r="A1736">
        <v>1730</v>
      </c>
      <c r="B1736" s="8">
        <v>-1390.4746</v>
      </c>
      <c r="C1736">
        <v>-1.1499999999999999</v>
      </c>
      <c r="D1736" s="7">
        <f t="shared" ref="D1736:D1799" si="27">B1736/128</f>
        <v>-10.8630828125</v>
      </c>
    </row>
    <row r="1737" spans="1:4" x14ac:dyDescent="0.2">
      <c r="A1737">
        <v>1731</v>
      </c>
      <c r="B1737" s="8">
        <v>-1390.4413</v>
      </c>
      <c r="C1737">
        <v>-0.45</v>
      </c>
      <c r="D1737" s="7">
        <f t="shared" si="27"/>
        <v>-10.86282265625</v>
      </c>
    </row>
    <row r="1738" spans="1:4" x14ac:dyDescent="0.2">
      <c r="A1738">
        <v>1732</v>
      </c>
      <c r="B1738" s="8">
        <v>-1390.4013</v>
      </c>
      <c r="C1738">
        <v>0.28000000000000003</v>
      </c>
      <c r="D1738" s="7">
        <f t="shared" si="27"/>
        <v>-10.86251015625</v>
      </c>
    </row>
    <row r="1739" spans="1:4" x14ac:dyDescent="0.2">
      <c r="A1739">
        <v>1733</v>
      </c>
      <c r="B1739" s="8">
        <v>-1390.3559</v>
      </c>
      <c r="C1739">
        <v>1.02</v>
      </c>
      <c r="D1739" s="7">
        <f t="shared" si="27"/>
        <v>-10.86215546875</v>
      </c>
    </row>
    <row r="1740" spans="1:4" x14ac:dyDescent="0.2">
      <c r="A1740">
        <v>1734</v>
      </c>
      <c r="B1740" s="8">
        <v>-1390.3058000000001</v>
      </c>
      <c r="C1740">
        <v>1.76</v>
      </c>
      <c r="D1740" s="7">
        <f t="shared" si="27"/>
        <v>-10.861764062500001</v>
      </c>
    </row>
    <row r="1741" spans="1:4" x14ac:dyDescent="0.2">
      <c r="A1741">
        <v>1735</v>
      </c>
      <c r="B1741" s="8">
        <v>-1390.2512999999999</v>
      </c>
      <c r="C1741">
        <v>2.46</v>
      </c>
      <c r="D1741" s="7">
        <f t="shared" si="27"/>
        <v>-10.861338281249999</v>
      </c>
    </row>
    <row r="1742" spans="1:4" x14ac:dyDescent="0.2">
      <c r="A1742">
        <v>1736</v>
      </c>
      <c r="B1742" s="8">
        <v>-1390.1936000000001</v>
      </c>
      <c r="C1742">
        <v>3.13</v>
      </c>
      <c r="D1742" s="7">
        <f t="shared" si="27"/>
        <v>-10.8608875</v>
      </c>
    </row>
    <row r="1743" spans="1:4" x14ac:dyDescent="0.2">
      <c r="A1743">
        <v>1737</v>
      </c>
      <c r="B1743" s="8">
        <v>-1390.1333999999999</v>
      </c>
      <c r="C1743">
        <v>3.77</v>
      </c>
      <c r="D1743" s="7">
        <f t="shared" si="27"/>
        <v>-10.8604171875</v>
      </c>
    </row>
    <row r="1744" spans="1:4" x14ac:dyDescent="0.2">
      <c r="A1744">
        <v>1738</v>
      </c>
      <c r="B1744" s="8">
        <v>-1390.0717</v>
      </c>
      <c r="C1744">
        <v>4.3499999999999996</v>
      </c>
      <c r="D1744" s="7">
        <f t="shared" si="27"/>
        <v>-10.85993515625</v>
      </c>
    </row>
    <row r="1745" spans="1:4" x14ac:dyDescent="0.2">
      <c r="A1745">
        <v>1739</v>
      </c>
      <c r="B1745" s="8">
        <v>-1390.0093999999999</v>
      </c>
      <c r="C1745">
        <v>4.8499999999999996</v>
      </c>
      <c r="D1745" s="7">
        <f t="shared" si="27"/>
        <v>-10.859448437499999</v>
      </c>
    </row>
    <row r="1746" spans="1:4" x14ac:dyDescent="0.2">
      <c r="A1746">
        <v>1740</v>
      </c>
      <c r="B1746" s="8">
        <v>-1389.9476</v>
      </c>
      <c r="C1746">
        <v>5.33</v>
      </c>
      <c r="D1746" s="7">
        <f t="shared" si="27"/>
        <v>-10.858965625</v>
      </c>
    </row>
    <row r="1747" spans="1:4" x14ac:dyDescent="0.2">
      <c r="A1747">
        <v>1741</v>
      </c>
      <c r="B1747" s="8">
        <v>-1389.8871999999999</v>
      </c>
      <c r="C1747">
        <v>5.78</v>
      </c>
      <c r="D1747" s="7">
        <f t="shared" si="27"/>
        <v>-10.858493749999999</v>
      </c>
    </row>
    <row r="1748" spans="1:4" x14ac:dyDescent="0.2">
      <c r="A1748">
        <v>1742</v>
      </c>
      <c r="B1748" s="8">
        <v>-1389.8296</v>
      </c>
      <c r="C1748">
        <v>6.2</v>
      </c>
      <c r="D1748" s="7">
        <f t="shared" si="27"/>
        <v>-10.85804375</v>
      </c>
    </row>
    <row r="1749" spans="1:4" x14ac:dyDescent="0.2">
      <c r="A1749">
        <v>1743</v>
      </c>
      <c r="B1749" s="8">
        <v>-1389.7756999999999</v>
      </c>
      <c r="C1749">
        <v>6.55</v>
      </c>
      <c r="D1749" s="7">
        <f t="shared" si="27"/>
        <v>-10.857622656249999</v>
      </c>
    </row>
    <row r="1750" spans="1:4" x14ac:dyDescent="0.2">
      <c r="A1750">
        <v>1744</v>
      </c>
      <c r="B1750" s="8">
        <v>-1389.7267999999999</v>
      </c>
      <c r="C1750">
        <v>6.82</v>
      </c>
      <c r="D1750" s="7">
        <f t="shared" si="27"/>
        <v>-10.857240624999999</v>
      </c>
    </row>
    <row r="1751" spans="1:4" x14ac:dyDescent="0.2">
      <c r="A1751">
        <v>1745</v>
      </c>
      <c r="B1751" s="8">
        <v>-1389.6833999999999</v>
      </c>
      <c r="C1751">
        <v>6.99</v>
      </c>
      <c r="D1751" s="7">
        <f t="shared" si="27"/>
        <v>-10.856901562499999</v>
      </c>
    </row>
    <row r="1752" spans="1:4" x14ac:dyDescent="0.2">
      <c r="A1752">
        <v>1746</v>
      </c>
      <c r="B1752" s="8">
        <v>-1389.6464000000001</v>
      </c>
      <c r="C1752">
        <v>7.07</v>
      </c>
      <c r="D1752" s="7">
        <f t="shared" si="27"/>
        <v>-10.856612500000001</v>
      </c>
    </row>
    <row r="1753" spans="1:4" x14ac:dyDescent="0.2">
      <c r="A1753">
        <v>1747</v>
      </c>
      <c r="B1753" s="8">
        <v>-1389.6174000000001</v>
      </c>
      <c r="C1753">
        <v>7.06</v>
      </c>
      <c r="D1753" s="7">
        <f t="shared" si="27"/>
        <v>-10.856385937500001</v>
      </c>
    </row>
    <row r="1754" spans="1:4" x14ac:dyDescent="0.2">
      <c r="A1754">
        <v>1748</v>
      </c>
      <c r="B1754" s="8">
        <v>-1389.5972999999999</v>
      </c>
      <c r="C1754">
        <v>6.99</v>
      </c>
      <c r="D1754" s="7">
        <f t="shared" si="27"/>
        <v>-10.856228906249999</v>
      </c>
    </row>
    <row r="1755" spans="1:4" x14ac:dyDescent="0.2">
      <c r="A1755">
        <v>1749</v>
      </c>
      <c r="B1755" s="8">
        <v>-1389.5867000000001</v>
      </c>
      <c r="C1755">
        <v>6.88</v>
      </c>
      <c r="D1755" s="7">
        <f t="shared" si="27"/>
        <v>-10.856146093750001</v>
      </c>
    </row>
    <row r="1756" spans="1:4" x14ac:dyDescent="0.2">
      <c r="A1756">
        <v>1750</v>
      </c>
      <c r="B1756" s="8">
        <v>-1389.5858000000001</v>
      </c>
      <c r="C1756">
        <v>6.72</v>
      </c>
      <c r="D1756" s="7">
        <f t="shared" si="27"/>
        <v>-10.8561390625</v>
      </c>
    </row>
    <row r="1757" spans="1:4" x14ac:dyDescent="0.2">
      <c r="A1757">
        <v>1751</v>
      </c>
      <c r="B1757" s="8">
        <v>-1389.5945999999999</v>
      </c>
      <c r="C1757">
        <v>6.5</v>
      </c>
      <c r="D1757" s="7">
        <f t="shared" si="27"/>
        <v>-10.856207812499999</v>
      </c>
    </row>
    <row r="1758" spans="1:4" x14ac:dyDescent="0.2">
      <c r="A1758">
        <v>1752</v>
      </c>
      <c r="B1758" s="8">
        <v>-1389.6129000000001</v>
      </c>
      <c r="C1758">
        <v>6.22</v>
      </c>
      <c r="D1758" s="7">
        <f t="shared" si="27"/>
        <v>-10.856350781250001</v>
      </c>
    </row>
    <row r="1759" spans="1:4" x14ac:dyDescent="0.2">
      <c r="A1759">
        <v>1753</v>
      </c>
      <c r="B1759" s="8">
        <v>-1389.6405999999999</v>
      </c>
      <c r="C1759">
        <v>5.86</v>
      </c>
      <c r="D1759" s="7">
        <f t="shared" si="27"/>
        <v>-10.8565671875</v>
      </c>
    </row>
    <row r="1760" spans="1:4" x14ac:dyDescent="0.2">
      <c r="A1760">
        <v>1754</v>
      </c>
      <c r="B1760" s="8">
        <v>-1389.6777999999999</v>
      </c>
      <c r="C1760">
        <v>5.44</v>
      </c>
      <c r="D1760" s="7">
        <f t="shared" si="27"/>
        <v>-10.856857812499999</v>
      </c>
    </row>
    <row r="1761" spans="1:4" x14ac:dyDescent="0.2">
      <c r="A1761">
        <v>1755</v>
      </c>
      <c r="B1761" s="8">
        <v>-1389.7243000000001</v>
      </c>
      <c r="C1761">
        <v>4.97</v>
      </c>
      <c r="D1761" s="7">
        <f t="shared" si="27"/>
        <v>-10.857221093750001</v>
      </c>
    </row>
    <row r="1762" spans="1:4" x14ac:dyDescent="0.2">
      <c r="A1762">
        <v>1756</v>
      </c>
      <c r="B1762" s="8">
        <v>-1389.7791</v>
      </c>
      <c r="C1762">
        <v>4.46</v>
      </c>
      <c r="D1762" s="7">
        <f t="shared" si="27"/>
        <v>-10.85764921875</v>
      </c>
    </row>
    <row r="1763" spans="1:4" x14ac:dyDescent="0.2">
      <c r="A1763">
        <v>1757</v>
      </c>
      <c r="B1763" s="8">
        <v>-1389.8420000000001</v>
      </c>
      <c r="C1763">
        <v>3.91</v>
      </c>
      <c r="D1763" s="7">
        <f t="shared" si="27"/>
        <v>-10.858140625000001</v>
      </c>
    </row>
    <row r="1764" spans="1:4" x14ac:dyDescent="0.2">
      <c r="A1764">
        <v>1758</v>
      </c>
      <c r="B1764" s="8">
        <v>-1389.9123</v>
      </c>
      <c r="C1764">
        <v>3.34</v>
      </c>
      <c r="D1764" s="7">
        <f t="shared" si="27"/>
        <v>-10.85868984375</v>
      </c>
    </row>
    <row r="1765" spans="1:4" x14ac:dyDescent="0.2">
      <c r="A1765">
        <v>1759</v>
      </c>
      <c r="B1765" s="8">
        <v>-1389.9894999999999</v>
      </c>
      <c r="C1765">
        <v>2.73</v>
      </c>
      <c r="D1765" s="7">
        <f t="shared" si="27"/>
        <v>-10.859292968749999</v>
      </c>
    </row>
    <row r="1766" spans="1:4" x14ac:dyDescent="0.2">
      <c r="A1766">
        <v>1760</v>
      </c>
      <c r="B1766" s="8">
        <v>-1390.0724</v>
      </c>
      <c r="C1766">
        <v>2.11</v>
      </c>
      <c r="D1766" s="7">
        <f t="shared" si="27"/>
        <v>-10.859940625</v>
      </c>
    </row>
    <row r="1767" spans="1:4" x14ac:dyDescent="0.2">
      <c r="A1767">
        <v>1761</v>
      </c>
      <c r="B1767" s="8">
        <v>-1390.1606999999999</v>
      </c>
      <c r="C1767">
        <v>1.44</v>
      </c>
      <c r="D1767" s="7">
        <f t="shared" si="27"/>
        <v>-10.860630468749999</v>
      </c>
    </row>
    <row r="1768" spans="1:4" x14ac:dyDescent="0.2">
      <c r="A1768">
        <v>1762</v>
      </c>
      <c r="B1768" s="8">
        <v>-1390.2538</v>
      </c>
      <c r="C1768">
        <v>0.79</v>
      </c>
      <c r="D1768" s="7">
        <f t="shared" si="27"/>
        <v>-10.8613578125</v>
      </c>
    </row>
    <row r="1769" spans="1:4" x14ac:dyDescent="0.2">
      <c r="A1769">
        <v>1763</v>
      </c>
      <c r="B1769" s="8">
        <v>-1390.3503000000001</v>
      </c>
      <c r="C1769">
        <v>0.1</v>
      </c>
      <c r="D1769" s="7">
        <f t="shared" si="27"/>
        <v>-10.86211171875</v>
      </c>
    </row>
    <row r="1770" spans="1:4" x14ac:dyDescent="0.2">
      <c r="A1770">
        <v>1764</v>
      </c>
      <c r="B1770" s="8">
        <v>-1390.4489000000001</v>
      </c>
      <c r="C1770">
        <v>-0.54</v>
      </c>
      <c r="D1770" s="7">
        <f t="shared" si="27"/>
        <v>-10.862882031250001</v>
      </c>
    </row>
    <row r="1771" spans="1:4" x14ac:dyDescent="0.2">
      <c r="A1771">
        <v>1765</v>
      </c>
      <c r="B1771" s="8">
        <v>-1390.5487000000001</v>
      </c>
      <c r="C1771">
        <v>-1.18</v>
      </c>
      <c r="D1771" s="7">
        <f t="shared" si="27"/>
        <v>-10.86366171875</v>
      </c>
    </row>
    <row r="1772" spans="1:4" x14ac:dyDescent="0.2">
      <c r="A1772">
        <v>1766</v>
      </c>
      <c r="B1772" s="8">
        <v>-1390.6476</v>
      </c>
      <c r="C1772">
        <v>-1.8</v>
      </c>
      <c r="D1772" s="7">
        <f t="shared" si="27"/>
        <v>-10.864434375</v>
      </c>
    </row>
    <row r="1773" spans="1:4" x14ac:dyDescent="0.2">
      <c r="A1773">
        <v>1767</v>
      </c>
      <c r="B1773" s="8">
        <v>-1390.7442000000001</v>
      </c>
      <c r="C1773">
        <v>-2.41</v>
      </c>
      <c r="D1773" s="7">
        <f t="shared" si="27"/>
        <v>-10.865189062500001</v>
      </c>
    </row>
    <row r="1774" spans="1:4" x14ac:dyDescent="0.2">
      <c r="A1774">
        <v>1768</v>
      </c>
      <c r="B1774" s="8">
        <v>-1390.8372999999999</v>
      </c>
      <c r="C1774">
        <v>-2.98</v>
      </c>
      <c r="D1774" s="7">
        <f t="shared" si="27"/>
        <v>-10.865916406249999</v>
      </c>
    </row>
    <row r="1775" spans="1:4" x14ac:dyDescent="0.2">
      <c r="A1775">
        <v>1769</v>
      </c>
      <c r="B1775" s="8">
        <v>-1390.9248</v>
      </c>
      <c r="C1775">
        <v>-3.52</v>
      </c>
      <c r="D1775" s="7">
        <f t="shared" si="27"/>
        <v>-10.8666</v>
      </c>
    </row>
    <row r="1776" spans="1:4" x14ac:dyDescent="0.2">
      <c r="A1776">
        <v>1770</v>
      </c>
      <c r="B1776" s="8">
        <v>-1391.0052000000001</v>
      </c>
      <c r="C1776">
        <v>-4.04</v>
      </c>
      <c r="D1776" s="7">
        <f t="shared" si="27"/>
        <v>-10.867228125</v>
      </c>
    </row>
    <row r="1777" spans="1:4" x14ac:dyDescent="0.2">
      <c r="A1777">
        <v>1771</v>
      </c>
      <c r="B1777" s="8">
        <v>-1391.0771999999999</v>
      </c>
      <c r="C1777">
        <v>-4.51</v>
      </c>
      <c r="D1777" s="7">
        <f t="shared" si="27"/>
        <v>-10.867790625</v>
      </c>
    </row>
    <row r="1778" spans="1:4" x14ac:dyDescent="0.2">
      <c r="A1778">
        <v>1772</v>
      </c>
      <c r="B1778" s="8">
        <v>-1391.1396999999999</v>
      </c>
      <c r="C1778">
        <v>-4.9400000000000004</v>
      </c>
      <c r="D1778" s="7">
        <f t="shared" si="27"/>
        <v>-10.86827890625</v>
      </c>
    </row>
    <row r="1779" spans="1:4" x14ac:dyDescent="0.2">
      <c r="A1779">
        <v>1773</v>
      </c>
      <c r="B1779" s="8">
        <v>-1391.1912</v>
      </c>
      <c r="C1779">
        <v>-5.34</v>
      </c>
      <c r="D1779" s="7">
        <f t="shared" si="27"/>
        <v>-10.86868125</v>
      </c>
    </row>
    <row r="1780" spans="1:4" x14ac:dyDescent="0.2">
      <c r="A1780">
        <v>1774</v>
      </c>
      <c r="B1780" s="8">
        <v>-1391.2315000000001</v>
      </c>
      <c r="C1780">
        <v>-5.68</v>
      </c>
      <c r="D1780" s="7">
        <f t="shared" si="27"/>
        <v>-10.868996093750001</v>
      </c>
    </row>
    <row r="1781" spans="1:4" x14ac:dyDescent="0.2">
      <c r="A1781">
        <v>1775</v>
      </c>
      <c r="B1781" s="8">
        <v>-1391.261</v>
      </c>
      <c r="C1781">
        <v>-5.93</v>
      </c>
      <c r="D1781" s="7">
        <f t="shared" si="27"/>
        <v>-10.8692265625</v>
      </c>
    </row>
    <row r="1782" spans="1:4" x14ac:dyDescent="0.2">
      <c r="A1782">
        <v>1776</v>
      </c>
      <c r="B1782" s="8">
        <v>-1391.2791</v>
      </c>
      <c r="C1782">
        <v>-6.13</v>
      </c>
      <c r="D1782" s="7">
        <f t="shared" si="27"/>
        <v>-10.86936796875</v>
      </c>
    </row>
    <row r="1783" spans="1:4" x14ac:dyDescent="0.2">
      <c r="A1783">
        <v>1777</v>
      </c>
      <c r="B1783" s="8">
        <v>-1391.2865999999999</v>
      </c>
      <c r="C1783">
        <v>-6.31</v>
      </c>
      <c r="D1783" s="7">
        <f t="shared" si="27"/>
        <v>-10.869426562499999</v>
      </c>
    </row>
    <row r="1784" spans="1:4" x14ac:dyDescent="0.2">
      <c r="A1784">
        <v>1778</v>
      </c>
      <c r="B1784" s="8">
        <v>-1391.2854</v>
      </c>
      <c r="C1784">
        <v>-6.44</v>
      </c>
      <c r="D1784" s="7">
        <f t="shared" si="27"/>
        <v>-10.8694171875</v>
      </c>
    </row>
    <row r="1785" spans="1:4" x14ac:dyDescent="0.2">
      <c r="A1785">
        <v>1779</v>
      </c>
      <c r="B1785" s="8">
        <v>-1391.2764999999999</v>
      </c>
      <c r="C1785">
        <v>-6.52</v>
      </c>
      <c r="D1785" s="7">
        <f t="shared" si="27"/>
        <v>-10.86934765625</v>
      </c>
    </row>
    <row r="1786" spans="1:4" x14ac:dyDescent="0.2">
      <c r="A1786">
        <v>1780</v>
      </c>
      <c r="B1786" s="8">
        <v>-1391.2615000000001</v>
      </c>
      <c r="C1786">
        <v>-6.53</v>
      </c>
      <c r="D1786" s="7">
        <f t="shared" si="27"/>
        <v>-10.869230468750001</v>
      </c>
    </row>
    <row r="1787" spans="1:4" x14ac:dyDescent="0.2">
      <c r="A1787">
        <v>1781</v>
      </c>
      <c r="B1787" s="8">
        <v>-1391.2417</v>
      </c>
      <c r="C1787">
        <v>-6.55</v>
      </c>
      <c r="D1787" s="7">
        <f t="shared" si="27"/>
        <v>-10.86907578125</v>
      </c>
    </row>
    <row r="1788" spans="1:4" x14ac:dyDescent="0.2">
      <c r="A1788">
        <v>1782</v>
      </c>
      <c r="B1788" s="8">
        <v>-1391.2190000000001</v>
      </c>
      <c r="C1788">
        <v>-6.5</v>
      </c>
      <c r="D1788" s="7">
        <f t="shared" si="27"/>
        <v>-10.8688984375</v>
      </c>
    </row>
    <row r="1789" spans="1:4" x14ac:dyDescent="0.2">
      <c r="A1789">
        <v>1783</v>
      </c>
      <c r="B1789" s="8">
        <v>-1391.1953000000001</v>
      </c>
      <c r="C1789">
        <v>-6.42</v>
      </c>
      <c r="D1789" s="7">
        <f t="shared" si="27"/>
        <v>-10.868713281250001</v>
      </c>
    </row>
    <row r="1790" spans="1:4" x14ac:dyDescent="0.2">
      <c r="A1790">
        <v>1784</v>
      </c>
      <c r="B1790" s="8">
        <v>-1391.1723999999999</v>
      </c>
      <c r="C1790">
        <v>-6.32</v>
      </c>
      <c r="D1790" s="7">
        <f t="shared" si="27"/>
        <v>-10.868534374999999</v>
      </c>
    </row>
    <row r="1791" spans="1:4" x14ac:dyDescent="0.2">
      <c r="A1791">
        <v>1785</v>
      </c>
      <c r="B1791" s="8">
        <v>-1391.1514</v>
      </c>
      <c r="C1791">
        <v>-6.19</v>
      </c>
      <c r="D1791" s="7">
        <f t="shared" si="27"/>
        <v>-10.8683703125</v>
      </c>
    </row>
    <row r="1792" spans="1:4" x14ac:dyDescent="0.2">
      <c r="A1792">
        <v>1786</v>
      </c>
      <c r="B1792" s="8">
        <v>-1391.1329000000001</v>
      </c>
      <c r="C1792">
        <v>-6.06</v>
      </c>
      <c r="D1792" s="7">
        <f t="shared" si="27"/>
        <v>-10.86822578125</v>
      </c>
    </row>
    <row r="1793" spans="1:4" x14ac:dyDescent="0.2">
      <c r="A1793">
        <v>1787</v>
      </c>
      <c r="B1793" s="8">
        <v>-1391.1183000000001</v>
      </c>
      <c r="C1793">
        <v>-5.89</v>
      </c>
      <c r="D1793" s="7">
        <f t="shared" si="27"/>
        <v>-10.868111718750001</v>
      </c>
    </row>
    <row r="1794" spans="1:4" x14ac:dyDescent="0.2">
      <c r="A1794">
        <v>1788</v>
      </c>
      <c r="B1794" s="8">
        <v>-1391.1087</v>
      </c>
      <c r="C1794">
        <v>-5.73</v>
      </c>
      <c r="D1794" s="7">
        <f t="shared" si="27"/>
        <v>-10.86803671875</v>
      </c>
    </row>
    <row r="1795" spans="1:4" x14ac:dyDescent="0.2">
      <c r="A1795">
        <v>1789</v>
      </c>
      <c r="B1795" s="8">
        <v>-1391.1042</v>
      </c>
      <c r="C1795">
        <v>-5.53</v>
      </c>
      <c r="D1795" s="7">
        <f t="shared" si="27"/>
        <v>-10.8680015625</v>
      </c>
    </row>
    <row r="1796" spans="1:4" x14ac:dyDescent="0.2">
      <c r="A1796">
        <v>1790</v>
      </c>
      <c r="B1796" s="8">
        <v>-1391.1053999999999</v>
      </c>
      <c r="C1796">
        <v>-5.33</v>
      </c>
      <c r="D1796" s="7">
        <f t="shared" si="27"/>
        <v>-10.868010937499999</v>
      </c>
    </row>
    <row r="1797" spans="1:4" x14ac:dyDescent="0.2">
      <c r="A1797">
        <v>1791</v>
      </c>
      <c r="B1797" s="8">
        <v>-1391.1116999999999</v>
      </c>
      <c r="C1797">
        <v>-5.0999999999999996</v>
      </c>
      <c r="D1797" s="7">
        <f t="shared" si="27"/>
        <v>-10.868060156249999</v>
      </c>
    </row>
    <row r="1798" spans="1:4" x14ac:dyDescent="0.2">
      <c r="A1798">
        <v>1792</v>
      </c>
      <c r="B1798" s="8">
        <v>-1391.1239</v>
      </c>
      <c r="C1798">
        <v>-4.8499999999999996</v>
      </c>
      <c r="D1798" s="7">
        <f t="shared" si="27"/>
        <v>-10.86815546875</v>
      </c>
    </row>
    <row r="1799" spans="1:4" x14ac:dyDescent="0.2">
      <c r="A1799">
        <v>1793</v>
      </c>
      <c r="B1799" s="8">
        <v>-1391.1405</v>
      </c>
      <c r="C1799">
        <v>-4.63</v>
      </c>
      <c r="D1799" s="7">
        <f t="shared" si="27"/>
        <v>-10.86828515625</v>
      </c>
    </row>
    <row r="1800" spans="1:4" x14ac:dyDescent="0.2">
      <c r="A1800">
        <v>1794</v>
      </c>
      <c r="B1800" s="8">
        <v>-1391.1615999999999</v>
      </c>
      <c r="C1800">
        <v>-4.43</v>
      </c>
      <c r="D1800" s="7">
        <f t="shared" ref="D1800:D1863" si="28">B1800/128</f>
        <v>-10.868449999999999</v>
      </c>
    </row>
    <row r="1801" spans="1:4" x14ac:dyDescent="0.2">
      <c r="A1801">
        <v>1795</v>
      </c>
      <c r="B1801" s="8">
        <v>-1391.1871000000001</v>
      </c>
      <c r="C1801">
        <v>-4.22</v>
      </c>
      <c r="D1801" s="7">
        <f t="shared" si="28"/>
        <v>-10.868649218750001</v>
      </c>
    </row>
    <row r="1802" spans="1:4" x14ac:dyDescent="0.2">
      <c r="A1802">
        <v>1796</v>
      </c>
      <c r="B1802" s="8">
        <v>-1391.2161000000001</v>
      </c>
      <c r="C1802">
        <v>-4.04</v>
      </c>
      <c r="D1802" s="7">
        <f t="shared" si="28"/>
        <v>-10.868875781250001</v>
      </c>
    </row>
    <row r="1803" spans="1:4" x14ac:dyDescent="0.2">
      <c r="A1803">
        <v>1797</v>
      </c>
      <c r="B1803" s="8">
        <v>-1391.2483</v>
      </c>
      <c r="C1803">
        <v>-3.78</v>
      </c>
      <c r="D1803" s="7">
        <f t="shared" si="28"/>
        <v>-10.86912734375</v>
      </c>
    </row>
    <row r="1804" spans="1:4" x14ac:dyDescent="0.2">
      <c r="A1804">
        <v>1798</v>
      </c>
      <c r="B1804" s="8">
        <v>-1391.2828999999999</v>
      </c>
      <c r="C1804">
        <v>-3.5</v>
      </c>
      <c r="D1804" s="7">
        <f t="shared" si="28"/>
        <v>-10.869397656249999</v>
      </c>
    </row>
    <row r="1805" spans="1:4" x14ac:dyDescent="0.2">
      <c r="A1805">
        <v>1799</v>
      </c>
      <c r="B1805" s="8">
        <v>-1391.3199</v>
      </c>
      <c r="C1805">
        <v>-3.23</v>
      </c>
      <c r="D1805" s="7">
        <f t="shared" si="28"/>
        <v>-10.86968671875</v>
      </c>
    </row>
    <row r="1806" spans="1:4" x14ac:dyDescent="0.2">
      <c r="A1806">
        <v>1800</v>
      </c>
      <c r="B1806" s="8">
        <v>-1391.3577</v>
      </c>
      <c r="C1806">
        <v>-2.99</v>
      </c>
      <c r="D1806" s="7">
        <f t="shared" si="28"/>
        <v>-10.86998203125</v>
      </c>
    </row>
    <row r="1807" spans="1:4" x14ac:dyDescent="0.2">
      <c r="A1807">
        <v>1801</v>
      </c>
      <c r="B1807" s="8">
        <v>-1391.3959</v>
      </c>
      <c r="C1807">
        <v>-2.84</v>
      </c>
      <c r="D1807" s="7">
        <f t="shared" si="28"/>
        <v>-10.87028046875</v>
      </c>
    </row>
    <row r="1808" spans="1:4" x14ac:dyDescent="0.2">
      <c r="A1808">
        <v>1802</v>
      </c>
      <c r="B1808" s="8">
        <v>-1391.4337</v>
      </c>
      <c r="C1808">
        <v>-2.66</v>
      </c>
      <c r="D1808" s="7">
        <f t="shared" si="28"/>
        <v>-10.87057578125</v>
      </c>
    </row>
    <row r="1809" spans="1:4" x14ac:dyDescent="0.2">
      <c r="A1809">
        <v>1803</v>
      </c>
      <c r="B1809" s="8">
        <v>-1391.4702</v>
      </c>
      <c r="C1809">
        <v>-2.48</v>
      </c>
      <c r="D1809" s="7">
        <f t="shared" si="28"/>
        <v>-10.8708609375</v>
      </c>
    </row>
    <row r="1810" spans="1:4" x14ac:dyDescent="0.2">
      <c r="A1810">
        <v>1804</v>
      </c>
      <c r="B1810" s="8">
        <v>-1391.5047999999999</v>
      </c>
      <c r="C1810">
        <v>-2.29</v>
      </c>
      <c r="D1810" s="7">
        <f t="shared" si="28"/>
        <v>-10.871131249999999</v>
      </c>
    </row>
    <row r="1811" spans="1:4" x14ac:dyDescent="0.2">
      <c r="A1811">
        <v>1805</v>
      </c>
      <c r="B1811" s="8">
        <v>-1391.5364</v>
      </c>
      <c r="C1811">
        <v>-2.15</v>
      </c>
      <c r="D1811" s="7">
        <f t="shared" si="28"/>
        <v>-10.871378125</v>
      </c>
    </row>
    <row r="1812" spans="1:4" x14ac:dyDescent="0.2">
      <c r="A1812">
        <v>1806</v>
      </c>
      <c r="B1812" s="8">
        <v>-1391.5645999999999</v>
      </c>
      <c r="C1812">
        <v>-2</v>
      </c>
      <c r="D1812" s="7">
        <f t="shared" si="28"/>
        <v>-10.871598437499999</v>
      </c>
    </row>
    <row r="1813" spans="1:4" x14ac:dyDescent="0.2">
      <c r="A1813">
        <v>1807</v>
      </c>
      <c r="B1813" s="8">
        <v>-1391.5881999999999</v>
      </c>
      <c r="C1813">
        <v>-1.86</v>
      </c>
      <c r="D1813" s="7">
        <f t="shared" si="28"/>
        <v>-10.871782812499999</v>
      </c>
    </row>
    <row r="1814" spans="1:4" x14ac:dyDescent="0.2">
      <c r="A1814">
        <v>1808</v>
      </c>
      <c r="B1814" s="8">
        <v>-1391.6062999999999</v>
      </c>
      <c r="C1814">
        <v>-1.75</v>
      </c>
      <c r="D1814" s="7">
        <f t="shared" si="28"/>
        <v>-10.871924218749999</v>
      </c>
    </row>
    <row r="1815" spans="1:4" x14ac:dyDescent="0.2">
      <c r="A1815">
        <v>1809</v>
      </c>
      <c r="B1815" s="8">
        <v>-1391.6193000000001</v>
      </c>
      <c r="C1815">
        <v>-1.67</v>
      </c>
      <c r="D1815" s="7">
        <f t="shared" si="28"/>
        <v>-10.872025781250001</v>
      </c>
    </row>
    <row r="1816" spans="1:4" x14ac:dyDescent="0.2">
      <c r="A1816">
        <v>1810</v>
      </c>
      <c r="B1816" s="8">
        <v>-1391.6270999999999</v>
      </c>
      <c r="C1816">
        <v>-1.59</v>
      </c>
      <c r="D1816" s="7">
        <f t="shared" si="28"/>
        <v>-10.872086718749999</v>
      </c>
    </row>
    <row r="1817" spans="1:4" x14ac:dyDescent="0.2">
      <c r="A1817">
        <v>1811</v>
      </c>
      <c r="B1817" s="8">
        <v>-1391.6289999999999</v>
      </c>
      <c r="C1817">
        <v>-1.55</v>
      </c>
      <c r="D1817" s="7">
        <f t="shared" si="28"/>
        <v>-10.872101562499999</v>
      </c>
    </row>
    <row r="1818" spans="1:4" x14ac:dyDescent="0.2">
      <c r="A1818">
        <v>1812</v>
      </c>
      <c r="B1818" s="8">
        <v>-1391.6257000000001</v>
      </c>
      <c r="C1818">
        <v>-1.48</v>
      </c>
      <c r="D1818" s="7">
        <f t="shared" si="28"/>
        <v>-10.87207578125</v>
      </c>
    </row>
    <row r="1819" spans="1:4" x14ac:dyDescent="0.2">
      <c r="A1819">
        <v>1813</v>
      </c>
      <c r="B1819" s="8">
        <v>-1391.6176</v>
      </c>
      <c r="C1819">
        <v>-1.44</v>
      </c>
      <c r="D1819" s="7">
        <f t="shared" si="28"/>
        <v>-10.8720125</v>
      </c>
    </row>
    <row r="1820" spans="1:4" x14ac:dyDescent="0.2">
      <c r="A1820">
        <v>1814</v>
      </c>
      <c r="B1820" s="8">
        <v>-1391.6051</v>
      </c>
      <c r="C1820">
        <v>-1.41</v>
      </c>
      <c r="D1820" s="7">
        <f t="shared" si="28"/>
        <v>-10.87191484375</v>
      </c>
    </row>
    <row r="1821" spans="1:4" x14ac:dyDescent="0.2">
      <c r="A1821">
        <v>1815</v>
      </c>
      <c r="B1821" s="8">
        <v>-1391.5889999999999</v>
      </c>
      <c r="C1821">
        <v>-1.39</v>
      </c>
      <c r="D1821" s="7">
        <f t="shared" si="28"/>
        <v>-10.8717890625</v>
      </c>
    </row>
    <row r="1822" spans="1:4" x14ac:dyDescent="0.2">
      <c r="A1822">
        <v>1816</v>
      </c>
      <c r="B1822" s="8">
        <v>-1391.5697</v>
      </c>
      <c r="C1822">
        <v>-1.37</v>
      </c>
      <c r="D1822" s="7">
        <f t="shared" si="28"/>
        <v>-10.87163828125</v>
      </c>
    </row>
    <row r="1823" spans="1:4" x14ac:dyDescent="0.2">
      <c r="A1823">
        <v>1817</v>
      </c>
      <c r="B1823" s="8">
        <v>-1391.5471</v>
      </c>
      <c r="C1823">
        <v>-1.35</v>
      </c>
      <c r="D1823" s="7">
        <f t="shared" si="28"/>
        <v>-10.87146171875</v>
      </c>
    </row>
    <row r="1824" spans="1:4" x14ac:dyDescent="0.2">
      <c r="A1824">
        <v>1818</v>
      </c>
      <c r="B1824" s="8">
        <v>-1391.5222000000001</v>
      </c>
      <c r="C1824">
        <v>-1.31</v>
      </c>
      <c r="D1824" s="7">
        <f t="shared" si="28"/>
        <v>-10.871267187500001</v>
      </c>
    </row>
    <row r="1825" spans="1:4" x14ac:dyDescent="0.2">
      <c r="A1825">
        <v>1819</v>
      </c>
      <c r="B1825" s="8">
        <v>-1391.4957999999999</v>
      </c>
      <c r="C1825">
        <v>-1.27</v>
      </c>
      <c r="D1825" s="7">
        <f t="shared" si="28"/>
        <v>-10.871060937499999</v>
      </c>
    </row>
    <row r="1826" spans="1:4" x14ac:dyDescent="0.2">
      <c r="A1826">
        <v>1820</v>
      </c>
      <c r="B1826" s="8">
        <v>-1391.4682</v>
      </c>
      <c r="C1826">
        <v>-1.25</v>
      </c>
      <c r="D1826" s="7">
        <f t="shared" si="28"/>
        <v>-10.8708453125</v>
      </c>
    </row>
    <row r="1827" spans="1:4" x14ac:dyDescent="0.2">
      <c r="A1827">
        <v>1821</v>
      </c>
      <c r="B1827" s="8">
        <v>-1391.44</v>
      </c>
      <c r="C1827">
        <v>-1.24</v>
      </c>
      <c r="D1827" s="7">
        <f t="shared" si="28"/>
        <v>-10.870625</v>
      </c>
    </row>
    <row r="1828" spans="1:4" x14ac:dyDescent="0.2">
      <c r="A1828">
        <v>1822</v>
      </c>
      <c r="B1828" s="8">
        <v>-1391.4118000000001</v>
      </c>
      <c r="C1828">
        <v>-1.26</v>
      </c>
      <c r="D1828" s="7">
        <f t="shared" si="28"/>
        <v>-10.870404687500001</v>
      </c>
    </row>
    <row r="1829" spans="1:4" x14ac:dyDescent="0.2">
      <c r="A1829">
        <v>1823</v>
      </c>
      <c r="B1829" s="8">
        <v>-1391.3847000000001</v>
      </c>
      <c r="C1829">
        <v>-1.3</v>
      </c>
      <c r="D1829" s="7">
        <f t="shared" si="28"/>
        <v>-10.870192968750001</v>
      </c>
    </row>
    <row r="1830" spans="1:4" x14ac:dyDescent="0.2">
      <c r="A1830">
        <v>1824</v>
      </c>
      <c r="B1830" s="8">
        <v>-1391.3596</v>
      </c>
      <c r="C1830">
        <v>-1.34</v>
      </c>
      <c r="D1830" s="7">
        <f t="shared" si="28"/>
        <v>-10.869996875</v>
      </c>
    </row>
    <row r="1831" spans="1:4" x14ac:dyDescent="0.2">
      <c r="A1831">
        <v>1825</v>
      </c>
      <c r="B1831" s="8">
        <v>-1391.3384000000001</v>
      </c>
      <c r="C1831">
        <v>-1.39</v>
      </c>
      <c r="D1831" s="7">
        <f t="shared" si="28"/>
        <v>-10.869831250000001</v>
      </c>
    </row>
    <row r="1832" spans="1:4" x14ac:dyDescent="0.2">
      <c r="A1832">
        <v>1826</v>
      </c>
      <c r="B1832" s="8">
        <v>-1391.3216</v>
      </c>
      <c r="C1832">
        <v>-1.46</v>
      </c>
      <c r="D1832" s="7">
        <f t="shared" si="28"/>
        <v>-10.8697</v>
      </c>
    </row>
    <row r="1833" spans="1:4" x14ac:dyDescent="0.2">
      <c r="A1833">
        <v>1827</v>
      </c>
      <c r="B1833" s="8">
        <v>-1391.3108999999999</v>
      </c>
      <c r="C1833">
        <v>-1.51</v>
      </c>
      <c r="D1833" s="7">
        <f t="shared" si="28"/>
        <v>-10.86961640625</v>
      </c>
    </row>
    <row r="1834" spans="1:4" x14ac:dyDescent="0.2">
      <c r="A1834">
        <v>1828</v>
      </c>
      <c r="B1834" s="8">
        <v>-1391.3083999999999</v>
      </c>
      <c r="C1834">
        <v>-1.57</v>
      </c>
      <c r="D1834" s="7">
        <f t="shared" si="28"/>
        <v>-10.869596874999999</v>
      </c>
    </row>
    <row r="1835" spans="1:4" x14ac:dyDescent="0.2">
      <c r="A1835">
        <v>1829</v>
      </c>
      <c r="B1835" s="8">
        <v>-1391.3148000000001</v>
      </c>
      <c r="C1835">
        <v>-1.65</v>
      </c>
      <c r="D1835" s="7">
        <f t="shared" si="28"/>
        <v>-10.869646875000001</v>
      </c>
    </row>
    <row r="1836" spans="1:4" x14ac:dyDescent="0.2">
      <c r="A1836">
        <v>1830</v>
      </c>
      <c r="B1836" s="8">
        <v>-1391.33</v>
      </c>
      <c r="C1836">
        <v>-1.77</v>
      </c>
      <c r="D1836" s="7">
        <f t="shared" si="28"/>
        <v>-10.869765624999999</v>
      </c>
    </row>
    <row r="1837" spans="1:4" x14ac:dyDescent="0.2">
      <c r="A1837">
        <v>1831</v>
      </c>
      <c r="B1837" s="8">
        <v>-1391.3539000000001</v>
      </c>
      <c r="C1837">
        <v>-1.91</v>
      </c>
      <c r="D1837" s="7">
        <f t="shared" si="28"/>
        <v>-10.869952343750001</v>
      </c>
    </row>
    <row r="1838" spans="1:4" x14ac:dyDescent="0.2">
      <c r="A1838">
        <v>1832</v>
      </c>
      <c r="B1838" s="8">
        <v>-1391.3862999999999</v>
      </c>
      <c r="C1838">
        <v>-2.08</v>
      </c>
      <c r="D1838" s="7">
        <f t="shared" si="28"/>
        <v>-10.870205468749999</v>
      </c>
    </row>
    <row r="1839" spans="1:4" x14ac:dyDescent="0.2">
      <c r="A1839">
        <v>1833</v>
      </c>
      <c r="B1839" s="8">
        <v>-1391.4250999999999</v>
      </c>
      <c r="C1839">
        <v>-2.2599999999999998</v>
      </c>
      <c r="D1839" s="7">
        <f t="shared" si="28"/>
        <v>-10.870508593749999</v>
      </c>
    </row>
    <row r="1840" spans="1:4" x14ac:dyDescent="0.2">
      <c r="A1840">
        <v>1834</v>
      </c>
      <c r="B1840" s="8">
        <v>-1391.4675</v>
      </c>
      <c r="C1840">
        <v>-2.46</v>
      </c>
      <c r="D1840" s="7">
        <f t="shared" si="28"/>
        <v>-10.87083984375</v>
      </c>
    </row>
    <row r="1841" spans="1:4" x14ac:dyDescent="0.2">
      <c r="A1841">
        <v>1835</v>
      </c>
      <c r="B1841" s="8">
        <v>-1391.5105000000001</v>
      </c>
      <c r="C1841">
        <v>-2.64</v>
      </c>
      <c r="D1841" s="7">
        <f t="shared" si="28"/>
        <v>-10.871175781250001</v>
      </c>
    </row>
    <row r="1842" spans="1:4" x14ac:dyDescent="0.2">
      <c r="A1842">
        <v>1836</v>
      </c>
      <c r="B1842" s="8">
        <v>-1391.5516</v>
      </c>
      <c r="C1842">
        <v>-2.8</v>
      </c>
      <c r="D1842" s="7">
        <f t="shared" si="28"/>
        <v>-10.871496875</v>
      </c>
    </row>
    <row r="1843" spans="1:4" x14ac:dyDescent="0.2">
      <c r="A1843">
        <v>1837</v>
      </c>
      <c r="B1843" s="8">
        <v>-1391.5867000000001</v>
      </c>
      <c r="C1843">
        <v>-2.99</v>
      </c>
      <c r="D1843" s="7">
        <f t="shared" si="28"/>
        <v>-10.871771093750001</v>
      </c>
    </row>
    <row r="1844" spans="1:4" x14ac:dyDescent="0.2">
      <c r="A1844">
        <v>1838</v>
      </c>
      <c r="B1844" s="8">
        <v>-1391.6120000000001</v>
      </c>
      <c r="C1844">
        <v>-3.16</v>
      </c>
      <c r="D1844" s="7">
        <f t="shared" si="28"/>
        <v>-10.871968750000001</v>
      </c>
    </row>
    <row r="1845" spans="1:4" x14ac:dyDescent="0.2">
      <c r="A1845">
        <v>1839</v>
      </c>
      <c r="B1845" s="8">
        <v>-1391.6252999999999</v>
      </c>
      <c r="C1845">
        <v>-3.3</v>
      </c>
      <c r="D1845" s="7">
        <f t="shared" si="28"/>
        <v>-10.872072656249999</v>
      </c>
    </row>
    <row r="1846" spans="1:4" x14ac:dyDescent="0.2">
      <c r="A1846">
        <v>1840</v>
      </c>
      <c r="B1846" s="8">
        <v>-1391.6247000000001</v>
      </c>
      <c r="C1846">
        <v>-3.42</v>
      </c>
      <c r="D1846" s="7">
        <f t="shared" si="28"/>
        <v>-10.872067968750001</v>
      </c>
    </row>
    <row r="1847" spans="1:4" x14ac:dyDescent="0.2">
      <c r="A1847">
        <v>1841</v>
      </c>
      <c r="B1847" s="8">
        <v>-1391.6081999999999</v>
      </c>
      <c r="C1847">
        <v>-3.55</v>
      </c>
      <c r="D1847" s="7">
        <f t="shared" si="28"/>
        <v>-10.871939062499999</v>
      </c>
    </row>
    <row r="1848" spans="1:4" x14ac:dyDescent="0.2">
      <c r="A1848">
        <v>1842</v>
      </c>
      <c r="B1848" s="8">
        <v>-1391.5753999999999</v>
      </c>
      <c r="C1848">
        <v>-3.64</v>
      </c>
      <c r="D1848" s="7">
        <f t="shared" si="28"/>
        <v>-10.8716828125</v>
      </c>
    </row>
    <row r="1849" spans="1:4" x14ac:dyDescent="0.2">
      <c r="A1849">
        <v>1843</v>
      </c>
      <c r="B1849" s="8">
        <v>-1391.5273</v>
      </c>
      <c r="C1849">
        <v>-3.7</v>
      </c>
      <c r="D1849" s="7">
        <f t="shared" si="28"/>
        <v>-10.87130703125</v>
      </c>
    </row>
    <row r="1850" spans="1:4" x14ac:dyDescent="0.2">
      <c r="A1850">
        <v>1844</v>
      </c>
      <c r="B1850" s="8">
        <v>-1391.4647</v>
      </c>
      <c r="C1850">
        <v>-3.75</v>
      </c>
      <c r="D1850" s="7">
        <f t="shared" si="28"/>
        <v>-10.87081796875</v>
      </c>
    </row>
    <row r="1851" spans="1:4" x14ac:dyDescent="0.2">
      <c r="A1851">
        <v>1845</v>
      </c>
      <c r="B1851" s="8">
        <v>-1391.3886</v>
      </c>
      <c r="C1851">
        <v>-3.78</v>
      </c>
      <c r="D1851" s="7">
        <f t="shared" si="28"/>
        <v>-10.8702234375</v>
      </c>
    </row>
    <row r="1852" spans="1:4" x14ac:dyDescent="0.2">
      <c r="A1852">
        <v>1846</v>
      </c>
      <c r="B1852" s="8">
        <v>-1391.3009999999999</v>
      </c>
      <c r="C1852">
        <v>-3.78</v>
      </c>
      <c r="D1852" s="7">
        <f t="shared" si="28"/>
        <v>-10.869539062499999</v>
      </c>
    </row>
    <row r="1853" spans="1:4" x14ac:dyDescent="0.2">
      <c r="A1853">
        <v>1847</v>
      </c>
      <c r="B1853" s="8">
        <v>-1391.2037</v>
      </c>
      <c r="C1853">
        <v>-3.74</v>
      </c>
      <c r="D1853" s="7">
        <f t="shared" si="28"/>
        <v>-10.86877890625</v>
      </c>
    </row>
    <row r="1854" spans="1:4" x14ac:dyDescent="0.2">
      <c r="A1854">
        <v>1848</v>
      </c>
      <c r="B1854" s="8">
        <v>-1391.0989999999999</v>
      </c>
      <c r="C1854">
        <v>-3.68</v>
      </c>
      <c r="D1854" s="7">
        <f t="shared" si="28"/>
        <v>-10.867960937499999</v>
      </c>
    </row>
    <row r="1855" spans="1:4" x14ac:dyDescent="0.2">
      <c r="A1855">
        <v>1849</v>
      </c>
      <c r="B1855" s="8">
        <v>-1390.9885999999999</v>
      </c>
      <c r="C1855">
        <v>-3.6</v>
      </c>
      <c r="D1855" s="7">
        <f t="shared" si="28"/>
        <v>-10.867098437499999</v>
      </c>
    </row>
    <row r="1856" spans="1:4" x14ac:dyDescent="0.2">
      <c r="A1856">
        <v>1850</v>
      </c>
      <c r="B1856" s="8">
        <v>-1390.8744999999999</v>
      </c>
      <c r="C1856">
        <v>-3.53</v>
      </c>
      <c r="D1856" s="7">
        <f t="shared" si="28"/>
        <v>-10.866207031249999</v>
      </c>
    </row>
    <row r="1857" spans="1:4" x14ac:dyDescent="0.2">
      <c r="A1857">
        <v>1851</v>
      </c>
      <c r="B1857" s="8">
        <v>-1390.7583999999999</v>
      </c>
      <c r="C1857">
        <v>-3.45</v>
      </c>
      <c r="D1857" s="7">
        <f t="shared" si="28"/>
        <v>-10.8653</v>
      </c>
    </row>
    <row r="1858" spans="1:4" x14ac:dyDescent="0.2">
      <c r="A1858">
        <v>1852</v>
      </c>
      <c r="B1858" s="8">
        <v>-1390.6418000000001</v>
      </c>
      <c r="C1858">
        <v>-3.33</v>
      </c>
      <c r="D1858" s="7">
        <f t="shared" si="28"/>
        <v>-10.864389062500001</v>
      </c>
    </row>
    <row r="1859" spans="1:4" x14ac:dyDescent="0.2">
      <c r="A1859">
        <v>1853</v>
      </c>
      <c r="B1859" s="8">
        <v>-1390.5264</v>
      </c>
      <c r="C1859">
        <v>-3.19</v>
      </c>
      <c r="D1859" s="7">
        <f t="shared" si="28"/>
        <v>-10.8634875</v>
      </c>
    </row>
    <row r="1860" spans="1:4" x14ac:dyDescent="0.2">
      <c r="A1860">
        <v>1854</v>
      </c>
      <c r="B1860" s="8">
        <v>-1390.4132</v>
      </c>
      <c r="C1860">
        <v>-3.04</v>
      </c>
      <c r="D1860" s="7">
        <f t="shared" si="28"/>
        <v>-10.862603125</v>
      </c>
    </row>
    <row r="1861" spans="1:4" x14ac:dyDescent="0.2">
      <c r="A1861">
        <v>1855</v>
      </c>
      <c r="B1861" s="8">
        <v>-1390.3028999999999</v>
      </c>
      <c r="C1861">
        <v>-2.87</v>
      </c>
      <c r="D1861" s="7">
        <f t="shared" si="28"/>
        <v>-10.861741406249999</v>
      </c>
    </row>
    <row r="1862" spans="1:4" x14ac:dyDescent="0.2">
      <c r="A1862">
        <v>1856</v>
      </c>
      <c r="B1862" s="8">
        <v>-1390.1959999999999</v>
      </c>
      <c r="C1862">
        <v>-2.68</v>
      </c>
      <c r="D1862" s="7">
        <f t="shared" si="28"/>
        <v>-10.860906249999999</v>
      </c>
    </row>
    <row r="1863" spans="1:4" x14ac:dyDescent="0.2">
      <c r="A1863">
        <v>1857</v>
      </c>
      <c r="B1863" s="8">
        <v>-1390.0931</v>
      </c>
      <c r="C1863">
        <v>-2.4900000000000002</v>
      </c>
      <c r="D1863" s="7">
        <f t="shared" si="28"/>
        <v>-10.86010234375</v>
      </c>
    </row>
    <row r="1864" spans="1:4" x14ac:dyDescent="0.2">
      <c r="A1864">
        <v>1858</v>
      </c>
      <c r="B1864" s="8">
        <v>-1389.9944</v>
      </c>
      <c r="C1864">
        <v>-2.2799999999999998</v>
      </c>
      <c r="D1864" s="7">
        <f t="shared" ref="D1864:D1927" si="29">B1864/128</f>
        <v>-10.85933125</v>
      </c>
    </row>
    <row r="1865" spans="1:4" x14ac:dyDescent="0.2">
      <c r="A1865">
        <v>1859</v>
      </c>
      <c r="B1865" s="8">
        <v>-1389.8998999999999</v>
      </c>
      <c r="C1865">
        <v>-2.08</v>
      </c>
      <c r="D1865" s="7">
        <f t="shared" si="29"/>
        <v>-10.858592968749999</v>
      </c>
    </row>
    <row r="1866" spans="1:4" x14ac:dyDescent="0.2">
      <c r="A1866">
        <v>1860</v>
      </c>
      <c r="B1866" s="8">
        <v>-1389.8098</v>
      </c>
      <c r="C1866">
        <v>-1.87</v>
      </c>
      <c r="D1866" s="7">
        <f t="shared" si="29"/>
        <v>-10.8578890625</v>
      </c>
    </row>
    <row r="1867" spans="1:4" x14ac:dyDescent="0.2">
      <c r="A1867">
        <v>1861</v>
      </c>
      <c r="B1867" s="8">
        <v>-1389.7235000000001</v>
      </c>
      <c r="C1867">
        <v>-1.66</v>
      </c>
      <c r="D1867" s="7">
        <f t="shared" si="29"/>
        <v>-10.85721484375</v>
      </c>
    </row>
    <row r="1868" spans="1:4" x14ac:dyDescent="0.2">
      <c r="A1868">
        <v>1862</v>
      </c>
      <c r="B1868" s="8">
        <v>-1389.6404</v>
      </c>
      <c r="C1868">
        <v>-1.4</v>
      </c>
      <c r="D1868" s="7">
        <f t="shared" si="29"/>
        <v>-10.856565625</v>
      </c>
    </row>
    <row r="1869" spans="1:4" x14ac:dyDescent="0.2">
      <c r="A1869">
        <v>1863</v>
      </c>
      <c r="B1869" s="8">
        <v>-1389.5596</v>
      </c>
      <c r="C1869">
        <v>-1.1499999999999999</v>
      </c>
      <c r="D1869" s="7">
        <f t="shared" si="29"/>
        <v>-10.855934375</v>
      </c>
    </row>
    <row r="1870" spans="1:4" x14ac:dyDescent="0.2">
      <c r="A1870">
        <v>1864</v>
      </c>
      <c r="B1870" s="8">
        <v>-1389.4808</v>
      </c>
      <c r="C1870">
        <v>-0.89</v>
      </c>
      <c r="D1870" s="7">
        <f t="shared" si="29"/>
        <v>-10.85531875</v>
      </c>
    </row>
    <row r="1871" spans="1:4" x14ac:dyDescent="0.2">
      <c r="A1871">
        <v>1865</v>
      </c>
      <c r="B1871" s="8">
        <v>-1389.4037000000001</v>
      </c>
      <c r="C1871">
        <v>-0.61</v>
      </c>
      <c r="D1871" s="7">
        <f t="shared" si="29"/>
        <v>-10.854716406250001</v>
      </c>
    </row>
    <row r="1872" spans="1:4" x14ac:dyDescent="0.2">
      <c r="A1872">
        <v>1866</v>
      </c>
      <c r="B1872" s="8">
        <v>-1389.3272999999999</v>
      </c>
      <c r="C1872">
        <v>-0.28999999999999998</v>
      </c>
      <c r="D1872" s="7">
        <f t="shared" si="29"/>
        <v>-10.854119531249999</v>
      </c>
    </row>
    <row r="1873" spans="1:4" x14ac:dyDescent="0.2">
      <c r="A1873">
        <v>1867</v>
      </c>
      <c r="B1873" s="8">
        <v>-1389.2505000000001</v>
      </c>
      <c r="C1873">
        <v>0.06</v>
      </c>
      <c r="D1873" s="7">
        <f t="shared" si="29"/>
        <v>-10.853519531250001</v>
      </c>
    </row>
    <row r="1874" spans="1:4" x14ac:dyDescent="0.2">
      <c r="A1874">
        <v>1868</v>
      </c>
      <c r="B1874" s="8">
        <v>-1389.1726000000001</v>
      </c>
      <c r="C1874">
        <v>0.38</v>
      </c>
      <c r="D1874" s="7">
        <f t="shared" si="29"/>
        <v>-10.852910937500001</v>
      </c>
    </row>
    <row r="1875" spans="1:4" x14ac:dyDescent="0.2">
      <c r="A1875">
        <v>1869</v>
      </c>
      <c r="B1875" s="8">
        <v>-1389.0925999999999</v>
      </c>
      <c r="C1875">
        <v>0.7</v>
      </c>
      <c r="D1875" s="7">
        <f t="shared" si="29"/>
        <v>-10.8522859375</v>
      </c>
    </row>
    <row r="1876" spans="1:4" x14ac:dyDescent="0.2">
      <c r="A1876">
        <v>1870</v>
      </c>
      <c r="B1876" s="8">
        <v>-1389.01</v>
      </c>
      <c r="C1876">
        <v>1.02</v>
      </c>
      <c r="D1876" s="7">
        <f t="shared" si="29"/>
        <v>-10.851640625</v>
      </c>
    </row>
    <row r="1877" spans="1:4" x14ac:dyDescent="0.2">
      <c r="A1877">
        <v>1871</v>
      </c>
      <c r="B1877" s="8">
        <v>-1388.9238</v>
      </c>
      <c r="C1877">
        <v>1.33</v>
      </c>
      <c r="D1877" s="7">
        <f t="shared" si="29"/>
        <v>-10.8509671875</v>
      </c>
    </row>
    <row r="1878" spans="1:4" x14ac:dyDescent="0.2">
      <c r="A1878">
        <v>1872</v>
      </c>
      <c r="B1878" s="8">
        <v>-1388.8342</v>
      </c>
      <c r="C1878">
        <v>1.64</v>
      </c>
      <c r="D1878" s="7">
        <f t="shared" si="29"/>
        <v>-10.8502671875</v>
      </c>
    </row>
    <row r="1879" spans="1:4" x14ac:dyDescent="0.2">
      <c r="A1879">
        <v>1873</v>
      </c>
      <c r="B1879" s="8">
        <v>-1388.741</v>
      </c>
      <c r="C1879">
        <v>1.95</v>
      </c>
      <c r="D1879" s="7">
        <f t="shared" si="29"/>
        <v>-10.8495390625</v>
      </c>
    </row>
    <row r="1880" spans="1:4" x14ac:dyDescent="0.2">
      <c r="A1880">
        <v>1874</v>
      </c>
      <c r="B1880" s="8">
        <v>-1388.6438000000001</v>
      </c>
      <c r="C1880">
        <v>2.29</v>
      </c>
      <c r="D1880" s="7">
        <f t="shared" si="29"/>
        <v>-10.8487796875</v>
      </c>
    </row>
    <row r="1881" spans="1:4" x14ac:dyDescent="0.2">
      <c r="A1881">
        <v>1875</v>
      </c>
      <c r="B1881" s="8">
        <v>-1388.5435</v>
      </c>
      <c r="C1881">
        <v>2.64</v>
      </c>
      <c r="D1881" s="7">
        <f t="shared" si="29"/>
        <v>-10.84799609375</v>
      </c>
    </row>
    <row r="1882" spans="1:4" x14ac:dyDescent="0.2">
      <c r="A1882">
        <v>1876</v>
      </c>
      <c r="B1882" s="8">
        <v>-1388.4409000000001</v>
      </c>
      <c r="C1882">
        <v>2.99</v>
      </c>
      <c r="D1882" s="7">
        <f t="shared" si="29"/>
        <v>-10.84719453125</v>
      </c>
    </row>
    <row r="1883" spans="1:4" x14ac:dyDescent="0.2">
      <c r="A1883">
        <v>1877</v>
      </c>
      <c r="B1883" s="8">
        <v>-1388.3373999999999</v>
      </c>
      <c r="C1883">
        <v>3.27</v>
      </c>
      <c r="D1883" s="7">
        <f t="shared" si="29"/>
        <v>-10.846385937499999</v>
      </c>
    </row>
    <row r="1884" spans="1:4" x14ac:dyDescent="0.2">
      <c r="A1884">
        <v>1878</v>
      </c>
      <c r="B1884" s="8">
        <v>-1388.2342000000001</v>
      </c>
      <c r="C1884">
        <v>3.55</v>
      </c>
      <c r="D1884" s="7">
        <f t="shared" si="29"/>
        <v>-10.845579687500001</v>
      </c>
    </row>
    <row r="1885" spans="1:4" x14ac:dyDescent="0.2">
      <c r="A1885">
        <v>1879</v>
      </c>
      <c r="B1885" s="8">
        <v>-1388.1328000000001</v>
      </c>
      <c r="C1885">
        <v>3.8</v>
      </c>
      <c r="D1885" s="7">
        <f t="shared" si="29"/>
        <v>-10.844787500000001</v>
      </c>
    </row>
    <row r="1886" spans="1:4" x14ac:dyDescent="0.2">
      <c r="A1886">
        <v>1880</v>
      </c>
      <c r="B1886" s="8">
        <v>-1388.0349000000001</v>
      </c>
      <c r="C1886">
        <v>3.98</v>
      </c>
      <c r="D1886" s="7">
        <f t="shared" si="29"/>
        <v>-10.844022656250001</v>
      </c>
    </row>
    <row r="1887" spans="1:4" x14ac:dyDescent="0.2">
      <c r="A1887">
        <v>1881</v>
      </c>
      <c r="B1887" s="8">
        <v>-1387.9422999999999</v>
      </c>
      <c r="C1887">
        <v>4.13</v>
      </c>
      <c r="D1887" s="7">
        <f t="shared" si="29"/>
        <v>-10.843299218749999</v>
      </c>
    </row>
    <row r="1888" spans="1:4" x14ac:dyDescent="0.2">
      <c r="A1888">
        <v>1882</v>
      </c>
      <c r="B1888" s="8">
        <v>-1387.8572999999999</v>
      </c>
      <c r="C1888">
        <v>4.25</v>
      </c>
      <c r="D1888" s="7">
        <f t="shared" si="29"/>
        <v>-10.842635156249999</v>
      </c>
    </row>
    <row r="1889" spans="1:4" x14ac:dyDescent="0.2">
      <c r="A1889">
        <v>1883</v>
      </c>
      <c r="B1889" s="8">
        <v>-1387.7800999999999</v>
      </c>
      <c r="C1889">
        <v>4.32</v>
      </c>
      <c r="D1889" s="7">
        <f t="shared" si="29"/>
        <v>-10.84203203125</v>
      </c>
    </row>
    <row r="1890" spans="1:4" x14ac:dyDescent="0.2">
      <c r="A1890">
        <v>1884</v>
      </c>
      <c r="B1890" s="8">
        <v>-1387.7114999999999</v>
      </c>
      <c r="C1890">
        <v>4.41</v>
      </c>
      <c r="D1890" s="7">
        <f t="shared" si="29"/>
        <v>-10.841496093749999</v>
      </c>
    </row>
    <row r="1891" spans="1:4" x14ac:dyDescent="0.2">
      <c r="A1891">
        <v>1885</v>
      </c>
      <c r="B1891" s="8">
        <v>-1387.6528000000001</v>
      </c>
      <c r="C1891">
        <v>4.47</v>
      </c>
      <c r="D1891" s="7">
        <f t="shared" si="29"/>
        <v>-10.841037500000001</v>
      </c>
    </row>
    <row r="1892" spans="1:4" x14ac:dyDescent="0.2">
      <c r="A1892">
        <v>1886</v>
      </c>
      <c r="B1892" s="8">
        <v>-1387.604</v>
      </c>
      <c r="C1892">
        <v>4.49</v>
      </c>
      <c r="D1892" s="7">
        <f t="shared" si="29"/>
        <v>-10.84065625</v>
      </c>
    </row>
    <row r="1893" spans="1:4" x14ac:dyDescent="0.2">
      <c r="A1893">
        <v>1887</v>
      </c>
      <c r="B1893" s="8">
        <v>-1387.5642</v>
      </c>
      <c r="C1893">
        <v>4.4400000000000004</v>
      </c>
      <c r="D1893" s="7">
        <f t="shared" si="29"/>
        <v>-10.8403453125</v>
      </c>
    </row>
    <row r="1894" spans="1:4" x14ac:dyDescent="0.2">
      <c r="A1894">
        <v>1888</v>
      </c>
      <c r="B1894" s="8">
        <v>-1387.5335</v>
      </c>
      <c r="C1894">
        <v>4.3499999999999996</v>
      </c>
      <c r="D1894" s="7">
        <f t="shared" si="29"/>
        <v>-10.84010546875</v>
      </c>
    </row>
    <row r="1895" spans="1:4" x14ac:dyDescent="0.2">
      <c r="A1895">
        <v>1889</v>
      </c>
      <c r="B1895" s="8">
        <v>-1387.5108</v>
      </c>
      <c r="C1895">
        <v>4.22</v>
      </c>
      <c r="D1895" s="7">
        <f t="shared" si="29"/>
        <v>-10.839928125</v>
      </c>
    </row>
    <row r="1896" spans="1:4" x14ac:dyDescent="0.2">
      <c r="A1896">
        <v>1890</v>
      </c>
      <c r="B1896" s="8">
        <v>-1387.4947999999999</v>
      </c>
      <c r="C1896">
        <v>4.08</v>
      </c>
      <c r="D1896" s="7">
        <f t="shared" si="29"/>
        <v>-10.839803125</v>
      </c>
    </row>
    <row r="1897" spans="1:4" x14ac:dyDescent="0.2">
      <c r="A1897">
        <v>1891</v>
      </c>
      <c r="B1897" s="8">
        <v>-1387.4836</v>
      </c>
      <c r="C1897">
        <v>3.92</v>
      </c>
      <c r="D1897" s="7">
        <f t="shared" si="29"/>
        <v>-10.839715625</v>
      </c>
    </row>
    <row r="1898" spans="1:4" x14ac:dyDescent="0.2">
      <c r="A1898">
        <v>1892</v>
      </c>
      <c r="B1898" s="8">
        <v>-1387.4762000000001</v>
      </c>
      <c r="C1898">
        <v>3.77</v>
      </c>
      <c r="D1898" s="7">
        <f t="shared" si="29"/>
        <v>-10.8396578125</v>
      </c>
    </row>
    <row r="1899" spans="1:4" x14ac:dyDescent="0.2">
      <c r="A1899">
        <v>1893</v>
      </c>
      <c r="B1899" s="8">
        <v>-1387.4709</v>
      </c>
      <c r="C1899">
        <v>3.62</v>
      </c>
      <c r="D1899" s="7">
        <f t="shared" si="29"/>
        <v>-10.83961640625</v>
      </c>
    </row>
    <row r="1900" spans="1:4" x14ac:dyDescent="0.2">
      <c r="A1900">
        <v>1894</v>
      </c>
      <c r="B1900" s="8">
        <v>-1387.4663</v>
      </c>
      <c r="C1900">
        <v>3.45</v>
      </c>
      <c r="D1900" s="7">
        <f t="shared" si="29"/>
        <v>-10.83958046875</v>
      </c>
    </row>
    <row r="1901" spans="1:4" x14ac:dyDescent="0.2">
      <c r="A1901">
        <v>1895</v>
      </c>
      <c r="B1901" s="8">
        <v>-1387.4619</v>
      </c>
      <c r="C1901">
        <v>3.28</v>
      </c>
      <c r="D1901" s="7">
        <f t="shared" si="29"/>
        <v>-10.83954609375</v>
      </c>
    </row>
    <row r="1902" spans="1:4" x14ac:dyDescent="0.2">
      <c r="A1902">
        <v>1896</v>
      </c>
      <c r="B1902" s="8">
        <v>-1387.4567</v>
      </c>
      <c r="C1902">
        <v>3.12</v>
      </c>
      <c r="D1902" s="7">
        <f t="shared" si="29"/>
        <v>-10.83950546875</v>
      </c>
    </row>
    <row r="1903" spans="1:4" x14ac:dyDescent="0.2">
      <c r="A1903">
        <v>1897</v>
      </c>
      <c r="B1903" s="8">
        <v>-1387.4498000000001</v>
      </c>
      <c r="C1903">
        <v>2.95</v>
      </c>
      <c r="D1903" s="7">
        <f t="shared" si="29"/>
        <v>-10.839451562500001</v>
      </c>
    </row>
    <row r="1904" spans="1:4" x14ac:dyDescent="0.2">
      <c r="A1904">
        <v>1898</v>
      </c>
      <c r="B1904" s="8">
        <v>-1387.4407000000001</v>
      </c>
      <c r="C1904">
        <v>2.78</v>
      </c>
      <c r="D1904" s="7">
        <f t="shared" si="29"/>
        <v>-10.839380468750001</v>
      </c>
    </row>
    <row r="1905" spans="1:4" x14ac:dyDescent="0.2">
      <c r="A1905">
        <v>1899</v>
      </c>
      <c r="B1905" s="8">
        <v>-1387.4297999999999</v>
      </c>
      <c r="C1905">
        <v>2.61</v>
      </c>
      <c r="D1905" s="7">
        <f t="shared" si="29"/>
        <v>-10.839295312499999</v>
      </c>
    </row>
    <row r="1906" spans="1:4" x14ac:dyDescent="0.2">
      <c r="A1906">
        <v>1900</v>
      </c>
      <c r="B1906" s="8">
        <v>-1387.4169999999999</v>
      </c>
      <c r="C1906">
        <v>2.46</v>
      </c>
      <c r="D1906" s="7">
        <f t="shared" si="29"/>
        <v>-10.839195312499999</v>
      </c>
    </row>
    <row r="1907" spans="1:4" x14ac:dyDescent="0.2">
      <c r="A1907">
        <v>1901</v>
      </c>
      <c r="B1907" s="8">
        <v>-1387.4022</v>
      </c>
      <c r="C1907">
        <v>2.35</v>
      </c>
      <c r="D1907" s="7">
        <f t="shared" si="29"/>
        <v>-10.8390796875</v>
      </c>
    </row>
    <row r="1908" spans="1:4" x14ac:dyDescent="0.2">
      <c r="A1908">
        <v>1902</v>
      </c>
      <c r="B1908" s="8">
        <v>-1387.3864000000001</v>
      </c>
      <c r="C1908">
        <v>2.2400000000000002</v>
      </c>
      <c r="D1908" s="7">
        <f t="shared" si="29"/>
        <v>-10.838956250000001</v>
      </c>
    </row>
    <row r="1909" spans="1:4" x14ac:dyDescent="0.2">
      <c r="A1909">
        <v>1903</v>
      </c>
      <c r="B1909" s="8">
        <v>-1387.3697999999999</v>
      </c>
      <c r="C1909">
        <v>2.16</v>
      </c>
      <c r="D1909" s="7">
        <f t="shared" si="29"/>
        <v>-10.8388265625</v>
      </c>
    </row>
    <row r="1910" spans="1:4" x14ac:dyDescent="0.2">
      <c r="A1910">
        <v>1904</v>
      </c>
      <c r="B1910" s="8">
        <v>-1387.3531</v>
      </c>
      <c r="C1910">
        <v>2.1</v>
      </c>
      <c r="D1910" s="7">
        <f t="shared" si="29"/>
        <v>-10.83869609375</v>
      </c>
    </row>
    <row r="1911" spans="1:4" x14ac:dyDescent="0.2">
      <c r="A1911">
        <v>1905</v>
      </c>
      <c r="B1911" s="8">
        <v>-1387.3364999999999</v>
      </c>
      <c r="C1911">
        <v>2.0699999999999998</v>
      </c>
      <c r="D1911" s="7">
        <f t="shared" si="29"/>
        <v>-10.838566406249999</v>
      </c>
    </row>
    <row r="1912" spans="1:4" x14ac:dyDescent="0.2">
      <c r="A1912">
        <v>1906</v>
      </c>
      <c r="B1912" s="8">
        <v>-1387.3205</v>
      </c>
      <c r="C1912">
        <v>2.0499999999999998</v>
      </c>
      <c r="D1912" s="7">
        <f t="shared" si="29"/>
        <v>-10.83844140625</v>
      </c>
    </row>
    <row r="1913" spans="1:4" x14ac:dyDescent="0.2">
      <c r="A1913">
        <v>1907</v>
      </c>
      <c r="B1913" s="8">
        <v>-1387.3056999999999</v>
      </c>
      <c r="C1913">
        <v>2</v>
      </c>
      <c r="D1913" s="7">
        <f t="shared" si="29"/>
        <v>-10.838325781249999</v>
      </c>
    </row>
    <row r="1914" spans="1:4" x14ac:dyDescent="0.2">
      <c r="A1914">
        <v>1908</v>
      </c>
      <c r="B1914" s="8">
        <v>-1387.2923000000001</v>
      </c>
      <c r="C1914">
        <v>1.96</v>
      </c>
      <c r="D1914" s="7">
        <f t="shared" si="29"/>
        <v>-10.838221093750001</v>
      </c>
    </row>
    <row r="1915" spans="1:4" x14ac:dyDescent="0.2">
      <c r="A1915">
        <v>1909</v>
      </c>
      <c r="B1915" s="8">
        <v>-1387.2808</v>
      </c>
      <c r="C1915">
        <v>1.93</v>
      </c>
      <c r="D1915" s="7">
        <f t="shared" si="29"/>
        <v>-10.83813125</v>
      </c>
    </row>
    <row r="1916" spans="1:4" x14ac:dyDescent="0.2">
      <c r="A1916">
        <v>1910</v>
      </c>
      <c r="B1916" s="8">
        <v>-1387.2711999999999</v>
      </c>
      <c r="C1916">
        <v>1.95</v>
      </c>
      <c r="D1916" s="7">
        <f t="shared" si="29"/>
        <v>-10.838056249999999</v>
      </c>
    </row>
    <row r="1917" spans="1:4" x14ac:dyDescent="0.2">
      <c r="A1917">
        <v>1911</v>
      </c>
      <c r="B1917" s="8">
        <v>-1387.2634</v>
      </c>
      <c r="C1917">
        <v>1.97</v>
      </c>
      <c r="D1917" s="7">
        <f t="shared" si="29"/>
        <v>-10.8379953125</v>
      </c>
    </row>
    <row r="1918" spans="1:4" x14ac:dyDescent="0.2">
      <c r="A1918">
        <v>1912</v>
      </c>
      <c r="B1918" s="8">
        <v>-1387.2575999999999</v>
      </c>
      <c r="C1918">
        <v>2.0099999999999998</v>
      </c>
      <c r="D1918" s="7">
        <f t="shared" si="29"/>
        <v>-10.837949999999999</v>
      </c>
    </row>
    <row r="1919" spans="1:4" x14ac:dyDescent="0.2">
      <c r="A1919">
        <v>1913</v>
      </c>
      <c r="B1919" s="8">
        <v>-1387.2532000000001</v>
      </c>
      <c r="C1919">
        <v>2.06</v>
      </c>
      <c r="D1919" s="7">
        <f t="shared" si="29"/>
        <v>-10.837915625000001</v>
      </c>
    </row>
    <row r="1920" spans="1:4" x14ac:dyDescent="0.2">
      <c r="A1920">
        <v>1914</v>
      </c>
      <c r="B1920" s="8">
        <v>-1387.2494999999999</v>
      </c>
      <c r="C1920">
        <v>2.14</v>
      </c>
      <c r="D1920" s="7">
        <f t="shared" si="29"/>
        <v>-10.837886718749999</v>
      </c>
    </row>
    <row r="1921" spans="1:4" x14ac:dyDescent="0.2">
      <c r="A1921">
        <v>1915</v>
      </c>
      <c r="B1921" s="8">
        <v>-1387.2470000000001</v>
      </c>
      <c r="C1921">
        <v>2.2200000000000002</v>
      </c>
      <c r="D1921" s="7">
        <f t="shared" si="29"/>
        <v>-10.837867187500001</v>
      </c>
    </row>
    <row r="1922" spans="1:4" x14ac:dyDescent="0.2">
      <c r="A1922">
        <v>1916</v>
      </c>
      <c r="B1922" s="8">
        <v>-1387.2449999999999</v>
      </c>
      <c r="C1922">
        <v>2.2799999999999998</v>
      </c>
      <c r="D1922" s="7">
        <f t="shared" si="29"/>
        <v>-10.837851562499999</v>
      </c>
    </row>
    <row r="1923" spans="1:4" x14ac:dyDescent="0.2">
      <c r="A1923">
        <v>1917</v>
      </c>
      <c r="B1923" s="8">
        <v>-1387.2431999999999</v>
      </c>
      <c r="C1923">
        <v>2.33</v>
      </c>
      <c r="D1923" s="7">
        <f t="shared" si="29"/>
        <v>-10.837837499999999</v>
      </c>
    </row>
    <row r="1924" spans="1:4" x14ac:dyDescent="0.2">
      <c r="A1924">
        <v>1918</v>
      </c>
      <c r="B1924" s="8">
        <v>-1387.2416000000001</v>
      </c>
      <c r="C1924">
        <v>2.4</v>
      </c>
      <c r="D1924" s="7">
        <f t="shared" si="29"/>
        <v>-10.837825</v>
      </c>
    </row>
    <row r="1925" spans="1:4" x14ac:dyDescent="0.2">
      <c r="A1925">
        <v>1919</v>
      </c>
      <c r="B1925" s="8">
        <v>-1387.2402999999999</v>
      </c>
      <c r="C1925">
        <v>2.4500000000000002</v>
      </c>
      <c r="D1925" s="7">
        <f t="shared" si="29"/>
        <v>-10.837814843749999</v>
      </c>
    </row>
    <row r="1926" spans="1:4" x14ac:dyDescent="0.2">
      <c r="A1926">
        <v>1920</v>
      </c>
      <c r="B1926" s="8">
        <v>-1387.2392</v>
      </c>
      <c r="C1926">
        <v>2.5299999999999998</v>
      </c>
      <c r="D1926" s="7">
        <f t="shared" si="29"/>
        <v>-10.83780625</v>
      </c>
    </row>
    <row r="1927" spans="1:4" x14ac:dyDescent="0.2">
      <c r="A1927">
        <v>1921</v>
      </c>
      <c r="B1927" s="8">
        <v>-1387.2378000000001</v>
      </c>
      <c r="C1927">
        <v>2.6</v>
      </c>
      <c r="D1927" s="7">
        <f t="shared" si="29"/>
        <v>-10.837795312500001</v>
      </c>
    </row>
    <row r="1928" spans="1:4" x14ac:dyDescent="0.2">
      <c r="A1928">
        <v>1922</v>
      </c>
      <c r="B1928" s="8">
        <v>-1387.2373</v>
      </c>
      <c r="C1928">
        <v>2.69</v>
      </c>
      <c r="D1928" s="7">
        <f t="shared" ref="D1928:D1991" si="30">B1928/128</f>
        <v>-10.83779140625</v>
      </c>
    </row>
    <row r="1929" spans="1:4" x14ac:dyDescent="0.2">
      <c r="A1929">
        <v>1923</v>
      </c>
      <c r="B1929" s="8">
        <v>-1387.2381</v>
      </c>
      <c r="C1929">
        <v>2.74</v>
      </c>
      <c r="D1929" s="7">
        <f t="shared" si="30"/>
        <v>-10.83779765625</v>
      </c>
    </row>
    <row r="1930" spans="1:4" x14ac:dyDescent="0.2">
      <c r="A1930">
        <v>1924</v>
      </c>
      <c r="B1930" s="8">
        <v>-1387.2411</v>
      </c>
      <c r="C1930">
        <v>2.77</v>
      </c>
      <c r="D1930" s="7">
        <f t="shared" si="30"/>
        <v>-10.83782109375</v>
      </c>
    </row>
    <row r="1931" spans="1:4" x14ac:dyDescent="0.2">
      <c r="A1931">
        <v>1925</v>
      </c>
      <c r="B1931" s="8">
        <v>-1387.2471</v>
      </c>
      <c r="C1931">
        <v>2.76</v>
      </c>
      <c r="D1931" s="7">
        <f t="shared" si="30"/>
        <v>-10.83786796875</v>
      </c>
    </row>
    <row r="1932" spans="1:4" x14ac:dyDescent="0.2">
      <c r="A1932">
        <v>1926</v>
      </c>
      <c r="B1932" s="8">
        <v>-1387.2566999999999</v>
      </c>
      <c r="C1932">
        <v>2.75</v>
      </c>
      <c r="D1932" s="7">
        <f t="shared" si="30"/>
        <v>-10.837942968749999</v>
      </c>
    </row>
    <row r="1933" spans="1:4" x14ac:dyDescent="0.2">
      <c r="A1933">
        <v>1927</v>
      </c>
      <c r="B1933" s="8">
        <v>-1387.271</v>
      </c>
      <c r="C1933">
        <v>2.7</v>
      </c>
      <c r="D1933" s="7">
        <f t="shared" si="30"/>
        <v>-10.8380546875</v>
      </c>
    </row>
    <row r="1934" spans="1:4" x14ac:dyDescent="0.2">
      <c r="A1934">
        <v>1928</v>
      </c>
      <c r="B1934" s="8">
        <v>-1387.2910999999999</v>
      </c>
      <c r="C1934">
        <v>2.65</v>
      </c>
      <c r="D1934" s="7">
        <f t="shared" si="30"/>
        <v>-10.838211718749999</v>
      </c>
    </row>
    <row r="1935" spans="1:4" x14ac:dyDescent="0.2">
      <c r="A1935">
        <v>1929</v>
      </c>
      <c r="B1935" s="8">
        <v>-1387.3179</v>
      </c>
      <c r="C1935">
        <v>2.59</v>
      </c>
      <c r="D1935" s="7">
        <f t="shared" si="30"/>
        <v>-10.83842109375</v>
      </c>
    </row>
    <row r="1936" spans="1:4" x14ac:dyDescent="0.2">
      <c r="A1936">
        <v>1930</v>
      </c>
      <c r="B1936" s="8">
        <v>-1387.3521000000001</v>
      </c>
      <c r="C1936">
        <v>2.5099999999999998</v>
      </c>
      <c r="D1936" s="7">
        <f t="shared" si="30"/>
        <v>-10.838688281250001</v>
      </c>
    </row>
    <row r="1937" spans="1:4" x14ac:dyDescent="0.2">
      <c r="A1937">
        <v>1931</v>
      </c>
      <c r="B1937" s="8">
        <v>-1387.3945000000001</v>
      </c>
      <c r="C1937">
        <v>2.38</v>
      </c>
      <c r="D1937" s="7">
        <f t="shared" si="30"/>
        <v>-10.839019531250001</v>
      </c>
    </row>
    <row r="1938" spans="1:4" x14ac:dyDescent="0.2">
      <c r="A1938">
        <v>1932</v>
      </c>
      <c r="B1938" s="8">
        <v>-1387.4460999999999</v>
      </c>
      <c r="C1938">
        <v>2.2400000000000002</v>
      </c>
      <c r="D1938" s="7">
        <f t="shared" si="30"/>
        <v>-10.839422656249999</v>
      </c>
    </row>
    <row r="1939" spans="1:4" x14ac:dyDescent="0.2">
      <c r="A1939">
        <v>1933</v>
      </c>
      <c r="B1939" s="8">
        <v>-1387.5074</v>
      </c>
      <c r="C1939">
        <v>2.06</v>
      </c>
      <c r="D1939" s="7">
        <f t="shared" si="30"/>
        <v>-10.8399015625</v>
      </c>
    </row>
    <row r="1940" spans="1:4" x14ac:dyDescent="0.2">
      <c r="A1940">
        <v>1934</v>
      </c>
      <c r="B1940" s="8">
        <v>-1387.5788</v>
      </c>
      <c r="C1940">
        <v>1.84</v>
      </c>
      <c r="D1940" s="7">
        <f t="shared" si="30"/>
        <v>-10.840459375</v>
      </c>
    </row>
    <row r="1941" spans="1:4" x14ac:dyDescent="0.2">
      <c r="A1941">
        <v>1935</v>
      </c>
      <c r="B1941" s="8">
        <v>-1387.6602</v>
      </c>
      <c r="C1941">
        <v>1.61</v>
      </c>
      <c r="D1941" s="7">
        <f t="shared" si="30"/>
        <v>-10.8410953125</v>
      </c>
    </row>
    <row r="1942" spans="1:4" x14ac:dyDescent="0.2">
      <c r="A1942">
        <v>1936</v>
      </c>
      <c r="B1942" s="8">
        <v>-1387.7516000000001</v>
      </c>
      <c r="C1942">
        <v>1.35</v>
      </c>
      <c r="D1942" s="7">
        <f t="shared" si="30"/>
        <v>-10.841809375</v>
      </c>
    </row>
    <row r="1943" spans="1:4" x14ac:dyDescent="0.2">
      <c r="A1943">
        <v>1937</v>
      </c>
      <c r="B1943" s="8">
        <v>-1387.8534999999999</v>
      </c>
      <c r="C1943">
        <v>1.08</v>
      </c>
      <c r="D1943" s="7">
        <f t="shared" si="30"/>
        <v>-10.84260546875</v>
      </c>
    </row>
    <row r="1944" spans="1:4" x14ac:dyDescent="0.2">
      <c r="A1944">
        <v>1938</v>
      </c>
      <c r="B1944" s="8">
        <v>-1387.9657999999999</v>
      </c>
      <c r="C1944">
        <v>0.8</v>
      </c>
      <c r="D1944" s="7">
        <f t="shared" si="30"/>
        <v>-10.8434828125</v>
      </c>
    </row>
    <row r="1945" spans="1:4" x14ac:dyDescent="0.2">
      <c r="A1945">
        <v>1939</v>
      </c>
      <c r="B1945" s="8">
        <v>-1388.088</v>
      </c>
      <c r="C1945">
        <v>0.49</v>
      </c>
      <c r="D1945" s="7">
        <f t="shared" si="30"/>
        <v>-10.8444375</v>
      </c>
    </row>
    <row r="1946" spans="1:4" x14ac:dyDescent="0.2">
      <c r="A1946">
        <v>1940</v>
      </c>
      <c r="B1946" s="8">
        <v>-1388.2192</v>
      </c>
      <c r="C1946">
        <v>0.18</v>
      </c>
      <c r="D1946" s="7">
        <f t="shared" si="30"/>
        <v>-10.8454625</v>
      </c>
    </row>
    <row r="1947" spans="1:4" x14ac:dyDescent="0.2">
      <c r="A1947">
        <v>1941</v>
      </c>
      <c r="B1947" s="8">
        <v>-1388.3585</v>
      </c>
      <c r="C1947">
        <v>-0.15</v>
      </c>
      <c r="D1947" s="7">
        <f t="shared" si="30"/>
        <v>-10.84655078125</v>
      </c>
    </row>
    <row r="1948" spans="1:4" x14ac:dyDescent="0.2">
      <c r="A1948">
        <v>1942</v>
      </c>
      <c r="B1948" s="8">
        <v>-1388.5045</v>
      </c>
      <c r="C1948">
        <v>-0.45</v>
      </c>
      <c r="D1948" s="7">
        <f t="shared" si="30"/>
        <v>-10.84769140625</v>
      </c>
    </row>
    <row r="1949" spans="1:4" x14ac:dyDescent="0.2">
      <c r="A1949">
        <v>1943</v>
      </c>
      <c r="B1949" s="8">
        <v>-1388.6559999999999</v>
      </c>
      <c r="C1949">
        <v>-0.78</v>
      </c>
      <c r="D1949" s="7">
        <f t="shared" si="30"/>
        <v>-10.848875</v>
      </c>
    </row>
    <row r="1950" spans="1:4" x14ac:dyDescent="0.2">
      <c r="A1950">
        <v>1944</v>
      </c>
      <c r="B1950" s="8">
        <v>-1388.8109999999999</v>
      </c>
      <c r="C1950">
        <v>-1.1100000000000001</v>
      </c>
      <c r="D1950" s="7">
        <f t="shared" si="30"/>
        <v>-10.850085937499999</v>
      </c>
    </row>
    <row r="1951" spans="1:4" x14ac:dyDescent="0.2">
      <c r="A1951">
        <v>1945</v>
      </c>
      <c r="B1951" s="8">
        <v>-1388.9680000000001</v>
      </c>
      <c r="C1951">
        <v>-1.43</v>
      </c>
      <c r="D1951" s="7">
        <f t="shared" si="30"/>
        <v>-10.851312500000001</v>
      </c>
    </row>
    <row r="1952" spans="1:4" x14ac:dyDescent="0.2">
      <c r="A1952">
        <v>1946</v>
      </c>
      <c r="B1952" s="8">
        <v>-1389.1244999999999</v>
      </c>
      <c r="C1952">
        <v>-1.74</v>
      </c>
      <c r="D1952" s="7">
        <f t="shared" si="30"/>
        <v>-10.852535156249999</v>
      </c>
    </row>
    <row r="1953" spans="1:4" x14ac:dyDescent="0.2">
      <c r="A1953">
        <v>1947</v>
      </c>
      <c r="B1953" s="8">
        <v>-1389.2796000000001</v>
      </c>
      <c r="C1953">
        <v>-2.0499999999999998</v>
      </c>
      <c r="D1953" s="7">
        <f t="shared" si="30"/>
        <v>-10.853746875000001</v>
      </c>
    </row>
    <row r="1954" spans="1:4" x14ac:dyDescent="0.2">
      <c r="A1954">
        <v>1948</v>
      </c>
      <c r="B1954" s="8">
        <v>-1389.4313</v>
      </c>
      <c r="C1954">
        <v>-2.33</v>
      </c>
      <c r="D1954" s="7">
        <f t="shared" si="30"/>
        <v>-10.85493203125</v>
      </c>
    </row>
    <row r="1955" spans="1:4" x14ac:dyDescent="0.2">
      <c r="A1955">
        <v>1949</v>
      </c>
      <c r="B1955" s="8">
        <v>-1389.5771</v>
      </c>
      <c r="C1955">
        <v>-2.58</v>
      </c>
      <c r="D1955" s="7">
        <f t="shared" si="30"/>
        <v>-10.85607109375</v>
      </c>
    </row>
    <row r="1956" spans="1:4" x14ac:dyDescent="0.2">
      <c r="A1956">
        <v>1950</v>
      </c>
      <c r="B1956" s="8">
        <v>-1389.7154</v>
      </c>
      <c r="C1956">
        <v>-2.81</v>
      </c>
      <c r="D1956" s="7">
        <f t="shared" si="30"/>
        <v>-10.8571515625</v>
      </c>
    </row>
    <row r="1957" spans="1:4" x14ac:dyDescent="0.2">
      <c r="A1957">
        <v>1951</v>
      </c>
      <c r="B1957" s="8">
        <v>-1389.8452</v>
      </c>
      <c r="C1957">
        <v>-3.03</v>
      </c>
      <c r="D1957" s="7">
        <f t="shared" si="30"/>
        <v>-10.858165625</v>
      </c>
    </row>
    <row r="1958" spans="1:4" x14ac:dyDescent="0.2">
      <c r="A1958">
        <v>1952</v>
      </c>
      <c r="B1958" s="8">
        <v>-1389.9649999999999</v>
      </c>
      <c r="C1958">
        <v>-3.21</v>
      </c>
      <c r="D1958" s="7">
        <f t="shared" si="30"/>
        <v>-10.859101562499999</v>
      </c>
    </row>
    <row r="1959" spans="1:4" x14ac:dyDescent="0.2">
      <c r="A1959">
        <v>1953</v>
      </c>
      <c r="B1959" s="8">
        <v>-1390.0743</v>
      </c>
      <c r="C1959">
        <v>-3.36</v>
      </c>
      <c r="D1959" s="7">
        <f t="shared" si="30"/>
        <v>-10.85995546875</v>
      </c>
    </row>
    <row r="1960" spans="1:4" x14ac:dyDescent="0.2">
      <c r="A1960">
        <v>1954</v>
      </c>
      <c r="B1960" s="8">
        <v>-1390.1732</v>
      </c>
      <c r="C1960">
        <v>-3.5</v>
      </c>
      <c r="D1960" s="7">
        <f t="shared" si="30"/>
        <v>-10.860728125</v>
      </c>
    </row>
    <row r="1961" spans="1:4" x14ac:dyDescent="0.2">
      <c r="A1961">
        <v>1955</v>
      </c>
      <c r="B1961" s="8">
        <v>-1390.2619999999999</v>
      </c>
      <c r="C1961">
        <v>-3.65</v>
      </c>
      <c r="D1961" s="7">
        <f t="shared" si="30"/>
        <v>-10.861421875</v>
      </c>
    </row>
    <row r="1962" spans="1:4" x14ac:dyDescent="0.2">
      <c r="A1962">
        <v>1956</v>
      </c>
      <c r="B1962" s="8">
        <v>-1390.3406</v>
      </c>
      <c r="C1962">
        <v>-3.77</v>
      </c>
      <c r="D1962" s="7">
        <f t="shared" si="30"/>
        <v>-10.8620359375</v>
      </c>
    </row>
    <row r="1963" spans="1:4" x14ac:dyDescent="0.2">
      <c r="A1963">
        <v>1957</v>
      </c>
      <c r="B1963" s="8">
        <v>-1390.4103</v>
      </c>
      <c r="C1963">
        <v>-3.85</v>
      </c>
      <c r="D1963" s="7">
        <f t="shared" si="30"/>
        <v>-10.86258046875</v>
      </c>
    </row>
    <row r="1964" spans="1:4" x14ac:dyDescent="0.2">
      <c r="A1964">
        <v>1958</v>
      </c>
      <c r="B1964" s="8">
        <v>-1390.4719</v>
      </c>
      <c r="C1964">
        <v>-3.9</v>
      </c>
      <c r="D1964" s="7">
        <f t="shared" si="30"/>
        <v>-10.86306171875</v>
      </c>
    </row>
    <row r="1965" spans="1:4" x14ac:dyDescent="0.2">
      <c r="A1965">
        <v>1959</v>
      </c>
      <c r="B1965" s="8">
        <v>-1390.5264</v>
      </c>
      <c r="C1965">
        <v>-3.95</v>
      </c>
      <c r="D1965" s="7">
        <f t="shared" si="30"/>
        <v>-10.8634875</v>
      </c>
    </row>
    <row r="1966" spans="1:4" x14ac:dyDescent="0.2">
      <c r="A1966">
        <v>1960</v>
      </c>
      <c r="B1966" s="8">
        <v>-1390.5751</v>
      </c>
      <c r="C1966">
        <v>-3.96</v>
      </c>
      <c r="D1966" s="7">
        <f t="shared" si="30"/>
        <v>-10.86386796875</v>
      </c>
    </row>
    <row r="1967" spans="1:4" x14ac:dyDescent="0.2">
      <c r="A1967">
        <v>1961</v>
      </c>
      <c r="B1967" s="8">
        <v>-1390.6193000000001</v>
      </c>
      <c r="C1967">
        <v>-4.01</v>
      </c>
      <c r="D1967" s="7">
        <f t="shared" si="30"/>
        <v>-10.864213281250001</v>
      </c>
    </row>
    <row r="1968" spans="1:4" x14ac:dyDescent="0.2">
      <c r="A1968">
        <v>1962</v>
      </c>
      <c r="B1968" s="8">
        <v>-1390.6592000000001</v>
      </c>
      <c r="C1968">
        <v>-4.01</v>
      </c>
      <c r="D1968" s="7">
        <f t="shared" si="30"/>
        <v>-10.864525</v>
      </c>
    </row>
    <row r="1969" spans="1:4" x14ac:dyDescent="0.2">
      <c r="A1969">
        <v>1963</v>
      </c>
      <c r="B1969" s="8">
        <v>-1390.6948</v>
      </c>
      <c r="C1969">
        <v>-4.0199999999999996</v>
      </c>
      <c r="D1969" s="7">
        <f t="shared" si="30"/>
        <v>-10.864803125</v>
      </c>
    </row>
    <row r="1970" spans="1:4" x14ac:dyDescent="0.2">
      <c r="A1970">
        <v>1964</v>
      </c>
      <c r="B1970" s="8">
        <v>-1390.7262000000001</v>
      </c>
      <c r="C1970">
        <v>-3.99</v>
      </c>
      <c r="D1970" s="7">
        <f t="shared" si="30"/>
        <v>-10.8650484375</v>
      </c>
    </row>
    <row r="1971" spans="1:4" x14ac:dyDescent="0.2">
      <c r="A1971">
        <v>1965</v>
      </c>
      <c r="B1971" s="8">
        <v>-1390.7535</v>
      </c>
      <c r="C1971">
        <v>-3.95</v>
      </c>
      <c r="D1971" s="7">
        <f t="shared" si="30"/>
        <v>-10.86526171875</v>
      </c>
    </row>
    <row r="1972" spans="1:4" x14ac:dyDescent="0.2">
      <c r="A1972">
        <v>1966</v>
      </c>
      <c r="B1972" s="8">
        <v>-1390.7764999999999</v>
      </c>
      <c r="C1972">
        <v>-3.91</v>
      </c>
      <c r="D1972" s="7">
        <f t="shared" si="30"/>
        <v>-10.86544140625</v>
      </c>
    </row>
    <row r="1973" spans="1:4" x14ac:dyDescent="0.2">
      <c r="A1973">
        <v>1967</v>
      </c>
      <c r="B1973" s="8">
        <v>-1390.7944</v>
      </c>
      <c r="C1973">
        <v>-3.85</v>
      </c>
      <c r="D1973" s="7">
        <f t="shared" si="30"/>
        <v>-10.86558125</v>
      </c>
    </row>
    <row r="1974" spans="1:4" x14ac:dyDescent="0.2">
      <c r="A1974">
        <v>1968</v>
      </c>
      <c r="B1974" s="8">
        <v>-1390.8067000000001</v>
      </c>
      <c r="C1974">
        <v>-3.76</v>
      </c>
      <c r="D1974" s="7">
        <f t="shared" si="30"/>
        <v>-10.865677343750001</v>
      </c>
    </row>
    <row r="1975" spans="1:4" x14ac:dyDescent="0.2">
      <c r="A1975">
        <v>1969</v>
      </c>
      <c r="B1975" s="8">
        <v>-1390.8131000000001</v>
      </c>
      <c r="C1975">
        <v>-3.65</v>
      </c>
      <c r="D1975" s="7">
        <f t="shared" si="30"/>
        <v>-10.865727343750001</v>
      </c>
    </row>
    <row r="1976" spans="1:4" x14ac:dyDescent="0.2">
      <c r="A1976">
        <v>1970</v>
      </c>
      <c r="B1976" s="8">
        <v>-1390.8132000000001</v>
      </c>
      <c r="C1976">
        <v>-3.51</v>
      </c>
      <c r="D1976" s="7">
        <f t="shared" si="30"/>
        <v>-10.865728125</v>
      </c>
    </row>
    <row r="1977" spans="1:4" x14ac:dyDescent="0.2">
      <c r="A1977">
        <v>1971</v>
      </c>
      <c r="B1977" s="8">
        <v>-1390.8056999999999</v>
      </c>
      <c r="C1977">
        <v>-3.32</v>
      </c>
      <c r="D1977" s="7">
        <f t="shared" si="30"/>
        <v>-10.865669531249999</v>
      </c>
    </row>
    <row r="1978" spans="1:4" x14ac:dyDescent="0.2">
      <c r="A1978">
        <v>1972</v>
      </c>
      <c r="B1978" s="8">
        <v>-1390.7900999999999</v>
      </c>
      <c r="C1978">
        <v>-3.11</v>
      </c>
      <c r="D1978" s="7">
        <f t="shared" si="30"/>
        <v>-10.86554765625</v>
      </c>
    </row>
    <row r="1979" spans="1:4" x14ac:dyDescent="0.2">
      <c r="A1979">
        <v>1973</v>
      </c>
      <c r="B1979" s="8">
        <v>-1390.7673</v>
      </c>
      <c r="C1979">
        <v>-2.89</v>
      </c>
      <c r="D1979" s="7">
        <f t="shared" si="30"/>
        <v>-10.86536953125</v>
      </c>
    </row>
    <row r="1980" spans="1:4" x14ac:dyDescent="0.2">
      <c r="A1980">
        <v>1974</v>
      </c>
      <c r="B1980" s="8">
        <v>-1390.7372</v>
      </c>
      <c r="C1980">
        <v>-2.68</v>
      </c>
      <c r="D1980" s="7">
        <f t="shared" si="30"/>
        <v>-10.865134375</v>
      </c>
    </row>
    <row r="1981" spans="1:4" x14ac:dyDescent="0.2">
      <c r="A1981">
        <v>1975</v>
      </c>
      <c r="B1981" s="8">
        <v>-1390.7003</v>
      </c>
      <c r="C1981">
        <v>-2.42</v>
      </c>
      <c r="D1981" s="7">
        <f t="shared" si="30"/>
        <v>-10.86484609375</v>
      </c>
    </row>
    <row r="1982" spans="1:4" x14ac:dyDescent="0.2">
      <c r="A1982">
        <v>1976</v>
      </c>
      <c r="B1982" s="8">
        <v>-1390.6565000000001</v>
      </c>
      <c r="C1982">
        <v>-2.14</v>
      </c>
      <c r="D1982" s="7">
        <f t="shared" si="30"/>
        <v>-10.86450390625</v>
      </c>
    </row>
    <row r="1983" spans="1:4" x14ac:dyDescent="0.2">
      <c r="A1983">
        <v>1977</v>
      </c>
      <c r="B1983" s="8">
        <v>-1390.6070999999999</v>
      </c>
      <c r="C1983">
        <v>-1.79</v>
      </c>
      <c r="D1983" s="7">
        <f t="shared" si="30"/>
        <v>-10.86411796875</v>
      </c>
    </row>
    <row r="1984" spans="1:4" x14ac:dyDescent="0.2">
      <c r="A1984">
        <v>1978</v>
      </c>
      <c r="B1984" s="8">
        <v>-1390.5524</v>
      </c>
      <c r="C1984">
        <v>-1.39</v>
      </c>
      <c r="D1984" s="7">
        <f t="shared" si="30"/>
        <v>-10.863690625</v>
      </c>
    </row>
    <row r="1985" spans="1:4" x14ac:dyDescent="0.2">
      <c r="A1985">
        <v>1979</v>
      </c>
      <c r="B1985" s="8">
        <v>-1390.4935</v>
      </c>
      <c r="C1985">
        <v>-1.01</v>
      </c>
      <c r="D1985" s="7">
        <f t="shared" si="30"/>
        <v>-10.86323046875</v>
      </c>
    </row>
    <row r="1986" spans="1:4" x14ac:dyDescent="0.2">
      <c r="A1986">
        <v>1980</v>
      </c>
      <c r="B1986" s="8">
        <v>-1390.4315999999999</v>
      </c>
      <c r="C1986">
        <v>-0.59</v>
      </c>
      <c r="D1986" s="7">
        <f t="shared" si="30"/>
        <v>-10.862746874999999</v>
      </c>
    </row>
    <row r="1987" spans="1:4" x14ac:dyDescent="0.2">
      <c r="A1987">
        <v>1981</v>
      </c>
      <c r="B1987" s="8">
        <v>-1390.3664000000001</v>
      </c>
      <c r="C1987">
        <v>-0.19</v>
      </c>
      <c r="D1987" s="7">
        <f t="shared" si="30"/>
        <v>-10.862237500000001</v>
      </c>
    </row>
    <row r="1988" spans="1:4" x14ac:dyDescent="0.2">
      <c r="A1988">
        <v>1982</v>
      </c>
      <c r="B1988" s="8">
        <v>-1390.2994000000001</v>
      </c>
      <c r="C1988">
        <v>0.17</v>
      </c>
      <c r="D1988" s="7">
        <f t="shared" si="30"/>
        <v>-10.861714062500001</v>
      </c>
    </row>
    <row r="1989" spans="1:4" x14ac:dyDescent="0.2">
      <c r="A1989">
        <v>1983</v>
      </c>
      <c r="B1989" s="8">
        <v>-1390.2316000000001</v>
      </c>
      <c r="C1989">
        <v>0.57999999999999996</v>
      </c>
      <c r="D1989" s="7">
        <f t="shared" si="30"/>
        <v>-10.861184375000001</v>
      </c>
    </row>
    <row r="1990" spans="1:4" x14ac:dyDescent="0.2">
      <c r="A1990">
        <v>1984</v>
      </c>
      <c r="B1990" s="8">
        <v>-1390.1637000000001</v>
      </c>
      <c r="C1990">
        <v>0.99</v>
      </c>
      <c r="D1990" s="7">
        <f t="shared" si="30"/>
        <v>-10.86065390625</v>
      </c>
    </row>
    <row r="1991" spans="1:4" x14ac:dyDescent="0.2">
      <c r="A1991">
        <v>1985</v>
      </c>
      <c r="B1991" s="8">
        <v>-1390.0966000000001</v>
      </c>
      <c r="C1991">
        <v>1.39</v>
      </c>
      <c r="D1991" s="7">
        <f t="shared" si="30"/>
        <v>-10.860129687500001</v>
      </c>
    </row>
    <row r="1992" spans="1:4" x14ac:dyDescent="0.2">
      <c r="A1992">
        <v>1986</v>
      </c>
      <c r="B1992" s="8">
        <v>-1390.0313000000001</v>
      </c>
      <c r="C1992">
        <v>1.84</v>
      </c>
      <c r="D1992" s="7">
        <f t="shared" ref="D1992:D2006" si="31">B1992/128</f>
        <v>-10.859619531250001</v>
      </c>
    </row>
    <row r="1993" spans="1:4" x14ac:dyDescent="0.2">
      <c r="A1993">
        <v>1987</v>
      </c>
      <c r="B1993" s="8">
        <v>-1389.9686999999999</v>
      </c>
      <c r="C1993">
        <v>2.2799999999999998</v>
      </c>
      <c r="D1993" s="7">
        <f t="shared" si="31"/>
        <v>-10.859130468749999</v>
      </c>
    </row>
    <row r="1994" spans="1:4" x14ac:dyDescent="0.2">
      <c r="A1994">
        <v>1988</v>
      </c>
      <c r="B1994" s="8">
        <v>-1389.9099000000001</v>
      </c>
      <c r="C1994">
        <v>2.68</v>
      </c>
      <c r="D1994" s="7">
        <f t="shared" si="31"/>
        <v>-10.858671093750001</v>
      </c>
    </row>
    <row r="1995" spans="1:4" x14ac:dyDescent="0.2">
      <c r="A1995">
        <v>1989</v>
      </c>
      <c r="B1995" s="8">
        <v>-1389.8553999999999</v>
      </c>
      <c r="C1995">
        <v>3.04</v>
      </c>
      <c r="D1995" s="7">
        <f t="shared" si="31"/>
        <v>-10.858245312499999</v>
      </c>
    </row>
    <row r="1996" spans="1:4" x14ac:dyDescent="0.2">
      <c r="A1996">
        <v>1990</v>
      </c>
      <c r="B1996" s="8">
        <v>-1389.8063999999999</v>
      </c>
      <c r="C1996">
        <v>3.38</v>
      </c>
      <c r="D1996" s="7">
        <f t="shared" si="31"/>
        <v>-10.8578625</v>
      </c>
    </row>
    <row r="1997" spans="1:4" x14ac:dyDescent="0.2">
      <c r="A1997">
        <v>1991</v>
      </c>
      <c r="B1997" s="8">
        <v>-1389.7636</v>
      </c>
      <c r="C1997">
        <v>3.67</v>
      </c>
      <c r="D1997" s="7">
        <f t="shared" si="31"/>
        <v>-10.857528125</v>
      </c>
    </row>
    <row r="1998" spans="1:4" x14ac:dyDescent="0.2">
      <c r="A1998">
        <v>1992</v>
      </c>
      <c r="B1998" s="8">
        <v>-1389.7282</v>
      </c>
      <c r="C1998">
        <v>3.94</v>
      </c>
      <c r="D1998" s="7">
        <f t="shared" si="31"/>
        <v>-10.8572515625</v>
      </c>
    </row>
    <row r="1999" spans="1:4" x14ac:dyDescent="0.2">
      <c r="A1999">
        <v>1993</v>
      </c>
      <c r="B1999" s="8">
        <v>-1389.7013999999999</v>
      </c>
      <c r="C1999">
        <v>4.1900000000000004</v>
      </c>
      <c r="D1999" s="7">
        <f t="shared" si="31"/>
        <v>-10.857042187499999</v>
      </c>
    </row>
    <row r="2000" spans="1:4" x14ac:dyDescent="0.2">
      <c r="A2000">
        <v>1994</v>
      </c>
      <c r="B2000" s="8">
        <v>-1389.6838</v>
      </c>
      <c r="C2000">
        <v>4.41</v>
      </c>
      <c r="D2000" s="7">
        <f t="shared" si="31"/>
        <v>-10.8569046875</v>
      </c>
    </row>
    <row r="2001" spans="1:4" x14ac:dyDescent="0.2">
      <c r="A2001">
        <v>1995</v>
      </c>
      <c r="B2001" s="8">
        <v>-1389.6756</v>
      </c>
      <c r="C2001">
        <v>4.58</v>
      </c>
      <c r="D2001" s="7">
        <f t="shared" si="31"/>
        <v>-10.856840625</v>
      </c>
    </row>
    <row r="2002" spans="1:4" x14ac:dyDescent="0.2">
      <c r="A2002">
        <v>1996</v>
      </c>
      <c r="B2002" s="8">
        <v>-1389.6776</v>
      </c>
      <c r="C2002">
        <v>4.7</v>
      </c>
      <c r="D2002" s="7">
        <f t="shared" si="31"/>
        <v>-10.85685625</v>
      </c>
    </row>
    <row r="2003" spans="1:4" x14ac:dyDescent="0.2">
      <c r="A2003">
        <v>1997</v>
      </c>
      <c r="B2003" s="8">
        <v>-1389.6899000000001</v>
      </c>
      <c r="C2003">
        <v>4.78</v>
      </c>
      <c r="D2003" s="7">
        <f t="shared" si="31"/>
        <v>-10.856952343750001</v>
      </c>
    </row>
    <row r="2004" spans="1:4" x14ac:dyDescent="0.2">
      <c r="A2004">
        <v>1998</v>
      </c>
      <c r="B2004" s="8">
        <v>-1389.7126000000001</v>
      </c>
      <c r="C2004">
        <v>4.78</v>
      </c>
      <c r="D2004" s="7">
        <f t="shared" si="31"/>
        <v>-10.857129687500001</v>
      </c>
    </row>
    <row r="2005" spans="1:4" x14ac:dyDescent="0.2">
      <c r="A2005">
        <v>1999</v>
      </c>
      <c r="B2005" s="8">
        <v>-1389.7455</v>
      </c>
      <c r="C2005">
        <v>4.75</v>
      </c>
      <c r="D2005" s="7">
        <f t="shared" si="31"/>
        <v>-10.85738671875</v>
      </c>
    </row>
    <row r="2006" spans="1:4" x14ac:dyDescent="0.2">
      <c r="A2006">
        <v>2000</v>
      </c>
      <c r="B2006" s="8">
        <v>-1389.7883999999999</v>
      </c>
      <c r="C2006">
        <v>4.6500000000000004</v>
      </c>
      <c r="D2006" s="7">
        <f t="shared" si="31"/>
        <v>-10.857721874999999</v>
      </c>
    </row>
    <row r="2008" spans="1:4" x14ac:dyDescent="0.2">
      <c r="B2008" s="8">
        <f>AVERAGE(B1007:B2006)</f>
        <v>-1389.5711821999987</v>
      </c>
      <c r="C2008" s="8">
        <f t="shared" ref="C2008:D2008" si="32">AVERAGE(C1007:C2006)</f>
        <v>0.37980000000000064</v>
      </c>
      <c r="D2008" s="8">
        <f t="shared" si="32"/>
        <v>-10.85602486093749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E4A2-5A7D-EC48-BD23-D7B4EEB09500}">
  <dimension ref="B1:O56"/>
  <sheetViews>
    <sheetView topLeftCell="B1" workbookViewId="0">
      <selection activeCell="B56" sqref="B56"/>
    </sheetView>
  </sheetViews>
  <sheetFormatPr baseColWidth="10" defaultRowHeight="16" x14ac:dyDescent="0.2"/>
  <sheetData>
    <row r="1" spans="2:15" x14ac:dyDescent="0.2">
      <c r="C1" t="s">
        <v>69</v>
      </c>
      <c r="J1" t="s">
        <v>70</v>
      </c>
    </row>
    <row r="2" spans="2:15" x14ac:dyDescent="0.2">
      <c r="C2">
        <v>900</v>
      </c>
      <c r="D2">
        <v>1000</v>
      </c>
      <c r="E2">
        <v>1100</v>
      </c>
      <c r="F2">
        <v>1200</v>
      </c>
      <c r="G2">
        <v>1300</v>
      </c>
      <c r="H2">
        <v>1400</v>
      </c>
      <c r="J2">
        <v>900</v>
      </c>
      <c r="K2">
        <v>1000</v>
      </c>
      <c r="L2">
        <v>1100</v>
      </c>
      <c r="M2">
        <v>1200</v>
      </c>
      <c r="N2">
        <v>1300</v>
      </c>
      <c r="O2">
        <v>1400</v>
      </c>
    </row>
    <row r="3" spans="2:15" x14ac:dyDescent="0.2">
      <c r="B3" t="s">
        <v>27</v>
      </c>
      <c r="C3" t="s">
        <v>29</v>
      </c>
      <c r="J3" t="s">
        <v>29</v>
      </c>
    </row>
    <row r="4" spans="2:15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">
      <c r="B5">
        <v>5.0000000000000005E-12</v>
      </c>
      <c r="C5">
        <v>7.0720576092872578E-2</v>
      </c>
      <c r="D5">
        <v>0.26911062822027915</v>
      </c>
      <c r="E5">
        <v>0.10390363845976391</v>
      </c>
      <c r="F5">
        <v>0.36432476741067543</v>
      </c>
      <c r="G5">
        <v>5.0854093615342988E-2</v>
      </c>
      <c r="H5">
        <v>0.5613287148050522</v>
      </c>
      <c r="J5">
        <v>6.2602261691874606E-2</v>
      </c>
      <c r="K5">
        <v>3.8194413782666137E-2</v>
      </c>
      <c r="L5">
        <v>6.5039530405064938E-2</v>
      </c>
      <c r="M5">
        <v>0.36639569924086135</v>
      </c>
      <c r="N5">
        <v>8.122455321821398E-2</v>
      </c>
      <c r="O5">
        <v>0.67604605807774221</v>
      </c>
    </row>
    <row r="6" spans="2:15" x14ac:dyDescent="0.2">
      <c r="B6">
        <v>1.0000000000000001E-11</v>
      </c>
      <c r="C6">
        <v>-1.6380182840532831E-2</v>
      </c>
      <c r="D6">
        <v>0.46053932395034736</v>
      </c>
      <c r="E6">
        <v>0.3886563246064888</v>
      </c>
      <c r="F6">
        <v>0.34132498394578181</v>
      </c>
      <c r="G6">
        <v>0.34897727265487388</v>
      </c>
      <c r="H6">
        <v>1.0053866768555646</v>
      </c>
      <c r="J6">
        <v>0.16530638452256219</v>
      </c>
      <c r="K6">
        <v>3.3521657600350308E-2</v>
      </c>
      <c r="L6">
        <v>0.13716343231361983</v>
      </c>
      <c r="M6">
        <v>0.57721984311063679</v>
      </c>
      <c r="N6">
        <v>0.26896047045714089</v>
      </c>
      <c r="O6">
        <v>1.1795127046473246</v>
      </c>
    </row>
    <row r="7" spans="2:15" x14ac:dyDescent="0.2">
      <c r="B7">
        <v>1.5E-11</v>
      </c>
      <c r="C7">
        <v>-4.2142490715442238E-2</v>
      </c>
      <c r="D7">
        <v>0.62850410044691563</v>
      </c>
      <c r="E7">
        <v>0.40196580407956872</v>
      </c>
      <c r="F7">
        <v>0.4184979218028172</v>
      </c>
      <c r="G7">
        <v>0.71582805935200478</v>
      </c>
      <c r="H7">
        <v>1.5252312906492769</v>
      </c>
      <c r="J7">
        <v>0.31132850224055081</v>
      </c>
      <c r="K7">
        <v>0.10547880443277952</v>
      </c>
      <c r="L7">
        <v>0.38429089621511769</v>
      </c>
      <c r="M7">
        <v>0.90325162852876417</v>
      </c>
      <c r="N7">
        <v>0.66111043302410788</v>
      </c>
      <c r="O7">
        <v>1.4037949807966048</v>
      </c>
    </row>
    <row r="8" spans="2:15" x14ac:dyDescent="0.2">
      <c r="B8">
        <v>2.0000000000000002E-11</v>
      </c>
      <c r="C8">
        <v>-2.9856393770371636E-2</v>
      </c>
      <c r="D8">
        <v>0.64640156171354479</v>
      </c>
      <c r="E8">
        <v>0.55261753264294067</v>
      </c>
      <c r="F8">
        <v>0.62170949559981958</v>
      </c>
      <c r="G8">
        <v>0.85508578246008071</v>
      </c>
      <c r="H8">
        <v>1.8688023581831372</v>
      </c>
      <c r="J8">
        <v>0.47641416103675138</v>
      </c>
      <c r="K8">
        <v>0.13949064624936469</v>
      </c>
      <c r="L8">
        <v>0.62634281847953155</v>
      </c>
      <c r="M8">
        <v>0.92080209525788759</v>
      </c>
      <c r="N8">
        <v>1.0858457205778587</v>
      </c>
      <c r="O8">
        <v>1.4639823065887763</v>
      </c>
    </row>
    <row r="9" spans="2:15" x14ac:dyDescent="0.2">
      <c r="B9">
        <v>2.5000000000000004E-11</v>
      </c>
      <c r="C9">
        <v>0.20290648038616593</v>
      </c>
      <c r="D9">
        <v>0.64194881103730705</v>
      </c>
      <c r="E9">
        <v>0.60389192476807252</v>
      </c>
      <c r="F9">
        <v>0.81270212203560599</v>
      </c>
      <c r="G9">
        <v>1.1171336029304657</v>
      </c>
      <c r="H9">
        <v>2.0527808123526086</v>
      </c>
      <c r="J9">
        <v>0.59166098356498398</v>
      </c>
      <c r="K9">
        <v>0.44464856333241792</v>
      </c>
      <c r="L9">
        <v>1.0139259857972354</v>
      </c>
      <c r="M9">
        <v>1.1198934468919659</v>
      </c>
      <c r="N9">
        <v>1.1859118938429736</v>
      </c>
      <c r="O9">
        <v>1.8586790636452988</v>
      </c>
    </row>
    <row r="10" spans="2:15" x14ac:dyDescent="0.2">
      <c r="B10">
        <v>3E-11</v>
      </c>
      <c r="C10">
        <v>0.21470501520986851</v>
      </c>
      <c r="D10">
        <v>0.81136754963688529</v>
      </c>
      <c r="E10">
        <v>0.84106997741360345</v>
      </c>
      <c r="F10">
        <v>0.91334549460130243</v>
      </c>
      <c r="G10">
        <v>1.0992374885819598</v>
      </c>
      <c r="H10">
        <v>2.3756895457106406</v>
      </c>
      <c r="J10">
        <v>0.67702566143488663</v>
      </c>
      <c r="K10">
        <v>0.63480785340073809</v>
      </c>
      <c r="L10">
        <v>1.2363606740666913</v>
      </c>
      <c r="M10">
        <v>1.4295446895715653</v>
      </c>
      <c r="N10">
        <v>1.2346232643395976</v>
      </c>
      <c r="O10">
        <v>1.9153758451049421</v>
      </c>
    </row>
    <row r="11" spans="2:15" x14ac:dyDescent="0.2">
      <c r="B11">
        <v>3.5000000000000002E-11</v>
      </c>
      <c r="C11">
        <v>0.29116191878955117</v>
      </c>
      <c r="D11">
        <v>0.84859704824140758</v>
      </c>
      <c r="E11">
        <v>1.2774458057811873</v>
      </c>
      <c r="F11">
        <v>0.86269971963465086</v>
      </c>
      <c r="G11">
        <v>1.5475801658966997</v>
      </c>
      <c r="H11">
        <v>2.1349654665594611</v>
      </c>
      <c r="J11">
        <v>0.75488978591888833</v>
      </c>
      <c r="K11">
        <v>0.64344487436760933</v>
      </c>
      <c r="L11">
        <v>1.3409310136903392</v>
      </c>
      <c r="M11">
        <v>1.7498243955612258</v>
      </c>
      <c r="N11">
        <v>1.4759711966090134</v>
      </c>
      <c r="O11">
        <v>2.1786232142617505</v>
      </c>
    </row>
    <row r="12" spans="2:15" x14ac:dyDescent="0.2">
      <c r="B12">
        <v>4.0000000000000004E-11</v>
      </c>
      <c r="C12">
        <v>0.29030469220349275</v>
      </c>
      <c r="D12">
        <v>1.0524855289546489</v>
      </c>
      <c r="E12">
        <v>1.4966813973533943</v>
      </c>
      <c r="F12">
        <v>0.93764422154989824</v>
      </c>
      <c r="G12">
        <v>1.9784520803028265</v>
      </c>
      <c r="H12">
        <v>2.2776345423206643</v>
      </c>
      <c r="J12">
        <v>0.84113804990763885</v>
      </c>
      <c r="K12">
        <v>0.83519904683310742</v>
      </c>
      <c r="L12">
        <v>1.331897804894375</v>
      </c>
      <c r="M12">
        <v>2.1538967657068815</v>
      </c>
      <c r="N12">
        <v>1.5340778305941414</v>
      </c>
      <c r="O12">
        <v>3.2020869592351628</v>
      </c>
    </row>
    <row r="13" spans="2:15" x14ac:dyDescent="0.2">
      <c r="B13">
        <v>4.5000000000000006E-11</v>
      </c>
      <c r="C13">
        <v>0.27422180167667437</v>
      </c>
      <c r="D13">
        <v>1.022718753691237</v>
      </c>
      <c r="E13">
        <v>1.7050233862481652</v>
      </c>
      <c r="F13">
        <v>1.1830287189729116</v>
      </c>
      <c r="G13">
        <v>2.1626286135904773</v>
      </c>
      <c r="H13">
        <v>3.0366432628626967</v>
      </c>
      <c r="J13">
        <v>0.88072110122902147</v>
      </c>
      <c r="K13">
        <v>1.0320803730514037</v>
      </c>
      <c r="L13">
        <v>1.4618462637197169</v>
      </c>
      <c r="M13">
        <v>2.5014203618961091</v>
      </c>
      <c r="N13">
        <v>1.8283298242946722</v>
      </c>
      <c r="O13">
        <v>4.2619602590376946</v>
      </c>
    </row>
    <row r="14" spans="2:15" x14ac:dyDescent="0.2">
      <c r="B14">
        <v>5.0000000000000008E-11</v>
      </c>
      <c r="C14">
        <v>0.27933793614833896</v>
      </c>
      <c r="D14">
        <v>1.1258561841841381</v>
      </c>
      <c r="E14">
        <v>1.8199517722173812</v>
      </c>
      <c r="F14">
        <v>1.470264318662694</v>
      </c>
      <c r="G14">
        <v>2.238516093421353</v>
      </c>
      <c r="H14">
        <v>3.5421550603964991</v>
      </c>
      <c r="J14">
        <v>1.0510314688539431</v>
      </c>
      <c r="K14">
        <v>1.1419342821523528</v>
      </c>
      <c r="L14">
        <v>1.65564854366602</v>
      </c>
      <c r="M14">
        <v>2.9210863987881166</v>
      </c>
      <c r="N14">
        <v>2.1630597887238783</v>
      </c>
      <c r="O14">
        <v>4.595755875650374</v>
      </c>
    </row>
    <row r="15" spans="2:15" x14ac:dyDescent="0.2">
      <c r="B15">
        <v>5.5000000000000004E-11</v>
      </c>
      <c r="C15">
        <v>0.29703437148205558</v>
      </c>
      <c r="D15">
        <v>1.1954178882310573</v>
      </c>
      <c r="E15">
        <v>1.918756676650454</v>
      </c>
      <c r="F15">
        <v>1.5205702876894995</v>
      </c>
      <c r="G15">
        <v>2.4687966134902357</v>
      </c>
      <c r="H15">
        <v>3.8658483807269692</v>
      </c>
      <c r="J15">
        <v>1.1460823270588307</v>
      </c>
      <c r="K15">
        <v>1.3091613506195081</v>
      </c>
      <c r="L15">
        <v>1.743953619259055</v>
      </c>
      <c r="M15">
        <v>3.1944207427876798</v>
      </c>
      <c r="N15">
        <v>2.215970675594817</v>
      </c>
      <c r="O15">
        <v>4.8636254711114564</v>
      </c>
    </row>
    <row r="16" spans="2:15" x14ac:dyDescent="0.2">
      <c r="B16">
        <v>6E-11</v>
      </c>
      <c r="C16">
        <v>0.3140271768643822</v>
      </c>
      <c r="D16">
        <v>1.3184651663674185</v>
      </c>
      <c r="E16">
        <v>1.9187710176950279</v>
      </c>
      <c r="F16">
        <v>1.6266466237434618</v>
      </c>
      <c r="G16">
        <v>2.6736436853488446</v>
      </c>
      <c r="H16">
        <v>4.1586696114411614</v>
      </c>
      <c r="J16">
        <v>1.2533634715432844</v>
      </c>
      <c r="K16">
        <v>1.4135161713441793</v>
      </c>
      <c r="L16">
        <v>1.9073026161513189</v>
      </c>
      <c r="M16">
        <v>3.4719707959164161</v>
      </c>
      <c r="N16">
        <v>2.4362681873605698</v>
      </c>
      <c r="O16">
        <v>5.2149935534582683</v>
      </c>
    </row>
    <row r="17" spans="2:15" x14ac:dyDescent="0.2">
      <c r="B17">
        <v>6.5000000000000008E-11</v>
      </c>
      <c r="C17">
        <v>0.37981202532328179</v>
      </c>
      <c r="D17">
        <v>1.5681456767485598</v>
      </c>
      <c r="E17">
        <v>2.2846175293806805</v>
      </c>
      <c r="F17">
        <v>1.6868706760754542</v>
      </c>
      <c r="G17">
        <v>2.8818462287765243</v>
      </c>
      <c r="H17">
        <v>4.5325968943557298</v>
      </c>
      <c r="J17">
        <v>1.3825452829482181</v>
      </c>
      <c r="K17">
        <v>1.4204212174948676</v>
      </c>
      <c r="L17">
        <v>1.9954079004718328</v>
      </c>
      <c r="M17">
        <v>3.5632767507217924</v>
      </c>
      <c r="N17">
        <v>2.8066346986414707</v>
      </c>
      <c r="O17">
        <v>5.2103934055383485</v>
      </c>
    </row>
    <row r="18" spans="2:15" x14ac:dyDescent="0.2">
      <c r="B18">
        <v>7.0000000000000004E-11</v>
      </c>
      <c r="C18">
        <v>0.42442959448723538</v>
      </c>
      <c r="D18">
        <v>1.6908134480791959</v>
      </c>
      <c r="E18">
        <v>2.5511147989194405</v>
      </c>
      <c r="F18">
        <v>1.7879274578450195</v>
      </c>
      <c r="G18">
        <v>3.0207744665063934</v>
      </c>
      <c r="H18">
        <v>4.7881094605934553</v>
      </c>
      <c r="J18">
        <v>1.4500173393820628</v>
      </c>
      <c r="K18">
        <v>1.3908683771793828</v>
      </c>
      <c r="L18">
        <v>2.0951674623061045</v>
      </c>
      <c r="M18">
        <v>3.8749995012483587</v>
      </c>
      <c r="N18">
        <v>2.991099798615581</v>
      </c>
      <c r="O18">
        <v>5.6589069842320008</v>
      </c>
    </row>
    <row r="19" spans="2:15" x14ac:dyDescent="0.2">
      <c r="B19">
        <v>7.5000000000000012E-11</v>
      </c>
      <c r="C19">
        <v>0.47227317683356701</v>
      </c>
      <c r="D19">
        <v>1.757561343642966</v>
      </c>
      <c r="E19">
        <v>2.7421644477954663</v>
      </c>
      <c r="F19">
        <v>2.0027324219112628</v>
      </c>
      <c r="G19">
        <v>3.2166247748269612</v>
      </c>
      <c r="H19">
        <v>5.1948423246099473</v>
      </c>
      <c r="J19">
        <v>1.5159073243127383</v>
      </c>
      <c r="K19">
        <v>1.305774128894982</v>
      </c>
      <c r="L19">
        <v>2.2098222797345874</v>
      </c>
      <c r="M19">
        <v>4.107874849104971</v>
      </c>
      <c r="N19">
        <v>3.1020973839656847</v>
      </c>
      <c r="O19">
        <v>6.0056368027256317</v>
      </c>
    </row>
    <row r="20" spans="2:15" x14ac:dyDescent="0.2">
      <c r="B20">
        <v>8.0000000000000008E-11</v>
      </c>
      <c r="C20">
        <v>0.46054757663521462</v>
      </c>
      <c r="D20">
        <v>1.8030704723849342</v>
      </c>
      <c r="E20">
        <v>2.9548125703655184</v>
      </c>
      <c r="F20">
        <v>1.9757952798759453</v>
      </c>
      <c r="G20">
        <v>3.2868663212161033</v>
      </c>
      <c r="H20">
        <v>5.5314436577025363</v>
      </c>
      <c r="J20">
        <v>1.5634739386196008</v>
      </c>
      <c r="K20">
        <v>1.2037176694646563</v>
      </c>
      <c r="L20">
        <v>2.5655577598663024</v>
      </c>
      <c r="M20">
        <v>4.4122978106948176</v>
      </c>
      <c r="N20">
        <v>3.3401789679457576</v>
      </c>
      <c r="O20">
        <v>6.5748173335001239</v>
      </c>
    </row>
    <row r="21" spans="2:15" x14ac:dyDescent="0.2">
      <c r="B21">
        <v>8.5000000000000004E-11</v>
      </c>
      <c r="C21">
        <v>0.49035334065050523</v>
      </c>
      <c r="D21">
        <v>1.8701438249382354</v>
      </c>
      <c r="E21">
        <v>2.9567103348911061</v>
      </c>
      <c r="F21">
        <v>2.0685887020821019</v>
      </c>
      <c r="G21">
        <v>3.5151695858214005</v>
      </c>
      <c r="H21">
        <v>5.8441854260787043</v>
      </c>
      <c r="J21">
        <v>1.6296046610916584</v>
      </c>
      <c r="K21">
        <v>1.3119928579898466</v>
      </c>
      <c r="L21">
        <v>2.7114516999044413</v>
      </c>
      <c r="M21">
        <v>4.6593096820246149</v>
      </c>
      <c r="N21">
        <v>3.7532943035574826</v>
      </c>
      <c r="O21">
        <v>7.3028512983003866</v>
      </c>
    </row>
    <row r="22" spans="2:15" x14ac:dyDescent="0.2">
      <c r="B22">
        <v>9.0000000000000012E-11</v>
      </c>
      <c r="C22">
        <v>0.56215908877835985</v>
      </c>
      <c r="D22">
        <v>2.0577229576207405</v>
      </c>
      <c r="E22">
        <v>3.1050055164599772</v>
      </c>
      <c r="F22">
        <v>2.1168034233129274</v>
      </c>
      <c r="G22">
        <v>3.7297570378295375</v>
      </c>
      <c r="H22">
        <v>6.3764076240265561</v>
      </c>
      <c r="J22">
        <v>1.66441377744565</v>
      </c>
      <c r="K22">
        <v>1.5755343670545527</v>
      </c>
      <c r="L22">
        <v>3.010004106904022</v>
      </c>
      <c r="M22">
        <v>4.8482641307673786</v>
      </c>
      <c r="N22">
        <v>3.9290135885276327</v>
      </c>
      <c r="O22">
        <v>7.7167790948421793</v>
      </c>
    </row>
    <row r="23" spans="2:15" x14ac:dyDescent="0.2">
      <c r="B23">
        <v>9.5000000000000008E-11</v>
      </c>
      <c r="C23">
        <v>0.73996765422437649</v>
      </c>
      <c r="D23">
        <v>2.2083227113032966</v>
      </c>
      <c r="E23">
        <v>3.3563865879364481</v>
      </c>
      <c r="F23">
        <v>2.1115404926990395</v>
      </c>
      <c r="G23">
        <v>3.9253339530472475</v>
      </c>
      <c r="H23">
        <v>7.3658499937891984</v>
      </c>
      <c r="J23">
        <v>1.7261283551984477</v>
      </c>
      <c r="K23">
        <v>1.6547014667652959</v>
      </c>
      <c r="L23">
        <v>3.1376035970120548</v>
      </c>
      <c r="M23">
        <v>5.0693306161098199</v>
      </c>
      <c r="N23">
        <v>3.9186417348324447</v>
      </c>
      <c r="O23">
        <v>8.2059952673083707</v>
      </c>
    </row>
    <row r="24" spans="2:15" x14ac:dyDescent="0.2">
      <c r="B24">
        <v>1.0000000000000002E-10</v>
      </c>
      <c r="C24">
        <v>0.81504635531764702</v>
      </c>
      <c r="D24">
        <v>2.2016149436893286</v>
      </c>
      <c r="E24">
        <v>3.7848542125314912</v>
      </c>
      <c r="F24">
        <v>2.0473170128910039</v>
      </c>
      <c r="G24">
        <v>4.2468364654303228</v>
      </c>
      <c r="H24">
        <v>7.6124688487646717</v>
      </c>
      <c r="J24">
        <v>1.8258872319589863</v>
      </c>
      <c r="K24">
        <v>1.9095588194950632</v>
      </c>
      <c r="L24">
        <v>3.175281454624165</v>
      </c>
      <c r="M24">
        <v>5.4235491354476624</v>
      </c>
      <c r="N24">
        <v>4.1198079376307595</v>
      </c>
      <c r="O24">
        <v>8.4532611460811875</v>
      </c>
    </row>
    <row r="25" spans="2:15" x14ac:dyDescent="0.2">
      <c r="B25">
        <v>1.0500000000000001E-10</v>
      </c>
      <c r="C25">
        <v>0.89984310970171566</v>
      </c>
      <c r="D25">
        <v>2.315568866741724</v>
      </c>
      <c r="E25">
        <v>3.8161715517211472</v>
      </c>
      <c r="F25">
        <v>2.0518108921493652</v>
      </c>
      <c r="G25">
        <v>4.3815487567768319</v>
      </c>
      <c r="H25">
        <v>8.245654676838214</v>
      </c>
      <c r="J25">
        <v>1.882204083468678</v>
      </c>
      <c r="K25">
        <v>1.9596057629892734</v>
      </c>
      <c r="L25">
        <v>3.3223475497619668</v>
      </c>
      <c r="M25">
        <v>5.7463163166688078</v>
      </c>
      <c r="N25">
        <v>4.4663396920065646</v>
      </c>
      <c r="O25">
        <v>8.978046304506119</v>
      </c>
    </row>
    <row r="26" spans="2:15" x14ac:dyDescent="0.2">
      <c r="B26">
        <v>1.1000000000000001E-10</v>
      </c>
      <c r="C26">
        <v>0.91501231518441528</v>
      </c>
      <c r="D26">
        <v>2.3198160862706882</v>
      </c>
      <c r="E26">
        <v>4.210258586096395</v>
      </c>
      <c r="F26">
        <v>1.9268342553461655</v>
      </c>
      <c r="G26">
        <v>4.5679861450273629</v>
      </c>
      <c r="H26">
        <v>8.4202755508898459</v>
      </c>
      <c r="J26">
        <v>2.0625747096760647</v>
      </c>
      <c r="K26">
        <v>2.0989973375188455</v>
      </c>
      <c r="L26">
        <v>3.4485722861515327</v>
      </c>
      <c r="M26">
        <v>5.8886752526388291</v>
      </c>
      <c r="N26">
        <v>4.6931007608153834</v>
      </c>
      <c r="O26">
        <v>9.892658967452121</v>
      </c>
    </row>
    <row r="27" spans="2:15" x14ac:dyDescent="0.2">
      <c r="B27">
        <v>1.1500000000000002E-10</v>
      </c>
      <c r="C27">
        <v>0.96079698900133392</v>
      </c>
      <c r="D27">
        <v>2.4660487436311023</v>
      </c>
      <c r="E27">
        <v>4.3935558003043393</v>
      </c>
      <c r="F27">
        <v>2.050597765677479</v>
      </c>
      <c r="G27">
        <v>4.9672227601252619</v>
      </c>
      <c r="H27">
        <v>8.7048690821569039</v>
      </c>
      <c r="J27">
        <v>2.2067635862284862</v>
      </c>
      <c r="K27">
        <v>2.1041270866509185</v>
      </c>
      <c r="L27">
        <v>3.6442574577616407</v>
      </c>
      <c r="M27">
        <v>6.1382058736912422</v>
      </c>
      <c r="N27">
        <v>4.9720307829006964</v>
      </c>
      <c r="O27">
        <v>10.119498648133897</v>
      </c>
    </row>
    <row r="28" spans="2:15" x14ac:dyDescent="0.2">
      <c r="B28">
        <v>1.2E-10</v>
      </c>
      <c r="C28">
        <v>0.99520446875851853</v>
      </c>
      <c r="D28">
        <v>2.5433801144908426</v>
      </c>
      <c r="E28">
        <v>4.543730197978741</v>
      </c>
      <c r="F28">
        <v>2.0636643322304424</v>
      </c>
      <c r="G28">
        <v>5.1109978305406836</v>
      </c>
      <c r="H28">
        <v>8.9161043216498221</v>
      </c>
      <c r="J28">
        <v>2.1976285978182526</v>
      </c>
      <c r="K28">
        <v>2.1489733010980796</v>
      </c>
      <c r="L28">
        <v>3.7461767641803276</v>
      </c>
      <c r="M28">
        <v>6.1302049530359</v>
      </c>
      <c r="N28">
        <v>5.0111133600745976</v>
      </c>
      <c r="O28">
        <v>10.249021354295188</v>
      </c>
    </row>
    <row r="29" spans="2:15" x14ac:dyDescent="0.2">
      <c r="B29">
        <v>1.2500000000000001E-10</v>
      </c>
      <c r="C29">
        <v>1.1286739905297252</v>
      </c>
      <c r="D29">
        <v>2.6868648334921836</v>
      </c>
      <c r="E29">
        <v>4.6636691806250719</v>
      </c>
      <c r="F29">
        <v>2.2135031522723061</v>
      </c>
      <c r="G29">
        <v>5.3326196042410459</v>
      </c>
      <c r="H29">
        <v>9.4458386973423938</v>
      </c>
      <c r="J29">
        <v>2.4113058766993474</v>
      </c>
      <c r="K29">
        <v>2.1532498161678228</v>
      </c>
      <c r="L29">
        <v>3.9047100402149635</v>
      </c>
      <c r="M29">
        <v>6.5986213079807925</v>
      </c>
      <c r="N29">
        <v>5.4243149250296794</v>
      </c>
      <c r="O29">
        <v>10.593033308050998</v>
      </c>
    </row>
    <row r="30" spans="2:15" x14ac:dyDescent="0.2">
      <c r="B30">
        <v>1.3000000000000002E-10</v>
      </c>
      <c r="C30">
        <v>1.2273810821207867</v>
      </c>
      <c r="D30">
        <v>2.6891379472040198</v>
      </c>
      <c r="E30">
        <v>4.7594089475537604</v>
      </c>
      <c r="F30">
        <v>2.2384454246276966</v>
      </c>
      <c r="G30">
        <v>5.6316204530706901</v>
      </c>
      <c r="H30">
        <v>9.9334883847141953</v>
      </c>
      <c r="J30">
        <v>2.4358114715003509</v>
      </c>
      <c r="K30">
        <v>2.1937955285448139</v>
      </c>
      <c r="L30">
        <v>4.1982218657385424</v>
      </c>
      <c r="M30">
        <v>7.1145563066900648</v>
      </c>
      <c r="N30">
        <v>5.6754692800488842</v>
      </c>
      <c r="O30">
        <v>10.734132126599343</v>
      </c>
    </row>
    <row r="31" spans="2:15" x14ac:dyDescent="0.2">
      <c r="B31">
        <v>1.3500000000000002E-10</v>
      </c>
      <c r="C31">
        <v>1.2655338864955632</v>
      </c>
      <c r="D31">
        <v>2.8107183935412388</v>
      </c>
      <c r="E31">
        <v>5.0618734583231761</v>
      </c>
      <c r="F31">
        <v>2.4434760474818309</v>
      </c>
      <c r="G31">
        <v>5.8233760071332243</v>
      </c>
      <c r="H31">
        <v>10.138527718891286</v>
      </c>
      <c r="J31">
        <v>2.5369397084202574</v>
      </c>
      <c r="K31">
        <v>2.222920335652586</v>
      </c>
      <c r="L31">
        <v>4.2403295721527687</v>
      </c>
      <c r="M31">
        <v>7.3775774788903989</v>
      </c>
      <c r="N31">
        <v>5.9670940437311613</v>
      </c>
      <c r="O31">
        <v>10.884645689865847</v>
      </c>
    </row>
    <row r="32" spans="2:15" x14ac:dyDescent="0.2">
      <c r="B32">
        <v>1.4000000000000001E-10</v>
      </c>
      <c r="C32">
        <v>1.3986364665297277</v>
      </c>
      <c r="D32">
        <v>2.9171727084443257</v>
      </c>
      <c r="E32">
        <v>5.2159784694298121</v>
      </c>
      <c r="F32">
        <v>2.4599936529318653</v>
      </c>
      <c r="G32">
        <v>5.9698576331280995</v>
      </c>
      <c r="H32">
        <v>10.616255622197578</v>
      </c>
      <c r="J32">
        <v>2.6259244993862669</v>
      </c>
      <c r="K32">
        <v>2.2060851905660352</v>
      </c>
      <c r="L32">
        <v>4.3025289669426652</v>
      </c>
      <c r="M32">
        <v>7.3795240703173457</v>
      </c>
      <c r="N32">
        <v>6.199624185258636</v>
      </c>
      <c r="O32">
        <v>11.238198899462432</v>
      </c>
    </row>
    <row r="33" spans="2:15" x14ac:dyDescent="0.2">
      <c r="B33">
        <v>1.4500000000000002E-10</v>
      </c>
      <c r="C33">
        <v>1.4083638456011482</v>
      </c>
      <c r="D33">
        <v>3.0389810856230848</v>
      </c>
      <c r="E33">
        <v>5.4345570677610677</v>
      </c>
      <c r="F33">
        <v>2.5899534130195767</v>
      </c>
      <c r="G33">
        <v>6.1795376965318312</v>
      </c>
      <c r="H33">
        <v>10.920715439817387</v>
      </c>
      <c r="J33">
        <v>2.6994539614461677</v>
      </c>
      <c r="K33">
        <v>2.2331888823671115</v>
      </c>
      <c r="L33">
        <v>4.5012197747416449</v>
      </c>
      <c r="M33">
        <v>7.675001539076626</v>
      </c>
      <c r="N33">
        <v>6.3704533789025568</v>
      </c>
      <c r="O33">
        <v>11.516397256910906</v>
      </c>
    </row>
    <row r="34" spans="2:15" x14ac:dyDescent="0.2">
      <c r="B34">
        <v>1.5000000000000002E-10</v>
      </c>
      <c r="C34">
        <v>1.4715120345607289</v>
      </c>
      <c r="D34">
        <v>3.2309609991448012</v>
      </c>
      <c r="E34">
        <v>5.4499609191515557</v>
      </c>
      <c r="F34">
        <v>2.8335764752813772</v>
      </c>
      <c r="G34">
        <v>6.2352368659364021</v>
      </c>
      <c r="H34">
        <v>11.265654709669217</v>
      </c>
      <c r="J34">
        <v>2.7342608795642924</v>
      </c>
      <c r="K34">
        <v>2.2842851922172476</v>
      </c>
      <c r="L34">
        <v>4.7814752260667559</v>
      </c>
      <c r="M34">
        <v>7.898537665552432</v>
      </c>
      <c r="N34">
        <v>6.5744130864943795</v>
      </c>
      <c r="O34">
        <v>12.139433182954638</v>
      </c>
    </row>
    <row r="35" spans="2:15" x14ac:dyDescent="0.2">
      <c r="B35">
        <v>1.5500000000000001E-10</v>
      </c>
      <c r="C35">
        <v>1.4317718737968834</v>
      </c>
      <c r="D35">
        <v>3.1870822344759815</v>
      </c>
      <c r="E35">
        <v>5.8605658697347485</v>
      </c>
      <c r="F35">
        <v>3.0075522825268015</v>
      </c>
      <c r="G35">
        <v>6.6916789027215922</v>
      </c>
      <c r="H35">
        <v>11.584846195286518</v>
      </c>
      <c r="J35">
        <v>2.8416265109040659</v>
      </c>
      <c r="K35">
        <v>2.3817908312851377</v>
      </c>
      <c r="L35">
        <v>5.0038294869564481</v>
      </c>
      <c r="M35">
        <v>8.2137212118784291</v>
      </c>
      <c r="N35">
        <v>6.6556024239289693</v>
      </c>
      <c r="O35">
        <v>12.225612693290193</v>
      </c>
    </row>
    <row r="36" spans="2:15" x14ac:dyDescent="0.2">
      <c r="B36">
        <v>1.6000000000000002E-10</v>
      </c>
      <c r="C36">
        <v>1.5264584577146931</v>
      </c>
      <c r="D36">
        <v>3.3084369747874436</v>
      </c>
      <c r="E36">
        <v>5.9118196723937002</v>
      </c>
      <c r="F36">
        <v>2.9306345237153968</v>
      </c>
      <c r="G36">
        <v>6.9236418344509572</v>
      </c>
      <c r="H36">
        <v>11.958016222143378</v>
      </c>
      <c r="J36">
        <v>2.9927429991628673</v>
      </c>
      <c r="K36">
        <v>2.5240712520254918</v>
      </c>
      <c r="L36">
        <v>5.2915558098923983</v>
      </c>
      <c r="M36">
        <v>8.4406336480823523</v>
      </c>
      <c r="N36">
        <v>6.8038559115844519</v>
      </c>
      <c r="O36">
        <v>12.659610839597816</v>
      </c>
    </row>
    <row r="37" spans="2:15" x14ac:dyDescent="0.2">
      <c r="B37">
        <v>1.6500000000000002E-10</v>
      </c>
      <c r="C37">
        <v>1.4986944091731698</v>
      </c>
      <c r="D37">
        <v>3.3736007125852479</v>
      </c>
      <c r="E37">
        <v>6.0149144282753459</v>
      </c>
      <c r="F37">
        <v>2.8932084834557164</v>
      </c>
      <c r="G37">
        <v>7.2280708054872118</v>
      </c>
      <c r="H37">
        <v>12.323567966698556</v>
      </c>
      <c r="J37">
        <v>3.0697983336739059</v>
      </c>
      <c r="K37">
        <v>2.633646285832131</v>
      </c>
      <c r="L37">
        <v>5.4904444124487828</v>
      </c>
      <c r="M37">
        <v>8.7830222800231592</v>
      </c>
      <c r="N37">
        <v>7.0712742967907012</v>
      </c>
      <c r="O37">
        <v>13.016091820845487</v>
      </c>
    </row>
    <row r="38" spans="2:15" x14ac:dyDescent="0.2">
      <c r="B38">
        <v>1.7000000000000001E-10</v>
      </c>
      <c r="C38">
        <v>1.5469770679943744</v>
      </c>
      <c r="D38">
        <v>3.4032580432653301</v>
      </c>
      <c r="E38">
        <v>6.1620244010509495</v>
      </c>
      <c r="F38">
        <v>3.1774609466631376</v>
      </c>
      <c r="G38">
        <v>7.2966705532236551</v>
      </c>
      <c r="H38">
        <v>12.564671540992634</v>
      </c>
      <c r="J38">
        <v>3.1421239338938594</v>
      </c>
      <c r="K38">
        <v>2.6489685223618613</v>
      </c>
      <c r="L38">
        <v>5.5145078634060738</v>
      </c>
      <c r="M38">
        <v>9.078488484199859</v>
      </c>
      <c r="N38">
        <v>7.1376720019218265</v>
      </c>
      <c r="O38">
        <v>13.177081967086256</v>
      </c>
    </row>
    <row r="39" spans="2:15" x14ac:dyDescent="0.2">
      <c r="B39">
        <v>1.7500000000000002E-10</v>
      </c>
      <c r="C39">
        <v>1.6785220251665469</v>
      </c>
      <c r="D39">
        <v>3.6143924326562185</v>
      </c>
      <c r="E39">
        <v>6.2426633634529365</v>
      </c>
      <c r="F39">
        <v>3.3338491459473021</v>
      </c>
      <c r="G39">
        <v>7.420568257920948</v>
      </c>
      <c r="H39">
        <v>12.924684631144189</v>
      </c>
      <c r="J39">
        <v>3.1629643015686351</v>
      </c>
      <c r="K39">
        <v>2.7562401960083234</v>
      </c>
      <c r="L39">
        <v>5.8536701688817931</v>
      </c>
      <c r="M39">
        <v>9.2676896529058332</v>
      </c>
      <c r="N39">
        <v>7.2576918203839682</v>
      </c>
      <c r="O39">
        <v>13.432550607882114</v>
      </c>
    </row>
    <row r="40" spans="2:15" x14ac:dyDescent="0.2">
      <c r="B40">
        <v>1.8000000000000002E-10</v>
      </c>
      <c r="C40">
        <v>1.8253750378795386</v>
      </c>
      <c r="D40">
        <v>3.6447335790772235</v>
      </c>
      <c r="E40">
        <v>6.3785356646470177</v>
      </c>
      <c r="F40">
        <v>3.3118351180967016</v>
      </c>
      <c r="G40">
        <v>7.7407862943278642</v>
      </c>
      <c r="H40">
        <v>13.232799034943351</v>
      </c>
      <c r="J40">
        <v>3.2319006661068146</v>
      </c>
      <c r="K40">
        <v>2.9021132641162937</v>
      </c>
      <c r="L40">
        <v>5.9127689717821426</v>
      </c>
      <c r="M40">
        <v>9.5849067835534285</v>
      </c>
      <c r="N40">
        <v>7.4509792764513509</v>
      </c>
      <c r="O40">
        <v>14.092435519260565</v>
      </c>
    </row>
    <row r="41" spans="2:15" x14ac:dyDescent="0.2">
      <c r="B41">
        <v>1.8500000000000001E-10</v>
      </c>
      <c r="C41">
        <v>1.9850003595743821</v>
      </c>
      <c r="D41">
        <v>3.6981244998923657</v>
      </c>
      <c r="E41">
        <v>6.8011064974504141</v>
      </c>
      <c r="F41">
        <v>3.291190830260911</v>
      </c>
      <c r="G41">
        <v>7.8620955233726537</v>
      </c>
      <c r="H41">
        <v>13.993897632317553</v>
      </c>
      <c r="J41">
        <v>3.3290140971323674</v>
      </c>
      <c r="K41">
        <v>2.9656803324163019</v>
      </c>
      <c r="L41">
        <v>5.9890257576350727</v>
      </c>
      <c r="M41">
        <v>9.7310726373975811</v>
      </c>
      <c r="N41">
        <v>7.7645469859920162</v>
      </c>
      <c r="O41">
        <v>14.31765380380158</v>
      </c>
    </row>
    <row r="42" spans="2:15" x14ac:dyDescent="0.2">
      <c r="B42">
        <v>1.9000000000000002E-10</v>
      </c>
      <c r="C42">
        <v>2.0738439043698476</v>
      </c>
      <c r="D42">
        <v>3.8043674106851668</v>
      </c>
      <c r="E42">
        <v>6.9798736874957292</v>
      </c>
      <c r="F42">
        <v>3.3561747089298395</v>
      </c>
      <c r="G42">
        <v>8.0326636692762854</v>
      </c>
      <c r="H42">
        <v>14.408057600916505</v>
      </c>
      <c r="J42">
        <v>3.4183263751660782</v>
      </c>
      <c r="K42">
        <v>3.0001459431104762</v>
      </c>
      <c r="L42">
        <v>6.1237313361010477</v>
      </c>
      <c r="M42">
        <v>9.7934537396985437</v>
      </c>
      <c r="N42">
        <v>7.9456400574705963</v>
      </c>
      <c r="O42">
        <v>14.713668365175792</v>
      </c>
    </row>
    <row r="43" spans="2:15" x14ac:dyDescent="0.2">
      <c r="B43">
        <v>1.9500000000000002E-10</v>
      </c>
      <c r="C43">
        <v>2.1471977565128921</v>
      </c>
      <c r="D43">
        <v>3.8209561027936241</v>
      </c>
      <c r="E43">
        <v>7.0341807923627888</v>
      </c>
      <c r="F43">
        <v>3.5730807699342457</v>
      </c>
      <c r="G43">
        <v>8.3112403538147479</v>
      </c>
      <c r="H43">
        <v>15.211861365970597</v>
      </c>
      <c r="J43">
        <v>3.5049565207030149</v>
      </c>
      <c r="K43">
        <v>3.0255228901419104</v>
      </c>
      <c r="L43">
        <v>6.1198150374117448</v>
      </c>
      <c r="M43">
        <v>10.01219048398149</v>
      </c>
      <c r="N43">
        <v>8.1053441583748604</v>
      </c>
      <c r="O43">
        <v>14.808940864297336</v>
      </c>
    </row>
    <row r="44" spans="2:15" x14ac:dyDescent="0.2">
      <c r="B44">
        <v>2.0000000000000003E-10</v>
      </c>
      <c r="C44">
        <v>2.2696511300799407</v>
      </c>
      <c r="D44">
        <v>3.8596688096480802</v>
      </c>
      <c r="E44">
        <v>7.1189917273365078</v>
      </c>
      <c r="F44">
        <v>3.6478892502313962</v>
      </c>
      <c r="G44">
        <v>8.5063881025486889</v>
      </c>
      <c r="H44">
        <v>15.550231056058868</v>
      </c>
      <c r="J44">
        <v>3.5329276472530236</v>
      </c>
      <c r="K44">
        <v>2.9661889254596727</v>
      </c>
      <c r="L44">
        <v>6.2600074070613605</v>
      </c>
      <c r="M44">
        <v>10.432768624901316</v>
      </c>
      <c r="N44">
        <v>8.2194962731101491</v>
      </c>
      <c r="O44">
        <v>15.263012204360898</v>
      </c>
    </row>
    <row r="45" spans="2:15" x14ac:dyDescent="0.2">
      <c r="B45">
        <v>2.0500000000000002E-10</v>
      </c>
      <c r="C45">
        <v>2.3063548162588114</v>
      </c>
      <c r="D45">
        <v>3.9602550024757575</v>
      </c>
      <c r="E45">
        <v>7.3614183392389219</v>
      </c>
      <c r="F45">
        <v>3.5824054648785157</v>
      </c>
      <c r="G45">
        <v>8.6133574414652312</v>
      </c>
      <c r="H45">
        <v>15.96083548904096</v>
      </c>
      <c r="J45">
        <v>3.6175607356652804</v>
      </c>
      <c r="K45">
        <v>3.043516210649889</v>
      </c>
      <c r="L45">
        <v>6.3927269940956926</v>
      </c>
      <c r="M45">
        <v>10.792835850233592</v>
      </c>
      <c r="N45">
        <v>8.200412308343159</v>
      </c>
      <c r="O45">
        <v>15.648100256347099</v>
      </c>
    </row>
    <row r="46" spans="2:15" x14ac:dyDescent="0.2">
      <c r="B46">
        <v>2.1000000000000002E-10</v>
      </c>
      <c r="C46">
        <v>2.3188341350961301</v>
      </c>
      <c r="D46">
        <v>4.2547121224216751</v>
      </c>
      <c r="E46">
        <v>7.7833661348936181</v>
      </c>
      <c r="F46">
        <v>3.771603411274111</v>
      </c>
      <c r="G46">
        <v>8.8479875800555572</v>
      </c>
      <c r="H46">
        <v>16.390376604834113</v>
      </c>
      <c r="J46">
        <v>3.7278890262817521</v>
      </c>
      <c r="K46">
        <v>3.0909231156159973</v>
      </c>
      <c r="L46">
        <v>6.5434535581129394</v>
      </c>
      <c r="M46">
        <v>10.926867567741144</v>
      </c>
      <c r="N46">
        <v>8.5324584318058285</v>
      </c>
      <c r="O46">
        <v>15.780294783558796</v>
      </c>
    </row>
    <row r="47" spans="2:15" x14ac:dyDescent="0.2">
      <c r="B47">
        <v>2.1500000000000003E-10</v>
      </c>
      <c r="C47">
        <v>2.4582963874005079</v>
      </c>
      <c r="D47">
        <v>4.2183035818708561</v>
      </c>
      <c r="E47">
        <v>8.0383035182214133</v>
      </c>
      <c r="F47">
        <v>3.9607827947594094</v>
      </c>
      <c r="G47">
        <v>8.9938634690514387</v>
      </c>
      <c r="H47">
        <v>17.065678724842346</v>
      </c>
      <c r="J47">
        <v>3.7577132466249688</v>
      </c>
      <c r="K47">
        <v>3.2132676765500987</v>
      </c>
      <c r="L47">
        <v>7.0255442273822322</v>
      </c>
      <c r="M47">
        <v>11.009577110135846</v>
      </c>
      <c r="N47">
        <v>8.8302862495057362</v>
      </c>
      <c r="O47">
        <v>16.403918608726269</v>
      </c>
    </row>
    <row r="48" spans="2:15" x14ac:dyDescent="0.2">
      <c r="B48">
        <v>2.2000000000000002E-10</v>
      </c>
      <c r="C48">
        <v>2.5119174811607397</v>
      </c>
      <c r="D48">
        <v>4.4951476636775789</v>
      </c>
      <c r="E48">
        <v>8.1773674588262217</v>
      </c>
      <c r="F48">
        <v>3.9772323424594949</v>
      </c>
      <c r="G48">
        <v>9.2414828746327871</v>
      </c>
      <c r="H48">
        <v>17.490277313416708</v>
      </c>
      <c r="J48">
        <v>3.8303086209212505</v>
      </c>
      <c r="K48">
        <v>3.3809112019630647</v>
      </c>
      <c r="L48">
        <v>7.0589797975758293</v>
      </c>
      <c r="M48">
        <v>11.226687611284273</v>
      </c>
      <c r="N48">
        <v>8.9121902995078273</v>
      </c>
      <c r="O48">
        <v>16.745882748694235</v>
      </c>
    </row>
    <row r="49" spans="2:15" x14ac:dyDescent="0.2">
      <c r="B49">
        <v>2.2500000000000002E-10</v>
      </c>
      <c r="C49">
        <v>2.6040555255694913</v>
      </c>
      <c r="D49">
        <v>4.5255907561689277</v>
      </c>
      <c r="E49">
        <v>8.2927070574654707</v>
      </c>
      <c r="F49">
        <v>4.0798353590566325</v>
      </c>
      <c r="G49">
        <v>9.5277479999916217</v>
      </c>
      <c r="H49">
        <v>17.690982135507827</v>
      </c>
      <c r="J49">
        <v>3.869602993273805</v>
      </c>
      <c r="K49">
        <v>3.6471447548922771</v>
      </c>
      <c r="L49">
        <v>7.2231362861044754</v>
      </c>
      <c r="M49">
        <v>11.581493747958451</v>
      </c>
      <c r="N49">
        <v>9.0283680894647738</v>
      </c>
      <c r="O49">
        <v>16.921898825816989</v>
      </c>
    </row>
    <row r="50" spans="2:15" x14ac:dyDescent="0.2">
      <c r="B50">
        <v>2.3000000000000003E-10</v>
      </c>
      <c r="C50">
        <v>2.678285615755073</v>
      </c>
      <c r="D50">
        <v>4.573327462471549</v>
      </c>
      <c r="E50">
        <v>8.4690233328994271</v>
      </c>
      <c r="F50">
        <v>4.2762435165532677</v>
      </c>
      <c r="G50">
        <v>9.5781957201622721</v>
      </c>
      <c r="H50">
        <v>18.084269475396571</v>
      </c>
      <c r="J50">
        <v>3.9623264717367785</v>
      </c>
      <c r="K50">
        <v>3.8263476000542331</v>
      </c>
      <c r="L50">
        <v>7.4262334270761485</v>
      </c>
      <c r="M50">
        <v>11.972046479699465</v>
      </c>
      <c r="N50">
        <v>9.1092088129934758</v>
      </c>
      <c r="O50">
        <v>16.988167884217571</v>
      </c>
    </row>
    <row r="51" spans="2:15" x14ac:dyDescent="0.2">
      <c r="B51">
        <v>2.3500000000000002E-10</v>
      </c>
      <c r="C51">
        <v>2.7525721472563314</v>
      </c>
      <c r="D51">
        <v>4.7010058868601723</v>
      </c>
      <c r="E51">
        <v>8.492477178054429</v>
      </c>
      <c r="F51">
        <v>4.5060344119165334</v>
      </c>
      <c r="G51">
        <v>9.876284110114069</v>
      </c>
      <c r="H51">
        <v>18.630036394027773</v>
      </c>
      <c r="J51">
        <v>4.0922668265301505</v>
      </c>
      <c r="K51">
        <v>3.7792850538379654</v>
      </c>
      <c r="L51">
        <v>7.7388852547694222</v>
      </c>
      <c r="M51">
        <v>12.074006640176961</v>
      </c>
      <c r="N51">
        <v>9.1579677440211711</v>
      </c>
      <c r="O51">
        <v>17.652114027714173</v>
      </c>
    </row>
    <row r="52" spans="2:15" x14ac:dyDescent="0.2">
      <c r="B52">
        <v>2.4E-10</v>
      </c>
      <c r="C52">
        <v>2.8808651173949471</v>
      </c>
      <c r="D52">
        <v>4.8822777674822628</v>
      </c>
      <c r="E52">
        <v>8.8960154835418077</v>
      </c>
      <c r="F52">
        <v>4.5004433683934666</v>
      </c>
      <c r="G52">
        <v>10.084215014911633</v>
      </c>
      <c r="H52">
        <v>19.027016631703773</v>
      </c>
      <c r="J52">
        <v>4.1722080227054708</v>
      </c>
      <c r="K52">
        <v>3.8817205028495154</v>
      </c>
      <c r="L52">
        <v>7.8302975845621523</v>
      </c>
      <c r="M52">
        <v>12.551374797128483</v>
      </c>
      <c r="N52">
        <v>9.4223758614880282</v>
      </c>
      <c r="O52">
        <v>17.906669995194502</v>
      </c>
    </row>
    <row r="53" spans="2:15" x14ac:dyDescent="0.2">
      <c r="B53">
        <v>2.4500000000000003E-10</v>
      </c>
      <c r="C53">
        <v>2.8844978984850629</v>
      </c>
      <c r="D53">
        <v>4.8891229881308513</v>
      </c>
      <c r="E53">
        <v>8.9953718430473213</v>
      </c>
      <c r="F53">
        <v>4.5686726234370623</v>
      </c>
      <c r="G53">
        <v>10.181743540152976</v>
      </c>
      <c r="H53">
        <v>19.407033640763945</v>
      </c>
      <c r="J53">
        <v>4.357994224587646</v>
      </c>
      <c r="K53">
        <v>3.8338158936216504</v>
      </c>
      <c r="M53">
        <v>12.903997212933319</v>
      </c>
      <c r="N53">
        <v>9.659088234406358</v>
      </c>
      <c r="O53">
        <v>17.908867302689433</v>
      </c>
    </row>
    <row r="54" spans="2:15" x14ac:dyDescent="0.2">
      <c r="B54">
        <v>2.5000000000000002E-10</v>
      </c>
      <c r="C54">
        <v>2.9777847728988474</v>
      </c>
      <c r="E54">
        <v>9.1261530097730894</v>
      </c>
      <c r="G54">
        <v>10.313861965689513</v>
      </c>
      <c r="H54">
        <v>19.964639168731008</v>
      </c>
      <c r="J54">
        <v>4.6264240817638163</v>
      </c>
      <c r="K54">
        <v>3.9195456614540625</v>
      </c>
      <c r="M54">
        <v>13.143256865849773</v>
      </c>
      <c r="N54">
        <v>9.7618048098738655</v>
      </c>
    </row>
    <row r="56" spans="2:15" x14ac:dyDescent="0.2">
      <c r="B56">
        <f>B54/(0.000000000001)</f>
        <v>250.00000000000003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9013-B406-7646-857D-3CB68BE92B9E}">
  <dimension ref="A2:T141"/>
  <sheetViews>
    <sheetView topLeftCell="A93" workbookViewId="0">
      <selection activeCell="Q120" sqref="Q120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2713.5374273920002</v>
      </c>
      <c r="I2" t="s">
        <v>7</v>
      </c>
      <c r="J2">
        <f>-H2*(2*(0.000536)*H2-3.31)</f>
        <v>1088.3669681806073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-1390.92266875</v>
      </c>
      <c r="E3">
        <v>16.975540000000002</v>
      </c>
      <c r="G3" t="s">
        <v>4</v>
      </c>
      <c r="H3">
        <f>(H2^(1/3))/4</f>
        <v>3.4869999999999992</v>
      </c>
      <c r="J3">
        <f>J2/10</f>
        <v>108.83669681806073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-1391.5791377999999</v>
      </c>
      <c r="E4">
        <v>6.8977599999999999</v>
      </c>
      <c r="H4">
        <f>J3</f>
        <v>108.83669681806073</v>
      </c>
    </row>
    <row r="5" spans="2:11" x14ac:dyDescent="0.2">
      <c r="B5" s="2">
        <f t="shared" si="0"/>
        <v>2720.5471360000006</v>
      </c>
      <c r="C5" s="2">
        <v>3.49</v>
      </c>
      <c r="D5" s="2">
        <v>-1390.8450389</v>
      </c>
      <c r="E5" s="2">
        <v>-2.7281300000000002</v>
      </c>
    </row>
    <row r="6" spans="2:11" x14ac:dyDescent="0.2">
      <c r="B6">
        <f t="shared" si="0"/>
        <v>2744</v>
      </c>
      <c r="C6">
        <v>3.5</v>
      </c>
      <c r="D6">
        <v>-1390.3645437999999</v>
      </c>
      <c r="E6">
        <v>-11.559125</v>
      </c>
    </row>
    <row r="7" spans="2:11" x14ac:dyDescent="0.2">
      <c r="B7">
        <f t="shared" si="0"/>
        <v>2767.5872639999993</v>
      </c>
      <c r="C7">
        <v>3.51</v>
      </c>
      <c r="D7">
        <v>-1389.4843463</v>
      </c>
      <c r="E7">
        <v>-19.433810000000001</v>
      </c>
    </row>
    <row r="8" spans="2:11" x14ac:dyDescent="0.2">
      <c r="B8">
        <f t="shared" si="0"/>
        <v>2791.3093119999999</v>
      </c>
      <c r="C8">
        <v>3.52</v>
      </c>
      <c r="D8">
        <v>-1388.6899311</v>
      </c>
      <c r="E8">
        <v>-27.927225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-1387.3990160999999</v>
      </c>
      <c r="E9">
        <v>-34.992620000000002</v>
      </c>
      <c r="G9" t="s">
        <v>2</v>
      </c>
    </row>
    <row r="10" spans="2:11" x14ac:dyDescent="0.2">
      <c r="B10">
        <f t="shared" si="0"/>
        <v>2713.5374273920002</v>
      </c>
      <c r="C10">
        <v>3.4870000000000001</v>
      </c>
      <c r="D10">
        <v>-1390.5568039499999</v>
      </c>
      <c r="E10">
        <v>0.12959500000000046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3.4870000000000001</v>
      </c>
    </row>
    <row r="18" spans="2:18" x14ac:dyDescent="0.2">
      <c r="C18">
        <v>-1391.5537912</v>
      </c>
      <c r="D18">
        <v>17.318300000000001</v>
      </c>
      <c r="E18">
        <v>-1391.3766406</v>
      </c>
      <c r="F18">
        <v>7.5983200000000002</v>
      </c>
      <c r="G18">
        <v>-1391.1155901</v>
      </c>
      <c r="H18">
        <v>-3.1652800000000001</v>
      </c>
      <c r="I18">
        <v>-1389.5487361999999</v>
      </c>
      <c r="J18">
        <v>-10.89461</v>
      </c>
      <c r="K18">
        <v>-1388.3223664</v>
      </c>
      <c r="L18">
        <v>-18.344750000000001</v>
      </c>
      <c r="M18">
        <v>-1388.0633588999999</v>
      </c>
      <c r="N18">
        <v>-26.729009999999999</v>
      </c>
      <c r="O18">
        <v>-1387.2848452000001</v>
      </c>
      <c r="P18">
        <v>-34.958179999999999</v>
      </c>
      <c r="Q18">
        <v>-1390.7614596999999</v>
      </c>
      <c r="R18">
        <v>-2.9399999999995502E-3</v>
      </c>
    </row>
    <row r="19" spans="2:18" x14ac:dyDescent="0.2">
      <c r="C19" s="1">
        <v>-1390.8937413000001</v>
      </c>
      <c r="D19" s="2">
        <v>17.41358</v>
      </c>
      <c r="E19">
        <v>-1391.0937607999999</v>
      </c>
      <c r="F19">
        <v>7.0394399999999999</v>
      </c>
      <c r="G19" s="1">
        <v>-1390.6746826999999</v>
      </c>
      <c r="H19" s="2">
        <v>-2.1692</v>
      </c>
      <c r="I19">
        <v>-1390.4989696</v>
      </c>
      <c r="J19">
        <v>-11.556760000000001</v>
      </c>
      <c r="K19">
        <v>-1389.7457735</v>
      </c>
      <c r="L19">
        <v>-19.085940000000001</v>
      </c>
      <c r="M19">
        <v>-1388.9754192</v>
      </c>
      <c r="N19">
        <v>-28.070419999999999</v>
      </c>
      <c r="O19">
        <v>-1387.3121087</v>
      </c>
      <c r="P19">
        <v>-35.027119999999996</v>
      </c>
      <c r="Q19">
        <v>-1390.8355096</v>
      </c>
      <c r="R19">
        <v>0.89826000000000095</v>
      </c>
    </row>
    <row r="20" spans="2:18" x14ac:dyDescent="0.2">
      <c r="C20" s="1">
        <v>-1390.9515962</v>
      </c>
      <c r="D20" s="2">
        <v>16.537500000000001</v>
      </c>
      <c r="E20">
        <v>-1392.0645148000001</v>
      </c>
      <c r="F20">
        <v>6.7560799999999999</v>
      </c>
      <c r="G20" s="1">
        <v>-1391.0153951</v>
      </c>
      <c r="H20" s="2">
        <v>-3.2870599999999999</v>
      </c>
      <c r="I20">
        <v>-1390.2301179999999</v>
      </c>
      <c r="J20">
        <v>-11.561489999999999</v>
      </c>
      <c r="K20">
        <v>-1389.2229190999999</v>
      </c>
      <c r="L20">
        <v>-19.781680000000001</v>
      </c>
      <c r="M20">
        <v>-1388.4044429999999</v>
      </c>
      <c r="N20">
        <v>-27.784030000000001</v>
      </c>
      <c r="O20">
        <v>-1387.4859234999999</v>
      </c>
      <c r="P20">
        <v>-34.958120000000001</v>
      </c>
      <c r="Q20">
        <v>-1390.2780983</v>
      </c>
      <c r="R20">
        <v>-0.63907000000000003</v>
      </c>
    </row>
    <row r="21" spans="2:18" x14ac:dyDescent="0.2">
      <c r="C21" s="1"/>
      <c r="D21" s="2"/>
      <c r="G21" s="1"/>
      <c r="H21" s="2"/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-1390.92266875</v>
      </c>
      <c r="D30">
        <f t="shared" si="1"/>
        <v>16.975540000000002</v>
      </c>
      <c r="E30">
        <f t="shared" si="1"/>
        <v>-1391.5791377999999</v>
      </c>
      <c r="F30">
        <f t="shared" si="1"/>
        <v>6.8977599999999999</v>
      </c>
      <c r="G30">
        <f t="shared" si="1"/>
        <v>-1390.8450389</v>
      </c>
      <c r="H30">
        <f t="shared" si="1"/>
        <v>-2.7281300000000002</v>
      </c>
      <c r="I30">
        <f t="shared" si="1"/>
        <v>-1390.3645437999999</v>
      </c>
      <c r="J30">
        <f t="shared" si="1"/>
        <v>-11.559125</v>
      </c>
      <c r="K30">
        <f t="shared" si="1"/>
        <v>-1389.4843463</v>
      </c>
      <c r="L30">
        <f t="shared" si="1"/>
        <v>-19.433810000000001</v>
      </c>
      <c r="M30">
        <f t="shared" si="1"/>
        <v>-1388.6899311</v>
      </c>
      <c r="N30">
        <f t="shared" si="1"/>
        <v>-27.927225</v>
      </c>
      <c r="O30">
        <f t="shared" si="1"/>
        <v>-1387.3990160999999</v>
      </c>
      <c r="P30">
        <f t="shared" si="1"/>
        <v>-34.992620000000002</v>
      </c>
      <c r="Q30">
        <f t="shared" ref="Q30:R30" si="2">AVERAGE(Q19:Q28)</f>
        <v>-1390.5568039499999</v>
      </c>
      <c r="R30">
        <f t="shared" si="2"/>
        <v>0.12959500000000046</v>
      </c>
    </row>
    <row r="31" spans="2:18" x14ac:dyDescent="0.2">
      <c r="B31" t="s">
        <v>1</v>
      </c>
      <c r="C31">
        <f>STDEV(C19:C28)/SQRT(COUNT(C19:C28))</f>
        <v>2.8927449999969209E-2</v>
      </c>
      <c r="E31">
        <f>STDEV(E19:E28)/SQRT(COUNT(E19:E28))</f>
        <v>0.48537700000008493</v>
      </c>
      <c r="G31">
        <f>STDEV(G19:G28)/SQRT(COUNT(G19:G28))</f>
        <v>0.17035620000001472</v>
      </c>
      <c r="I31">
        <f>STDEV(I19:I28)/SQRT(COUNT(I19:I28))</f>
        <v>0.1344258000000309</v>
      </c>
      <c r="K31">
        <f>STDEV(K19:K28)/SQRT(COUNT(K19:K28))</f>
        <v>0.26142720000007102</v>
      </c>
      <c r="M31">
        <f>STDEV(M19:M28)/SQRT(COUNT(M19:M28))</f>
        <v>0.28548810000006591</v>
      </c>
      <c r="O31">
        <f>STDEV(O19:O28)/SQRT(COUNT(O19:O28))</f>
        <v>8.6907399999972754E-2</v>
      </c>
      <c r="Q31">
        <f>STDEV(Q19:Q28)/SQRT(COUNT(Q19:Q28))</f>
        <v>0.27870565000000624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0.45763738465301501</v>
      </c>
      <c r="F37">
        <v>0.55347581273269597</v>
      </c>
      <c r="G37">
        <f>F37-$D$88</f>
        <v>0.10213084749539025</v>
      </c>
      <c r="H37">
        <f>H36+G37</f>
        <v>0.10213084749539025</v>
      </c>
      <c r="L37">
        <v>0.63236073723151798</v>
      </c>
      <c r="M37">
        <f>L37-$D$88</f>
        <v>0.18101577199421226</v>
      </c>
      <c r="N37">
        <f>N36+M37</f>
        <v>0.18101577199421226</v>
      </c>
      <c r="P37">
        <v>-1390.2333509</v>
      </c>
      <c r="Q37">
        <v>1.08267</v>
      </c>
      <c r="R37">
        <v>-1401.8572025000001</v>
      </c>
      <c r="T37">
        <v>-1378.8718080000001</v>
      </c>
    </row>
    <row r="38" spans="1:20" x14ac:dyDescent="0.2">
      <c r="B38">
        <f>$B$37*C38</f>
        <v>1.0000000000000001E-11</v>
      </c>
      <c r="C38">
        <v>2</v>
      </c>
      <c r="D38">
        <v>0.44673979201283498</v>
      </c>
      <c r="F38">
        <v>0.42318312165354999</v>
      </c>
      <c r="G38">
        <f>F38-$D$88</f>
        <v>-2.816184358375573E-2</v>
      </c>
      <c r="H38">
        <f>H37+G38</f>
        <v>7.3969003911634523E-2</v>
      </c>
      <c r="L38">
        <v>0.68857411484644004</v>
      </c>
      <c r="M38">
        <f>L38-$D$88</f>
        <v>0.23722914960913433</v>
      </c>
      <c r="N38">
        <f>N37+M38</f>
        <v>0.41824492160334659</v>
      </c>
      <c r="P38">
        <v>-1390.8192154999999</v>
      </c>
      <c r="Q38">
        <v>0.56833</v>
      </c>
      <c r="R38">
        <v>-1401.4371412</v>
      </c>
      <c r="T38">
        <v>-1378.9499719999999</v>
      </c>
    </row>
    <row r="39" spans="1:20" x14ac:dyDescent="0.2">
      <c r="B39">
        <f t="shared" ref="B39:B40" si="3">$B$37*C39</f>
        <v>1.5E-11</v>
      </c>
      <c r="C39">
        <v>3</v>
      </c>
      <c r="D39">
        <v>0.488728458719492</v>
      </c>
      <c r="F39">
        <v>0.51691657069442098</v>
      </c>
      <c r="G39">
        <f t="shared" ref="G39:G40" si="4">F39-$D$88</f>
        <v>6.5571605457115267E-2</v>
      </c>
      <c r="H39">
        <f t="shared" ref="H39:H40" si="5">H38+G39</f>
        <v>0.13954060936874979</v>
      </c>
      <c r="L39">
        <v>0.65980010304945202</v>
      </c>
      <c r="M39">
        <f t="shared" ref="M39:M40" si="6">L39-$D$88</f>
        <v>0.20845513781214631</v>
      </c>
      <c r="N39">
        <f t="shared" ref="N39:N40" si="7">N38+M39</f>
        <v>0.62670005941549289</v>
      </c>
      <c r="P39">
        <v>-1390.5817835</v>
      </c>
      <c r="Q39">
        <v>1.00966</v>
      </c>
      <c r="R39">
        <v>-1401.5612274</v>
      </c>
      <c r="T39">
        <v>-1377.7454147999999</v>
      </c>
    </row>
    <row r="40" spans="1:20" x14ac:dyDescent="0.2">
      <c r="B40">
        <f t="shared" si="3"/>
        <v>2.0000000000000002E-11</v>
      </c>
      <c r="C40">
        <v>4</v>
      </c>
      <c r="F40">
        <v>0.48081532151505002</v>
      </c>
      <c r="G40">
        <f t="shared" si="4"/>
        <v>2.9470356277744303E-2</v>
      </c>
      <c r="H40">
        <f t="shared" si="5"/>
        <v>0.16901096564649409</v>
      </c>
      <c r="L40">
        <v>0.48009256318870502</v>
      </c>
      <c r="M40">
        <f t="shared" si="6"/>
        <v>2.8747597951399306E-2</v>
      </c>
      <c r="N40">
        <f t="shared" si="7"/>
        <v>0.65544765736689214</v>
      </c>
      <c r="R40">
        <v>-1402.4035951999999</v>
      </c>
      <c r="T40">
        <v>-1378.9817851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0.46169106459660603</v>
      </c>
      <c r="F41">
        <v>0.41262796734438001</v>
      </c>
      <c r="G41">
        <f t="shared" ref="G41:G86" si="9">F41-$D$88</f>
        <v>-3.8716997892925709E-2</v>
      </c>
      <c r="H41">
        <f t="shared" ref="H41:H86" si="10">H40+G41</f>
        <v>0.13029396775356838</v>
      </c>
      <c r="L41">
        <v>0.57885324550047301</v>
      </c>
      <c r="M41">
        <f t="shared" ref="M41:M85" si="11">L41-$D$88</f>
        <v>0.1275082802631673</v>
      </c>
      <c r="N41">
        <f t="shared" ref="N41:N85" si="12">N40+M41</f>
        <v>0.78295593763005944</v>
      </c>
      <c r="P41">
        <v>-1391.4317003000001</v>
      </c>
      <c r="Q41">
        <v>-0.55435999999999996</v>
      </c>
      <c r="R41">
        <v>-1401.5787439999999</v>
      </c>
      <c r="T41">
        <v>-1378.6368887000001</v>
      </c>
    </row>
    <row r="42" spans="1:20" x14ac:dyDescent="0.2">
      <c r="B42">
        <f t="shared" si="8"/>
        <v>3E-11</v>
      </c>
      <c r="C42">
        <v>6</v>
      </c>
      <c r="D42">
        <v>0.43182966508148701</v>
      </c>
      <c r="F42">
        <v>0.49568740726351301</v>
      </c>
      <c r="G42">
        <f t="shared" si="9"/>
        <v>4.4342442026207296E-2</v>
      </c>
      <c r="H42">
        <f t="shared" si="10"/>
        <v>0.17463640977977568</v>
      </c>
      <c r="L42">
        <v>0.61494567914558096</v>
      </c>
      <c r="M42">
        <f t="shared" si="11"/>
        <v>0.16360071390827524</v>
      </c>
      <c r="N42">
        <f t="shared" si="12"/>
        <v>0.94655665153833468</v>
      </c>
      <c r="P42">
        <v>-1390.9512090000001</v>
      </c>
      <c r="Q42">
        <v>0.37702999999999898</v>
      </c>
      <c r="R42">
        <v>-1401.0610558000001</v>
      </c>
      <c r="T42">
        <v>-1378.637741</v>
      </c>
    </row>
    <row r="43" spans="1:20" x14ac:dyDescent="0.2">
      <c r="B43">
        <f t="shared" si="8"/>
        <v>3.5000000000000002E-11</v>
      </c>
      <c r="C43">
        <v>7</v>
      </c>
      <c r="D43">
        <v>0.50104351378111101</v>
      </c>
      <c r="F43">
        <v>0.51492902488658299</v>
      </c>
      <c r="G43">
        <f>F43-$D$88</f>
        <v>6.3584059649277269E-2</v>
      </c>
      <c r="H43">
        <f t="shared" si="10"/>
        <v>0.23822046942905295</v>
      </c>
      <c r="L43">
        <v>0.65159714559645798</v>
      </c>
      <c r="M43">
        <f t="shared" si="11"/>
        <v>0.20025218035915227</v>
      </c>
      <c r="N43">
        <f t="shared" si="12"/>
        <v>1.1468088318974869</v>
      </c>
      <c r="P43">
        <v>-1390.4401531999999</v>
      </c>
      <c r="Q43">
        <v>1.5570299999999999</v>
      </c>
      <c r="R43">
        <v>-1401.3725099000001</v>
      </c>
      <c r="T43">
        <v>-1378.8618815</v>
      </c>
    </row>
    <row r="44" spans="1:20" x14ac:dyDescent="0.2">
      <c r="B44">
        <f t="shared" si="8"/>
        <v>4.0000000000000004E-11</v>
      </c>
      <c r="C44">
        <v>8</v>
      </c>
      <c r="D44">
        <v>0.460926675234693</v>
      </c>
      <c r="F44">
        <v>0.50213383690996305</v>
      </c>
      <c r="G44">
        <f t="shared" si="9"/>
        <v>5.0788871672657332E-2</v>
      </c>
      <c r="H44">
        <f t="shared" si="10"/>
        <v>0.28900934110171028</v>
      </c>
      <c r="L44">
        <v>0.56543514917179205</v>
      </c>
      <c r="M44">
        <f t="shared" si="11"/>
        <v>0.11409018393448633</v>
      </c>
      <c r="N44">
        <f t="shared" si="12"/>
        <v>1.2608990158319733</v>
      </c>
      <c r="P44">
        <v>-1390.7951896</v>
      </c>
      <c r="Q44">
        <v>0.86896000000000095</v>
      </c>
      <c r="R44">
        <v>-1401.2896019</v>
      </c>
      <c r="T44">
        <v>-1379.3147581000001</v>
      </c>
    </row>
    <row r="45" spans="1:20" x14ac:dyDescent="0.2">
      <c r="B45">
        <f t="shared" si="8"/>
        <v>4.5000000000000006E-11</v>
      </c>
      <c r="C45">
        <v>9</v>
      </c>
      <c r="D45">
        <v>0.425910773558969</v>
      </c>
      <c r="F45">
        <v>0.45229223353681502</v>
      </c>
      <c r="G45">
        <f t="shared" si="9"/>
        <v>9.4726829950930735E-4</v>
      </c>
      <c r="H45">
        <f t="shared" si="10"/>
        <v>0.28995660940121959</v>
      </c>
      <c r="L45">
        <v>0.54475462378985395</v>
      </c>
      <c r="M45">
        <f t="shared" si="11"/>
        <v>9.3409658552548236E-2</v>
      </c>
      <c r="N45">
        <f t="shared" si="12"/>
        <v>1.3543086743845216</v>
      </c>
      <c r="P45">
        <v>-1391.0426656</v>
      </c>
      <c r="Q45">
        <v>0.90153000000000105</v>
      </c>
      <c r="R45">
        <v>-1400.7263693</v>
      </c>
      <c r="T45">
        <v>-1378.8949914</v>
      </c>
    </row>
    <row r="46" spans="1:20" x14ac:dyDescent="0.2">
      <c r="B46">
        <f t="shared" si="8"/>
        <v>5.0000000000000008E-11</v>
      </c>
      <c r="C46">
        <v>10</v>
      </c>
      <c r="D46">
        <v>0.456620915411452</v>
      </c>
      <c r="F46">
        <v>0.459896519384703</v>
      </c>
      <c r="G46">
        <f t="shared" si="9"/>
        <v>8.5515541473972778E-3</v>
      </c>
      <c r="H46">
        <f t="shared" si="10"/>
        <v>0.29850816354861687</v>
      </c>
      <c r="L46">
        <v>0.52848114451522998</v>
      </c>
      <c r="M46">
        <f t="shared" si="11"/>
        <v>7.7136179277924266E-2</v>
      </c>
      <c r="N46">
        <f t="shared" si="12"/>
        <v>1.431444853662446</v>
      </c>
      <c r="P46">
        <v>-1390.3082733000001</v>
      </c>
      <c r="Q46">
        <v>1.5284500000000001</v>
      </c>
      <c r="R46">
        <v>-1401.4911082000001</v>
      </c>
      <c r="T46">
        <v>-1379.6539533</v>
      </c>
    </row>
    <row r="47" spans="1:20" x14ac:dyDescent="0.2">
      <c r="B47">
        <f t="shared" si="8"/>
        <v>5.5000000000000004E-11</v>
      </c>
      <c r="C47">
        <v>11</v>
      </c>
      <c r="D47">
        <v>0.39572487910029402</v>
      </c>
      <c r="F47">
        <v>0.46182566587972401</v>
      </c>
      <c r="G47">
        <f t="shared" si="9"/>
        <v>1.0480700642418295E-2</v>
      </c>
      <c r="H47">
        <f t="shared" si="10"/>
        <v>0.30898886419103516</v>
      </c>
      <c r="L47">
        <v>0.59493798885289195</v>
      </c>
      <c r="M47">
        <f t="shared" si="11"/>
        <v>0.14359302361558623</v>
      </c>
      <c r="N47">
        <f t="shared" si="12"/>
        <v>1.5750378772780322</v>
      </c>
      <c r="P47">
        <v>-1391.2098011</v>
      </c>
      <c r="Q47">
        <v>0.20619000000000001</v>
      </c>
      <c r="R47">
        <v>-1401.4831382</v>
      </c>
      <c r="T47">
        <v>-1379.2976288</v>
      </c>
    </row>
    <row r="48" spans="1:20" x14ac:dyDescent="0.2">
      <c r="B48">
        <f t="shared" si="8"/>
        <v>6E-11</v>
      </c>
      <c r="C48">
        <v>12</v>
      </c>
      <c r="D48">
        <v>0.411175086113792</v>
      </c>
      <c r="F48">
        <v>0.44057024186587901</v>
      </c>
      <c r="G48">
        <f t="shared" si="9"/>
        <v>-1.0774723371426709E-2</v>
      </c>
      <c r="H48">
        <f t="shared" si="10"/>
        <v>0.29821414081960845</v>
      </c>
      <c r="L48">
        <v>0.52010752821674999</v>
      </c>
      <c r="M48">
        <f t="shared" si="11"/>
        <v>6.8762562979444275E-2</v>
      </c>
      <c r="N48">
        <f t="shared" si="12"/>
        <v>1.6438004402574764</v>
      </c>
      <c r="P48">
        <v>-1391.2288957999999</v>
      </c>
      <c r="Q48">
        <v>-7.28899999999994E-2</v>
      </c>
      <c r="R48">
        <v>-1399.9732465</v>
      </c>
      <c r="T48">
        <v>-1378.4705017000001</v>
      </c>
    </row>
    <row r="49" spans="2:20" x14ac:dyDescent="0.2">
      <c r="B49">
        <f t="shared" si="8"/>
        <v>6.5000000000000008E-11</v>
      </c>
      <c r="C49">
        <v>13</v>
      </c>
      <c r="D49">
        <v>0.42401906542463902</v>
      </c>
      <c r="F49">
        <v>0.45493708010570899</v>
      </c>
      <c r="G49">
        <f t="shared" si="9"/>
        <v>3.5921148684032733E-3</v>
      </c>
      <c r="H49">
        <f t="shared" si="10"/>
        <v>0.30180625568801173</v>
      </c>
      <c r="L49">
        <v>0.48633534229967501</v>
      </c>
      <c r="M49">
        <f t="shared" si="11"/>
        <v>3.4990377062369293E-2</v>
      </c>
      <c r="N49">
        <f t="shared" si="12"/>
        <v>1.6787908173198458</v>
      </c>
      <c r="P49">
        <v>-1390.8102073</v>
      </c>
      <c r="Q49">
        <v>-0.12816</v>
      </c>
      <c r="R49">
        <v>-1401.2064353000001</v>
      </c>
      <c r="T49">
        <v>-1378.7772376</v>
      </c>
    </row>
    <row r="50" spans="2:20" x14ac:dyDescent="0.2">
      <c r="B50">
        <f t="shared" si="8"/>
        <v>7.0000000000000004E-11</v>
      </c>
      <c r="C50">
        <v>14</v>
      </c>
      <c r="D50">
        <v>0.43880376625726802</v>
      </c>
      <c r="F50">
        <v>0.440200578180519</v>
      </c>
      <c r="G50">
        <f t="shared" si="9"/>
        <v>-1.114438705678672E-2</v>
      </c>
      <c r="H50">
        <f t="shared" si="10"/>
        <v>0.29066186863122501</v>
      </c>
      <c r="L50">
        <v>0.535605041914198</v>
      </c>
      <c r="M50">
        <f t="shared" si="11"/>
        <v>8.4260076676892282E-2</v>
      </c>
      <c r="N50">
        <f t="shared" si="12"/>
        <v>1.7630508939967382</v>
      </c>
      <c r="P50">
        <v>-1390.4633389000001</v>
      </c>
      <c r="Q50">
        <v>1.4699899999999999</v>
      </c>
      <c r="R50">
        <v>-1401.4238966999999</v>
      </c>
      <c r="T50">
        <v>-1378.8961208999999</v>
      </c>
    </row>
    <row r="51" spans="2:20" x14ac:dyDescent="0.2">
      <c r="B51">
        <f t="shared" si="8"/>
        <v>7.5000000000000012E-11</v>
      </c>
      <c r="C51">
        <v>15</v>
      </c>
      <c r="D51">
        <v>0.46351947191209097</v>
      </c>
      <c r="F51">
        <v>0.40412370198261899</v>
      </c>
      <c r="G51">
        <f t="shared" si="9"/>
        <v>-4.7221263254686729E-2</v>
      </c>
      <c r="H51">
        <f t="shared" si="10"/>
        <v>0.24344060537653828</v>
      </c>
      <c r="L51">
        <v>0.52377900140039801</v>
      </c>
      <c r="M51">
        <f t="shared" si="11"/>
        <v>7.2434036163092297E-2</v>
      </c>
      <c r="N51">
        <f t="shared" si="12"/>
        <v>1.8354849301598306</v>
      </c>
      <c r="P51">
        <v>-1390.5722421999999</v>
      </c>
      <c r="Q51">
        <v>1.58352</v>
      </c>
      <c r="R51">
        <v>-1402.1185392</v>
      </c>
      <c r="T51">
        <v>-1379.3431584</v>
      </c>
    </row>
    <row r="52" spans="2:20" x14ac:dyDescent="0.2">
      <c r="B52">
        <f t="shared" si="8"/>
        <v>8.0000000000000008E-11</v>
      </c>
      <c r="C52">
        <v>16</v>
      </c>
      <c r="D52">
        <v>0.44995365565144302</v>
      </c>
      <c r="F52">
        <v>0.59004777625466098</v>
      </c>
      <c r="G52">
        <f t="shared" si="9"/>
        <v>0.13870281101735527</v>
      </c>
      <c r="H52">
        <f t="shared" si="10"/>
        <v>0.38214341639389354</v>
      </c>
      <c r="L52">
        <v>0.68516278132750197</v>
      </c>
      <c r="M52">
        <f t="shared" si="11"/>
        <v>0.23381781609019625</v>
      </c>
      <c r="N52">
        <f t="shared" si="12"/>
        <v>2.0693027462500266</v>
      </c>
      <c r="P52">
        <v>-1390.7158376</v>
      </c>
      <c r="Q52">
        <v>7.3050000000000101E-2</v>
      </c>
      <c r="R52">
        <v>-1401.6965267</v>
      </c>
      <c r="T52">
        <v>-1378.2744338</v>
      </c>
    </row>
    <row r="53" spans="2:20" x14ac:dyDescent="0.2">
      <c r="B53">
        <f t="shared" si="8"/>
        <v>8.5000000000000004E-11</v>
      </c>
      <c r="C53">
        <v>17</v>
      </c>
      <c r="D53">
        <v>0.44563499633175702</v>
      </c>
      <c r="F53">
        <v>0.72770354545425397</v>
      </c>
      <c r="G53">
        <f t="shared" si="9"/>
        <v>0.27635858021694826</v>
      </c>
      <c r="H53">
        <f t="shared" si="10"/>
        <v>0.65850199661084186</v>
      </c>
      <c r="L53">
        <v>0.57878561462446299</v>
      </c>
      <c r="M53">
        <f t="shared" si="11"/>
        <v>0.12744064938715727</v>
      </c>
      <c r="N53">
        <f t="shared" si="12"/>
        <v>2.196743395637184</v>
      </c>
      <c r="P53">
        <v>-1390.3378488000001</v>
      </c>
      <c r="Q53">
        <v>1.09212</v>
      </c>
      <c r="R53">
        <v>-1401.2224921</v>
      </c>
    </row>
    <row r="54" spans="2:20" x14ac:dyDescent="0.2">
      <c r="B54">
        <f t="shared" si="8"/>
        <v>9.0000000000000012E-11</v>
      </c>
      <c r="C54">
        <v>18</v>
      </c>
      <c r="D54">
        <v>0.35650767767927</v>
      </c>
      <c r="F54">
        <v>0.487612006481632</v>
      </c>
      <c r="G54">
        <f t="shared" si="9"/>
        <v>3.6267041244326281E-2</v>
      </c>
      <c r="H54">
        <f t="shared" si="10"/>
        <v>0.69476903785516808</v>
      </c>
      <c r="L54">
        <v>0.555599002213371</v>
      </c>
      <c r="M54">
        <f t="shared" si="11"/>
        <v>0.10425403697606528</v>
      </c>
      <c r="N54">
        <f t="shared" si="12"/>
        <v>2.3009974326132494</v>
      </c>
      <c r="P54">
        <v>-1389.7093127999999</v>
      </c>
      <c r="Q54">
        <v>2.2654399999999999</v>
      </c>
      <c r="R54">
        <v>-1400.8458290000001</v>
      </c>
      <c r="T54">
        <v>-1379.2363806999999</v>
      </c>
    </row>
    <row r="55" spans="2:20" x14ac:dyDescent="0.2">
      <c r="B55">
        <f t="shared" si="8"/>
        <v>9.5000000000000008E-11</v>
      </c>
      <c r="C55">
        <v>19</v>
      </c>
      <c r="D55">
        <v>0.40689871913872799</v>
      </c>
      <c r="F55">
        <v>0.58337833070680001</v>
      </c>
      <c r="G55">
        <f t="shared" si="9"/>
        <v>0.13203336546949429</v>
      </c>
      <c r="H55">
        <f t="shared" si="10"/>
        <v>0.82680240332466237</v>
      </c>
      <c r="L55">
        <v>0.54419927039268501</v>
      </c>
      <c r="M55">
        <f t="shared" si="11"/>
        <v>9.2854305155379291E-2</v>
      </c>
      <c r="N55">
        <f t="shared" si="12"/>
        <v>2.3938517377686286</v>
      </c>
      <c r="P55">
        <v>-1391.4790111</v>
      </c>
      <c r="Q55">
        <v>-0.94767000000000101</v>
      </c>
      <c r="R55">
        <v>-1400.9783373</v>
      </c>
      <c r="T55">
        <v>-1378.6096110000001</v>
      </c>
    </row>
    <row r="56" spans="2:20" x14ac:dyDescent="0.2">
      <c r="B56">
        <f t="shared" si="8"/>
        <v>1.0000000000000002E-10</v>
      </c>
      <c r="C56">
        <v>20</v>
      </c>
      <c r="D56">
        <v>0.46649595166400498</v>
      </c>
      <c r="F56">
        <v>0.459297330518321</v>
      </c>
      <c r="G56">
        <f t="shared" si="9"/>
        <v>7.9523652810152834E-3</v>
      </c>
      <c r="H56">
        <f t="shared" si="10"/>
        <v>0.83475476860567766</v>
      </c>
      <c r="L56">
        <v>0.54910483823570799</v>
      </c>
      <c r="M56">
        <f t="shared" si="11"/>
        <v>9.7759872998402275E-2</v>
      </c>
      <c r="N56">
        <f t="shared" si="12"/>
        <v>2.491611610767031</v>
      </c>
      <c r="P56">
        <v>-1391.1210954000001</v>
      </c>
      <c r="Q56">
        <v>0.45201999999999998</v>
      </c>
      <c r="R56">
        <v>-1401.3866720000001</v>
      </c>
      <c r="T56">
        <v>-1378.8338493000001</v>
      </c>
    </row>
    <row r="57" spans="2:20" x14ac:dyDescent="0.2">
      <c r="B57">
        <f t="shared" si="8"/>
        <v>1.0500000000000001E-10</v>
      </c>
      <c r="C57">
        <v>21</v>
      </c>
      <c r="D57">
        <v>0.47977422945288301</v>
      </c>
      <c r="F57">
        <v>0.49571042314930203</v>
      </c>
      <c r="G57">
        <f t="shared" si="9"/>
        <v>4.4365457911996309E-2</v>
      </c>
      <c r="H57">
        <f t="shared" si="10"/>
        <v>0.87912022651767396</v>
      </c>
      <c r="L57">
        <v>0.54395216719117601</v>
      </c>
      <c r="M57">
        <f t="shared" si="11"/>
        <v>9.2607201953870288E-2</v>
      </c>
      <c r="N57">
        <f t="shared" si="12"/>
        <v>2.5842188127209011</v>
      </c>
      <c r="P57">
        <v>-1390.4567836000001</v>
      </c>
      <c r="Q57">
        <v>1.8400300000000001</v>
      </c>
      <c r="R57">
        <v>-1401.4295416</v>
      </c>
      <c r="T57">
        <v>-1378.9673958000001</v>
      </c>
    </row>
    <row r="58" spans="2:20" x14ac:dyDescent="0.2">
      <c r="B58">
        <f t="shared" si="8"/>
        <v>1.1000000000000001E-10</v>
      </c>
      <c r="C58">
        <v>22</v>
      </c>
      <c r="D58">
        <v>0.46906782337358</v>
      </c>
      <c r="F58">
        <v>0.43528270954513598</v>
      </c>
      <c r="G58">
        <f t="shared" si="9"/>
        <v>-1.6062255692169736E-2</v>
      </c>
      <c r="H58">
        <f t="shared" si="10"/>
        <v>0.86305797082550417</v>
      </c>
      <c r="L58">
        <v>0.51942902459870099</v>
      </c>
      <c r="M58">
        <f t="shared" si="11"/>
        <v>6.8084059361395277E-2</v>
      </c>
      <c r="N58">
        <f t="shared" si="12"/>
        <v>2.6523028720822963</v>
      </c>
      <c r="P58">
        <v>-1391.0341621</v>
      </c>
      <c r="Q58">
        <v>0.41624</v>
      </c>
      <c r="R58">
        <v>-1401.884978</v>
      </c>
      <c r="T58">
        <v>-1378.4512778999999</v>
      </c>
    </row>
    <row r="59" spans="2:20" x14ac:dyDescent="0.2">
      <c r="B59">
        <f t="shared" si="8"/>
        <v>1.1500000000000002E-10</v>
      </c>
      <c r="C59">
        <v>23</v>
      </c>
      <c r="D59">
        <v>0.40367186489102502</v>
      </c>
      <c r="F59">
        <v>0.46941435593683301</v>
      </c>
      <c r="G59">
        <f t="shared" si="9"/>
        <v>1.8069390699527288E-2</v>
      </c>
      <c r="H59">
        <f t="shared" si="10"/>
        <v>0.88112736152503146</v>
      </c>
      <c r="L59">
        <v>0.53604810867081998</v>
      </c>
      <c r="M59">
        <f t="shared" si="11"/>
        <v>8.4703143433514261E-2</v>
      </c>
      <c r="N59">
        <f t="shared" si="12"/>
        <v>2.7370060155158105</v>
      </c>
      <c r="P59">
        <v>-1390.9077281</v>
      </c>
      <c r="Q59">
        <v>0.22811000000000001</v>
      </c>
      <c r="R59">
        <v>-1401.2492079000001</v>
      </c>
      <c r="T59">
        <v>-1379.1678254000001</v>
      </c>
    </row>
    <row r="60" spans="2:20" x14ac:dyDescent="0.2">
      <c r="B60">
        <f t="shared" si="8"/>
        <v>1.2E-10</v>
      </c>
      <c r="C60">
        <v>24</v>
      </c>
      <c r="D60">
        <v>0.52892932411757698</v>
      </c>
      <c r="F60">
        <v>0.37856900977573099</v>
      </c>
      <c r="G60">
        <f t="shared" si="9"/>
        <v>-7.2775955461574726E-2</v>
      </c>
      <c r="H60">
        <f t="shared" si="10"/>
        <v>0.80835140606345668</v>
      </c>
      <c r="L60">
        <v>0.61918449931008201</v>
      </c>
      <c r="M60">
        <f t="shared" si="11"/>
        <v>0.1678395340727763</v>
      </c>
      <c r="N60">
        <f t="shared" si="12"/>
        <v>2.904845549588587</v>
      </c>
      <c r="P60">
        <v>-1391.2938015</v>
      </c>
      <c r="Q60">
        <v>-1.3169999999999999E-2</v>
      </c>
      <c r="R60">
        <v>-1401.8231436999999</v>
      </c>
      <c r="T60">
        <v>-1379.1016899000001</v>
      </c>
    </row>
    <row r="61" spans="2:20" x14ac:dyDescent="0.2">
      <c r="B61">
        <f t="shared" si="8"/>
        <v>1.2500000000000001E-10</v>
      </c>
      <c r="C61">
        <v>25</v>
      </c>
      <c r="D61">
        <v>0.55414128210407299</v>
      </c>
      <c r="F61">
        <v>0.49734417364089001</v>
      </c>
      <c r="G61">
        <f t="shared" si="9"/>
        <v>4.5999208403584291E-2</v>
      </c>
      <c r="H61">
        <f t="shared" si="10"/>
        <v>0.85435061446704097</v>
      </c>
      <c r="L61">
        <v>0.57563095012934096</v>
      </c>
      <c r="M61">
        <f t="shared" si="11"/>
        <v>0.12428598489203524</v>
      </c>
      <c r="N61">
        <f t="shared" si="12"/>
        <v>3.029131534480622</v>
      </c>
      <c r="P61">
        <v>-1390.7261175000001</v>
      </c>
      <c r="Q61">
        <v>-0.57877999999999996</v>
      </c>
      <c r="R61">
        <v>-1401.9199483</v>
      </c>
      <c r="T61">
        <v>-1378.0208393</v>
      </c>
    </row>
    <row r="62" spans="2:20" x14ac:dyDescent="0.2">
      <c r="B62">
        <f t="shared" si="8"/>
        <v>1.3000000000000002E-10</v>
      </c>
      <c r="C62">
        <v>26</v>
      </c>
      <c r="D62">
        <v>0.47365994090656299</v>
      </c>
      <c r="F62">
        <v>0.56302002414544405</v>
      </c>
      <c r="G62">
        <f t="shared" si="9"/>
        <v>0.11167505890813834</v>
      </c>
      <c r="H62">
        <f t="shared" si="10"/>
        <v>0.96602567337517931</v>
      </c>
      <c r="L62">
        <v>0.51627749195853101</v>
      </c>
      <c r="M62">
        <f t="shared" si="11"/>
        <v>6.4932526721225292E-2</v>
      </c>
      <c r="N62">
        <f t="shared" si="12"/>
        <v>3.0940640612018475</v>
      </c>
      <c r="P62">
        <v>-1390.8431436000001</v>
      </c>
      <c r="Q62">
        <v>0.87738000000000005</v>
      </c>
      <c r="R62">
        <v>-1400.2204925000001</v>
      </c>
      <c r="T62">
        <v>-1378.7419976000001</v>
      </c>
    </row>
    <row r="63" spans="2:20" x14ac:dyDescent="0.2">
      <c r="B63">
        <f t="shared" si="8"/>
        <v>1.3500000000000002E-10</v>
      </c>
      <c r="C63">
        <v>27</v>
      </c>
      <c r="D63">
        <v>0.49304854806572701</v>
      </c>
      <c r="F63">
        <v>0.50120209610884703</v>
      </c>
      <c r="G63">
        <f t="shared" si="9"/>
        <v>4.9857130871541311E-2</v>
      </c>
      <c r="H63">
        <f t="shared" si="10"/>
        <v>1.0158828042467207</v>
      </c>
      <c r="L63">
        <v>0.68863162855267401</v>
      </c>
      <c r="M63">
        <f t="shared" si="11"/>
        <v>0.2372866633153683</v>
      </c>
      <c r="N63">
        <f t="shared" si="12"/>
        <v>3.3313507245172156</v>
      </c>
      <c r="P63">
        <v>-1390.9267367</v>
      </c>
      <c r="Q63">
        <v>0.57289999999999996</v>
      </c>
      <c r="R63">
        <v>-1401.3347369999999</v>
      </c>
      <c r="T63">
        <v>-1378.7169431</v>
      </c>
    </row>
    <row r="64" spans="2:20" x14ac:dyDescent="0.2">
      <c r="B64">
        <f t="shared" si="8"/>
        <v>1.4000000000000001E-10</v>
      </c>
      <c r="C64">
        <v>28</v>
      </c>
      <c r="D64">
        <v>0.539511996265015</v>
      </c>
      <c r="F64">
        <v>0.56109151186782502</v>
      </c>
      <c r="G64">
        <f t="shared" si="9"/>
        <v>0.1097465466305193</v>
      </c>
      <c r="H64">
        <f t="shared" si="10"/>
        <v>1.1256293508772401</v>
      </c>
      <c r="L64">
        <v>0.54410194739383799</v>
      </c>
      <c r="M64">
        <f t="shared" si="11"/>
        <v>9.2756982156532275E-2</v>
      </c>
      <c r="N64">
        <f t="shared" si="12"/>
        <v>3.4241077066737478</v>
      </c>
      <c r="P64">
        <v>-1391.1280790000001</v>
      </c>
      <c r="Q64">
        <v>-5.74100000000001E-2</v>
      </c>
      <c r="R64">
        <v>-1400.8408162000001</v>
      </c>
      <c r="T64">
        <v>-1379.4152059</v>
      </c>
    </row>
    <row r="65" spans="2:20" x14ac:dyDescent="0.2">
      <c r="B65">
        <f t="shared" si="8"/>
        <v>1.4500000000000002E-10</v>
      </c>
      <c r="C65">
        <v>29</v>
      </c>
      <c r="D65">
        <v>0.46531318352096102</v>
      </c>
      <c r="F65">
        <v>0.37172074864362997</v>
      </c>
      <c r="G65">
        <f t="shared" si="9"/>
        <v>-7.9624216593675745E-2</v>
      </c>
      <c r="H65">
        <f t="shared" si="10"/>
        <v>1.0460051342835643</v>
      </c>
      <c r="L65">
        <v>0.54406829610863205</v>
      </c>
      <c r="M65">
        <f t="shared" si="11"/>
        <v>9.2723330871326337E-2</v>
      </c>
      <c r="N65">
        <f t="shared" si="12"/>
        <v>3.516831037545074</v>
      </c>
      <c r="P65">
        <v>-1390.3482412999999</v>
      </c>
      <c r="Q65">
        <v>1.7574000000000001</v>
      </c>
      <c r="R65">
        <v>-1400.5930258999999</v>
      </c>
      <c r="T65">
        <v>-1378.7305527999999</v>
      </c>
    </row>
    <row r="66" spans="2:20" x14ac:dyDescent="0.2">
      <c r="B66">
        <f t="shared" si="8"/>
        <v>1.5000000000000002E-10</v>
      </c>
      <c r="C66">
        <v>30</v>
      </c>
      <c r="D66">
        <v>0.51100724006529297</v>
      </c>
      <c r="F66">
        <v>0.49011530343709703</v>
      </c>
      <c r="G66">
        <f t="shared" si="9"/>
        <v>3.877033819979131E-2</v>
      </c>
      <c r="H66">
        <f t="shared" si="10"/>
        <v>1.0847754724833556</v>
      </c>
      <c r="L66">
        <v>0.54760165734289301</v>
      </c>
      <c r="M66">
        <f t="shared" si="11"/>
        <v>9.6256692105587294E-2</v>
      </c>
      <c r="N66">
        <f t="shared" si="12"/>
        <v>3.6130877296506614</v>
      </c>
      <c r="P66">
        <v>-1391.0251605999999</v>
      </c>
      <c r="Q66">
        <v>0.26717999999999997</v>
      </c>
      <c r="R66">
        <v>-1401.7050773999999</v>
      </c>
      <c r="T66">
        <v>-1378.9788653000001</v>
      </c>
    </row>
    <row r="67" spans="2:20" x14ac:dyDescent="0.2">
      <c r="B67">
        <f t="shared" si="8"/>
        <v>1.5500000000000001E-10</v>
      </c>
      <c r="C67">
        <v>31</v>
      </c>
      <c r="D67">
        <v>0.41754484526282498</v>
      </c>
      <c r="F67">
        <v>0.587775838990935</v>
      </c>
      <c r="G67">
        <f t="shared" si="9"/>
        <v>0.13643087375362928</v>
      </c>
      <c r="H67">
        <f t="shared" si="10"/>
        <v>1.2212063462369849</v>
      </c>
      <c r="L67">
        <v>0.69298953281644404</v>
      </c>
      <c r="M67">
        <f t="shared" si="11"/>
        <v>0.24164456757913833</v>
      </c>
      <c r="N67">
        <f t="shared" si="12"/>
        <v>3.8547322972297997</v>
      </c>
      <c r="P67">
        <v>-1391.0176838</v>
      </c>
      <c r="Q67">
        <v>1.14958</v>
      </c>
      <c r="R67">
        <v>-1401.8613024000001</v>
      </c>
      <c r="T67">
        <v>-1379.3035361</v>
      </c>
    </row>
    <row r="68" spans="2:20" x14ac:dyDescent="0.2">
      <c r="B68">
        <f t="shared" si="8"/>
        <v>1.6000000000000002E-10</v>
      </c>
      <c r="C68">
        <v>32</v>
      </c>
      <c r="D68">
        <v>0.44460203376526303</v>
      </c>
      <c r="F68">
        <v>0.43244723576113397</v>
      </c>
      <c r="G68">
        <f t="shared" si="9"/>
        <v>-1.8897729476171743E-2</v>
      </c>
      <c r="H68">
        <f t="shared" si="10"/>
        <v>1.202308616760813</v>
      </c>
      <c r="L68">
        <v>0.52971241905224598</v>
      </c>
      <c r="M68">
        <f t="shared" si="11"/>
        <v>7.8367453814940258E-2</v>
      </c>
      <c r="N68">
        <f t="shared" si="12"/>
        <v>3.9330997510447401</v>
      </c>
      <c r="P68">
        <v>-1391.0062098999999</v>
      </c>
      <c r="Q68">
        <v>0.27162999999999998</v>
      </c>
      <c r="R68">
        <v>-1401.0350685999999</v>
      </c>
      <c r="T68">
        <v>-1378.1776594999999</v>
      </c>
    </row>
    <row r="69" spans="2:20" x14ac:dyDescent="0.2">
      <c r="B69">
        <f t="shared" si="8"/>
        <v>1.6500000000000002E-10</v>
      </c>
      <c r="C69">
        <v>33</v>
      </c>
      <c r="D69">
        <v>0.45432548953201302</v>
      </c>
      <c r="F69">
        <v>0.377741077277926</v>
      </c>
      <c r="G69">
        <f t="shared" si="9"/>
        <v>-7.3603887959379721E-2</v>
      </c>
      <c r="H69">
        <f t="shared" si="10"/>
        <v>1.1287047288014334</v>
      </c>
      <c r="L69">
        <v>0.54057849477482001</v>
      </c>
      <c r="M69">
        <f t="shared" si="11"/>
        <v>8.9233529537514289E-2</v>
      </c>
      <c r="N69">
        <f t="shared" si="12"/>
        <v>4.022333280582254</v>
      </c>
      <c r="P69">
        <v>-1390.7220692999999</v>
      </c>
      <c r="Q69">
        <v>1.28711</v>
      </c>
      <c r="R69">
        <v>-1401.2923619000001</v>
      </c>
      <c r="T69">
        <v>-1379.4045834999999</v>
      </c>
    </row>
    <row r="70" spans="2:20" x14ac:dyDescent="0.2">
      <c r="B70">
        <f t="shared" si="8"/>
        <v>1.7000000000000001E-10</v>
      </c>
      <c r="C70">
        <v>34</v>
      </c>
      <c r="D70">
        <v>0.35422802323187902</v>
      </c>
      <c r="F70">
        <v>0.484013994829461</v>
      </c>
      <c r="G70">
        <f t="shared" si="9"/>
        <v>3.2669029592155285E-2</v>
      </c>
      <c r="H70">
        <f t="shared" si="10"/>
        <v>1.1613737583935886</v>
      </c>
      <c r="L70">
        <v>0.52179375086701996</v>
      </c>
      <c r="M70">
        <f t="shared" si="11"/>
        <v>7.0448785629714239E-2</v>
      </c>
      <c r="N70">
        <f t="shared" si="12"/>
        <v>4.0927820662119681</v>
      </c>
      <c r="P70">
        <v>-1390.5505596</v>
      </c>
      <c r="Q70">
        <v>1.0877600000000001</v>
      </c>
      <c r="R70">
        <v>-1401.2327786999999</v>
      </c>
      <c r="T70">
        <v>-1378.8622685</v>
      </c>
    </row>
    <row r="71" spans="2:20" x14ac:dyDescent="0.2">
      <c r="B71">
        <f t="shared" si="8"/>
        <v>1.7500000000000002E-10</v>
      </c>
      <c r="C71">
        <v>35</v>
      </c>
      <c r="D71">
        <v>0.48454484519997998</v>
      </c>
      <c r="F71">
        <v>0.52575614893354405</v>
      </c>
      <c r="G71">
        <f t="shared" si="9"/>
        <v>7.4411183696238337E-2</v>
      </c>
      <c r="H71">
        <f t="shared" si="10"/>
        <v>1.2357849420898268</v>
      </c>
      <c r="L71">
        <v>0.52262845979593298</v>
      </c>
      <c r="M71">
        <f t="shared" si="11"/>
        <v>7.1283494558627258E-2</v>
      </c>
      <c r="N71">
        <f t="shared" si="12"/>
        <v>4.1640655607705952</v>
      </c>
      <c r="P71">
        <v>-1390.5891790999999</v>
      </c>
      <c r="Q71">
        <v>0.54054000000000002</v>
      </c>
      <c r="R71">
        <v>-1401.1256039</v>
      </c>
      <c r="T71">
        <v>-1379.5795694999999</v>
      </c>
    </row>
    <row r="72" spans="2:20" x14ac:dyDescent="0.2">
      <c r="B72">
        <f t="shared" si="8"/>
        <v>1.8000000000000002E-10</v>
      </c>
      <c r="C72">
        <v>36</v>
      </c>
      <c r="D72">
        <v>0.48894737454533099</v>
      </c>
      <c r="F72">
        <v>0.511611290898496</v>
      </c>
      <c r="G72">
        <f t="shared" si="9"/>
        <v>6.0266325661190279E-2</v>
      </c>
      <c r="H72">
        <f t="shared" si="10"/>
        <v>1.2960512677510172</v>
      </c>
      <c r="L72">
        <v>0.52241397366762599</v>
      </c>
      <c r="M72">
        <f t="shared" si="11"/>
        <v>7.1069008430320268E-2</v>
      </c>
      <c r="N72">
        <f t="shared" si="12"/>
        <v>4.2351345692009152</v>
      </c>
      <c r="P72">
        <v>-1390.0131031999999</v>
      </c>
      <c r="Q72">
        <v>0.88098999999999805</v>
      </c>
      <c r="R72">
        <v>-1401.6896256</v>
      </c>
      <c r="T72">
        <v>-1378.7945032</v>
      </c>
    </row>
    <row r="73" spans="2:20" x14ac:dyDescent="0.2">
      <c r="B73">
        <f t="shared" si="8"/>
        <v>1.8500000000000001E-10</v>
      </c>
      <c r="C73">
        <v>37</v>
      </c>
      <c r="D73">
        <v>0.379790497476994</v>
      </c>
      <c r="F73">
        <v>0.52261066992386596</v>
      </c>
      <c r="G73">
        <f t="shared" si="9"/>
        <v>7.1265704686560238E-2</v>
      </c>
      <c r="H73">
        <f t="shared" si="10"/>
        <v>1.3673169724375773</v>
      </c>
      <c r="L73">
        <v>0.56422834583243298</v>
      </c>
      <c r="M73">
        <f t="shared" si="11"/>
        <v>0.11288338059512726</v>
      </c>
      <c r="N73">
        <f t="shared" si="12"/>
        <v>4.3480179497960423</v>
      </c>
      <c r="P73">
        <v>-1390.6603702</v>
      </c>
      <c r="Q73">
        <v>0.20135</v>
      </c>
      <c r="R73">
        <v>-1400.5135445999999</v>
      </c>
      <c r="T73">
        <v>-1379.3927947</v>
      </c>
    </row>
    <row r="74" spans="2:20" x14ac:dyDescent="0.2">
      <c r="B74">
        <f t="shared" si="8"/>
        <v>1.9000000000000002E-10</v>
      </c>
      <c r="C74">
        <v>38</v>
      </c>
      <c r="D74">
        <v>0.46137382089234602</v>
      </c>
      <c r="F74">
        <v>0.45126802147647599</v>
      </c>
      <c r="G74">
        <f t="shared" si="9"/>
        <v>-7.6943760829728536E-5</v>
      </c>
      <c r="H74">
        <f t="shared" si="10"/>
        <v>1.3672400286767477</v>
      </c>
      <c r="L74">
        <v>0.46921522593607901</v>
      </c>
      <c r="M74">
        <f t="shared" si="11"/>
        <v>1.7870260698773288E-2</v>
      </c>
      <c r="N74">
        <f t="shared" si="12"/>
        <v>4.3658882104948153</v>
      </c>
      <c r="P74">
        <v>-1390.2743095999999</v>
      </c>
      <c r="Q74">
        <v>1.30915</v>
      </c>
      <c r="R74">
        <v>-1401.7010189</v>
      </c>
      <c r="T74">
        <v>-1378.6639631</v>
      </c>
    </row>
    <row r="75" spans="2:20" x14ac:dyDescent="0.2">
      <c r="B75">
        <f t="shared" si="8"/>
        <v>1.9500000000000002E-10</v>
      </c>
      <c r="C75">
        <v>39</v>
      </c>
      <c r="D75">
        <v>0.40966030842301898</v>
      </c>
      <c r="F75">
        <v>0.41775403857806198</v>
      </c>
      <c r="G75">
        <f t="shared" si="9"/>
        <v>-3.3590926659243736E-2</v>
      </c>
      <c r="H75">
        <f t="shared" si="10"/>
        <v>1.3336491020175039</v>
      </c>
      <c r="L75">
        <v>0.48800650888107699</v>
      </c>
      <c r="M75">
        <f t="shared" si="11"/>
        <v>3.6661543643771277E-2</v>
      </c>
      <c r="N75">
        <f t="shared" si="12"/>
        <v>4.4025497541385867</v>
      </c>
      <c r="P75">
        <v>-1391.7947744000001</v>
      </c>
      <c r="Q75">
        <v>-1.47401</v>
      </c>
      <c r="R75">
        <v>-1401.6791479000001</v>
      </c>
      <c r="T75">
        <v>-1379.737275</v>
      </c>
    </row>
    <row r="76" spans="2:20" x14ac:dyDescent="0.2">
      <c r="B76">
        <f t="shared" si="8"/>
        <v>2.0000000000000003E-10</v>
      </c>
      <c r="C76">
        <v>40</v>
      </c>
      <c r="D76">
        <v>0.46243537220356501</v>
      </c>
      <c r="F76">
        <v>0.485742915620334</v>
      </c>
      <c r="G76">
        <f t="shared" si="9"/>
        <v>3.4397950383028286E-2</v>
      </c>
      <c r="H76">
        <f t="shared" si="10"/>
        <v>1.3680470524005321</v>
      </c>
      <c r="L76">
        <v>0.58034367558019095</v>
      </c>
      <c r="M76">
        <f t="shared" si="11"/>
        <v>0.12899871034288524</v>
      </c>
      <c r="N76">
        <f t="shared" si="12"/>
        <v>4.5315484644814719</v>
      </c>
      <c r="P76">
        <v>-1390.5702171999999</v>
      </c>
      <c r="Q76">
        <v>7.63599999999999E-2</v>
      </c>
      <c r="R76">
        <v>-1401.4199133</v>
      </c>
      <c r="T76">
        <v>-1379.1009260000001</v>
      </c>
    </row>
    <row r="77" spans="2:20" x14ac:dyDescent="0.2">
      <c r="B77">
        <f t="shared" si="8"/>
        <v>2.0500000000000002E-10</v>
      </c>
      <c r="C77">
        <v>41</v>
      </c>
      <c r="D77">
        <v>0.45597270857579802</v>
      </c>
      <c r="F77">
        <v>0.50062219242493</v>
      </c>
      <c r="G77">
        <f t="shared" si="9"/>
        <v>4.9277227187624284E-2</v>
      </c>
      <c r="H77">
        <f t="shared" si="10"/>
        <v>1.4173242795881564</v>
      </c>
      <c r="L77">
        <v>0.48375557978387301</v>
      </c>
      <c r="M77">
        <f t="shared" si="11"/>
        <v>3.2410614546567296E-2</v>
      </c>
      <c r="N77">
        <f t="shared" si="12"/>
        <v>4.5639590790280389</v>
      </c>
      <c r="P77">
        <v>-1390.5511762000001</v>
      </c>
      <c r="Q77">
        <v>0.39804999999999902</v>
      </c>
      <c r="R77">
        <v>-1401.0632419999999</v>
      </c>
      <c r="T77">
        <v>-1379.7022856000001</v>
      </c>
    </row>
    <row r="78" spans="2:20" x14ac:dyDescent="0.2">
      <c r="B78">
        <f t="shared" si="8"/>
        <v>2.1000000000000002E-10</v>
      </c>
      <c r="C78">
        <v>42</v>
      </c>
      <c r="D78">
        <v>0.426803220927785</v>
      </c>
      <c r="F78">
        <v>0.43811950704126201</v>
      </c>
      <c r="G78">
        <f t="shared" si="9"/>
        <v>-1.3225458196043705E-2</v>
      </c>
      <c r="H78">
        <f t="shared" si="10"/>
        <v>1.4040988213921128</v>
      </c>
      <c r="L78">
        <v>0.55955193714364204</v>
      </c>
      <c r="M78">
        <f t="shared" si="11"/>
        <v>0.10820697190633632</v>
      </c>
      <c r="N78">
        <f t="shared" si="12"/>
        <v>4.6721660509343756</v>
      </c>
      <c r="P78">
        <v>-1391.7565612999999</v>
      </c>
      <c r="Q78">
        <v>-0.57821999999999996</v>
      </c>
      <c r="R78">
        <v>-1401.905557</v>
      </c>
      <c r="T78">
        <v>-1378.9296618000001</v>
      </c>
    </row>
    <row r="79" spans="2:20" x14ac:dyDescent="0.2">
      <c r="B79">
        <f t="shared" si="8"/>
        <v>2.1500000000000003E-10</v>
      </c>
      <c r="C79">
        <v>43</v>
      </c>
      <c r="D79">
        <v>0.458436740039109</v>
      </c>
      <c r="F79">
        <v>0.46521014432548502</v>
      </c>
      <c r="G79">
        <f t="shared" si="9"/>
        <v>1.3865179088179302E-2</v>
      </c>
      <c r="H79">
        <f>H78+G79</f>
        <v>1.4179640004802923</v>
      </c>
      <c r="L79">
        <v>0.53468007169672904</v>
      </c>
      <c r="M79">
        <f t="shared" si="11"/>
        <v>8.3335106459423325E-2</v>
      </c>
      <c r="N79">
        <f t="shared" si="12"/>
        <v>4.7555011573937991</v>
      </c>
      <c r="P79">
        <v>-1390.3654369999999</v>
      </c>
      <c r="Q79">
        <v>0.55212000000000006</v>
      </c>
      <c r="R79">
        <v>-1401.6127363000001</v>
      </c>
      <c r="T79">
        <v>-1379.8174320000001</v>
      </c>
    </row>
    <row r="80" spans="2:20" x14ac:dyDescent="0.2">
      <c r="B80">
        <f t="shared" si="8"/>
        <v>2.2000000000000002E-10</v>
      </c>
      <c r="C80">
        <v>44</v>
      </c>
      <c r="D80">
        <v>0.40040201243041401</v>
      </c>
      <c r="F80">
        <v>0.53830754039522499</v>
      </c>
      <c r="G80">
        <f t="shared" si="9"/>
        <v>8.6962575157919275E-2</v>
      </c>
      <c r="H80">
        <f t="shared" si="10"/>
        <v>1.5049265756382115</v>
      </c>
      <c r="L80">
        <v>0.53152967062795597</v>
      </c>
      <c r="M80">
        <f t="shared" si="11"/>
        <v>8.0184705390650257E-2</v>
      </c>
      <c r="N80">
        <f t="shared" si="12"/>
        <v>4.835685862784449</v>
      </c>
      <c r="P80">
        <v>-1390.7458011000001</v>
      </c>
      <c r="Q80">
        <v>0.69105000000000105</v>
      </c>
      <c r="R80">
        <v>-1400.9246101000001</v>
      </c>
      <c r="T80">
        <v>-1379.5983194</v>
      </c>
    </row>
    <row r="81" spans="2:20" x14ac:dyDescent="0.2">
      <c r="B81">
        <f t="shared" si="8"/>
        <v>2.2500000000000002E-10</v>
      </c>
      <c r="C81">
        <v>45</v>
      </c>
      <c r="D81">
        <v>0.44186462211655197</v>
      </c>
      <c r="F81">
        <v>0.49938925495957998</v>
      </c>
      <c r="G81">
        <f t="shared" si="9"/>
        <v>4.8044289722274258E-2</v>
      </c>
      <c r="H81">
        <f t="shared" si="10"/>
        <v>1.5529708653604857</v>
      </c>
      <c r="L81">
        <v>0.56847710503196802</v>
      </c>
      <c r="M81">
        <f t="shared" si="11"/>
        <v>0.1171321397946623</v>
      </c>
      <c r="N81">
        <f t="shared" si="12"/>
        <v>4.9528180025791109</v>
      </c>
      <c r="P81">
        <v>-1391.1755897</v>
      </c>
      <c r="Q81">
        <v>6.8100000000000799E-2</v>
      </c>
      <c r="R81">
        <v>-1401.8189413</v>
      </c>
      <c r="T81">
        <v>-1379.3119048000001</v>
      </c>
    </row>
    <row r="82" spans="2:20" x14ac:dyDescent="0.2">
      <c r="B82">
        <f t="shared" si="8"/>
        <v>2.3000000000000003E-10</v>
      </c>
      <c r="C82">
        <v>46</v>
      </c>
      <c r="D82">
        <v>0.42745445791821701</v>
      </c>
      <c r="F82">
        <v>0.45606620506133699</v>
      </c>
      <c r="G82">
        <f t="shared" si="9"/>
        <v>4.7212398240312758E-3</v>
      </c>
      <c r="H82">
        <f t="shared" si="10"/>
        <v>1.557692105184517</v>
      </c>
      <c r="L82">
        <v>0.57069836533230101</v>
      </c>
      <c r="M82">
        <f t="shared" si="11"/>
        <v>0.11935340009499529</v>
      </c>
      <c r="N82">
        <f t="shared" si="12"/>
        <v>5.0721714026741065</v>
      </c>
      <c r="P82">
        <v>-1389.6088853000001</v>
      </c>
      <c r="Q82">
        <v>2.48211</v>
      </c>
      <c r="R82">
        <v>-1401.9807493000001</v>
      </c>
      <c r="T82">
        <v>-1379.3847427999999</v>
      </c>
    </row>
    <row r="83" spans="2:20" x14ac:dyDescent="0.2">
      <c r="B83">
        <f t="shared" si="8"/>
        <v>2.3500000000000002E-10</v>
      </c>
      <c r="C83">
        <v>47</v>
      </c>
      <c r="D83">
        <v>0.44243554887324399</v>
      </c>
      <c r="F83">
        <v>0.50202362733894801</v>
      </c>
      <c r="G83">
        <f t="shared" si="9"/>
        <v>5.0678662101642291E-2</v>
      </c>
      <c r="H83">
        <f t="shared" si="10"/>
        <v>1.6083707672861594</v>
      </c>
      <c r="L83">
        <v>0.48778112375391702</v>
      </c>
      <c r="M83">
        <f t="shared" si="11"/>
        <v>3.6436158516611306E-2</v>
      </c>
      <c r="N83">
        <f t="shared" si="12"/>
        <v>5.108607561190718</v>
      </c>
      <c r="P83">
        <v>-1390.472121</v>
      </c>
      <c r="Q83">
        <v>0.59235000000000004</v>
      </c>
      <c r="R83">
        <v>-1401.2399163</v>
      </c>
      <c r="T83">
        <v>-1378.4057951</v>
      </c>
    </row>
    <row r="84" spans="2:20" x14ac:dyDescent="0.2">
      <c r="B84">
        <f t="shared" si="8"/>
        <v>2.4E-10</v>
      </c>
      <c r="C84">
        <v>48</v>
      </c>
      <c r="D84">
        <v>0.41293030199648101</v>
      </c>
      <c r="F84">
        <v>0.396788147605316</v>
      </c>
      <c r="G84">
        <f t="shared" si="9"/>
        <v>-5.4556817631989718E-2</v>
      </c>
      <c r="H84">
        <f t="shared" si="10"/>
        <v>1.5538139496541696</v>
      </c>
      <c r="L84">
        <v>0.49313865570214199</v>
      </c>
      <c r="M84">
        <f t="shared" si="11"/>
        <v>4.1793690464836275E-2</v>
      </c>
      <c r="N84">
        <f t="shared" si="12"/>
        <v>5.1504012516555546</v>
      </c>
      <c r="P84">
        <v>-1391.2709689999999</v>
      </c>
      <c r="Q84">
        <v>0.60791000000000095</v>
      </c>
      <c r="R84">
        <v>-1400.9937121</v>
      </c>
      <c r="T84">
        <v>-1378.5208256999999</v>
      </c>
    </row>
    <row r="85" spans="2:20" x14ac:dyDescent="0.2">
      <c r="B85">
        <f t="shared" si="8"/>
        <v>2.4500000000000003E-10</v>
      </c>
      <c r="C85">
        <v>49</v>
      </c>
      <c r="D85">
        <v>0.49172634810621801</v>
      </c>
      <c r="F85">
        <v>0.50812550101169196</v>
      </c>
      <c r="G85">
        <f t="shared" si="9"/>
        <v>5.6780535774386243E-2</v>
      </c>
      <c r="H85">
        <f t="shared" si="10"/>
        <v>1.6105944854285559</v>
      </c>
      <c r="L85">
        <v>0.52105337422739595</v>
      </c>
      <c r="M85">
        <f t="shared" si="11"/>
        <v>6.9708408990090232E-2</v>
      </c>
      <c r="N85">
        <f t="shared" si="12"/>
        <v>5.2201096606456447</v>
      </c>
      <c r="P85">
        <v>-1390.5168882</v>
      </c>
      <c r="Q85">
        <v>1.60286</v>
      </c>
      <c r="R85">
        <v>-1401.1156427000001</v>
      </c>
      <c r="T85">
        <v>-1379.5287183999999</v>
      </c>
    </row>
    <row r="86" spans="2:20" x14ac:dyDescent="0.2">
      <c r="B86">
        <f t="shared" si="8"/>
        <v>2.5000000000000002E-10</v>
      </c>
      <c r="C86">
        <v>50</v>
      </c>
      <c r="D86">
        <v>0.49243778002530703</v>
      </c>
      <c r="F86">
        <v>0.45247101030625902</v>
      </c>
      <c r="G86">
        <f t="shared" si="9"/>
        <v>1.1260450689533075E-3</v>
      </c>
      <c r="H86">
        <f t="shared" si="10"/>
        <v>1.6117205304975091</v>
      </c>
      <c r="P86">
        <v>-1390.1869509000001</v>
      </c>
      <c r="Q86">
        <v>1.87771</v>
      </c>
      <c r="R86">
        <v>-1400.9732509</v>
      </c>
      <c r="T86">
        <v>-1378.9558861999999</v>
      </c>
    </row>
    <row r="88" spans="2:20" x14ac:dyDescent="0.2">
      <c r="C88" t="s">
        <v>0</v>
      </c>
      <c r="D88">
        <f>AVERAGE(D37:D86)</f>
        <v>0.45134496523730572</v>
      </c>
      <c r="F88">
        <f>AVERAGE(F37:F86)</f>
        <v>0.48357937584725591</v>
      </c>
      <c r="G88">
        <f>AVERAGE(G37:G86)</f>
        <v>3.2234410609950179E-2</v>
      </c>
      <c r="M88">
        <f>AVERAGE(M37:M86)</f>
        <v>0.10653285021725806</v>
      </c>
      <c r="O88" t="s">
        <v>0</v>
      </c>
      <c r="P88">
        <f>AVERAGE(P37:P86)</f>
        <v>-1390.7508151408165</v>
      </c>
      <c r="Q88">
        <f>AVERAGE(Q37:Q86)</f>
        <v>0.65851612244897939</v>
      </c>
      <c r="R88">
        <f>AVERAGE(R37:R86)</f>
        <v>-1401.3458672139998</v>
      </c>
      <c r="T88">
        <f>AVERAGE(T37:T86)</f>
        <v>-1378.9745583673466</v>
      </c>
    </row>
    <row r="89" spans="2:20" x14ac:dyDescent="0.2">
      <c r="G89">
        <f>G88/(0.000000000005)/6*(10^-20)</f>
        <v>1.0744803536650058E-11</v>
      </c>
      <c r="M89">
        <f>M88/(0.000000000005)/6*(10^-20)</f>
        <v>3.5510950072419354E-11</v>
      </c>
      <c r="O89" t="s">
        <v>1</v>
      </c>
      <c r="P89">
        <f>STDEV(P37:P86)/SQRT(COUNT(P37:P86))</f>
        <v>6.5472037097299193E-2</v>
      </c>
      <c r="R89">
        <f>STDEV(R37:R86)/SQRT(COUNT(R37:R86))</f>
        <v>6.7573545321325035E-2</v>
      </c>
      <c r="T89">
        <f>STDEV(T37:T86)/SQRT(COUNT(T37:T86))</f>
        <v>6.5745368986835889E-2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0.27018867010428949</v>
      </c>
      <c r="S91" t="s">
        <v>15</v>
      </c>
      <c r="T91">
        <f>T88-127/128*P88</f>
        <v>0.91101603018228161</v>
      </c>
    </row>
    <row r="92" spans="2:20" x14ac:dyDescent="0.2">
      <c r="F92" t="s">
        <v>32</v>
      </c>
      <c r="L92" t="s">
        <v>32</v>
      </c>
      <c r="R92">
        <f>R89+P89</f>
        <v>0.13304558241862424</v>
      </c>
      <c r="T92">
        <f>T89+P89</f>
        <v>0.13121740608413507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0.43157340693027701</v>
      </c>
      <c r="E98" t="s">
        <v>71</v>
      </c>
      <c r="F98">
        <v>0.43920372738601898</v>
      </c>
      <c r="G98">
        <f>F98-$D$140</f>
        <v>-9.2563133597886038E-3</v>
      </c>
      <c r="H98">
        <f>H97+G98</f>
        <v>-9.2563133597886038E-3</v>
      </c>
      <c r="L98">
        <v>0.51684139587588096</v>
      </c>
      <c r="M98">
        <f>L98-$D$140</f>
        <v>6.8381355130073374E-2</v>
      </c>
      <c r="N98">
        <f>N97+M98</f>
        <v>6.8381355130073374E-2</v>
      </c>
    </row>
    <row r="99" spans="1:14" x14ac:dyDescent="0.2">
      <c r="B99">
        <f>$B$37*C99</f>
        <v>1.0000000000000001E-11</v>
      </c>
      <c r="C99">
        <v>2</v>
      </c>
      <c r="D99">
        <v>0.47986393074358702</v>
      </c>
      <c r="F99">
        <v>0.53439542597284995</v>
      </c>
      <c r="G99">
        <f t="shared" ref="G99:G137" si="13">F99-$D$140</f>
        <v>8.593538522704236E-2</v>
      </c>
      <c r="H99">
        <f t="shared" ref="H99:H137" si="14">H98+G99</f>
        <v>7.6679071867253756E-2</v>
      </c>
      <c r="L99">
        <v>0.50891733986513499</v>
      </c>
      <c r="M99">
        <f t="shared" ref="M99:M137" si="15">L99-$D$140</f>
        <v>6.0457299119327401E-2</v>
      </c>
      <c r="N99">
        <f t="shared" ref="N99:N137" si="16">N98+M99</f>
        <v>0.12883865424940077</v>
      </c>
    </row>
    <row r="100" spans="1:14" x14ac:dyDescent="0.2">
      <c r="B100">
        <f t="shared" ref="B100:B137" si="17">$B$37*C100</f>
        <v>1.5E-11</v>
      </c>
      <c r="C100">
        <v>3</v>
      </c>
      <c r="D100">
        <v>0.42705142592226503</v>
      </c>
      <c r="F100">
        <v>0.57605268844964197</v>
      </c>
      <c r="G100">
        <f t="shared" si="13"/>
        <v>0.12759264770383438</v>
      </c>
      <c r="H100">
        <f t="shared" si="14"/>
        <v>0.20427171957108814</v>
      </c>
      <c r="L100">
        <v>0.67926931838702997</v>
      </c>
      <c r="M100">
        <f t="shared" si="15"/>
        <v>0.23080927764122239</v>
      </c>
      <c r="N100">
        <f t="shared" si="16"/>
        <v>0.35964793189062316</v>
      </c>
    </row>
    <row r="101" spans="1:14" x14ac:dyDescent="0.2">
      <c r="B101">
        <f t="shared" si="17"/>
        <v>2.0000000000000002E-11</v>
      </c>
      <c r="C101">
        <v>4</v>
      </c>
      <c r="D101">
        <v>0.488480916310573</v>
      </c>
      <c r="F101">
        <v>0.44792643175525698</v>
      </c>
      <c r="G101">
        <f t="shared" si="13"/>
        <v>-5.3360899055060473E-4</v>
      </c>
      <c r="H101">
        <f t="shared" si="14"/>
        <v>0.20373811058053753</v>
      </c>
      <c r="L101">
        <v>0.64827976354719696</v>
      </c>
      <c r="M101">
        <f t="shared" si="15"/>
        <v>0.19981972280138938</v>
      </c>
      <c r="N101">
        <f t="shared" si="16"/>
        <v>0.55946765469201254</v>
      </c>
    </row>
    <row r="102" spans="1:14" x14ac:dyDescent="0.2">
      <c r="B102">
        <f t="shared" si="17"/>
        <v>2.5000000000000004E-11</v>
      </c>
      <c r="C102">
        <v>5</v>
      </c>
      <c r="D102">
        <v>0.42576949118879998</v>
      </c>
      <c r="F102">
        <v>0.53306295035526097</v>
      </c>
      <c r="G102">
        <f t="shared" si="13"/>
        <v>8.4602909609453381E-2</v>
      </c>
      <c r="H102">
        <f t="shared" si="14"/>
        <v>0.28834102018999092</v>
      </c>
      <c r="L102">
        <v>0.55564522762352597</v>
      </c>
      <c r="M102">
        <f t="shared" si="15"/>
        <v>0.10718518687771839</v>
      </c>
      <c r="N102">
        <f t="shared" si="16"/>
        <v>0.66665284156973093</v>
      </c>
    </row>
    <row r="103" spans="1:14" x14ac:dyDescent="0.2">
      <c r="B103">
        <f t="shared" si="17"/>
        <v>3E-11</v>
      </c>
      <c r="C103">
        <v>6</v>
      </c>
      <c r="D103">
        <v>0.48228038439781601</v>
      </c>
      <c r="F103">
        <v>0.42484106661897603</v>
      </c>
      <c r="G103">
        <f t="shared" si="13"/>
        <v>-2.361897412683156E-2</v>
      </c>
      <c r="H103">
        <f t="shared" si="14"/>
        <v>0.26472204606315936</v>
      </c>
      <c r="L103">
        <v>0.503944012372331</v>
      </c>
      <c r="M103">
        <f t="shared" si="15"/>
        <v>5.548397162652341E-2</v>
      </c>
      <c r="N103">
        <f t="shared" si="16"/>
        <v>0.72213681319625433</v>
      </c>
    </row>
    <row r="104" spans="1:14" x14ac:dyDescent="0.2">
      <c r="B104">
        <f t="shared" si="17"/>
        <v>3.5000000000000002E-11</v>
      </c>
      <c r="C104">
        <v>7</v>
      </c>
      <c r="D104">
        <v>0.439173295316243</v>
      </c>
      <c r="F104">
        <v>0.51927393508869901</v>
      </c>
      <c r="G104">
        <f t="shared" si="13"/>
        <v>7.0813894342891426E-2</v>
      </c>
      <c r="H104">
        <f t="shared" si="14"/>
        <v>0.33553594040605078</v>
      </c>
      <c r="L104">
        <v>0.57547961824512195</v>
      </c>
      <c r="M104">
        <f t="shared" si="15"/>
        <v>0.12701957749931436</v>
      </c>
      <c r="N104">
        <f t="shared" si="16"/>
        <v>0.8491563906955687</v>
      </c>
    </row>
    <row r="105" spans="1:14" x14ac:dyDescent="0.2">
      <c r="B105">
        <f t="shared" si="17"/>
        <v>4.0000000000000004E-11</v>
      </c>
      <c r="C105">
        <v>8</v>
      </c>
      <c r="D105">
        <v>0.39974119020747101</v>
      </c>
      <c r="F105">
        <v>0.42724865600394302</v>
      </c>
      <c r="G105">
        <f t="shared" si="13"/>
        <v>-2.121138474186457E-2</v>
      </c>
      <c r="H105">
        <f t="shared" si="14"/>
        <v>0.31432455566418621</v>
      </c>
      <c r="L105">
        <v>0.43889526803492301</v>
      </c>
      <c r="M105">
        <f t="shared" si="15"/>
        <v>-9.5647727108845726E-3</v>
      </c>
      <c r="N105">
        <f t="shared" si="16"/>
        <v>0.83959161798468407</v>
      </c>
    </row>
    <row r="106" spans="1:14" x14ac:dyDescent="0.2">
      <c r="B106">
        <f t="shared" si="17"/>
        <v>4.5000000000000006E-11</v>
      </c>
      <c r="C106">
        <v>9</v>
      </c>
      <c r="D106">
        <v>0.42569666168561399</v>
      </c>
      <c r="F106">
        <v>0.59415713477653098</v>
      </c>
      <c r="G106">
        <f t="shared" si="13"/>
        <v>0.1456970940307234</v>
      </c>
      <c r="H106">
        <f t="shared" si="14"/>
        <v>0.46002164969490961</v>
      </c>
      <c r="L106">
        <v>0.46131697342774902</v>
      </c>
      <c r="M106">
        <f t="shared" si="15"/>
        <v>1.2856932681941435E-2</v>
      </c>
      <c r="N106">
        <f t="shared" si="16"/>
        <v>0.8524485506666255</v>
      </c>
    </row>
    <row r="107" spans="1:14" x14ac:dyDescent="0.2">
      <c r="B107">
        <f t="shared" si="17"/>
        <v>5.0000000000000008E-11</v>
      </c>
      <c r="C107">
        <v>10</v>
      </c>
      <c r="D107">
        <v>0.48319583044150999</v>
      </c>
      <c r="F107">
        <v>1.02690039279668</v>
      </c>
      <c r="G107">
        <f t="shared" si="13"/>
        <v>0.57844035205087241</v>
      </c>
      <c r="H107">
        <f t="shared" si="14"/>
        <v>1.038462001745782</v>
      </c>
      <c r="L107">
        <v>0.48136446385850701</v>
      </c>
      <c r="M107">
        <f t="shared" si="15"/>
        <v>3.2904423112699421E-2</v>
      </c>
      <c r="N107">
        <f t="shared" si="16"/>
        <v>0.88535297377932487</v>
      </c>
    </row>
    <row r="108" spans="1:14" x14ac:dyDescent="0.2">
      <c r="B108">
        <f t="shared" si="17"/>
        <v>5.5000000000000004E-11</v>
      </c>
      <c r="C108">
        <v>11</v>
      </c>
      <c r="D108">
        <v>0.449697703869472</v>
      </c>
      <c r="E108" t="s">
        <v>72</v>
      </c>
      <c r="F108">
        <v>0.42083021270904403</v>
      </c>
      <c r="G108">
        <f t="shared" si="13"/>
        <v>-2.762982803676356E-2</v>
      </c>
      <c r="H108">
        <f t="shared" si="14"/>
        <v>1.0108321737090185</v>
      </c>
      <c r="L108">
        <v>0.47262916538136801</v>
      </c>
      <c r="M108">
        <f t="shared" si="15"/>
        <v>2.4169124635560424E-2</v>
      </c>
      <c r="N108">
        <f t="shared" si="16"/>
        <v>0.90952209841488529</v>
      </c>
    </row>
    <row r="109" spans="1:14" x14ac:dyDescent="0.2">
      <c r="B109">
        <f t="shared" si="17"/>
        <v>6E-11</v>
      </c>
      <c r="C109">
        <v>12</v>
      </c>
      <c r="D109">
        <v>0.487027166396308</v>
      </c>
      <c r="F109">
        <v>0.63006524390877805</v>
      </c>
      <c r="G109">
        <f t="shared" si="13"/>
        <v>0.18160520316297046</v>
      </c>
      <c r="H109">
        <f t="shared" si="14"/>
        <v>1.1924373768719889</v>
      </c>
      <c r="L109">
        <v>0.60443168525517099</v>
      </c>
      <c r="M109">
        <f t="shared" si="15"/>
        <v>0.15597164450936341</v>
      </c>
      <c r="N109">
        <f t="shared" si="16"/>
        <v>1.0654937429242488</v>
      </c>
    </row>
    <row r="110" spans="1:14" x14ac:dyDescent="0.2">
      <c r="B110">
        <f t="shared" si="17"/>
        <v>6.5000000000000008E-11</v>
      </c>
      <c r="C110">
        <v>13</v>
      </c>
      <c r="D110">
        <v>0.42019083034105897</v>
      </c>
      <c r="F110">
        <v>0.49089472350430702</v>
      </c>
      <c r="G110">
        <f t="shared" si="13"/>
        <v>4.2434682758499431E-2</v>
      </c>
      <c r="H110">
        <f t="shared" si="14"/>
        <v>1.2348720596304883</v>
      </c>
      <c r="L110">
        <v>0.463048373911362</v>
      </c>
      <c r="M110">
        <f t="shared" si="15"/>
        <v>1.4588333165554412E-2</v>
      </c>
      <c r="N110">
        <f t="shared" si="16"/>
        <v>1.0800820760898033</v>
      </c>
    </row>
    <row r="111" spans="1:14" x14ac:dyDescent="0.2">
      <c r="B111">
        <f t="shared" si="17"/>
        <v>7.0000000000000004E-11</v>
      </c>
      <c r="C111">
        <v>14</v>
      </c>
      <c r="D111">
        <v>0.48410964171320597</v>
      </c>
      <c r="F111">
        <v>0.47837083936353098</v>
      </c>
      <c r="G111">
        <f t="shared" si="13"/>
        <v>2.9910798617723389E-2</v>
      </c>
      <c r="H111">
        <f t="shared" si="14"/>
        <v>1.2647828582482117</v>
      </c>
      <c r="L111">
        <v>0.58188896403151902</v>
      </c>
      <c r="M111">
        <f t="shared" si="15"/>
        <v>0.13342892328571143</v>
      </c>
      <c r="N111">
        <f t="shared" si="16"/>
        <v>1.2135109993755147</v>
      </c>
    </row>
    <row r="112" spans="1:14" x14ac:dyDescent="0.2">
      <c r="B112">
        <f t="shared" si="17"/>
        <v>7.5000000000000012E-11</v>
      </c>
      <c r="C112">
        <v>15</v>
      </c>
      <c r="D112">
        <v>0.391103699867833</v>
      </c>
      <c r="F112">
        <v>0.52047757877850198</v>
      </c>
      <c r="G112">
        <f t="shared" si="13"/>
        <v>7.2017538032694395E-2</v>
      </c>
      <c r="H112">
        <f t="shared" si="14"/>
        <v>1.3368003962809061</v>
      </c>
      <c r="L112">
        <v>0.48097155555097199</v>
      </c>
      <c r="M112">
        <f t="shared" si="15"/>
        <v>3.2511514805164399E-2</v>
      </c>
      <c r="N112">
        <f t="shared" si="16"/>
        <v>1.2460225141806791</v>
      </c>
    </row>
    <row r="113" spans="2:14" x14ac:dyDescent="0.2">
      <c r="B113">
        <f t="shared" si="17"/>
        <v>8.0000000000000008E-11</v>
      </c>
      <c r="C113">
        <v>16</v>
      </c>
      <c r="D113">
        <v>0.38077918756003098</v>
      </c>
      <c r="F113">
        <v>0.54688327352339305</v>
      </c>
      <c r="G113">
        <f t="shared" si="13"/>
        <v>9.8423232777585468E-2</v>
      </c>
      <c r="H113">
        <f t="shared" si="14"/>
        <v>1.4352236290584917</v>
      </c>
      <c r="L113">
        <v>0.44330310653206301</v>
      </c>
      <c r="M113">
        <f t="shared" si="15"/>
        <v>-5.1569342137445795E-3</v>
      </c>
      <c r="N113">
        <f t="shared" si="16"/>
        <v>1.2408655799669346</v>
      </c>
    </row>
    <row r="114" spans="2:14" x14ac:dyDescent="0.2">
      <c r="B114">
        <f t="shared" si="17"/>
        <v>8.5000000000000004E-11</v>
      </c>
      <c r="C114">
        <v>17</v>
      </c>
      <c r="D114">
        <v>0.43949418599825102</v>
      </c>
      <c r="F114">
        <v>0.47799099102092601</v>
      </c>
      <c r="G114">
        <f t="shared" si="13"/>
        <v>2.9530950275118428E-2</v>
      </c>
      <c r="H114">
        <f t="shared" si="14"/>
        <v>1.4647545793336101</v>
      </c>
      <c r="L114">
        <v>0.40320963891735701</v>
      </c>
      <c r="M114">
        <f t="shared" si="15"/>
        <v>-4.5250401828450582E-2</v>
      </c>
      <c r="N114">
        <f t="shared" si="16"/>
        <v>1.1956151781384841</v>
      </c>
    </row>
    <row r="115" spans="2:14" x14ac:dyDescent="0.2">
      <c r="B115">
        <f t="shared" si="17"/>
        <v>9.0000000000000012E-11</v>
      </c>
      <c r="C115">
        <v>18</v>
      </c>
      <c r="D115">
        <v>0.46721055399856898</v>
      </c>
      <c r="F115">
        <v>0.43091001870831003</v>
      </c>
      <c r="G115">
        <f t="shared" si="13"/>
        <v>-1.7550022037497559E-2</v>
      </c>
      <c r="H115">
        <f t="shared" si="14"/>
        <v>1.4472045572961125</v>
      </c>
      <c r="L115">
        <v>0.60989128743274801</v>
      </c>
      <c r="M115">
        <f t="shared" si="15"/>
        <v>0.16143124668694042</v>
      </c>
      <c r="N115">
        <f t="shared" si="16"/>
        <v>1.3570464248254246</v>
      </c>
    </row>
    <row r="116" spans="2:14" x14ac:dyDescent="0.2">
      <c r="B116">
        <f t="shared" si="17"/>
        <v>9.5000000000000008E-11</v>
      </c>
      <c r="C116">
        <v>19</v>
      </c>
      <c r="D116">
        <v>0.46656596912888998</v>
      </c>
      <c r="F116">
        <v>0.62346038480585697</v>
      </c>
      <c r="G116">
        <f t="shared" si="13"/>
        <v>0.17500034406004938</v>
      </c>
      <c r="H116">
        <f t="shared" si="14"/>
        <v>1.6222049013561619</v>
      </c>
      <c r="L116">
        <v>0.59966167298221396</v>
      </c>
      <c r="M116">
        <f t="shared" si="15"/>
        <v>0.15120163223640637</v>
      </c>
      <c r="N116">
        <f t="shared" si="16"/>
        <v>1.5082480570618308</v>
      </c>
    </row>
    <row r="117" spans="2:14" x14ac:dyDescent="0.2">
      <c r="B117">
        <f t="shared" si="17"/>
        <v>1.0000000000000002E-10</v>
      </c>
      <c r="C117">
        <v>20</v>
      </c>
      <c r="D117">
        <v>0.42066070148384199</v>
      </c>
      <c r="F117">
        <v>0.52248299633545603</v>
      </c>
      <c r="G117">
        <f t="shared" si="13"/>
        <v>7.4022955589648443E-2</v>
      </c>
      <c r="H117">
        <f t="shared" si="14"/>
        <v>1.6962278569458102</v>
      </c>
      <c r="L117">
        <v>0.70629932748138002</v>
      </c>
      <c r="M117">
        <f t="shared" si="15"/>
        <v>0.25783928673557244</v>
      </c>
      <c r="N117">
        <f t="shared" si="16"/>
        <v>1.7660873437974032</v>
      </c>
    </row>
    <row r="118" spans="2:14" x14ac:dyDescent="0.2">
      <c r="B118">
        <f t="shared" si="17"/>
        <v>1.0500000000000001E-10</v>
      </c>
      <c r="C118">
        <v>21</v>
      </c>
      <c r="D118">
        <v>0.44086006783522502</v>
      </c>
      <c r="E118" t="s">
        <v>73</v>
      </c>
      <c r="F118">
        <v>0.49974354954926697</v>
      </c>
      <c r="G118">
        <f t="shared" si="13"/>
        <v>5.1283508803459388E-2</v>
      </c>
      <c r="H118">
        <f t="shared" si="14"/>
        <v>1.7475113657492696</v>
      </c>
      <c r="M118">
        <f t="shared" si="15"/>
        <v>-0.44846004074580759</v>
      </c>
      <c r="N118">
        <f t="shared" si="16"/>
        <v>1.3176273030515957</v>
      </c>
    </row>
    <row r="119" spans="2:14" x14ac:dyDescent="0.2">
      <c r="B119">
        <f t="shared" si="17"/>
        <v>1.1000000000000001E-10</v>
      </c>
      <c r="C119">
        <v>22</v>
      </c>
      <c r="D119">
        <v>0.50838386321054896</v>
      </c>
      <c r="F119">
        <v>0.79800522949085395</v>
      </c>
      <c r="G119">
        <f t="shared" si="13"/>
        <v>0.34954518874504636</v>
      </c>
      <c r="H119">
        <f t="shared" si="14"/>
        <v>2.097056554494316</v>
      </c>
      <c r="M119">
        <f t="shared" si="15"/>
        <v>-0.44846004074580759</v>
      </c>
      <c r="N119">
        <f t="shared" si="16"/>
        <v>0.86916726230578811</v>
      </c>
    </row>
    <row r="120" spans="2:14" x14ac:dyDescent="0.2">
      <c r="B120">
        <f t="shared" si="17"/>
        <v>1.1500000000000002E-10</v>
      </c>
      <c r="C120">
        <v>23</v>
      </c>
      <c r="D120">
        <v>0.43305784680523701</v>
      </c>
      <c r="F120">
        <v>0.39941254279382599</v>
      </c>
      <c r="G120">
        <f t="shared" si="13"/>
        <v>-4.90474979519816E-2</v>
      </c>
      <c r="H120">
        <f t="shared" si="14"/>
        <v>2.0480090565423343</v>
      </c>
      <c r="M120">
        <f t="shared" si="15"/>
        <v>-0.44846004074580759</v>
      </c>
      <c r="N120">
        <f t="shared" si="16"/>
        <v>0.42070722155998053</v>
      </c>
    </row>
    <row r="121" spans="2:14" x14ac:dyDescent="0.2">
      <c r="B121">
        <f t="shared" si="17"/>
        <v>1.2E-10</v>
      </c>
      <c r="C121">
        <v>24</v>
      </c>
      <c r="D121">
        <v>0.49124715743189401</v>
      </c>
      <c r="F121">
        <v>0.51914284223653395</v>
      </c>
      <c r="G121">
        <f t="shared" si="13"/>
        <v>7.0682801490726366E-2</v>
      </c>
      <c r="H121">
        <f t="shared" si="14"/>
        <v>2.1186918580330607</v>
      </c>
      <c r="M121">
        <f t="shared" si="15"/>
        <v>-0.44846004074580759</v>
      </c>
      <c r="N121">
        <f t="shared" si="16"/>
        <v>-2.775281918582706E-2</v>
      </c>
    </row>
    <row r="122" spans="2:14" x14ac:dyDescent="0.2">
      <c r="B122">
        <f t="shared" si="17"/>
        <v>1.2500000000000001E-10</v>
      </c>
      <c r="C122">
        <v>25</v>
      </c>
      <c r="D122">
        <v>0.51576003917858904</v>
      </c>
      <c r="F122">
        <v>0.45162036515754</v>
      </c>
      <c r="G122">
        <f t="shared" si="13"/>
        <v>3.1603244117324181E-3</v>
      </c>
      <c r="H122">
        <f t="shared" si="14"/>
        <v>2.1218521824447931</v>
      </c>
      <c r="M122">
        <f t="shared" si="15"/>
        <v>-0.44846004074580759</v>
      </c>
      <c r="N122">
        <f t="shared" si="16"/>
        <v>-0.47621285993163465</v>
      </c>
    </row>
    <row r="123" spans="2:14" x14ac:dyDescent="0.2">
      <c r="B123">
        <f t="shared" si="17"/>
        <v>1.3000000000000002E-10</v>
      </c>
      <c r="C123">
        <v>26</v>
      </c>
      <c r="D123">
        <v>0.47628661337973599</v>
      </c>
      <c r="F123">
        <v>0.543900078322891</v>
      </c>
      <c r="G123">
        <f t="shared" si="13"/>
        <v>9.5440037577083414E-2</v>
      </c>
      <c r="H123">
        <f t="shared" si="14"/>
        <v>2.2172922200218768</v>
      </c>
      <c r="M123">
        <f t="shared" si="15"/>
        <v>-0.44846004074580759</v>
      </c>
      <c r="N123">
        <f t="shared" si="16"/>
        <v>-0.92467290067744223</v>
      </c>
    </row>
    <row r="124" spans="2:14" x14ac:dyDescent="0.2">
      <c r="B124">
        <f t="shared" si="17"/>
        <v>1.3500000000000002E-10</v>
      </c>
      <c r="C124">
        <v>27</v>
      </c>
      <c r="D124">
        <v>0.402280225896051</v>
      </c>
      <c r="F124">
        <v>0.60775474537292495</v>
      </c>
      <c r="G124">
        <f t="shared" si="13"/>
        <v>0.15929470462711737</v>
      </c>
      <c r="H124">
        <f t="shared" si="14"/>
        <v>2.3765869246489943</v>
      </c>
      <c r="M124">
        <f t="shared" si="15"/>
        <v>-0.44846004074580759</v>
      </c>
      <c r="N124">
        <f t="shared" si="16"/>
        <v>-1.3731329414232498</v>
      </c>
    </row>
    <row r="125" spans="2:14" x14ac:dyDescent="0.2">
      <c r="B125">
        <f t="shared" si="17"/>
        <v>1.4000000000000001E-10</v>
      </c>
      <c r="C125">
        <v>28</v>
      </c>
      <c r="D125">
        <v>0.49982522902686499</v>
      </c>
      <c r="F125">
        <v>0.41565217933459297</v>
      </c>
      <c r="G125">
        <f t="shared" si="13"/>
        <v>-3.2807861411214612E-2</v>
      </c>
      <c r="H125">
        <f t="shared" si="14"/>
        <v>2.34377906323778</v>
      </c>
      <c r="M125">
        <f t="shared" si="15"/>
        <v>-0.44846004074580759</v>
      </c>
      <c r="N125">
        <f t="shared" si="16"/>
        <v>-1.8215929821690575</v>
      </c>
    </row>
    <row r="126" spans="2:14" x14ac:dyDescent="0.2">
      <c r="B126">
        <f t="shared" si="17"/>
        <v>1.4500000000000002E-10</v>
      </c>
      <c r="C126">
        <v>29</v>
      </c>
      <c r="D126">
        <v>0.42680091572006301</v>
      </c>
      <c r="F126">
        <v>0.66672272369591301</v>
      </c>
      <c r="G126">
        <f t="shared" si="13"/>
        <v>0.21826268295010542</v>
      </c>
      <c r="H126">
        <f t="shared" si="14"/>
        <v>2.5620417461878855</v>
      </c>
      <c r="M126">
        <f t="shared" si="15"/>
        <v>-0.44846004074580759</v>
      </c>
      <c r="N126">
        <f t="shared" si="16"/>
        <v>-2.270053022914865</v>
      </c>
    </row>
    <row r="127" spans="2:14" x14ac:dyDescent="0.2">
      <c r="B127">
        <f t="shared" si="17"/>
        <v>1.5000000000000002E-10</v>
      </c>
      <c r="C127">
        <v>30</v>
      </c>
      <c r="D127">
        <v>0.36963309038840197</v>
      </c>
      <c r="F127">
        <v>0.47430421480479401</v>
      </c>
      <c r="G127">
        <f t="shared" si="13"/>
        <v>2.5844174058986424E-2</v>
      </c>
      <c r="H127">
        <f t="shared" si="14"/>
        <v>2.587885920246872</v>
      </c>
      <c r="M127">
        <f t="shared" si="15"/>
        <v>-0.44846004074580759</v>
      </c>
      <c r="N127">
        <f t="shared" si="16"/>
        <v>-2.7185130636606725</v>
      </c>
    </row>
    <row r="128" spans="2:14" x14ac:dyDescent="0.2">
      <c r="B128">
        <f t="shared" si="17"/>
        <v>1.5500000000000001E-10</v>
      </c>
      <c r="C128">
        <v>31</v>
      </c>
      <c r="D128">
        <v>0.45763738465301501</v>
      </c>
      <c r="F128">
        <v>0.55347581273269597</v>
      </c>
      <c r="G128">
        <f t="shared" si="13"/>
        <v>0.10501577198688838</v>
      </c>
      <c r="H128">
        <f t="shared" si="14"/>
        <v>2.6929016922337605</v>
      </c>
      <c r="L128">
        <v>0.63236073723151798</v>
      </c>
      <c r="M128">
        <f t="shared" si="15"/>
        <v>0.18390069648571039</v>
      </c>
      <c r="N128">
        <f t="shared" si="16"/>
        <v>-2.5346123671749621</v>
      </c>
    </row>
    <row r="129" spans="2:14" x14ac:dyDescent="0.2">
      <c r="B129">
        <f t="shared" si="17"/>
        <v>1.6000000000000002E-10</v>
      </c>
      <c r="C129">
        <v>32</v>
      </c>
      <c r="D129">
        <v>0.44673979201283498</v>
      </c>
      <c r="F129">
        <v>0.42318312165354999</v>
      </c>
      <c r="G129">
        <f t="shared" si="13"/>
        <v>-2.5276919092257599E-2</v>
      </c>
      <c r="H129">
        <f t="shared" si="14"/>
        <v>2.6676247731415028</v>
      </c>
      <c r="L129">
        <v>0.68857411484644004</v>
      </c>
      <c r="M129">
        <f t="shared" si="15"/>
        <v>0.24011407410063246</v>
      </c>
      <c r="N129">
        <f t="shared" si="16"/>
        <v>-2.2944982930743296</v>
      </c>
    </row>
    <row r="130" spans="2:14" x14ac:dyDescent="0.2">
      <c r="B130">
        <f t="shared" si="17"/>
        <v>1.6500000000000002E-10</v>
      </c>
      <c r="C130">
        <v>33</v>
      </c>
      <c r="D130">
        <v>0.488728458719492</v>
      </c>
      <c r="F130">
        <v>0.51691657069442098</v>
      </c>
      <c r="G130">
        <f t="shared" si="13"/>
        <v>6.8456529948613398E-2</v>
      </c>
      <c r="H130">
        <f t="shared" si="14"/>
        <v>2.7360813030901161</v>
      </c>
      <c r="L130">
        <v>0.65980010304945202</v>
      </c>
      <c r="M130">
        <f t="shared" si="15"/>
        <v>0.21134006230364444</v>
      </c>
      <c r="N130">
        <f t="shared" si="16"/>
        <v>-2.0831582307706853</v>
      </c>
    </row>
    <row r="131" spans="2:14" x14ac:dyDescent="0.2">
      <c r="B131">
        <f t="shared" si="17"/>
        <v>1.7000000000000001E-10</v>
      </c>
      <c r="C131">
        <v>34</v>
      </c>
      <c r="D131">
        <v>0.46169106459660603</v>
      </c>
      <c r="F131">
        <v>0.48081532151505002</v>
      </c>
      <c r="G131">
        <f t="shared" si="13"/>
        <v>3.2355280769242434E-2</v>
      </c>
      <c r="H131">
        <f t="shared" si="14"/>
        <v>2.7684365838593585</v>
      </c>
      <c r="L131">
        <v>0.48009256318870502</v>
      </c>
      <c r="M131">
        <f t="shared" si="15"/>
        <v>3.1632522442897437E-2</v>
      </c>
      <c r="N131">
        <f t="shared" si="16"/>
        <v>-2.0515257083277878</v>
      </c>
    </row>
    <row r="132" spans="2:14" x14ac:dyDescent="0.2">
      <c r="B132">
        <f t="shared" si="17"/>
        <v>1.7500000000000002E-10</v>
      </c>
      <c r="C132">
        <v>35</v>
      </c>
      <c r="D132">
        <v>0.43182966508148701</v>
      </c>
      <c r="F132">
        <v>0.41262796734438001</v>
      </c>
      <c r="G132">
        <f t="shared" si="13"/>
        <v>-3.5832073401427578E-2</v>
      </c>
      <c r="H132">
        <f t="shared" si="14"/>
        <v>2.7326045104579308</v>
      </c>
      <c r="L132">
        <v>0.57885324550047301</v>
      </c>
      <c r="M132">
        <f t="shared" si="15"/>
        <v>0.13039320475466543</v>
      </c>
      <c r="N132">
        <f t="shared" si="16"/>
        <v>-1.9211325035731224</v>
      </c>
    </row>
    <row r="133" spans="2:14" x14ac:dyDescent="0.2">
      <c r="B133">
        <f t="shared" si="17"/>
        <v>1.8000000000000002E-10</v>
      </c>
      <c r="C133">
        <v>36</v>
      </c>
      <c r="D133">
        <v>0.50104351378111101</v>
      </c>
      <c r="F133">
        <v>0.49568740726351301</v>
      </c>
      <c r="G133">
        <f t="shared" si="13"/>
        <v>4.7227366517705427E-2</v>
      </c>
      <c r="H133">
        <f t="shared" si="14"/>
        <v>2.7798318769756363</v>
      </c>
      <c r="L133">
        <v>0.61494567914558096</v>
      </c>
      <c r="M133">
        <f t="shared" si="15"/>
        <v>0.16648563839977337</v>
      </c>
      <c r="N133">
        <f t="shared" si="16"/>
        <v>-1.7546468651733491</v>
      </c>
    </row>
    <row r="134" spans="2:14" x14ac:dyDescent="0.2">
      <c r="B134">
        <f t="shared" si="17"/>
        <v>1.8500000000000001E-10</v>
      </c>
      <c r="C134">
        <v>37</v>
      </c>
      <c r="D134">
        <v>0.460926675234693</v>
      </c>
      <c r="F134">
        <v>0.51492902488658299</v>
      </c>
      <c r="G134">
        <f t="shared" si="13"/>
        <v>6.64689841407754E-2</v>
      </c>
      <c r="H134">
        <f t="shared" si="14"/>
        <v>2.8463008611164118</v>
      </c>
      <c r="L134">
        <v>0.65159714559645798</v>
      </c>
      <c r="M134">
        <f t="shared" si="15"/>
        <v>0.2031371048506504</v>
      </c>
      <c r="N134">
        <f t="shared" si="16"/>
        <v>-1.5515097603226988</v>
      </c>
    </row>
    <row r="135" spans="2:14" x14ac:dyDescent="0.2">
      <c r="B135">
        <f t="shared" si="17"/>
        <v>1.9000000000000002E-10</v>
      </c>
      <c r="C135">
        <v>38</v>
      </c>
      <c r="D135">
        <v>0.425910773558969</v>
      </c>
      <c r="F135">
        <v>0.50213383690996305</v>
      </c>
      <c r="G135">
        <f t="shared" si="13"/>
        <v>5.3673796164155463E-2</v>
      </c>
      <c r="H135">
        <f t="shared" si="14"/>
        <v>2.8999746572805671</v>
      </c>
      <c r="L135">
        <v>0.56543514917179205</v>
      </c>
      <c r="M135">
        <f t="shared" si="15"/>
        <v>0.11697510842598446</v>
      </c>
      <c r="N135">
        <f t="shared" si="16"/>
        <v>-1.4345346518967144</v>
      </c>
    </row>
    <row r="136" spans="2:14" x14ac:dyDescent="0.2">
      <c r="B136">
        <f t="shared" si="17"/>
        <v>1.9500000000000002E-10</v>
      </c>
      <c r="C136">
        <v>39</v>
      </c>
      <c r="D136">
        <v>0.456620915411452</v>
      </c>
      <c r="F136">
        <v>0.45229223353681502</v>
      </c>
      <c r="G136">
        <f t="shared" si="13"/>
        <v>3.8321927910074383E-3</v>
      </c>
      <c r="H136">
        <f t="shared" si="14"/>
        <v>2.9038068500715744</v>
      </c>
      <c r="L136">
        <v>0.54475462378985395</v>
      </c>
      <c r="M136">
        <f t="shared" si="15"/>
        <v>9.6294583044046367E-2</v>
      </c>
      <c r="N136">
        <f>N135+M136</f>
        <v>-1.3382400688526679</v>
      </c>
    </row>
    <row r="137" spans="2:14" x14ac:dyDescent="0.2">
      <c r="B137">
        <f t="shared" si="17"/>
        <v>2.0000000000000003E-10</v>
      </c>
      <c r="C137">
        <v>40</v>
      </c>
      <c r="D137">
        <v>0.39572487910029402</v>
      </c>
      <c r="F137">
        <v>0.459896519384703</v>
      </c>
      <c r="G137">
        <f t="shared" si="13"/>
        <v>1.1436478638895409E-2</v>
      </c>
      <c r="H137">
        <f t="shared" si="14"/>
        <v>2.9152433287104698</v>
      </c>
      <c r="L137">
        <v>0.52848114451522998</v>
      </c>
      <c r="M137">
        <f t="shared" si="15"/>
        <v>8.0021103769422397E-2</v>
      </c>
      <c r="N137">
        <f t="shared" si="16"/>
        <v>-1.2582189650832456</v>
      </c>
    </row>
    <row r="140" spans="2:14" x14ac:dyDescent="0.2">
      <c r="B140" t="s">
        <v>46</v>
      </c>
      <c r="C140" t="s">
        <v>0</v>
      </c>
      <c r="D140">
        <f>AVERAGE(D98:D127)</f>
        <v>0.44846004074580759</v>
      </c>
      <c r="F140">
        <f>AVERAGE(F98:F137)</f>
        <v>0.52134112396356924</v>
      </c>
      <c r="G140">
        <f>AVERAGE(G98:G137)</f>
        <v>7.2881083217761738E-2</v>
      </c>
      <c r="L140">
        <f>AVERAGE(L98:L137)</f>
        <v>0.5560060888249686</v>
      </c>
      <c r="M140">
        <f>AVERAGE(M98:M137)</f>
        <v>-3.1455474127081141E-2</v>
      </c>
    </row>
    <row r="141" spans="2:14" x14ac:dyDescent="0.2">
      <c r="B141">
        <f>(0.0000000000000025)*2000</f>
        <v>4.9999999999999997E-12</v>
      </c>
      <c r="G141">
        <f>G140/B141/6*(10^-20)</f>
        <v>2.4293694405920582E-11</v>
      </c>
      <c r="M141">
        <f>M140/B141/6*(10^-20)</f>
        <v>-1.048515804236038E-11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B3AE-B0D8-2747-8EB3-BF1AD5F3F40E}">
  <dimension ref="A2:V142"/>
  <sheetViews>
    <sheetView topLeftCell="A103" workbookViewId="0">
      <selection activeCell="N142" activeCellId="1" sqref="G142 N142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2720.5471360000006</v>
      </c>
      <c r="I2" t="s">
        <v>7</v>
      </c>
      <c r="J2">
        <f>-H2*(2*(0.000494)*H2-3.09)</f>
        <v>1093.9304516725701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-1390.3402742000001</v>
      </c>
      <c r="E3">
        <v>20.058646666666668</v>
      </c>
      <c r="G3" t="s">
        <v>4</v>
      </c>
      <c r="H3">
        <f>(H2^(1/3))/4</f>
        <v>3.49</v>
      </c>
      <c r="J3">
        <f>J2/10</f>
        <v>109.39304516725701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-1389.8083592666669</v>
      </c>
      <c r="E4">
        <v>9.3832900000000077</v>
      </c>
      <c r="H4">
        <f>J3</f>
        <v>109.39304516725701</v>
      </c>
    </row>
    <row r="5" spans="2:11" x14ac:dyDescent="0.2">
      <c r="B5" s="3">
        <f t="shared" si="0"/>
        <v>2720.5471360000006</v>
      </c>
      <c r="C5" s="3">
        <v>3.49</v>
      </c>
      <c r="D5" s="3">
        <v>-1389.50339411</v>
      </c>
      <c r="E5" s="3">
        <v>0.11452</v>
      </c>
    </row>
    <row r="6" spans="2:11" x14ac:dyDescent="0.2">
      <c r="B6">
        <f t="shared" si="0"/>
        <v>2744</v>
      </c>
      <c r="C6">
        <v>3.5</v>
      </c>
      <c r="D6">
        <v>-1389.0040758333334</v>
      </c>
      <c r="E6">
        <v>-8.6523133333333409</v>
      </c>
    </row>
    <row r="7" spans="2:11" x14ac:dyDescent="0.2">
      <c r="B7">
        <f t="shared" si="0"/>
        <v>2767.5872639999993</v>
      </c>
      <c r="C7">
        <v>3.51</v>
      </c>
      <c r="D7">
        <v>-1388.4483430999999</v>
      </c>
      <c r="E7">
        <v>-17.773023333333331</v>
      </c>
    </row>
    <row r="8" spans="2:11" x14ac:dyDescent="0.2">
      <c r="B8">
        <f t="shared" si="0"/>
        <v>2791.3093119999999</v>
      </c>
      <c r="C8">
        <v>3.52</v>
      </c>
      <c r="D8">
        <v>-1388.0742009666667</v>
      </c>
      <c r="E8">
        <v>-25.177779999999998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-1386.6693079666668</v>
      </c>
      <c r="E9">
        <v>-33.462683333333302</v>
      </c>
      <c r="G9" t="s">
        <v>2</v>
      </c>
      <c r="H9">
        <v>-1389.50339411</v>
      </c>
      <c r="I9">
        <v>-1377.8872992555557</v>
      </c>
      <c r="J9">
        <v>-1400.2755473000002</v>
      </c>
    </row>
    <row r="10" spans="2:11" x14ac:dyDescent="0.2">
      <c r="B10">
        <f t="shared" si="0"/>
        <v>2725.2269752319999</v>
      </c>
      <c r="C10">
        <v>3.492</v>
      </c>
      <c r="D10">
        <v>-1389.5275998100001</v>
      </c>
      <c r="E10">
        <v>-1.7976160000000001</v>
      </c>
      <c r="G10" t="s">
        <v>1</v>
      </c>
      <c r="H10">
        <v>9.1382052981735198E-2</v>
      </c>
      <c r="I10">
        <v>0.14463001278548823</v>
      </c>
      <c r="J10">
        <v>0.14493208304962293</v>
      </c>
    </row>
    <row r="11" spans="2:11" x14ac:dyDescent="0.2">
      <c r="I11">
        <f>SUM(H10:I10)</f>
        <v>0.23601206576722344</v>
      </c>
      <c r="J11">
        <f>SUM(H10,J10)</f>
        <v>0.23631413603135815</v>
      </c>
    </row>
    <row r="12" spans="2:11" x14ac:dyDescent="0.2">
      <c r="H12" t="s">
        <v>15</v>
      </c>
      <c r="I12">
        <f>I9-127/128*H9</f>
        <v>0.76059958795985949</v>
      </c>
      <c r="J12">
        <f>J9-129/128*H9</f>
        <v>8.334207648431402E-2</v>
      </c>
    </row>
    <row r="17" spans="2:22" x14ac:dyDescent="0.2">
      <c r="C17">
        <v>3.49</v>
      </c>
      <c r="E17">
        <v>3.492</v>
      </c>
      <c r="G17">
        <v>3.47</v>
      </c>
      <c r="I17">
        <v>3.48</v>
      </c>
      <c r="K17">
        <v>3.5</v>
      </c>
      <c r="M17">
        <v>3.51</v>
      </c>
      <c r="O17">
        <v>3.52</v>
      </c>
      <c r="Q17">
        <v>3.53</v>
      </c>
      <c r="S17" t="s">
        <v>11</v>
      </c>
      <c r="U17" t="s">
        <v>10</v>
      </c>
    </row>
    <row r="19" spans="2:22" x14ac:dyDescent="0.2">
      <c r="C19" s="1">
        <v>-1389.1345448</v>
      </c>
      <c r="D19" s="2">
        <v>0.33922999999999998</v>
      </c>
      <c r="E19">
        <f>-1389.7900711</f>
        <v>-1389.7900711</v>
      </c>
      <c r="F19">
        <v>-1.58385</v>
      </c>
      <c r="G19" s="1">
        <v>-1390.7638019000001</v>
      </c>
      <c r="H19" s="2">
        <v>20.13381</v>
      </c>
      <c r="I19">
        <v>-1389.2637609000001</v>
      </c>
      <c r="J19">
        <v>10.89977</v>
      </c>
      <c r="K19">
        <v>-1389.6125238</v>
      </c>
      <c r="L19">
        <v>-9.1726100000000201</v>
      </c>
      <c r="M19">
        <v>-1388.4755181</v>
      </c>
      <c r="N19">
        <v>-17.280349999999999</v>
      </c>
      <c r="O19">
        <v>-1387.8194086999999</v>
      </c>
      <c r="P19">
        <v>-25.645589999999999</v>
      </c>
      <c r="Q19">
        <v>-1386.9118927</v>
      </c>
      <c r="R19">
        <v>-34.413670000000003</v>
      </c>
      <c r="S19">
        <v>-1377.8484432</v>
      </c>
      <c r="T19">
        <v>-6.1390899999999897</v>
      </c>
      <c r="U19">
        <v>-1400.1514486000001</v>
      </c>
      <c r="V19">
        <v>9.4293300000000109</v>
      </c>
    </row>
    <row r="20" spans="2:22" x14ac:dyDescent="0.2">
      <c r="C20" s="1">
        <f>-1389.7858613</f>
        <v>-1389.7858613000001</v>
      </c>
      <c r="D20" s="2">
        <v>-0.65025000000000099</v>
      </c>
      <c r="E20">
        <f>-1389.3668975</f>
        <v>-1389.3668975000001</v>
      </c>
      <c r="F20">
        <v>-2.4583200000000001</v>
      </c>
      <c r="G20" s="1">
        <v>-1389.9847466000001</v>
      </c>
      <c r="H20" s="2">
        <v>20.294930000000001</v>
      </c>
      <c r="I20">
        <v>-1389.9044776999999</v>
      </c>
      <c r="J20">
        <v>8.5080300000000104</v>
      </c>
      <c r="K20">
        <v>-1389.0654059999999</v>
      </c>
      <c r="L20">
        <v>-9.27132000000001</v>
      </c>
      <c r="M20">
        <v>-1388.7763878999999</v>
      </c>
      <c r="N20">
        <v>-18.706689999999998</v>
      </c>
      <c r="O20">
        <v>-1388.1575806000001</v>
      </c>
      <c r="P20">
        <v>-24.815619999999999</v>
      </c>
      <c r="Q20">
        <v>-1386.7353989000001</v>
      </c>
      <c r="R20">
        <v>-32.94267</v>
      </c>
      <c r="S20">
        <v>-1377.2715541</v>
      </c>
      <c r="T20">
        <v>-5.7191100000000104</v>
      </c>
      <c r="U20">
        <v>-1400.2328313999999</v>
      </c>
      <c r="V20">
        <v>10.29236</v>
      </c>
    </row>
    <row r="21" spans="2:22" x14ac:dyDescent="0.2">
      <c r="C21" s="1">
        <f>-1390.0128461</f>
        <v>-1390.0128460999999</v>
      </c>
      <c r="D21" s="2">
        <v>-1.31948</v>
      </c>
      <c r="E21">
        <f>-1389.5758994</f>
        <v>-1389.5758994</v>
      </c>
      <c r="F21">
        <v>-1.7482</v>
      </c>
      <c r="G21" s="1">
        <v>-1390.2722741</v>
      </c>
      <c r="H21" s="2">
        <v>19.747199999999999</v>
      </c>
      <c r="I21">
        <v>-1390.2568392000001</v>
      </c>
      <c r="J21">
        <v>8.7420700000000107</v>
      </c>
      <c r="K21">
        <v>-1388.3342977</v>
      </c>
      <c r="L21">
        <v>-7.5130099999999898</v>
      </c>
      <c r="M21">
        <v>-1388.0931232999999</v>
      </c>
      <c r="N21">
        <v>-17.33203</v>
      </c>
      <c r="O21">
        <v>-1388.2456136000001</v>
      </c>
      <c r="P21">
        <v>-25.072130000000001</v>
      </c>
      <c r="Q21">
        <v>-1386.3606322999999</v>
      </c>
      <c r="R21">
        <v>-33.031709999999897</v>
      </c>
      <c r="S21">
        <v>-1377.5327407</v>
      </c>
      <c r="T21">
        <v>-6.2038000000000002</v>
      </c>
      <c r="U21">
        <v>-1400.5383770999999</v>
      </c>
      <c r="V21">
        <v>9.2566099999999896</v>
      </c>
    </row>
    <row r="22" spans="2:22" x14ac:dyDescent="0.2">
      <c r="C22" s="1">
        <v>-1389.2700933000001</v>
      </c>
      <c r="D22" s="2">
        <v>0.39406000000000002</v>
      </c>
      <c r="E22">
        <f>-1389.4392881</f>
        <v>-1389.4392881000001</v>
      </c>
      <c r="F22">
        <v>-1.5407200000000001</v>
      </c>
      <c r="S22">
        <v>-1378.4459703</v>
      </c>
      <c r="T22">
        <v>-7.6079300000000103</v>
      </c>
      <c r="U22">
        <v>-1399.8894373000001</v>
      </c>
      <c r="V22">
        <v>10.71353</v>
      </c>
    </row>
    <row r="23" spans="2:22" x14ac:dyDescent="0.2">
      <c r="C23" s="1">
        <v>-1389.2209966</v>
      </c>
      <c r="D23" s="2">
        <v>1.27355</v>
      </c>
      <c r="E23">
        <f>-1389.3499811</f>
        <v>-1389.3499810999999</v>
      </c>
      <c r="F23">
        <v>-1.9973700000000001</v>
      </c>
      <c r="S23">
        <v>-1378.2292987999999</v>
      </c>
      <c r="T23">
        <v>-6.8753299999999999</v>
      </c>
      <c r="U23">
        <v>-1400.4576473</v>
      </c>
      <c r="V23">
        <v>9.8621200000000009</v>
      </c>
    </row>
    <row r="24" spans="2:22" x14ac:dyDescent="0.2">
      <c r="C24" s="1">
        <v>-1389.5711822000001</v>
      </c>
      <c r="D24" s="2">
        <v>0.37980000000000103</v>
      </c>
      <c r="E24">
        <f>-1389.7563701</f>
        <v>-1389.7563700999999</v>
      </c>
      <c r="F24">
        <v>-1.64977</v>
      </c>
      <c r="T24">
        <v>-5.3697499999999998</v>
      </c>
      <c r="V24">
        <v>10.703989999999999</v>
      </c>
    </row>
    <row r="25" spans="2:22" x14ac:dyDescent="0.2">
      <c r="C25" s="1">
        <f>-1389.4905315</f>
        <v>-1389.4905315000001</v>
      </c>
      <c r="D25" s="2">
        <v>-0.18021999999999999</v>
      </c>
      <c r="E25">
        <f>-1389.3370241</f>
        <v>-1389.3370241</v>
      </c>
      <c r="F25">
        <v>-1.3606799999999999</v>
      </c>
      <c r="S25">
        <v>-1378.3764719999999</v>
      </c>
      <c r="T25">
        <v>-7.0488600000000003</v>
      </c>
      <c r="U25">
        <v>-1400.0322246000001</v>
      </c>
      <c r="V25">
        <v>9.7295499999999908</v>
      </c>
    </row>
    <row r="26" spans="2:22" x14ac:dyDescent="0.2">
      <c r="C26" s="1">
        <v>-1389.2793695</v>
      </c>
      <c r="D26" s="2">
        <v>0.45977000000000001</v>
      </c>
      <c r="E26">
        <f>-1389.581562</f>
        <v>-1389.5815620000001</v>
      </c>
      <c r="F26">
        <v>-1.0586599999999999</v>
      </c>
      <c r="S26">
        <v>-1377.7879607</v>
      </c>
      <c r="T26">
        <v>-7.3851599999999999</v>
      </c>
      <c r="U26">
        <v>-1400.8014997</v>
      </c>
      <c r="V26">
        <v>8.3348200000000006</v>
      </c>
    </row>
    <row r="27" spans="2:22" x14ac:dyDescent="0.2">
      <c r="C27" s="1">
        <v>-1389.4717674000001</v>
      </c>
      <c r="D27" s="2">
        <v>0.26850000000000002</v>
      </c>
      <c r="E27">
        <f>-1389.6313883</f>
        <v>-1389.6313883</v>
      </c>
      <c r="F27">
        <v>-2.2172299999999998</v>
      </c>
      <c r="S27">
        <v>-1377.3711882</v>
      </c>
      <c r="T27">
        <v>-6.0202600000000004</v>
      </c>
      <c r="U27">
        <v>-1399.5201147</v>
      </c>
      <c r="V27">
        <v>10.560370000000001</v>
      </c>
    </row>
    <row r="28" spans="2:22" x14ac:dyDescent="0.2">
      <c r="C28" s="1">
        <v>-1389.7967484000001</v>
      </c>
      <c r="D28" s="2">
        <v>0.18024000000000001</v>
      </c>
      <c r="E28">
        <f>-1389.4475164</f>
        <v>-1389.4475164</v>
      </c>
      <c r="F28">
        <v>-2.3613599999999999</v>
      </c>
      <c r="S28">
        <v>-1378.1220653</v>
      </c>
      <c r="T28">
        <v>-8.2033299999999905</v>
      </c>
      <c r="U28">
        <v>-1400.8563449999999</v>
      </c>
      <c r="V28">
        <v>8.6016300000000001</v>
      </c>
    </row>
    <row r="30" spans="2:22" x14ac:dyDescent="0.2">
      <c r="B30" t="s">
        <v>0</v>
      </c>
      <c r="C30">
        <f t="shared" ref="C30:V30" si="1">AVERAGE(C19:C28)</f>
        <v>-1389.50339411</v>
      </c>
      <c r="D30">
        <f t="shared" si="1"/>
        <v>0.11452</v>
      </c>
      <c r="E30">
        <f t="shared" si="1"/>
        <v>-1389.5275998100001</v>
      </c>
      <c r="F30">
        <f t="shared" si="1"/>
        <v>-1.7976160000000001</v>
      </c>
      <c r="G30">
        <f t="shared" si="1"/>
        <v>-1390.3402742000001</v>
      </c>
      <c r="H30">
        <f t="shared" si="1"/>
        <v>20.058646666666668</v>
      </c>
      <c r="I30">
        <f t="shared" si="1"/>
        <v>-1389.8083592666669</v>
      </c>
      <c r="J30">
        <f t="shared" si="1"/>
        <v>9.3832900000000077</v>
      </c>
      <c r="K30">
        <f t="shared" si="1"/>
        <v>-1389.0040758333334</v>
      </c>
      <c r="L30">
        <f t="shared" si="1"/>
        <v>-8.6523133333333409</v>
      </c>
      <c r="M30">
        <f t="shared" si="1"/>
        <v>-1388.4483430999999</v>
      </c>
      <c r="N30">
        <f t="shared" si="1"/>
        <v>-17.773023333333331</v>
      </c>
      <c r="O30">
        <f t="shared" si="1"/>
        <v>-1388.0742009666667</v>
      </c>
      <c r="P30">
        <f t="shared" si="1"/>
        <v>-25.177779999999998</v>
      </c>
      <c r="Q30">
        <f t="shared" si="1"/>
        <v>-1386.6693079666668</v>
      </c>
      <c r="R30">
        <f t="shared" si="1"/>
        <v>-33.462683333333302</v>
      </c>
      <c r="S30">
        <f>AVERAGE(S19:S28)</f>
        <v>-1377.8872992555557</v>
      </c>
      <c r="T30">
        <f>AVERAGE(T19:T28)</f>
        <v>-6.6572620000000002</v>
      </c>
      <c r="U30">
        <f t="shared" si="1"/>
        <v>-1400.2755473000002</v>
      </c>
      <c r="V30">
        <f t="shared" si="1"/>
        <v>9.7484310000000001</v>
      </c>
    </row>
    <row r="31" spans="2:22" x14ac:dyDescent="0.2">
      <c r="B31" t="s">
        <v>1</v>
      </c>
      <c r="C31">
        <f>STDEV(C19:C28)/SQRT(COUNT(C19:C28))</f>
        <v>9.1382052981735198E-2</v>
      </c>
      <c r="E31">
        <f>STDEV(E19:E28)/SQRT(COUNT(E19:E28))</f>
        <v>5.2190771125947735E-2</v>
      </c>
      <c r="G31">
        <f>STDEV(G19:G28)/SQRT(COUNT(G19:G28))</f>
        <v>0.22744948180092603</v>
      </c>
      <c r="I31">
        <f>STDEV(I19:I28)/SQRT(COUNT(I19:I28))</f>
        <v>0.29067748015199379</v>
      </c>
      <c r="K31">
        <f>STDEV(K19:K28)/SQRT(COUNT(K19:K28))</f>
        <v>0.37026410965139056</v>
      </c>
      <c r="M31">
        <f>STDEV(M19:M28)/SQRT(COUNT(M19:M28))</f>
        <v>0.19770895180547082</v>
      </c>
      <c r="O31">
        <f>STDEV(O19:O28)/SQRT(COUNT(O19:O28))</f>
        <v>0.12990608997417682</v>
      </c>
      <c r="Q31">
        <f>STDEV(Q19:Q28)/SQRT(COUNT(Q19:Q28))</f>
        <v>0.16253001338595385</v>
      </c>
      <c r="S31">
        <f>STDEV(S19:S28)/SQRT(COUNT(S19:S28))</f>
        <v>0.14463001278548823</v>
      </c>
      <c r="U31">
        <f>STDEV(U19:U28)/SQRT(COUNT(U19:U28))</f>
        <v>0.14493208304962293</v>
      </c>
    </row>
    <row r="33" spans="1:20" x14ac:dyDescent="0.2">
      <c r="P33" t="s">
        <v>35</v>
      </c>
    </row>
    <row r="34" spans="1:20" x14ac:dyDescent="0.2">
      <c r="D34" t="s">
        <v>22</v>
      </c>
      <c r="F34" t="s">
        <v>25</v>
      </c>
      <c r="H34" t="s">
        <v>29</v>
      </c>
      <c r="L34" t="s">
        <v>34</v>
      </c>
      <c r="N34" t="s">
        <v>29</v>
      </c>
      <c r="P34" t="s">
        <v>12</v>
      </c>
      <c r="R34" t="s">
        <v>14</v>
      </c>
      <c r="T34" t="s">
        <v>13</v>
      </c>
    </row>
    <row r="35" spans="1:20" x14ac:dyDescent="0.2">
      <c r="A35" t="s">
        <v>26</v>
      </c>
      <c r="B35" t="s">
        <v>27</v>
      </c>
      <c r="G35" t="s">
        <v>28</v>
      </c>
      <c r="H35">
        <v>0</v>
      </c>
      <c r="M35" t="s">
        <v>28</v>
      </c>
      <c r="N35">
        <v>0</v>
      </c>
    </row>
    <row r="36" spans="1:20" x14ac:dyDescent="0.2">
      <c r="A36">
        <f>2.5*2000</f>
        <v>5000</v>
      </c>
      <c r="B36">
        <f>A36*10^-15</f>
        <v>5.0000000000000005E-12</v>
      </c>
      <c r="C36">
        <v>1</v>
      </c>
      <c r="D36">
        <v>0.439381752341371</v>
      </c>
      <c r="F36">
        <v>0.75639907401151996</v>
      </c>
      <c r="G36">
        <f>F36-$D$87</f>
        <v>0.26911062822027915</v>
      </c>
      <c r="H36">
        <f>H35+G36</f>
        <v>0.26911062822027915</v>
      </c>
      <c r="L36">
        <v>0.52548285957390695</v>
      </c>
      <c r="M36">
        <f>L36-$D$87</f>
        <v>3.8194413782666137E-2</v>
      </c>
      <c r="N36">
        <f>N35+M36</f>
        <v>3.8194413782666137E-2</v>
      </c>
      <c r="P36">
        <v>-1389.1383619000001</v>
      </c>
      <c r="R36">
        <v>-1399.5012564000001</v>
      </c>
      <c r="T36">
        <v>-1377.3672603</v>
      </c>
    </row>
    <row r="37" spans="1:20" x14ac:dyDescent="0.2">
      <c r="B37">
        <f>$B$36*C37</f>
        <v>1.0000000000000001E-11</v>
      </c>
      <c r="C37">
        <v>2</v>
      </c>
      <c r="D37">
        <v>0.45192209209076101</v>
      </c>
      <c r="F37">
        <v>0.67871714152130902</v>
      </c>
      <c r="G37">
        <f t="shared" ref="G37:G83" si="2">F37-$D$87</f>
        <v>0.19142869573006821</v>
      </c>
      <c r="H37">
        <f t="shared" ref="H37:H83" si="3">H36+G37</f>
        <v>0.46053932395034736</v>
      </c>
      <c r="L37">
        <v>0.48261568960892498</v>
      </c>
      <c r="M37">
        <f t="shared" ref="M37:M85" si="4">L37-$D$87</f>
        <v>-4.6727561823158292E-3</v>
      </c>
      <c r="N37">
        <f>N36+M37</f>
        <v>3.3521657600350308E-2</v>
      </c>
      <c r="P37">
        <v>-1388.9718152999999</v>
      </c>
      <c r="R37">
        <v>-1400.1856819</v>
      </c>
      <c r="T37">
        <v>-1377.5659571000001</v>
      </c>
    </row>
    <row r="38" spans="1:20" x14ac:dyDescent="0.2">
      <c r="B38">
        <f t="shared" ref="B38:B85" si="5">$B$36*C38</f>
        <v>1.5E-11</v>
      </c>
      <c r="C38">
        <v>3</v>
      </c>
      <c r="D38">
        <v>0.60024379500112002</v>
      </c>
      <c r="F38">
        <v>0.65525322228780902</v>
      </c>
      <c r="G38">
        <f t="shared" si="2"/>
        <v>0.16796477649656821</v>
      </c>
      <c r="H38">
        <f t="shared" si="3"/>
        <v>0.62850410044691563</v>
      </c>
      <c r="L38">
        <v>0.55924559262367002</v>
      </c>
      <c r="M38">
        <f t="shared" si="4"/>
        <v>7.1957146832429209E-2</v>
      </c>
      <c r="N38">
        <f t="shared" ref="N38:N85" si="6">N37+M38</f>
        <v>0.10547880443277952</v>
      </c>
      <c r="P38">
        <v>-1389.3980351</v>
      </c>
      <c r="R38">
        <v>-1400.7862935000001</v>
      </c>
      <c r="T38">
        <v>-1377.5640553999999</v>
      </c>
    </row>
    <row r="39" spans="1:20" x14ac:dyDescent="0.2">
      <c r="B39">
        <f t="shared" si="5"/>
        <v>2.0000000000000002E-11</v>
      </c>
      <c r="C39">
        <v>4</v>
      </c>
      <c r="D39">
        <v>0.47057653539003003</v>
      </c>
      <c r="F39">
        <v>0.50518590705787003</v>
      </c>
      <c r="G39">
        <f t="shared" si="2"/>
        <v>1.7897461266629222E-2</v>
      </c>
      <c r="H39">
        <f t="shared" si="3"/>
        <v>0.64640156171354479</v>
      </c>
      <c r="L39">
        <v>0.52130028760782599</v>
      </c>
      <c r="M39">
        <f t="shared" si="4"/>
        <v>3.4011841816585175E-2</v>
      </c>
      <c r="N39">
        <f t="shared" si="6"/>
        <v>0.13949064624936469</v>
      </c>
      <c r="P39">
        <v>-1389.8036251000001</v>
      </c>
      <c r="R39">
        <v>-1400.3450972999999</v>
      </c>
      <c r="T39">
        <v>-1377.5787491000001</v>
      </c>
    </row>
    <row r="40" spans="1:20" x14ac:dyDescent="0.2">
      <c r="B40">
        <f t="shared" si="5"/>
        <v>2.5000000000000004E-11</v>
      </c>
      <c r="C40">
        <v>5</v>
      </c>
      <c r="D40">
        <v>0.521516267158604</v>
      </c>
      <c r="F40">
        <v>0.48283569511500302</v>
      </c>
      <c r="G40">
        <f t="shared" si="2"/>
        <v>-4.4527506762377933E-3</v>
      </c>
      <c r="H40">
        <f t="shared" si="3"/>
        <v>0.64194881103730705</v>
      </c>
      <c r="L40">
        <v>0.79244636287429404</v>
      </c>
      <c r="M40">
        <f t="shared" si="4"/>
        <v>0.30515791708305323</v>
      </c>
      <c r="N40">
        <f t="shared" si="6"/>
        <v>0.44464856333241792</v>
      </c>
      <c r="P40">
        <v>-1389.0806302000001</v>
      </c>
      <c r="R40">
        <v>-1399.8074291999999</v>
      </c>
      <c r="T40">
        <v>-1376.4982634999999</v>
      </c>
    </row>
    <row r="41" spans="1:20" x14ac:dyDescent="0.2">
      <c r="B41">
        <f t="shared" si="5"/>
        <v>3E-11</v>
      </c>
      <c r="C41">
        <v>6</v>
      </c>
      <c r="D41">
        <v>0.50028683065885304</v>
      </c>
      <c r="F41">
        <v>0.65670718439081899</v>
      </c>
      <c r="G41">
        <f t="shared" si="2"/>
        <v>0.16941873859957818</v>
      </c>
      <c r="H41">
        <f t="shared" si="3"/>
        <v>0.81136754963688529</v>
      </c>
      <c r="L41">
        <v>0.67744773585956097</v>
      </c>
      <c r="M41">
        <f t="shared" si="4"/>
        <v>0.19015929006832016</v>
      </c>
      <c r="N41">
        <f t="shared" si="6"/>
        <v>0.63480785340073809</v>
      </c>
      <c r="P41">
        <v>-1389.1142626999999</v>
      </c>
      <c r="R41">
        <v>-1399.9424418000001</v>
      </c>
      <c r="T41">
        <v>-1376.6101510000001</v>
      </c>
    </row>
    <row r="42" spans="1:20" x14ac:dyDescent="0.2">
      <c r="B42">
        <f t="shared" si="5"/>
        <v>3.5000000000000002E-11</v>
      </c>
      <c r="C42">
        <v>7</v>
      </c>
      <c r="D42">
        <v>0.47670845726010702</v>
      </c>
      <c r="F42">
        <v>0.52451794439576305</v>
      </c>
      <c r="G42">
        <f t="shared" si="2"/>
        <v>3.7229498604522238E-2</v>
      </c>
      <c r="H42">
        <f t="shared" si="3"/>
        <v>0.84859704824140758</v>
      </c>
      <c r="L42">
        <v>0.495925466758112</v>
      </c>
      <c r="M42">
        <f t="shared" si="4"/>
        <v>8.6370209668711895E-3</v>
      </c>
      <c r="N42">
        <f t="shared" si="6"/>
        <v>0.64344487436760933</v>
      </c>
      <c r="P42">
        <v>-1389.3725889</v>
      </c>
      <c r="R42">
        <v>-1399.5460218000001</v>
      </c>
      <c r="T42">
        <v>-1377.058307</v>
      </c>
    </row>
    <row r="43" spans="1:20" x14ac:dyDescent="0.2">
      <c r="B43">
        <f t="shared" si="5"/>
        <v>4.0000000000000004E-11</v>
      </c>
      <c r="C43">
        <v>8</v>
      </c>
      <c r="D43">
        <v>0.43615083593019299</v>
      </c>
      <c r="F43">
        <v>0.69117692650448204</v>
      </c>
      <c r="G43">
        <f t="shared" si="2"/>
        <v>0.20388848071324123</v>
      </c>
      <c r="H43">
        <f t="shared" si="3"/>
        <v>1.0524855289546489</v>
      </c>
      <c r="L43">
        <v>0.67904261825673895</v>
      </c>
      <c r="M43">
        <f t="shared" si="4"/>
        <v>0.19175417246549814</v>
      </c>
      <c r="N43">
        <f t="shared" si="6"/>
        <v>0.83519904683310742</v>
      </c>
      <c r="P43">
        <v>-1389.8743124</v>
      </c>
      <c r="R43">
        <v>-1399.6609080000001</v>
      </c>
      <c r="T43">
        <v>-1378.1348017</v>
      </c>
    </row>
    <row r="44" spans="1:20" x14ac:dyDescent="0.2">
      <c r="B44">
        <f t="shared" si="5"/>
        <v>4.5000000000000006E-11</v>
      </c>
      <c r="C44">
        <v>9</v>
      </c>
      <c r="D44">
        <v>0.46249119944594902</v>
      </c>
      <c r="F44">
        <v>0.45752167052782899</v>
      </c>
      <c r="G44">
        <f t="shared" si="2"/>
        <v>-2.9766775263411815E-2</v>
      </c>
      <c r="H44">
        <f t="shared" si="3"/>
        <v>1.022718753691237</v>
      </c>
      <c r="L44">
        <v>0.68416977200953699</v>
      </c>
      <c r="M44">
        <f t="shared" si="4"/>
        <v>0.19688132621829618</v>
      </c>
      <c r="N44">
        <f t="shared" si="6"/>
        <v>1.0320803730514037</v>
      </c>
      <c r="P44">
        <v>-1390.0397492</v>
      </c>
      <c r="R44">
        <v>-1400.7539075</v>
      </c>
      <c r="T44">
        <v>-1376.3463451</v>
      </c>
    </row>
    <row r="45" spans="1:20" x14ac:dyDescent="0.2">
      <c r="B45">
        <f t="shared" si="5"/>
        <v>5.0000000000000008E-11</v>
      </c>
      <c r="C45">
        <v>10</v>
      </c>
      <c r="D45">
        <v>0.41551592148347699</v>
      </c>
      <c r="F45">
        <v>0.590425876284142</v>
      </c>
      <c r="G45">
        <f t="shared" si="2"/>
        <v>0.10313743049290119</v>
      </c>
      <c r="H45">
        <f t="shared" si="3"/>
        <v>1.1258561841841381</v>
      </c>
      <c r="L45">
        <v>0.59714235489219003</v>
      </c>
      <c r="M45">
        <f t="shared" si="4"/>
        <v>0.10985390910094922</v>
      </c>
      <c r="N45">
        <f t="shared" si="6"/>
        <v>1.1419342821523528</v>
      </c>
      <c r="P45">
        <v>-1389.9245242</v>
      </c>
      <c r="R45">
        <v>-1400.0526248000001</v>
      </c>
      <c r="T45">
        <v>-1378.3631831</v>
      </c>
    </row>
    <row r="46" spans="1:20" x14ac:dyDescent="0.2">
      <c r="B46">
        <f t="shared" si="5"/>
        <v>5.5000000000000004E-11</v>
      </c>
      <c r="C46">
        <v>11</v>
      </c>
      <c r="D46">
        <v>0.48331840552718902</v>
      </c>
      <c r="F46">
        <v>0.55685014983815995</v>
      </c>
      <c r="G46">
        <f t="shared" si="2"/>
        <v>6.9561704046919137E-2</v>
      </c>
      <c r="H46">
        <f t="shared" si="3"/>
        <v>1.1954178882310573</v>
      </c>
      <c r="L46">
        <v>0.65451551425839605</v>
      </c>
      <c r="M46">
        <f t="shared" si="4"/>
        <v>0.16722706846715524</v>
      </c>
      <c r="N46">
        <f t="shared" si="6"/>
        <v>1.3091613506195081</v>
      </c>
      <c r="P46">
        <v>-1389.4202124999999</v>
      </c>
      <c r="R46">
        <v>-1400.2376916000001</v>
      </c>
      <c r="T46">
        <v>-1377.9392405000001</v>
      </c>
    </row>
    <row r="47" spans="1:20" x14ac:dyDescent="0.2">
      <c r="B47">
        <f t="shared" si="5"/>
        <v>6E-11</v>
      </c>
      <c r="C47">
        <v>12</v>
      </c>
      <c r="D47">
        <v>0.43263049049552699</v>
      </c>
      <c r="F47">
        <v>0.61033572392760205</v>
      </c>
      <c r="G47">
        <f t="shared" si="2"/>
        <v>0.12304727813636124</v>
      </c>
      <c r="H47">
        <f t="shared" si="3"/>
        <v>1.3184651663674185</v>
      </c>
      <c r="L47">
        <v>0.59164326651591204</v>
      </c>
      <c r="M47">
        <f t="shared" si="4"/>
        <v>0.10435482072467123</v>
      </c>
      <c r="N47">
        <f t="shared" si="6"/>
        <v>1.4135161713441793</v>
      </c>
      <c r="P47">
        <v>-1389.2030767000001</v>
      </c>
      <c r="R47">
        <v>-1400.0249406</v>
      </c>
      <c r="T47">
        <v>-1377.3362093000001</v>
      </c>
    </row>
    <row r="48" spans="1:20" x14ac:dyDescent="0.2">
      <c r="B48">
        <f t="shared" si="5"/>
        <v>6.5000000000000008E-11</v>
      </c>
      <c r="C48">
        <v>13</v>
      </c>
      <c r="D48">
        <v>0.53419929409122102</v>
      </c>
      <c r="F48">
        <v>0.73696895617238201</v>
      </c>
      <c r="G48">
        <f t="shared" si="2"/>
        <v>0.2496805103811412</v>
      </c>
      <c r="H48">
        <f t="shared" si="3"/>
        <v>1.5681456767485598</v>
      </c>
      <c r="L48">
        <v>0.49419349194192902</v>
      </c>
      <c r="M48">
        <f t="shared" si="4"/>
        <v>6.9050461506882099E-3</v>
      </c>
      <c r="N48">
        <f t="shared" si="6"/>
        <v>1.4204212174948676</v>
      </c>
      <c r="P48">
        <v>-1388.8906285999999</v>
      </c>
      <c r="R48">
        <v>-1399.7913685000001</v>
      </c>
      <c r="T48">
        <v>-1377.4489693</v>
      </c>
    </row>
    <row r="49" spans="2:20" x14ac:dyDescent="0.2">
      <c r="B49">
        <f t="shared" si="5"/>
        <v>7.0000000000000004E-11</v>
      </c>
      <c r="C49">
        <v>14</v>
      </c>
      <c r="D49">
        <v>0.48777473040556601</v>
      </c>
      <c r="F49">
        <v>0.60995621712187698</v>
      </c>
      <c r="G49">
        <f t="shared" si="2"/>
        <v>0.12266777133063617</v>
      </c>
      <c r="H49">
        <f t="shared" si="3"/>
        <v>1.6908134480791959</v>
      </c>
      <c r="L49">
        <v>0.45773560547575598</v>
      </c>
      <c r="M49">
        <f t="shared" si="4"/>
        <v>-2.955284031548483E-2</v>
      </c>
      <c r="N49">
        <f t="shared" si="6"/>
        <v>1.3908683771793828</v>
      </c>
      <c r="P49">
        <v>-1390.3444453</v>
      </c>
      <c r="R49">
        <v>-1400.6659446000001</v>
      </c>
      <c r="T49">
        <v>-1377.8734552999999</v>
      </c>
    </row>
    <row r="50" spans="2:20" x14ac:dyDescent="0.2">
      <c r="B50">
        <f t="shared" si="5"/>
        <v>7.5000000000000012E-11</v>
      </c>
      <c r="C50">
        <v>15</v>
      </c>
      <c r="D50">
        <v>0.51397832753043604</v>
      </c>
      <c r="F50">
        <v>0.55403634135501101</v>
      </c>
      <c r="G50">
        <f t="shared" si="2"/>
        <v>6.6747895563770199E-2</v>
      </c>
      <c r="H50">
        <f t="shared" si="3"/>
        <v>1.757561343642966</v>
      </c>
      <c r="L50">
        <v>0.40219419750683999</v>
      </c>
      <c r="M50">
        <f t="shared" si="4"/>
        <v>-8.509424828440082E-2</v>
      </c>
      <c r="N50">
        <f t="shared" si="6"/>
        <v>1.305774128894982</v>
      </c>
      <c r="P50">
        <v>-1389.4868099</v>
      </c>
      <c r="R50">
        <v>-1400.3916829</v>
      </c>
      <c r="T50">
        <v>-1378.1675605999999</v>
      </c>
    </row>
    <row r="51" spans="2:20" x14ac:dyDescent="0.2">
      <c r="B51">
        <f t="shared" si="5"/>
        <v>8.0000000000000008E-11</v>
      </c>
      <c r="C51">
        <v>16</v>
      </c>
      <c r="D51">
        <v>0.46928340411623398</v>
      </c>
      <c r="F51">
        <v>0.53279757453320897</v>
      </c>
      <c r="G51">
        <f t="shared" si="2"/>
        <v>4.5509128741968163E-2</v>
      </c>
      <c r="H51">
        <f t="shared" si="3"/>
        <v>1.8030704723849342</v>
      </c>
      <c r="L51">
        <v>0.38523198636091499</v>
      </c>
      <c r="M51">
        <f t="shared" si="4"/>
        <v>-0.10205645943032582</v>
      </c>
      <c r="N51">
        <f t="shared" si="6"/>
        <v>1.2037176694646563</v>
      </c>
      <c r="P51">
        <v>-1389.2886599999999</v>
      </c>
      <c r="R51">
        <v>-1400.2232417</v>
      </c>
      <c r="T51">
        <v>-1377.323594</v>
      </c>
    </row>
    <row r="52" spans="2:20" x14ac:dyDescent="0.2">
      <c r="B52">
        <f t="shared" si="5"/>
        <v>8.5000000000000004E-11</v>
      </c>
      <c r="C52">
        <v>17</v>
      </c>
      <c r="D52">
        <v>0.47824547002155798</v>
      </c>
      <c r="F52">
        <v>0.55436179834454202</v>
      </c>
      <c r="G52">
        <f t="shared" si="2"/>
        <v>6.7073352553301213E-2</v>
      </c>
      <c r="H52">
        <f t="shared" si="3"/>
        <v>1.8701438249382354</v>
      </c>
      <c r="L52">
        <v>0.595563634316431</v>
      </c>
      <c r="M52">
        <f t="shared" si="4"/>
        <v>0.10827518852519019</v>
      </c>
      <c r="N52">
        <f t="shared" si="6"/>
        <v>1.3119928579898466</v>
      </c>
      <c r="P52">
        <v>-1389.5626599</v>
      </c>
      <c r="R52">
        <v>-1400.5531874999999</v>
      </c>
      <c r="T52">
        <v>-1378.2250638999999</v>
      </c>
    </row>
    <row r="53" spans="2:20" x14ac:dyDescent="0.2">
      <c r="B53">
        <f t="shared" si="5"/>
        <v>9.0000000000000012E-11</v>
      </c>
      <c r="C53">
        <v>18</v>
      </c>
      <c r="D53">
        <v>0.56686490560198399</v>
      </c>
      <c r="F53">
        <v>0.67486757847374601</v>
      </c>
      <c r="G53">
        <f t="shared" si="2"/>
        <v>0.1875791326825052</v>
      </c>
      <c r="H53">
        <f t="shared" si="3"/>
        <v>2.0577229576207405</v>
      </c>
      <c r="L53">
        <v>0.75082995485594695</v>
      </c>
      <c r="M53">
        <f t="shared" si="4"/>
        <v>0.26354150906470614</v>
      </c>
      <c r="N53">
        <f t="shared" si="6"/>
        <v>1.5755343670545527</v>
      </c>
      <c r="P53">
        <v>-1389.3425176000001</v>
      </c>
      <c r="R53">
        <v>-1400.7203465</v>
      </c>
      <c r="T53">
        <v>-1377.3016726999999</v>
      </c>
    </row>
    <row r="54" spans="2:20" x14ac:dyDescent="0.2">
      <c r="B54">
        <f t="shared" si="5"/>
        <v>9.5000000000000008E-11</v>
      </c>
      <c r="C54">
        <v>19</v>
      </c>
      <c r="D54">
        <v>0.53824241413937701</v>
      </c>
      <c r="F54">
        <v>0.63788819947379705</v>
      </c>
      <c r="G54">
        <f t="shared" si="2"/>
        <v>0.15059975368255624</v>
      </c>
      <c r="H54">
        <f t="shared" si="3"/>
        <v>2.2083227113032966</v>
      </c>
      <c r="L54">
        <v>0.56645554550198396</v>
      </c>
      <c r="M54">
        <f t="shared" si="4"/>
        <v>7.916709971074315E-2</v>
      </c>
      <c r="N54">
        <f t="shared" si="6"/>
        <v>1.6547014667652959</v>
      </c>
      <c r="P54">
        <v>-1389.3515591</v>
      </c>
      <c r="R54">
        <v>-1399.898567</v>
      </c>
      <c r="T54">
        <v>-1377.8931018999999</v>
      </c>
    </row>
    <row r="55" spans="2:20" x14ac:dyDescent="0.2">
      <c r="B55">
        <f t="shared" si="5"/>
        <v>1.0000000000000002E-10</v>
      </c>
      <c r="C55">
        <v>20</v>
      </c>
      <c r="D55">
        <v>0.47582505378545698</v>
      </c>
      <c r="F55">
        <v>0.48058067817727301</v>
      </c>
      <c r="G55">
        <f t="shared" si="2"/>
        <v>-6.7077676139677966E-3</v>
      </c>
      <c r="H55">
        <f t="shared" si="3"/>
        <v>2.2016149436893286</v>
      </c>
      <c r="L55">
        <v>0.74214579852100804</v>
      </c>
      <c r="M55">
        <f t="shared" si="4"/>
        <v>0.25485735272976723</v>
      </c>
      <c r="N55">
        <f t="shared" si="6"/>
        <v>1.9095588194950632</v>
      </c>
      <c r="P55">
        <v>-1389.4770622000001</v>
      </c>
      <c r="R55">
        <v>-1399.6555487000001</v>
      </c>
      <c r="T55">
        <v>-1377.6844521</v>
      </c>
    </row>
    <row r="56" spans="2:20" x14ac:dyDescent="0.2">
      <c r="B56">
        <f t="shared" si="5"/>
        <v>1.0500000000000001E-10</v>
      </c>
      <c r="C56">
        <v>21</v>
      </c>
      <c r="D56">
        <v>0.48958619525132302</v>
      </c>
      <c r="F56">
        <v>0.60124236884363602</v>
      </c>
      <c r="G56">
        <f t="shared" si="2"/>
        <v>0.11395392305239521</v>
      </c>
      <c r="H56">
        <f t="shared" si="3"/>
        <v>2.315568866741724</v>
      </c>
      <c r="L56">
        <v>0.53733538928545099</v>
      </c>
      <c r="M56">
        <f t="shared" si="4"/>
        <v>5.0046943494210183E-2</v>
      </c>
      <c r="N56">
        <f t="shared" si="6"/>
        <v>1.9596057629892734</v>
      </c>
      <c r="P56">
        <v>-1389.6373358000001</v>
      </c>
      <c r="R56">
        <v>-1399.5352539999999</v>
      </c>
      <c r="T56">
        <v>-1377.4620232</v>
      </c>
    </row>
    <row r="57" spans="2:20" x14ac:dyDescent="0.2">
      <c r="B57">
        <f t="shared" si="5"/>
        <v>1.1000000000000001E-10</v>
      </c>
      <c r="C57">
        <v>22</v>
      </c>
      <c r="D57">
        <v>0.47802544658651902</v>
      </c>
      <c r="F57">
        <v>0.49153566532020498</v>
      </c>
      <c r="G57">
        <f t="shared" si="2"/>
        <v>4.2472195289641745E-3</v>
      </c>
      <c r="H57">
        <f t="shared" si="3"/>
        <v>2.3198160862706882</v>
      </c>
      <c r="L57">
        <v>0.62668002032081305</v>
      </c>
      <c r="M57">
        <f t="shared" si="4"/>
        <v>0.13939157452957224</v>
      </c>
      <c r="N57">
        <f t="shared" si="6"/>
        <v>2.0989973375188455</v>
      </c>
      <c r="P57">
        <v>-1389.8959706999999</v>
      </c>
      <c r="R57">
        <v>-1400.5264090000001</v>
      </c>
      <c r="T57">
        <v>-1377.8527583</v>
      </c>
    </row>
    <row r="58" spans="2:20" x14ac:dyDescent="0.2">
      <c r="B58">
        <f t="shared" si="5"/>
        <v>1.1500000000000002E-10</v>
      </c>
      <c r="C58">
        <v>23</v>
      </c>
      <c r="D58">
        <v>0.47333032645113798</v>
      </c>
      <c r="F58">
        <v>0.633521103151655</v>
      </c>
      <c r="G58">
        <f t="shared" si="2"/>
        <v>0.14623265736041419</v>
      </c>
      <c r="H58">
        <f t="shared" si="3"/>
        <v>2.4660487436311023</v>
      </c>
      <c r="L58">
        <v>0.49241819492331401</v>
      </c>
      <c r="M58">
        <f t="shared" si="4"/>
        <v>5.1297491320732025E-3</v>
      </c>
      <c r="N58">
        <f t="shared" si="6"/>
        <v>2.1041270866509185</v>
      </c>
      <c r="P58">
        <v>-1389.5574246000001</v>
      </c>
      <c r="R58">
        <v>-1399.9615673000001</v>
      </c>
      <c r="T58">
        <v>-1376.7483534</v>
      </c>
    </row>
    <row r="59" spans="2:20" x14ac:dyDescent="0.2">
      <c r="B59">
        <f t="shared" si="5"/>
        <v>1.2E-10</v>
      </c>
      <c r="C59">
        <v>24</v>
      </c>
      <c r="D59">
        <v>0.45555296717066102</v>
      </c>
      <c r="F59">
        <v>0.56461981665098104</v>
      </c>
      <c r="G59">
        <f t="shared" si="2"/>
        <v>7.7331370859740234E-2</v>
      </c>
      <c r="H59">
        <f t="shared" si="3"/>
        <v>2.5433801144908426</v>
      </c>
      <c r="L59">
        <v>0.53213466023840195</v>
      </c>
      <c r="M59">
        <f t="shared" si="4"/>
        <v>4.4846214447161137E-2</v>
      </c>
      <c r="N59">
        <f t="shared" si="6"/>
        <v>2.1489733010980796</v>
      </c>
      <c r="P59">
        <v>-1389.8857217</v>
      </c>
      <c r="R59">
        <v>-1400.6414941</v>
      </c>
      <c r="T59">
        <v>-1377.741837</v>
      </c>
    </row>
    <row r="60" spans="2:20" x14ac:dyDescent="0.2">
      <c r="B60">
        <f t="shared" si="5"/>
        <v>1.2500000000000001E-10</v>
      </c>
      <c r="C60">
        <v>25</v>
      </c>
      <c r="D60">
        <v>0.44306120645747199</v>
      </c>
      <c r="F60">
        <v>0.63077316479258205</v>
      </c>
      <c r="G60">
        <f t="shared" si="2"/>
        <v>0.14348471900134124</v>
      </c>
      <c r="H60">
        <f t="shared" si="3"/>
        <v>2.6868648334921836</v>
      </c>
      <c r="L60">
        <v>0.491564960860984</v>
      </c>
      <c r="M60">
        <f t="shared" si="4"/>
        <v>4.276515069743192E-3</v>
      </c>
      <c r="N60">
        <f t="shared" si="6"/>
        <v>2.1532498161678228</v>
      </c>
      <c r="P60">
        <v>-1389.6956476</v>
      </c>
      <c r="R60">
        <v>-1400.0607027999999</v>
      </c>
      <c r="T60">
        <v>-1376.8695305000001</v>
      </c>
    </row>
    <row r="61" spans="2:20" x14ac:dyDescent="0.2">
      <c r="B61">
        <f t="shared" si="5"/>
        <v>1.3000000000000002E-10</v>
      </c>
      <c r="C61">
        <v>26</v>
      </c>
      <c r="D61">
        <v>0.44305726353478297</v>
      </c>
      <c r="F61">
        <v>0.489561559503077</v>
      </c>
      <c r="G61">
        <f t="shared" si="2"/>
        <v>2.2731137118361944E-3</v>
      </c>
      <c r="H61">
        <f t="shared" si="3"/>
        <v>2.6891379472040198</v>
      </c>
      <c r="L61">
        <v>0.52783415816823198</v>
      </c>
      <c r="M61">
        <f t="shared" si="4"/>
        <v>4.0545712376991172E-2</v>
      </c>
      <c r="N61">
        <f t="shared" si="6"/>
        <v>2.1937955285448139</v>
      </c>
      <c r="P61">
        <v>-1389.4072318999999</v>
      </c>
      <c r="R61">
        <v>-1400.4410461</v>
      </c>
      <c r="T61">
        <v>-1377.5984146999999</v>
      </c>
    </row>
    <row r="62" spans="2:20" x14ac:dyDescent="0.2">
      <c r="B62">
        <f t="shared" si="5"/>
        <v>1.3500000000000002E-10</v>
      </c>
      <c r="C62">
        <v>27</v>
      </c>
      <c r="D62">
        <v>0.55104925244755198</v>
      </c>
      <c r="F62">
        <v>0.60886889212845996</v>
      </c>
      <c r="G62">
        <f t="shared" si="2"/>
        <v>0.12158044633721915</v>
      </c>
      <c r="H62">
        <f t="shared" si="3"/>
        <v>2.8107183935412388</v>
      </c>
      <c r="L62">
        <v>0.51641325289901296</v>
      </c>
      <c r="M62">
        <f t="shared" si="4"/>
        <v>2.9124807107772155E-2</v>
      </c>
      <c r="N62">
        <f t="shared" si="6"/>
        <v>2.222920335652586</v>
      </c>
      <c r="P62">
        <v>-1389.1938333000001</v>
      </c>
      <c r="R62">
        <v>-1400.8111844</v>
      </c>
      <c r="T62">
        <v>-1377.9114454</v>
      </c>
    </row>
    <row r="63" spans="2:20" x14ac:dyDescent="0.2">
      <c r="B63">
        <f t="shared" si="5"/>
        <v>1.4000000000000001E-10</v>
      </c>
      <c r="C63">
        <v>28</v>
      </c>
      <c r="D63">
        <v>0.45466363181666603</v>
      </c>
      <c r="F63">
        <v>0.59374276069432796</v>
      </c>
      <c r="G63">
        <f t="shared" si="2"/>
        <v>0.10645431490308715</v>
      </c>
      <c r="H63">
        <f t="shared" si="3"/>
        <v>2.9171727084443257</v>
      </c>
      <c r="L63">
        <v>0.47045330070468999</v>
      </c>
      <c r="M63">
        <f t="shared" si="4"/>
        <v>-1.6835145086550818E-2</v>
      </c>
      <c r="N63">
        <f t="shared" si="6"/>
        <v>2.2060851905660352</v>
      </c>
      <c r="P63">
        <v>-1390.4168247</v>
      </c>
      <c r="R63">
        <v>-1401.1958976999999</v>
      </c>
      <c r="T63">
        <v>-1378.3831834</v>
      </c>
    </row>
    <row r="64" spans="2:20" x14ac:dyDescent="0.2">
      <c r="B64">
        <f t="shared" si="5"/>
        <v>1.4500000000000002E-10</v>
      </c>
      <c r="C64">
        <v>29</v>
      </c>
      <c r="D64">
        <v>0.54221267767953296</v>
      </c>
      <c r="F64">
        <v>0.60909682297000001</v>
      </c>
      <c r="G64">
        <f t="shared" si="2"/>
        <v>0.1218083771787592</v>
      </c>
      <c r="H64">
        <f t="shared" si="3"/>
        <v>3.0389810856230848</v>
      </c>
      <c r="L64">
        <v>0.51439213759231694</v>
      </c>
      <c r="M64">
        <f t="shared" si="4"/>
        <v>2.7103691801076135E-2</v>
      </c>
      <c r="N64">
        <f t="shared" si="6"/>
        <v>2.2331888823671115</v>
      </c>
      <c r="P64">
        <v>-1389.9135974999999</v>
      </c>
      <c r="R64">
        <v>-1399.3211466</v>
      </c>
      <c r="T64">
        <v>-1377.2783231000001</v>
      </c>
    </row>
    <row r="65" spans="2:20" x14ac:dyDescent="0.2">
      <c r="B65">
        <f t="shared" si="5"/>
        <v>1.5000000000000002E-10</v>
      </c>
      <c r="C65">
        <v>30</v>
      </c>
      <c r="F65">
        <v>0.67926835931295704</v>
      </c>
      <c r="G65">
        <f t="shared" si="2"/>
        <v>0.19197991352171623</v>
      </c>
      <c r="H65">
        <f t="shared" si="3"/>
        <v>3.2309609991448012</v>
      </c>
      <c r="L65">
        <v>0.538384755641377</v>
      </c>
      <c r="M65">
        <f t="shared" si="4"/>
        <v>5.109630985013619E-2</v>
      </c>
      <c r="N65">
        <f t="shared" si="6"/>
        <v>2.2842851922172476</v>
      </c>
      <c r="R65">
        <v>-1400.1867686999999</v>
      </c>
      <c r="T65">
        <v>-1376.9863542999999</v>
      </c>
    </row>
    <row r="66" spans="2:20" x14ac:dyDescent="0.2">
      <c r="B66">
        <f t="shared" si="5"/>
        <v>1.5500000000000001E-10</v>
      </c>
      <c r="C66">
        <v>31</v>
      </c>
      <c r="D66">
        <v>0.51143474144845102</v>
      </c>
      <c r="F66">
        <v>0.44340968112242102</v>
      </c>
      <c r="G66">
        <f t="shared" si="2"/>
        <v>-4.3878764668819792E-2</v>
      </c>
      <c r="H66">
        <f t="shared" si="3"/>
        <v>3.1870822344759815</v>
      </c>
      <c r="L66">
        <v>0.58479408485913098</v>
      </c>
      <c r="M66">
        <f t="shared" si="4"/>
        <v>9.7505639067890171E-2</v>
      </c>
      <c r="N66">
        <f t="shared" si="6"/>
        <v>2.3817908312851377</v>
      </c>
      <c r="P66">
        <v>-1389.8080256999999</v>
      </c>
      <c r="R66">
        <v>-1399.6006752000001</v>
      </c>
      <c r="T66">
        <v>-1377.6719046999999</v>
      </c>
    </row>
    <row r="67" spans="2:20" x14ac:dyDescent="0.2">
      <c r="B67">
        <f t="shared" si="5"/>
        <v>1.6000000000000002E-10</v>
      </c>
      <c r="C67">
        <v>32</v>
      </c>
      <c r="D67">
        <v>0.50776437760192505</v>
      </c>
      <c r="F67">
        <v>0.60864318610270296</v>
      </c>
      <c r="G67">
        <f t="shared" si="2"/>
        <v>0.12135474031146215</v>
      </c>
      <c r="H67">
        <f t="shared" si="3"/>
        <v>3.3084369747874436</v>
      </c>
      <c r="L67">
        <v>0.62956886653159505</v>
      </c>
      <c r="M67">
        <f t="shared" si="4"/>
        <v>0.14228042074035424</v>
      </c>
      <c r="N67">
        <f t="shared" si="6"/>
        <v>2.5240712520254918</v>
      </c>
      <c r="P67">
        <v>-1389.541502</v>
      </c>
      <c r="R67">
        <v>-1400.4095628</v>
      </c>
      <c r="T67">
        <v>-1377.6138117</v>
      </c>
    </row>
    <row r="68" spans="2:20" x14ac:dyDescent="0.2">
      <c r="B68">
        <f t="shared" si="5"/>
        <v>1.6500000000000002E-10</v>
      </c>
      <c r="C68">
        <v>33</v>
      </c>
      <c r="D68">
        <v>0.48483968460466198</v>
      </c>
      <c r="F68">
        <v>0.55245218358904502</v>
      </c>
      <c r="G68">
        <f t="shared" si="2"/>
        <v>6.5163737797804211E-2</v>
      </c>
      <c r="H68">
        <f t="shared" si="3"/>
        <v>3.3736007125852479</v>
      </c>
      <c r="L68">
        <v>0.59686347959788</v>
      </c>
      <c r="M68">
        <f t="shared" si="4"/>
        <v>0.10957503380663919</v>
      </c>
      <c r="N68">
        <f t="shared" si="6"/>
        <v>2.633646285832131</v>
      </c>
      <c r="P68">
        <v>-1389.5371476</v>
      </c>
      <c r="R68">
        <v>-1399.5796961000001</v>
      </c>
      <c r="T68">
        <v>-1377.3735386999999</v>
      </c>
    </row>
    <row r="69" spans="2:20" x14ac:dyDescent="0.2">
      <c r="B69">
        <f t="shared" si="5"/>
        <v>1.7000000000000001E-10</v>
      </c>
      <c r="C69">
        <v>34</v>
      </c>
      <c r="D69">
        <v>0.49376503871676503</v>
      </c>
      <c r="F69">
        <v>0.516945776471323</v>
      </c>
      <c r="G69">
        <f t="shared" si="2"/>
        <v>2.9657330680082195E-2</v>
      </c>
      <c r="H69">
        <f t="shared" si="3"/>
        <v>3.4032580432653301</v>
      </c>
      <c r="L69">
        <v>0.50261068232097095</v>
      </c>
      <c r="M69">
        <f t="shared" si="4"/>
        <v>1.5322236529730138E-2</v>
      </c>
      <c r="N69">
        <f t="shared" si="6"/>
        <v>2.6489685223618613</v>
      </c>
      <c r="P69">
        <v>-1389.6844434</v>
      </c>
      <c r="R69">
        <v>-1399.7082272</v>
      </c>
      <c r="T69">
        <v>-1377.3470658000001</v>
      </c>
    </row>
    <row r="70" spans="2:20" x14ac:dyDescent="0.2">
      <c r="B70">
        <f t="shared" si="5"/>
        <v>1.7500000000000002E-10</v>
      </c>
      <c r="C70">
        <v>35</v>
      </c>
      <c r="D70">
        <v>0.50037595437953097</v>
      </c>
      <c r="F70">
        <v>0.698422835182129</v>
      </c>
      <c r="G70">
        <f t="shared" si="2"/>
        <v>0.21113438939088819</v>
      </c>
      <c r="H70">
        <f t="shared" si="3"/>
        <v>3.6143924326562185</v>
      </c>
      <c r="L70">
        <v>0.59456011943770304</v>
      </c>
      <c r="M70">
        <f t="shared" si="4"/>
        <v>0.10727167364646223</v>
      </c>
      <c r="N70">
        <f t="shared" si="6"/>
        <v>2.7562401960083234</v>
      </c>
      <c r="P70">
        <v>-1390.0714539999999</v>
      </c>
      <c r="R70">
        <v>-1399.7501509000001</v>
      </c>
      <c r="T70">
        <v>-1377.8674799</v>
      </c>
    </row>
    <row r="71" spans="2:20" x14ac:dyDescent="0.2">
      <c r="B71">
        <f t="shared" si="5"/>
        <v>1.8000000000000002E-10</v>
      </c>
      <c r="C71">
        <v>36</v>
      </c>
      <c r="D71">
        <v>0.477906872812211</v>
      </c>
      <c r="F71">
        <v>0.51762959221224603</v>
      </c>
      <c r="G71">
        <f t="shared" si="2"/>
        <v>3.0341146421005216E-2</v>
      </c>
      <c r="H71">
        <f t="shared" si="3"/>
        <v>3.6447335790772235</v>
      </c>
      <c r="L71">
        <v>0.63316151389921105</v>
      </c>
      <c r="M71">
        <f t="shared" si="4"/>
        <v>0.14587306810797024</v>
      </c>
      <c r="N71">
        <f t="shared" si="6"/>
        <v>2.9021132641162937</v>
      </c>
      <c r="P71">
        <v>-1388.9483158999999</v>
      </c>
      <c r="R71">
        <v>-1399.3995164</v>
      </c>
      <c r="T71">
        <v>-1377.0061407999999</v>
      </c>
    </row>
    <row r="72" spans="2:20" x14ac:dyDescent="0.2">
      <c r="B72">
        <f t="shared" si="5"/>
        <v>1.8500000000000001E-10</v>
      </c>
      <c r="C72">
        <v>37</v>
      </c>
      <c r="D72">
        <v>0.47542441000533198</v>
      </c>
      <c r="F72">
        <v>0.54067936660638305</v>
      </c>
      <c r="G72">
        <f t="shared" si="2"/>
        <v>5.339092081514224E-2</v>
      </c>
      <c r="H72">
        <f t="shared" si="3"/>
        <v>3.6981244998923657</v>
      </c>
      <c r="L72">
        <v>0.550855514091249</v>
      </c>
      <c r="M72">
        <f t="shared" si="4"/>
        <v>6.3567068300008189E-2</v>
      </c>
      <c r="N72">
        <f t="shared" si="6"/>
        <v>2.9656803324163019</v>
      </c>
      <c r="P72">
        <v>-1389.2481289</v>
      </c>
      <c r="R72">
        <v>-1400.2425513000001</v>
      </c>
      <c r="T72">
        <v>-1377.3499342</v>
      </c>
    </row>
    <row r="73" spans="2:20" x14ac:dyDescent="0.2">
      <c r="B73">
        <f t="shared" si="5"/>
        <v>1.9000000000000002E-10</v>
      </c>
      <c r="C73">
        <v>38</v>
      </c>
      <c r="D73">
        <v>0.43082962610091402</v>
      </c>
      <c r="F73">
        <v>0.59353135658404199</v>
      </c>
      <c r="G73">
        <f t="shared" si="2"/>
        <v>0.10624291079280118</v>
      </c>
      <c r="H73">
        <f t="shared" si="3"/>
        <v>3.8043674106851668</v>
      </c>
      <c r="L73">
        <v>0.52175405648541495</v>
      </c>
      <c r="M73">
        <f t="shared" si="4"/>
        <v>3.4465610694174142E-2</v>
      </c>
      <c r="N73">
        <f t="shared" si="6"/>
        <v>3.0001459431104762</v>
      </c>
      <c r="P73">
        <v>-1389.4562877999999</v>
      </c>
      <c r="R73">
        <v>-1400.1121678</v>
      </c>
      <c r="T73">
        <v>-1377.3322086999999</v>
      </c>
    </row>
    <row r="74" spans="2:20" x14ac:dyDescent="0.2">
      <c r="B74">
        <f t="shared" si="5"/>
        <v>1.9500000000000002E-10</v>
      </c>
      <c r="C74">
        <v>39</v>
      </c>
      <c r="D74">
        <v>0.53048155149618603</v>
      </c>
      <c r="F74">
        <v>0.50387713789969801</v>
      </c>
      <c r="G74">
        <f t="shared" si="2"/>
        <v>1.6588692108457204E-2</v>
      </c>
      <c r="H74">
        <f t="shared" si="3"/>
        <v>3.8209561027936241</v>
      </c>
      <c r="L74">
        <v>0.51266539282267498</v>
      </c>
      <c r="M74">
        <f t="shared" si="4"/>
        <v>2.5376947031434172E-2</v>
      </c>
      <c r="N74">
        <f t="shared" si="6"/>
        <v>3.0255228901419104</v>
      </c>
      <c r="P74">
        <v>-1389.7347064999999</v>
      </c>
      <c r="R74">
        <v>-1400.2003367</v>
      </c>
      <c r="T74">
        <v>-1377.6659119000001</v>
      </c>
    </row>
    <row r="75" spans="2:20" x14ac:dyDescent="0.2">
      <c r="B75">
        <f t="shared" si="5"/>
        <v>2.0000000000000003E-10</v>
      </c>
      <c r="C75">
        <v>40</v>
      </c>
      <c r="D75">
        <v>0.51079427674754396</v>
      </c>
      <c r="F75">
        <v>0.52600115264569702</v>
      </c>
      <c r="G75">
        <f t="shared" si="2"/>
        <v>3.8712706854456214E-2</v>
      </c>
      <c r="H75">
        <f t="shared" si="3"/>
        <v>3.8596688096480802</v>
      </c>
      <c r="L75">
        <v>0.42795448110900303</v>
      </c>
      <c r="M75">
        <f t="shared" si="4"/>
        <v>-5.9333964682237783E-2</v>
      </c>
      <c r="N75">
        <f t="shared" si="6"/>
        <v>2.9661889254596727</v>
      </c>
      <c r="P75">
        <v>-1389.0207327000001</v>
      </c>
      <c r="R75">
        <v>-1399.6722162999999</v>
      </c>
      <c r="T75">
        <v>-1377.0107359000001</v>
      </c>
    </row>
    <row r="76" spans="2:20" x14ac:dyDescent="0.2">
      <c r="B76">
        <f t="shared" si="5"/>
        <v>2.0500000000000002E-10</v>
      </c>
      <c r="C76">
        <v>41</v>
      </c>
      <c r="D76">
        <v>0.50367546741762004</v>
      </c>
      <c r="F76">
        <v>0.58787463861891798</v>
      </c>
      <c r="G76">
        <f t="shared" si="2"/>
        <v>0.10058619282767717</v>
      </c>
      <c r="H76">
        <f t="shared" si="3"/>
        <v>3.9602550024757575</v>
      </c>
      <c r="L76">
        <v>0.56461573098145701</v>
      </c>
      <c r="M76">
        <f t="shared" si="4"/>
        <v>7.73272851902162E-2</v>
      </c>
      <c r="N76">
        <f t="shared" si="6"/>
        <v>3.043516210649889</v>
      </c>
      <c r="P76">
        <v>-1389.3869265999999</v>
      </c>
      <c r="R76">
        <v>-1400.1204372</v>
      </c>
      <c r="T76">
        <v>-1377.9236226</v>
      </c>
    </row>
    <row r="77" spans="2:20" x14ac:dyDescent="0.2">
      <c r="B77">
        <f t="shared" si="5"/>
        <v>2.1000000000000002E-10</v>
      </c>
      <c r="C77">
        <v>42</v>
      </c>
      <c r="D77">
        <v>0.55993115302795304</v>
      </c>
      <c r="F77">
        <v>0.78174556573715803</v>
      </c>
      <c r="G77">
        <f t="shared" si="2"/>
        <v>0.29445711994591722</v>
      </c>
      <c r="H77">
        <f t="shared" si="3"/>
        <v>4.2547121224216751</v>
      </c>
      <c r="L77">
        <v>0.53469535075734898</v>
      </c>
      <c r="M77">
        <f t="shared" si="4"/>
        <v>4.7406904966108165E-2</v>
      </c>
      <c r="N77">
        <f t="shared" si="6"/>
        <v>3.0909231156159973</v>
      </c>
      <c r="P77">
        <v>-1389.7034836</v>
      </c>
      <c r="R77">
        <v>-1400.0004429000001</v>
      </c>
      <c r="T77">
        <v>-1377.3718705000001</v>
      </c>
    </row>
    <row r="78" spans="2:20" x14ac:dyDescent="0.2">
      <c r="B78">
        <f t="shared" si="5"/>
        <v>2.1500000000000003E-10</v>
      </c>
      <c r="C78">
        <v>43</v>
      </c>
      <c r="D78">
        <v>0.50737245209791104</v>
      </c>
      <c r="F78">
        <v>0.45087990524042199</v>
      </c>
      <c r="G78">
        <f t="shared" si="2"/>
        <v>-3.6408540550818824E-2</v>
      </c>
      <c r="H78">
        <f t="shared" si="3"/>
        <v>4.2183035818708561</v>
      </c>
      <c r="L78">
        <v>0.60963300672534204</v>
      </c>
      <c r="M78">
        <f t="shared" si="4"/>
        <v>0.12234456093410123</v>
      </c>
      <c r="N78">
        <f t="shared" si="6"/>
        <v>3.2132676765500987</v>
      </c>
      <c r="P78">
        <v>-1389.5997797</v>
      </c>
      <c r="R78">
        <v>-1399.6176605000001</v>
      </c>
      <c r="T78">
        <v>-1376.7921535999999</v>
      </c>
    </row>
    <row r="79" spans="2:20" x14ac:dyDescent="0.2">
      <c r="B79">
        <f t="shared" si="5"/>
        <v>2.2000000000000002E-10</v>
      </c>
      <c r="C79">
        <v>44</v>
      </c>
      <c r="D79">
        <v>0.43465925469216499</v>
      </c>
      <c r="F79">
        <v>0.76413252759796402</v>
      </c>
      <c r="G79">
        <f t="shared" si="2"/>
        <v>0.27684408180672321</v>
      </c>
      <c r="H79">
        <f t="shared" si="3"/>
        <v>4.4951476636775789</v>
      </c>
      <c r="L79">
        <v>0.65493197120420699</v>
      </c>
      <c r="M79">
        <f t="shared" si="4"/>
        <v>0.16764352541296618</v>
      </c>
      <c r="N79">
        <f t="shared" si="6"/>
        <v>3.3809112019630647</v>
      </c>
      <c r="P79">
        <v>-1389.893339</v>
      </c>
      <c r="R79">
        <v>-1399.8934474</v>
      </c>
      <c r="T79">
        <v>-1377.6963983999999</v>
      </c>
    </row>
    <row r="80" spans="2:20" x14ac:dyDescent="0.2">
      <c r="B80">
        <f t="shared" si="5"/>
        <v>2.2500000000000002E-10</v>
      </c>
      <c r="C80">
        <v>45</v>
      </c>
      <c r="D80">
        <v>0.46054472649279399</v>
      </c>
      <c r="F80">
        <v>0.51773153828259</v>
      </c>
      <c r="G80">
        <f t="shared" si="2"/>
        <v>3.0443092491349188E-2</v>
      </c>
      <c r="H80">
        <f t="shared" si="3"/>
        <v>4.5255907561689277</v>
      </c>
      <c r="L80">
        <v>0.753521998720453</v>
      </c>
      <c r="M80">
        <f t="shared" si="4"/>
        <v>0.26623355292921219</v>
      </c>
      <c r="N80">
        <f t="shared" si="6"/>
        <v>3.6471447548922771</v>
      </c>
      <c r="P80">
        <v>-1389.3277045</v>
      </c>
      <c r="R80">
        <v>-1399.5737939000001</v>
      </c>
      <c r="T80">
        <v>-1377.1994405</v>
      </c>
    </row>
    <row r="81" spans="2:20" x14ac:dyDescent="0.2">
      <c r="B81">
        <f t="shared" si="5"/>
        <v>2.3000000000000003E-10</v>
      </c>
      <c r="C81">
        <v>46</v>
      </c>
      <c r="D81">
        <v>0.42186884536003399</v>
      </c>
      <c r="F81">
        <v>0.53502515209386203</v>
      </c>
      <c r="G81">
        <f t="shared" si="2"/>
        <v>4.7736706302621223E-2</v>
      </c>
      <c r="H81">
        <f t="shared" si="3"/>
        <v>4.573327462471549</v>
      </c>
      <c r="L81">
        <v>0.66649129095319704</v>
      </c>
      <c r="M81">
        <f t="shared" si="4"/>
        <v>0.17920284516195623</v>
      </c>
      <c r="N81">
        <f t="shared" si="6"/>
        <v>3.8263476000542331</v>
      </c>
      <c r="P81">
        <v>-1389.3348016</v>
      </c>
      <c r="R81">
        <v>-1400.2578550999999</v>
      </c>
      <c r="T81">
        <v>-1377.3725849</v>
      </c>
    </row>
    <row r="82" spans="2:20" x14ac:dyDescent="0.2">
      <c r="B82">
        <f t="shared" si="5"/>
        <v>2.3500000000000002E-10</v>
      </c>
      <c r="C82">
        <v>47</v>
      </c>
      <c r="D82">
        <v>0.46238727717192402</v>
      </c>
      <c r="F82">
        <v>0.61496687017986396</v>
      </c>
      <c r="G82">
        <f t="shared" si="2"/>
        <v>0.12767842438862315</v>
      </c>
      <c r="H82">
        <f t="shared" si="3"/>
        <v>4.7010058868601723</v>
      </c>
      <c r="L82">
        <v>0.44022589957497299</v>
      </c>
      <c r="M82">
        <f t="shared" si="4"/>
        <v>-4.706254621626782E-2</v>
      </c>
      <c r="N82">
        <f t="shared" si="6"/>
        <v>3.7792850538379654</v>
      </c>
      <c r="P82">
        <v>-1389.1474748999999</v>
      </c>
      <c r="R82">
        <v>-1399.8039381999999</v>
      </c>
      <c r="T82">
        <v>-1378.5476011999999</v>
      </c>
    </row>
    <row r="83" spans="2:20" x14ac:dyDescent="0.2">
      <c r="B83">
        <f t="shared" si="5"/>
        <v>2.4E-10</v>
      </c>
      <c r="C83">
        <v>48</v>
      </c>
      <c r="D83">
        <v>0.44480720077966401</v>
      </c>
      <c r="F83">
        <v>0.66856032641333096</v>
      </c>
      <c r="G83">
        <f t="shared" si="2"/>
        <v>0.18127188062209015</v>
      </c>
      <c r="H83">
        <f t="shared" si="3"/>
        <v>4.8822777674822628</v>
      </c>
      <c r="L83">
        <v>0.58972389480279097</v>
      </c>
      <c r="M83">
        <f t="shared" si="4"/>
        <v>0.10243544901155016</v>
      </c>
      <c r="N83">
        <f t="shared" si="6"/>
        <v>3.8817205028495154</v>
      </c>
      <c r="P83">
        <v>-1389.9400278999999</v>
      </c>
      <c r="R83">
        <v>-1400.6678406000001</v>
      </c>
      <c r="T83">
        <v>-1376.8849846999999</v>
      </c>
    </row>
    <row r="84" spans="2:20" x14ac:dyDescent="0.2">
      <c r="B84">
        <f t="shared" si="5"/>
        <v>2.4500000000000003E-10</v>
      </c>
      <c r="C84">
        <v>49</v>
      </c>
      <c r="D84">
        <v>0.57563831586678404</v>
      </c>
      <c r="F84">
        <v>0.49413366643982898</v>
      </c>
      <c r="G84">
        <f>F84-$D$87</f>
        <v>6.8452206485881684E-3</v>
      </c>
      <c r="H84">
        <f>H83+G84</f>
        <v>4.8891229881308513</v>
      </c>
      <c r="L84">
        <v>0.43938383656337598</v>
      </c>
      <c r="M84">
        <f t="shared" si="4"/>
        <v>-4.7904609227864825E-2</v>
      </c>
      <c r="N84">
        <f t="shared" si="6"/>
        <v>3.8338158936216504</v>
      </c>
      <c r="P84">
        <v>-1389.8549283</v>
      </c>
      <c r="T84">
        <v>-1378.0185197000001</v>
      </c>
    </row>
    <row r="85" spans="2:20" x14ac:dyDescent="0.2">
      <c r="B85">
        <f t="shared" si="5"/>
        <v>2.5000000000000002E-10</v>
      </c>
      <c r="C85">
        <v>50</v>
      </c>
      <c r="D85">
        <v>0.49693746707976899</v>
      </c>
      <c r="L85">
        <v>0.57301821362365302</v>
      </c>
      <c r="M85">
        <f t="shared" si="4"/>
        <v>8.5729767832412207E-2</v>
      </c>
      <c r="N85">
        <f t="shared" si="6"/>
        <v>3.9195456614540625</v>
      </c>
      <c r="P85">
        <v>-1389.3840534999999</v>
      </c>
      <c r="R85">
        <v>-1400.2175966</v>
      </c>
      <c r="T85">
        <v>-1377.7600685</v>
      </c>
    </row>
    <row r="87" spans="2:20" x14ac:dyDescent="0.2">
      <c r="C87" t="s">
        <v>0</v>
      </c>
      <c r="D87">
        <f>AVERAGE(D36:D85)</f>
        <v>0.48728844579124081</v>
      </c>
      <c r="F87">
        <f>AVERAGE(F36:F85)</f>
        <v>0.5870664659571766</v>
      </c>
      <c r="G87">
        <f>AVERAGE(G36:G85)</f>
        <v>9.9778020165935746E-2</v>
      </c>
      <c r="M87">
        <f>AVERAGE(M36:M85)</f>
        <v>7.8390913229081247E-2</v>
      </c>
      <c r="O87" t="s">
        <v>0</v>
      </c>
      <c r="P87">
        <f>AVERAGE(P36:P85)</f>
        <v>-1389.5369875244894</v>
      </c>
      <c r="R87">
        <f>AVERAGE(R36:R85)</f>
        <v>-1400.0868115428573</v>
      </c>
      <c r="T87">
        <f>AVERAGE(T36:T85)</f>
        <v>-1377.4983718619999</v>
      </c>
    </row>
    <row r="88" spans="2:20" x14ac:dyDescent="0.2">
      <c r="G88">
        <f>G87/(0.000000000005)/6*(10^-20)</f>
        <v>3.325934005531191E-11</v>
      </c>
      <c r="M88">
        <f>M87/(0.000000000005)/6*(10^-20)</f>
        <v>2.6130304409693751E-11</v>
      </c>
      <c r="O88" t="s">
        <v>1</v>
      </c>
      <c r="P88">
        <f>STDEV(P36:P85)/SQRT(COUNT(P36:P85))</f>
        <v>5.0503991831695641E-2</v>
      </c>
      <c r="R88">
        <f>STDEV(R36:R85)/SQRT(COUNT(R36:R85))</f>
        <v>6.2393876247921441E-2</v>
      </c>
      <c r="T88">
        <f>STDEV(T36:T85)/SQRT(COUNT(T36:T85))</f>
        <v>6.982537198021635E-2</v>
      </c>
    </row>
    <row r="89" spans="2:20" x14ac:dyDescent="0.2">
      <c r="G89" t="s">
        <v>30</v>
      </c>
      <c r="M89" t="s">
        <v>30</v>
      </c>
    </row>
    <row r="90" spans="2:20" x14ac:dyDescent="0.2">
      <c r="F90" t="s">
        <v>31</v>
      </c>
      <c r="G90" s="4">
        <v>18810000000</v>
      </c>
      <c r="L90" t="s">
        <v>31</v>
      </c>
      <c r="M90" s="4">
        <v>14910000000</v>
      </c>
      <c r="Q90" t="s">
        <v>15</v>
      </c>
      <c r="R90">
        <f>R87-129/128*P87</f>
        <v>0.30593369666712533</v>
      </c>
      <c r="S90" t="s">
        <v>15</v>
      </c>
      <c r="T90">
        <f>T87-127/128*P87</f>
        <v>1.1828579474545222</v>
      </c>
    </row>
    <row r="91" spans="2:20" x14ac:dyDescent="0.2">
      <c r="F91" t="s">
        <v>32</v>
      </c>
      <c r="G91">
        <f>G90*(10^-20)</f>
        <v>1.881E-10</v>
      </c>
      <c r="L91" t="s">
        <v>32</v>
      </c>
      <c r="M91">
        <f>M90*(10^-20)</f>
        <v>1.4909999999999998E-10</v>
      </c>
      <c r="R91">
        <f>R88+P88</f>
        <v>0.11289786807961708</v>
      </c>
      <c r="T91">
        <f>T88+P88</f>
        <v>0.12032936381191199</v>
      </c>
    </row>
    <row r="93" spans="2:20" x14ac:dyDescent="0.2">
      <c r="F93" t="s">
        <v>33</v>
      </c>
      <c r="G93">
        <f>G91/6</f>
        <v>3.135E-11</v>
      </c>
      <c r="L93" t="s">
        <v>33</v>
      </c>
      <c r="M93">
        <f>M91/6</f>
        <v>2.4849999999999997E-11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0.51706318116535699</v>
      </c>
      <c r="E100" t="s">
        <v>71</v>
      </c>
      <c r="F100">
        <v>0.52245441630646605</v>
      </c>
      <c r="G100">
        <f t="shared" ref="G100:G139" si="7">F100-$D$129</f>
        <v>6.6162789348978068E-2</v>
      </c>
      <c r="H100">
        <f>H99+G100</f>
        <v>6.6162789348978068E-2</v>
      </c>
      <c r="M100">
        <v>0.64675309008360404</v>
      </c>
      <c r="N100">
        <f>M100-$D$129</f>
        <v>0.19046146312611606</v>
      </c>
      <c r="O100">
        <f>O99+N100</f>
        <v>0.19046146312611606</v>
      </c>
    </row>
    <row r="101" spans="1:15" x14ac:dyDescent="0.2">
      <c r="B101">
        <f>$B$37*C101</f>
        <v>2.0000000000000002E-11</v>
      </c>
      <c r="C101">
        <v>2</v>
      </c>
      <c r="D101">
        <v>0.51825360398743403</v>
      </c>
      <c r="F101">
        <v>0.53399027583441505</v>
      </c>
      <c r="G101">
        <f t="shared" si="7"/>
        <v>7.7698648876927068E-2</v>
      </c>
      <c r="H101">
        <f t="shared" ref="H101:H139" si="8">H100+G101</f>
        <v>0.14386143822590514</v>
      </c>
      <c r="M101">
        <v>0.57191865838624001</v>
      </c>
      <c r="N101">
        <f t="shared" ref="N101:N116" si="9">M101-$D$129</f>
        <v>0.11562703142875203</v>
      </c>
      <c r="O101">
        <f t="shared" ref="O101:O139" si="10">O100+N101</f>
        <v>0.30608849455486808</v>
      </c>
    </row>
    <row r="102" spans="1:15" x14ac:dyDescent="0.2">
      <c r="B102">
        <f t="shared" ref="B102:B139" si="11">$B$37*C102</f>
        <v>3E-11</v>
      </c>
      <c r="C102">
        <v>3</v>
      </c>
      <c r="D102">
        <v>0.476285562219742</v>
      </c>
      <c r="F102">
        <v>0.56059205357542796</v>
      </c>
      <c r="G102">
        <f t="shared" si="7"/>
        <v>0.10430042661793998</v>
      </c>
      <c r="H102">
        <f t="shared" si="8"/>
        <v>0.24816186484384511</v>
      </c>
      <c r="M102">
        <v>0.72180238202129798</v>
      </c>
      <c r="N102">
        <f t="shared" si="9"/>
        <v>0.26551075506381</v>
      </c>
      <c r="O102">
        <f t="shared" si="10"/>
        <v>0.57159924961867814</v>
      </c>
    </row>
    <row r="103" spans="1:15" x14ac:dyDescent="0.2">
      <c r="B103">
        <f t="shared" si="11"/>
        <v>4.0000000000000004E-11</v>
      </c>
      <c r="C103">
        <v>4</v>
      </c>
      <c r="D103">
        <v>0.58044105973598403</v>
      </c>
      <c r="F103">
        <v>0.55994644650704795</v>
      </c>
      <c r="G103">
        <f t="shared" si="7"/>
        <v>0.10365481954955996</v>
      </c>
      <c r="H103">
        <f t="shared" si="8"/>
        <v>0.35181668439340508</v>
      </c>
      <c r="M103">
        <v>0.60857353039520601</v>
      </c>
      <c r="N103">
        <f t="shared" si="9"/>
        <v>0.15228190343771802</v>
      </c>
      <c r="O103">
        <f t="shared" si="10"/>
        <v>0.72388115305639622</v>
      </c>
    </row>
    <row r="104" spans="1:15" x14ac:dyDescent="0.2">
      <c r="B104">
        <f t="shared" si="11"/>
        <v>5.0000000000000008E-11</v>
      </c>
      <c r="C104">
        <v>5</v>
      </c>
      <c r="D104">
        <v>0.48699829030523001</v>
      </c>
      <c r="F104">
        <v>0.571669961839119</v>
      </c>
      <c r="G104">
        <f t="shared" si="7"/>
        <v>0.11537833488163102</v>
      </c>
      <c r="H104">
        <f t="shared" si="8"/>
        <v>0.46719501927503609</v>
      </c>
      <c r="M104">
        <v>0.54381474892584802</v>
      </c>
      <c r="N104">
        <f t="shared" si="9"/>
        <v>8.752312196836004E-2</v>
      </c>
      <c r="O104">
        <f t="shared" si="10"/>
        <v>0.81140427502475632</v>
      </c>
    </row>
    <row r="105" spans="1:15" x14ac:dyDescent="0.2">
      <c r="B105">
        <f t="shared" si="11"/>
        <v>6E-11</v>
      </c>
      <c r="C105">
        <v>6</v>
      </c>
      <c r="D105">
        <v>0.47855130248596001</v>
      </c>
      <c r="F105">
        <v>0.50413619200080195</v>
      </c>
      <c r="G105">
        <f t="shared" si="7"/>
        <v>4.7844565043313969E-2</v>
      </c>
      <c r="H105">
        <f t="shared" si="8"/>
        <v>0.51503958431835006</v>
      </c>
      <c r="M105">
        <v>0.62818748174941796</v>
      </c>
      <c r="N105">
        <f t="shared" si="9"/>
        <v>0.17189585479192998</v>
      </c>
      <c r="O105">
        <f t="shared" si="10"/>
        <v>0.98330012981668635</v>
      </c>
    </row>
    <row r="106" spans="1:15" x14ac:dyDescent="0.2">
      <c r="B106">
        <f t="shared" si="11"/>
        <v>7.0000000000000004E-11</v>
      </c>
      <c r="C106">
        <v>7</v>
      </c>
      <c r="D106">
        <v>0.45095035510770298</v>
      </c>
      <c r="F106">
        <v>0.52130972074596404</v>
      </c>
      <c r="G106">
        <f t="shared" si="7"/>
        <v>6.5018093788476061E-2</v>
      </c>
      <c r="H106">
        <f t="shared" si="8"/>
        <v>0.58005767810682607</v>
      </c>
      <c r="M106">
        <v>0.48392048526733999</v>
      </c>
      <c r="N106">
        <f t="shared" si="9"/>
        <v>2.7628858309852011E-2</v>
      </c>
      <c r="O106">
        <f t="shared" si="10"/>
        <v>1.0109289881265384</v>
      </c>
    </row>
    <row r="107" spans="1:15" x14ac:dyDescent="0.2">
      <c r="B107">
        <f t="shared" si="11"/>
        <v>8.0000000000000008E-11</v>
      </c>
      <c r="C107">
        <v>8</v>
      </c>
      <c r="D107">
        <v>0.55013824330387495</v>
      </c>
      <c r="F107">
        <v>0.73346434519464099</v>
      </c>
      <c r="G107">
        <f t="shared" si="7"/>
        <v>0.277172718237153</v>
      </c>
      <c r="H107">
        <f t="shared" si="8"/>
        <v>0.85723039634397913</v>
      </c>
      <c r="M107">
        <v>0.48414409777300799</v>
      </c>
      <c r="N107">
        <f t="shared" si="9"/>
        <v>2.7852470815520003E-2</v>
      </c>
      <c r="O107">
        <f t="shared" si="10"/>
        <v>1.0387814589420583</v>
      </c>
    </row>
    <row r="108" spans="1:15" x14ac:dyDescent="0.2">
      <c r="B108">
        <f t="shared" si="11"/>
        <v>9.0000000000000012E-11</v>
      </c>
      <c r="C108">
        <v>9</v>
      </c>
      <c r="D108">
        <v>0.47303516859687</v>
      </c>
      <c r="F108">
        <v>0.47615179879347203</v>
      </c>
      <c r="G108">
        <f t="shared" si="7"/>
        <v>1.9860171835984042E-2</v>
      </c>
      <c r="H108">
        <f t="shared" si="8"/>
        <v>0.87709056817996323</v>
      </c>
      <c r="M108">
        <v>0.75443565490272002</v>
      </c>
      <c r="N108">
        <f t="shared" si="9"/>
        <v>0.29814402794523204</v>
      </c>
      <c r="O108">
        <f t="shared" si="10"/>
        <v>1.3369254868872904</v>
      </c>
    </row>
    <row r="109" spans="1:15" x14ac:dyDescent="0.2">
      <c r="B109">
        <f t="shared" si="11"/>
        <v>1.0000000000000002E-10</v>
      </c>
      <c r="C109">
        <v>10</v>
      </c>
      <c r="D109">
        <v>0.45299824768307001</v>
      </c>
      <c r="F109">
        <v>0.45971428506734602</v>
      </c>
      <c r="G109">
        <f t="shared" si="7"/>
        <v>3.4226581098580344E-3</v>
      </c>
      <c r="H109">
        <f t="shared" si="8"/>
        <v>0.8805132262898212</v>
      </c>
      <c r="M109">
        <v>0.61247246640289799</v>
      </c>
      <c r="N109">
        <f t="shared" si="9"/>
        <v>0.15618083944541</v>
      </c>
      <c r="O109">
        <f t="shared" si="10"/>
        <v>1.4931063263327005</v>
      </c>
    </row>
    <row r="110" spans="1:15" x14ac:dyDescent="0.2">
      <c r="B110">
        <f t="shared" si="11"/>
        <v>1.1000000000000001E-10</v>
      </c>
      <c r="C110">
        <v>11</v>
      </c>
      <c r="D110">
        <v>0.49726002047905499</v>
      </c>
      <c r="E110" t="s">
        <v>72</v>
      </c>
      <c r="F110">
        <v>0.55558032949645597</v>
      </c>
      <c r="G110">
        <f t="shared" si="7"/>
        <v>9.9288702538967988E-2</v>
      </c>
      <c r="H110">
        <f t="shared" si="8"/>
        <v>0.97980192882878914</v>
      </c>
      <c r="M110">
        <v>0.69957012190644596</v>
      </c>
      <c r="N110">
        <f t="shared" si="9"/>
        <v>0.24327849494895798</v>
      </c>
      <c r="O110">
        <f t="shared" si="10"/>
        <v>1.7363848212816584</v>
      </c>
    </row>
    <row r="111" spans="1:15" x14ac:dyDescent="0.2">
      <c r="B111">
        <f t="shared" si="11"/>
        <v>1.2E-10</v>
      </c>
      <c r="C111">
        <v>12</v>
      </c>
      <c r="D111">
        <v>0.489879374558228</v>
      </c>
      <c r="F111">
        <v>0.54209167670166403</v>
      </c>
      <c r="G111">
        <f t="shared" si="7"/>
        <v>8.5800049744176043E-2</v>
      </c>
      <c r="H111">
        <f t="shared" si="8"/>
        <v>1.0656019785729651</v>
      </c>
      <c r="M111">
        <v>0.63349149786372205</v>
      </c>
      <c r="N111">
        <f t="shared" si="9"/>
        <v>0.17719987090623407</v>
      </c>
      <c r="O111">
        <f t="shared" si="10"/>
        <v>1.9135846921878925</v>
      </c>
    </row>
    <row r="112" spans="1:15" x14ac:dyDescent="0.2">
      <c r="B112">
        <f t="shared" si="11"/>
        <v>1.3000000000000002E-10</v>
      </c>
      <c r="C112">
        <v>13</v>
      </c>
      <c r="D112">
        <v>0.41737546908333201</v>
      </c>
      <c r="F112">
        <v>0.53958556901642096</v>
      </c>
      <c r="G112">
        <f t="shared" si="7"/>
        <v>8.3293942058932979E-2</v>
      </c>
      <c r="H112">
        <f t="shared" si="8"/>
        <v>1.148895920631898</v>
      </c>
      <c r="M112">
        <v>0.43807256898344898</v>
      </c>
      <c r="N112">
        <f t="shared" si="9"/>
        <v>-1.8219057974038999E-2</v>
      </c>
      <c r="O112">
        <f t="shared" si="10"/>
        <v>1.8953656342138534</v>
      </c>
    </row>
    <row r="113" spans="2:15" x14ac:dyDescent="0.2">
      <c r="B113">
        <f t="shared" si="11"/>
        <v>1.4000000000000001E-10</v>
      </c>
      <c r="C113">
        <v>14</v>
      </c>
      <c r="D113">
        <v>0.39157838762865299</v>
      </c>
      <c r="F113">
        <v>0.42974784063581101</v>
      </c>
      <c r="G113">
        <f t="shared" si="7"/>
        <v>-2.6543786321676976E-2</v>
      </c>
      <c r="H113">
        <f t="shared" si="8"/>
        <v>1.122352134310221</v>
      </c>
      <c r="M113">
        <v>0.55926059413078499</v>
      </c>
      <c r="N113">
        <f t="shared" si="9"/>
        <v>0.10296896717329701</v>
      </c>
      <c r="O113">
        <f t="shared" si="10"/>
        <v>1.9983346013871504</v>
      </c>
    </row>
    <row r="114" spans="2:15" x14ac:dyDescent="0.2">
      <c r="B114">
        <f t="shared" si="11"/>
        <v>1.5000000000000002E-10</v>
      </c>
      <c r="C114">
        <v>15</v>
      </c>
      <c r="D114">
        <v>0.464818805362881</v>
      </c>
      <c r="F114">
        <v>0.68865879009103603</v>
      </c>
      <c r="G114">
        <f t="shared" si="7"/>
        <v>0.23236716313354805</v>
      </c>
      <c r="H114">
        <f t="shared" si="8"/>
        <v>1.354719297443769</v>
      </c>
      <c r="M114">
        <v>0.66269452768839998</v>
      </c>
      <c r="N114">
        <f t="shared" si="9"/>
        <v>0.206402900730912</v>
      </c>
      <c r="O114">
        <f t="shared" si="10"/>
        <v>2.2047375021180624</v>
      </c>
    </row>
    <row r="115" spans="2:15" x14ac:dyDescent="0.2">
      <c r="B115">
        <f t="shared" si="11"/>
        <v>1.6000000000000002E-10</v>
      </c>
      <c r="C115">
        <v>16</v>
      </c>
      <c r="D115">
        <v>0.41497699949226502</v>
      </c>
      <c r="F115">
        <v>0.48900030103858899</v>
      </c>
      <c r="G115">
        <f t="shared" si="7"/>
        <v>3.2708674081101008E-2</v>
      </c>
      <c r="H115">
        <f t="shared" si="8"/>
        <v>1.3874279715248701</v>
      </c>
      <c r="M115">
        <v>0.59102643328525195</v>
      </c>
      <c r="N115">
        <f t="shared" si="9"/>
        <v>0.13473480632776397</v>
      </c>
      <c r="O115">
        <f t="shared" si="10"/>
        <v>2.3394723084458264</v>
      </c>
    </row>
    <row r="116" spans="2:15" x14ac:dyDescent="0.2">
      <c r="B116">
        <f t="shared" si="11"/>
        <v>1.7000000000000001E-10</v>
      </c>
      <c r="C116">
        <v>17</v>
      </c>
      <c r="D116">
        <v>0.46638420438568501</v>
      </c>
      <c r="F116">
        <v>0.68218147498604997</v>
      </c>
      <c r="G116">
        <f t="shared" si="7"/>
        <v>0.22588984802856199</v>
      </c>
      <c r="H116">
        <f t="shared" si="8"/>
        <v>1.6133178195534321</v>
      </c>
      <c r="M116">
        <v>0.59738810453866498</v>
      </c>
      <c r="N116">
        <f t="shared" si="9"/>
        <v>0.14109647758117699</v>
      </c>
      <c r="O116">
        <f t="shared" si="10"/>
        <v>2.4805687860270034</v>
      </c>
    </row>
    <row r="117" spans="2:15" x14ac:dyDescent="0.2">
      <c r="B117">
        <f t="shared" si="11"/>
        <v>1.8000000000000002E-10</v>
      </c>
      <c r="C117">
        <v>18</v>
      </c>
      <c r="D117">
        <v>0.43207144226893701</v>
      </c>
      <c r="F117">
        <v>0.74751796060197295</v>
      </c>
      <c r="G117">
        <f t="shared" si="7"/>
        <v>0.29122633364448497</v>
      </c>
      <c r="H117">
        <f t="shared" si="8"/>
        <v>1.904544153197917</v>
      </c>
      <c r="M117">
        <v>0.74671676500195905</v>
      </c>
      <c r="N117">
        <f t="shared" ref="N117:N139" si="12">M117-$D$129</f>
        <v>0.29042513804447107</v>
      </c>
      <c r="O117">
        <f t="shared" si="10"/>
        <v>2.7709939240714743</v>
      </c>
    </row>
    <row r="118" spans="2:15" x14ac:dyDescent="0.2">
      <c r="B118">
        <f t="shared" si="11"/>
        <v>1.9000000000000002E-10</v>
      </c>
      <c r="C118">
        <v>19</v>
      </c>
      <c r="D118">
        <v>0.52841941074801202</v>
      </c>
      <c r="F118">
        <v>0.53252019271158102</v>
      </c>
      <c r="G118">
        <f t="shared" si="7"/>
        <v>7.6228565754093036E-2</v>
      </c>
      <c r="H118">
        <f t="shared" si="8"/>
        <v>1.9807727189520101</v>
      </c>
      <c r="M118">
        <v>0.57062926640995104</v>
      </c>
      <c r="N118">
        <f t="shared" si="12"/>
        <v>0.11433763945246306</v>
      </c>
      <c r="O118">
        <f t="shared" si="10"/>
        <v>2.8853315635239372</v>
      </c>
    </row>
    <row r="119" spans="2:15" x14ac:dyDescent="0.2">
      <c r="B119">
        <f t="shared" si="11"/>
        <v>2.0000000000000003E-10</v>
      </c>
      <c r="C119">
        <v>20</v>
      </c>
      <c r="D119">
        <v>0.410942544708707</v>
      </c>
      <c r="F119">
        <v>0.582451820777244</v>
      </c>
      <c r="G119">
        <f t="shared" si="7"/>
        <v>0.12616019381975602</v>
      </c>
      <c r="H119">
        <f t="shared" si="8"/>
        <v>2.1069329127717662</v>
      </c>
      <c r="M119">
        <v>0.77503140727008102</v>
      </c>
      <c r="N119">
        <f t="shared" si="12"/>
        <v>0.31873978031259304</v>
      </c>
      <c r="O119">
        <f t="shared" si="10"/>
        <v>3.2040713438365303</v>
      </c>
    </row>
    <row r="120" spans="2:15" x14ac:dyDescent="0.2">
      <c r="B120">
        <f t="shared" si="11"/>
        <v>2.1000000000000002E-10</v>
      </c>
      <c r="C120">
        <v>21</v>
      </c>
      <c r="D120">
        <v>0.53984505850272402</v>
      </c>
      <c r="E120" t="s">
        <v>73</v>
      </c>
      <c r="F120">
        <v>0.48710142026286302</v>
      </c>
      <c r="G120">
        <f t="shared" si="7"/>
        <v>3.0809793305375033E-2</v>
      </c>
      <c r="H120">
        <f t="shared" si="8"/>
        <v>2.137742706077141</v>
      </c>
      <c r="M120">
        <v>0.49805175878593599</v>
      </c>
      <c r="N120">
        <f t="shared" si="12"/>
        <v>4.1760131828448011E-2</v>
      </c>
      <c r="O120">
        <f t="shared" si="10"/>
        <v>3.2458314756649784</v>
      </c>
    </row>
    <row r="121" spans="2:15" x14ac:dyDescent="0.2">
      <c r="B121">
        <f t="shared" si="11"/>
        <v>2.2000000000000002E-10</v>
      </c>
      <c r="C121">
        <v>22</v>
      </c>
      <c r="D121">
        <v>0.48022877369107098</v>
      </c>
      <c r="F121">
        <v>0.54965263871446102</v>
      </c>
      <c r="G121">
        <f t="shared" si="7"/>
        <v>9.3361011756973034E-2</v>
      </c>
      <c r="H121">
        <f t="shared" si="8"/>
        <v>2.231103717834114</v>
      </c>
      <c r="M121">
        <v>0.66185577457297695</v>
      </c>
      <c r="N121">
        <f t="shared" si="12"/>
        <v>0.20556414761548897</v>
      </c>
      <c r="O121">
        <f t="shared" si="10"/>
        <v>3.4513956232804675</v>
      </c>
    </row>
    <row r="122" spans="2:15" x14ac:dyDescent="0.2">
      <c r="B122">
        <f t="shared" si="11"/>
        <v>2.3000000000000003E-10</v>
      </c>
      <c r="C122">
        <v>23</v>
      </c>
      <c r="D122">
        <v>0.49301908729564697</v>
      </c>
      <c r="F122">
        <v>0.63894223686747897</v>
      </c>
      <c r="G122">
        <f t="shared" si="7"/>
        <v>0.18265060990999099</v>
      </c>
      <c r="H122">
        <f t="shared" si="8"/>
        <v>2.4137543277441051</v>
      </c>
      <c r="M122">
        <v>0.718691197690837</v>
      </c>
      <c r="N122">
        <f t="shared" si="12"/>
        <v>0.26239957073334902</v>
      </c>
      <c r="O122">
        <f t="shared" si="10"/>
        <v>3.7137951940138163</v>
      </c>
    </row>
    <row r="123" spans="2:15" x14ac:dyDescent="0.2">
      <c r="B123">
        <f t="shared" si="11"/>
        <v>2.4E-10</v>
      </c>
      <c r="C123">
        <v>24</v>
      </c>
      <c r="D123">
        <v>0.52316635341249396</v>
      </c>
      <c r="F123">
        <v>0.59424048534526697</v>
      </c>
      <c r="G123">
        <f t="shared" si="7"/>
        <v>0.13794885838777898</v>
      </c>
      <c r="H123">
        <f t="shared" si="8"/>
        <v>2.551703186131884</v>
      </c>
      <c r="M123">
        <v>0.484822862424312</v>
      </c>
      <c r="N123">
        <f t="shared" si="12"/>
        <v>2.8531235466824012E-2</v>
      </c>
      <c r="O123">
        <f t="shared" si="10"/>
        <v>3.7423264294806402</v>
      </c>
    </row>
    <row r="124" spans="2:15" x14ac:dyDescent="0.2">
      <c r="B124">
        <f t="shared" si="11"/>
        <v>2.5000000000000002E-10</v>
      </c>
      <c r="C124">
        <v>25</v>
      </c>
      <c r="D124">
        <v>0.46536088426344802</v>
      </c>
      <c r="F124">
        <v>0.43717411924788602</v>
      </c>
      <c r="G124">
        <f t="shared" si="7"/>
        <v>-1.9117507709601966E-2</v>
      </c>
      <c r="H124">
        <f t="shared" si="8"/>
        <v>2.532585678422282</v>
      </c>
      <c r="M124">
        <v>0.48506849617709502</v>
      </c>
      <c r="N124">
        <f t="shared" si="12"/>
        <v>2.8776869219607037E-2</v>
      </c>
      <c r="O124">
        <f t="shared" si="10"/>
        <v>3.7711032987002473</v>
      </c>
    </row>
    <row r="125" spans="2:15" x14ac:dyDescent="0.2">
      <c r="B125">
        <f t="shared" si="11"/>
        <v>2.6000000000000003E-10</v>
      </c>
      <c r="C125">
        <v>26</v>
      </c>
      <c r="D125">
        <v>0.50277391403763105</v>
      </c>
      <c r="F125">
        <v>0.93829221713899602</v>
      </c>
      <c r="G125">
        <f t="shared" si="7"/>
        <v>0.48200059018150804</v>
      </c>
      <c r="H125">
        <f t="shared" si="8"/>
        <v>3.0145862686037899</v>
      </c>
      <c r="M125">
        <v>0.49640933008212901</v>
      </c>
      <c r="N125">
        <f t="shared" si="12"/>
        <v>4.0117703124641024E-2</v>
      </c>
      <c r="O125">
        <f t="shared" si="10"/>
        <v>3.8112210018248884</v>
      </c>
    </row>
    <row r="126" spans="2:15" x14ac:dyDescent="0.2">
      <c r="B126">
        <f t="shared" si="11"/>
        <v>2.7000000000000005E-10</v>
      </c>
      <c r="C126">
        <v>27</v>
      </c>
      <c r="D126">
        <v>0.47143799866151298</v>
      </c>
      <c r="F126">
        <v>0.47236426127423398</v>
      </c>
      <c r="G126">
        <f t="shared" si="7"/>
        <v>1.6072634316745993E-2</v>
      </c>
      <c r="H126">
        <f t="shared" si="8"/>
        <v>3.030658902920536</v>
      </c>
      <c r="M126">
        <v>0.67964123463444903</v>
      </c>
      <c r="N126">
        <f t="shared" si="12"/>
        <v>0.22334960767696105</v>
      </c>
      <c r="O126">
        <f t="shared" si="10"/>
        <v>4.0345706095018494</v>
      </c>
    </row>
    <row r="127" spans="2:15" x14ac:dyDescent="0.2">
      <c r="B127">
        <f t="shared" si="11"/>
        <v>2.8000000000000002E-10</v>
      </c>
      <c r="C127">
        <v>28</v>
      </c>
      <c r="D127">
        <v>0.52985530313596696</v>
      </c>
      <c r="F127">
        <v>0.76686679086162401</v>
      </c>
      <c r="G127">
        <f t="shared" si="7"/>
        <v>0.31057516390413603</v>
      </c>
      <c r="H127">
        <f t="shared" si="8"/>
        <v>3.3412340668246721</v>
      </c>
      <c r="M127">
        <v>0.54787322382266701</v>
      </c>
      <c r="N127">
        <f t="shared" si="12"/>
        <v>9.1581596865179027E-2</v>
      </c>
      <c r="O127">
        <f t="shared" si="10"/>
        <v>4.1261522063670286</v>
      </c>
    </row>
    <row r="128" spans="2:15" x14ac:dyDescent="0.2">
      <c r="B128">
        <f t="shared" si="11"/>
        <v>2.9000000000000003E-10</v>
      </c>
      <c r="C128">
        <v>29</v>
      </c>
      <c r="D128">
        <v>0.43693625383540102</v>
      </c>
      <c r="F128">
        <v>0.54940466111650998</v>
      </c>
      <c r="G128">
        <f t="shared" si="7"/>
        <v>9.3113034159022001E-2</v>
      </c>
      <c r="H128">
        <f t="shared" si="8"/>
        <v>3.4343471009836941</v>
      </c>
      <c r="M128">
        <v>0.77643352794862996</v>
      </c>
      <c r="N128">
        <f t="shared" si="12"/>
        <v>0.32014190099114198</v>
      </c>
      <c r="O128">
        <f t="shared" si="10"/>
        <v>4.4462941073581703</v>
      </c>
    </row>
    <row r="129" spans="2:15" x14ac:dyDescent="0.2">
      <c r="B129">
        <f t="shared" si="11"/>
        <v>3.0000000000000005E-10</v>
      </c>
      <c r="C129">
        <v>30</v>
      </c>
      <c r="D129">
        <v>0.45629162695748798</v>
      </c>
      <c r="F129">
        <v>0.50200319415637795</v>
      </c>
      <c r="G129">
        <f t="shared" si="7"/>
        <v>4.5711567198889969E-2</v>
      </c>
      <c r="H129">
        <f t="shared" si="8"/>
        <v>3.480058668182584</v>
      </c>
      <c r="M129">
        <v>0.62316519662858405</v>
      </c>
      <c r="N129">
        <f t="shared" si="12"/>
        <v>0.16687356967109607</v>
      </c>
      <c r="O129">
        <f t="shared" si="10"/>
        <v>4.6131676770292662</v>
      </c>
    </row>
    <row r="130" spans="2:15" x14ac:dyDescent="0.2">
      <c r="B130">
        <f t="shared" si="11"/>
        <v>3.1000000000000002E-10</v>
      </c>
      <c r="C130">
        <v>31</v>
      </c>
      <c r="D130">
        <v>0.439381752341371</v>
      </c>
      <c r="F130">
        <v>0.75639907401151996</v>
      </c>
      <c r="G130">
        <f t="shared" si="7"/>
        <v>0.30010744705403197</v>
      </c>
      <c r="H130">
        <f t="shared" si="8"/>
        <v>3.7801661152366162</v>
      </c>
      <c r="M130">
        <v>0.52548285957390695</v>
      </c>
      <c r="N130">
        <f t="shared" si="12"/>
        <v>6.9191232616418963E-2</v>
      </c>
      <c r="O130">
        <f t="shared" si="10"/>
        <v>4.6823589096456848</v>
      </c>
    </row>
    <row r="131" spans="2:15" x14ac:dyDescent="0.2">
      <c r="B131">
        <f t="shared" si="11"/>
        <v>3.2000000000000003E-10</v>
      </c>
      <c r="C131">
        <v>32</v>
      </c>
      <c r="D131">
        <v>0.45192209209076101</v>
      </c>
      <c r="F131">
        <v>0.67871714152130902</v>
      </c>
      <c r="G131">
        <f t="shared" si="7"/>
        <v>0.22242551456382104</v>
      </c>
      <c r="H131">
        <f t="shared" si="8"/>
        <v>4.0025916298004374</v>
      </c>
      <c r="M131">
        <v>0.48261568960892498</v>
      </c>
      <c r="N131">
        <f t="shared" si="12"/>
        <v>2.6324062651436997E-2</v>
      </c>
      <c r="O131">
        <f t="shared" si="10"/>
        <v>4.7086829722971215</v>
      </c>
    </row>
    <row r="132" spans="2:15" x14ac:dyDescent="0.2">
      <c r="B132">
        <f t="shared" si="11"/>
        <v>3.3000000000000005E-10</v>
      </c>
      <c r="C132">
        <v>33</v>
      </c>
      <c r="D132">
        <v>0.60024379500112002</v>
      </c>
      <c r="F132">
        <v>0.65525322228780902</v>
      </c>
      <c r="G132">
        <f t="shared" si="7"/>
        <v>0.19896159533032104</v>
      </c>
      <c r="H132">
        <f t="shared" si="8"/>
        <v>4.2015532251307581</v>
      </c>
      <c r="M132">
        <v>0.55924559262367002</v>
      </c>
      <c r="N132">
        <f t="shared" si="12"/>
        <v>0.10295396566618203</v>
      </c>
      <c r="O132">
        <f t="shared" si="10"/>
        <v>4.8116369379633035</v>
      </c>
    </row>
    <row r="133" spans="2:15" x14ac:dyDescent="0.2">
      <c r="B133">
        <f t="shared" si="11"/>
        <v>3.4000000000000001E-10</v>
      </c>
      <c r="C133">
        <v>34</v>
      </c>
      <c r="D133">
        <v>0.47057653539003003</v>
      </c>
      <c r="F133">
        <v>0.50518590705787003</v>
      </c>
      <c r="G133">
        <f t="shared" si="7"/>
        <v>4.8894280100382048E-2</v>
      </c>
      <c r="H133">
        <f t="shared" si="8"/>
        <v>4.2504475052311399</v>
      </c>
      <c r="M133">
        <v>0.52130028760782599</v>
      </c>
      <c r="N133">
        <f t="shared" si="12"/>
        <v>6.5008660650338002E-2</v>
      </c>
      <c r="O133">
        <f t="shared" si="10"/>
        <v>4.8766455986136412</v>
      </c>
    </row>
    <row r="134" spans="2:15" x14ac:dyDescent="0.2">
      <c r="B134">
        <f t="shared" si="11"/>
        <v>3.5000000000000003E-10</v>
      </c>
      <c r="C134">
        <v>35</v>
      </c>
      <c r="D134">
        <v>0.521516267158604</v>
      </c>
      <c r="F134">
        <v>0.48283569511500302</v>
      </c>
      <c r="G134">
        <f t="shared" si="7"/>
        <v>2.6544068157515033E-2</v>
      </c>
      <c r="H134">
        <f t="shared" si="8"/>
        <v>4.2769915733886545</v>
      </c>
      <c r="M134">
        <v>0.79244636287429404</v>
      </c>
      <c r="N134">
        <f t="shared" si="12"/>
        <v>0.33615473591680606</v>
      </c>
      <c r="O134">
        <f t="shared" si="10"/>
        <v>5.2128003345304474</v>
      </c>
    </row>
    <row r="135" spans="2:15" x14ac:dyDescent="0.2">
      <c r="B135">
        <f t="shared" si="11"/>
        <v>3.6000000000000005E-10</v>
      </c>
      <c r="C135">
        <v>36</v>
      </c>
      <c r="D135">
        <v>0.50028683065885304</v>
      </c>
      <c r="F135">
        <v>0.65670718439081899</v>
      </c>
      <c r="G135">
        <f t="shared" si="7"/>
        <v>0.200415557433331</v>
      </c>
      <c r="H135">
        <f t="shared" si="8"/>
        <v>4.4774071308219856</v>
      </c>
      <c r="M135">
        <v>0.67744773585956097</v>
      </c>
      <c r="N135">
        <f t="shared" si="12"/>
        <v>0.22115610890207299</v>
      </c>
      <c r="O135">
        <f t="shared" si="10"/>
        <v>5.4339564434325203</v>
      </c>
    </row>
    <row r="136" spans="2:15" x14ac:dyDescent="0.2">
      <c r="B136">
        <f t="shared" si="11"/>
        <v>3.7000000000000001E-10</v>
      </c>
      <c r="C136">
        <v>37</v>
      </c>
      <c r="D136">
        <v>0.47670845726010702</v>
      </c>
      <c r="F136">
        <v>0.52451794439576305</v>
      </c>
      <c r="G136">
        <f t="shared" si="7"/>
        <v>6.8226317438275064E-2</v>
      </c>
      <c r="H136">
        <f t="shared" si="8"/>
        <v>4.5456334482602605</v>
      </c>
      <c r="M136">
        <v>0.495925466758112</v>
      </c>
      <c r="N136">
        <f t="shared" si="12"/>
        <v>3.9633839800624016E-2</v>
      </c>
      <c r="O136">
        <f t="shared" si="10"/>
        <v>5.4735902832331442</v>
      </c>
    </row>
    <row r="137" spans="2:15" x14ac:dyDescent="0.2">
      <c r="B137">
        <f t="shared" si="11"/>
        <v>3.8000000000000003E-10</v>
      </c>
      <c r="C137">
        <v>38</v>
      </c>
      <c r="D137">
        <v>0.43615083593019299</v>
      </c>
      <c r="F137">
        <v>0.69117692650448204</v>
      </c>
      <c r="G137">
        <f t="shared" si="7"/>
        <v>0.23488529954699405</v>
      </c>
      <c r="H137">
        <f t="shared" si="8"/>
        <v>4.7805187478072542</v>
      </c>
      <c r="M137">
        <v>0.67904261825673895</v>
      </c>
      <c r="N137">
        <f t="shared" si="12"/>
        <v>0.22275099129925097</v>
      </c>
      <c r="O137">
        <f t="shared" si="10"/>
        <v>5.6963412745323954</v>
      </c>
    </row>
    <row r="138" spans="2:15" x14ac:dyDescent="0.2">
      <c r="B138">
        <f t="shared" si="11"/>
        <v>3.9000000000000005E-10</v>
      </c>
      <c r="C138">
        <v>39</v>
      </c>
      <c r="D138">
        <v>0.46249119944594902</v>
      </c>
      <c r="F138">
        <v>0.45752167052782899</v>
      </c>
      <c r="G138">
        <f t="shared" si="7"/>
        <v>1.2300435703410106E-3</v>
      </c>
      <c r="H138">
        <f t="shared" si="8"/>
        <v>4.7817487913775949</v>
      </c>
      <c r="M138">
        <v>0.68416977200953699</v>
      </c>
      <c r="N138">
        <f t="shared" si="12"/>
        <v>0.22787814505204901</v>
      </c>
      <c r="O138">
        <f t="shared" si="10"/>
        <v>5.9242194195844444</v>
      </c>
    </row>
    <row r="139" spans="2:15" x14ac:dyDescent="0.2">
      <c r="B139">
        <f t="shared" si="11"/>
        <v>4.0000000000000007E-10</v>
      </c>
      <c r="C139">
        <v>40</v>
      </c>
      <c r="D139">
        <v>0.41551592148347699</v>
      </c>
      <c r="F139">
        <v>0.590425876284142</v>
      </c>
      <c r="G139">
        <f t="shared" si="7"/>
        <v>0.13413424932665402</v>
      </c>
      <c r="H139">
        <f t="shared" si="8"/>
        <v>4.9158830407042489</v>
      </c>
      <c r="M139">
        <v>0.59714235489219003</v>
      </c>
      <c r="N139">
        <f t="shared" si="12"/>
        <v>0.14085072793470205</v>
      </c>
      <c r="O139">
        <f t="shared" si="10"/>
        <v>6.0650701475191466</v>
      </c>
    </row>
    <row r="141" spans="2:15" x14ac:dyDescent="0.2">
      <c r="B141" t="s">
        <v>46</v>
      </c>
      <c r="C141" t="s">
        <v>0</v>
      </c>
      <c r="D141">
        <f>AVERAGE(D100:D129)</f>
        <v>0.47991123090334548</v>
      </c>
      <c r="F141">
        <f>AVERAGE(F100:F139)</f>
        <v>0.57918870297509417</v>
      </c>
      <c r="G141">
        <f>AVERAGE(G100:G139)</f>
        <v>0.12289707601760622</v>
      </c>
      <c r="M141">
        <f>AVERAGE(M100:M139)</f>
        <v>0.60791838064546666</v>
      </c>
      <c r="N141">
        <f>AVERAGE(N100:N139)</f>
        <v>0.15162675368797868</v>
      </c>
    </row>
    <row r="142" spans="2:15" x14ac:dyDescent="0.2">
      <c r="B142">
        <f>(0.0000000000000025)*2000</f>
        <v>4.9999999999999997E-12</v>
      </c>
      <c r="G142">
        <f>G141/B142/6*(10^-20)</f>
        <v>4.0965692005868739E-11</v>
      </c>
      <c r="N142">
        <f>N141/B142/6*(10^-20)</f>
        <v>5.0542251229326229E-11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DD13-2CF9-684C-AD26-1347E1BDBA5F}">
  <dimension ref="A2:T141"/>
  <sheetViews>
    <sheetView topLeftCell="A97" workbookViewId="0">
      <selection activeCell="F118" sqref="F118:F127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2727.5689060479999</v>
      </c>
      <c r="I2" t="s">
        <v>7</v>
      </c>
      <c r="J2">
        <f>-H2*(2*(0.000438)*H2-2.78)</f>
        <v>1065.5238065913009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-1389.6000735500002</v>
      </c>
      <c r="E3">
        <v>22.032004999999998</v>
      </c>
      <c r="G3" t="s">
        <v>4</v>
      </c>
      <c r="H3">
        <f>(H2^(1/3))/4</f>
        <v>3.4929999999999994</v>
      </c>
      <c r="J3">
        <f>J2/10</f>
        <v>106.55238065913008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-1389.4593933000001</v>
      </c>
      <c r="E4">
        <v>11.220359999999999</v>
      </c>
      <c r="H4">
        <f>J3</f>
        <v>106.55238065913008</v>
      </c>
    </row>
    <row r="5" spans="2:11" x14ac:dyDescent="0.2">
      <c r="B5" s="2">
        <f t="shared" si="0"/>
        <v>2720.5471360000006</v>
      </c>
      <c r="C5" s="2">
        <v>3.49</v>
      </c>
      <c r="D5" s="2">
        <v>-1388.5001387</v>
      </c>
      <c r="E5" s="2">
        <v>2.45764</v>
      </c>
    </row>
    <row r="6" spans="2:11" x14ac:dyDescent="0.2">
      <c r="B6">
        <f t="shared" si="0"/>
        <v>2744</v>
      </c>
      <c r="C6">
        <v>3.5</v>
      </c>
      <c r="D6">
        <v>-1388.1520418999999</v>
      </c>
      <c r="E6">
        <v>-6.9120600000000003</v>
      </c>
    </row>
    <row r="7" spans="2:11" x14ac:dyDescent="0.2">
      <c r="B7">
        <f t="shared" si="0"/>
        <v>2767.5872639999993</v>
      </c>
      <c r="C7">
        <v>3.51</v>
      </c>
      <c r="D7">
        <v>-1387.5678624500001</v>
      </c>
      <c r="E7">
        <v>-15.718409999999999</v>
      </c>
    </row>
    <row r="8" spans="2:11" x14ac:dyDescent="0.2">
      <c r="B8">
        <f t="shared" si="0"/>
        <v>2791.3093119999999</v>
      </c>
      <c r="C8">
        <v>3.52</v>
      </c>
      <c r="D8">
        <v>-1386.8067015000001</v>
      </c>
      <c r="E8">
        <v>-23.965685000000001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-1385.5527112999998</v>
      </c>
      <c r="E9">
        <v>-31.472615000000001</v>
      </c>
      <c r="G9" t="s">
        <v>2</v>
      </c>
    </row>
    <row r="10" spans="2:11" x14ac:dyDescent="0.2">
      <c r="B10">
        <f t="shared" si="0"/>
        <v>2727.5689060479999</v>
      </c>
      <c r="C10">
        <v>3.4929999999999999</v>
      </c>
      <c r="D10">
        <v>-1388.477128598</v>
      </c>
      <c r="E10">
        <v>-0.56112519999999988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3.4929999999999999</v>
      </c>
    </row>
    <row r="19" spans="2:18" x14ac:dyDescent="0.2">
      <c r="C19">
        <v>-1389.3705981999999</v>
      </c>
      <c r="D19">
        <v>21.103660000000001</v>
      </c>
      <c r="E19">
        <v>-1389.0602531</v>
      </c>
      <c r="F19">
        <v>11.86974</v>
      </c>
      <c r="G19">
        <v>-1388.7312234999999</v>
      </c>
      <c r="H19">
        <v>2.04243</v>
      </c>
      <c r="I19">
        <v>-1388.4824017999999</v>
      </c>
      <c r="J19">
        <v>-7.1500399999999997</v>
      </c>
      <c r="K19">
        <v>-1388.2436190999999</v>
      </c>
      <c r="L19">
        <v>-16.569140000000001</v>
      </c>
      <c r="O19">
        <v>-1385.7890152</v>
      </c>
      <c r="P19">
        <v>-31.87201</v>
      </c>
      <c r="Q19">
        <v>-1388.0854753000001</v>
      </c>
      <c r="R19">
        <v>2.8840000000000601E-2</v>
      </c>
    </row>
    <row r="20" spans="2:18" x14ac:dyDescent="0.2">
      <c r="C20" s="1">
        <v>-1389.601678</v>
      </c>
      <c r="D20" s="2">
        <v>21.567060000000001</v>
      </c>
      <c r="E20">
        <v>-1389.0493968999999</v>
      </c>
      <c r="F20">
        <v>11.60332</v>
      </c>
      <c r="G20" s="1">
        <v>-1388.7214635</v>
      </c>
      <c r="H20" s="2">
        <v>3.4580700000000002</v>
      </c>
      <c r="I20">
        <v>-1388.0882251</v>
      </c>
      <c r="J20">
        <v>-6.4034300000000002</v>
      </c>
      <c r="K20">
        <v>-1387.719098</v>
      </c>
      <c r="L20">
        <v>-15.719889999999999</v>
      </c>
      <c r="M20">
        <v>-1386.7860496000001</v>
      </c>
      <c r="N20">
        <v>-24.053740000000001</v>
      </c>
      <c r="O20">
        <v>-1385.2686859999999</v>
      </c>
      <c r="P20">
        <v>-30.949200000000001</v>
      </c>
      <c r="Q20">
        <v>-1388.1287161</v>
      </c>
      <c r="R20">
        <v>-0.57262999999999997</v>
      </c>
    </row>
    <row r="21" spans="2:18" x14ac:dyDescent="0.2">
      <c r="C21" s="1">
        <v>-1389.5984691000001</v>
      </c>
      <c r="D21" s="2">
        <v>22.496949999999998</v>
      </c>
      <c r="E21">
        <v>-1389.8693897000001</v>
      </c>
      <c r="F21">
        <v>10.837400000000001</v>
      </c>
      <c r="G21" s="1">
        <v>-1388.2788138999999</v>
      </c>
      <c r="H21" s="2">
        <v>1.4572099999999999</v>
      </c>
      <c r="I21">
        <v>-1388.2158586999999</v>
      </c>
      <c r="J21">
        <v>-7.4206899999999996</v>
      </c>
      <c r="K21">
        <v>-1387.4166269</v>
      </c>
      <c r="L21">
        <v>-15.71693</v>
      </c>
      <c r="M21">
        <v>-1386.8273534</v>
      </c>
      <c r="N21">
        <v>-23.87763</v>
      </c>
      <c r="O21">
        <v>-1385.8367366</v>
      </c>
      <c r="P21">
        <v>-31.996030000000001</v>
      </c>
      <c r="Q21">
        <v>-1387.3375782000001</v>
      </c>
      <c r="R21">
        <v>0.82654000000000105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 t="shared" ref="C30:P30" si="1">AVERAGE(C19:C28)</f>
        <v>-1389.5235817666669</v>
      </c>
      <c r="D30">
        <f t="shared" si="1"/>
        <v>21.722556666666666</v>
      </c>
      <c r="E30">
        <f t="shared" si="1"/>
        <v>-1389.3263465666666</v>
      </c>
      <c r="F30">
        <f t="shared" si="1"/>
        <v>11.436819999999999</v>
      </c>
      <c r="G30">
        <f t="shared" si="1"/>
        <v>-1388.5771669666665</v>
      </c>
      <c r="H30">
        <f t="shared" si="1"/>
        <v>2.3192366666666668</v>
      </c>
      <c r="I30">
        <f t="shared" si="1"/>
        <v>-1388.2621618666665</v>
      </c>
      <c r="J30">
        <f t="shared" si="1"/>
        <v>-6.9913866666666671</v>
      </c>
      <c r="K30">
        <f t="shared" si="1"/>
        <v>-1387.7931146666667</v>
      </c>
      <c r="L30">
        <f t="shared" si="1"/>
        <v>-16.001986666666664</v>
      </c>
      <c r="M30">
        <f t="shared" si="1"/>
        <v>-1386.8067015000001</v>
      </c>
      <c r="N30">
        <f t="shared" si="1"/>
        <v>-23.965685000000001</v>
      </c>
      <c r="O30">
        <f>AVERAGE(O19:O28)</f>
        <v>-1385.6314792666665</v>
      </c>
      <c r="P30">
        <f t="shared" si="1"/>
        <v>-31.605746666666665</v>
      </c>
      <c r="Q30">
        <f>AVERAGE(Q19:Q28)</f>
        <v>-1387.850589866667</v>
      </c>
      <c r="R30">
        <f t="shared" ref="R30" si="2">AVERAGE(R19:R28)</f>
        <v>9.4250000000000569E-2</v>
      </c>
    </row>
    <row r="31" spans="2:18" x14ac:dyDescent="0.2">
      <c r="B31" t="s">
        <v>1</v>
      </c>
      <c r="C31">
        <f>STDEV(C19:C28)/SQRT(COUNT(C19:C28))</f>
        <v>7.6497392139351389E-2</v>
      </c>
      <c r="E31">
        <f>STDEV(E19:E28)/SQRT(COUNT(E19:E28))</f>
        <v>0.27153965196329261</v>
      </c>
      <c r="G31">
        <f>STDEV(G19:G28)/SQRT(COUNT(G19:G28))</f>
        <v>0.14920313746932248</v>
      </c>
      <c r="I31">
        <f>STDEV(I19:I28)/SQRT(COUNT(I19:I28))</f>
        <v>0.11612034725264658</v>
      </c>
      <c r="K31">
        <f>STDEV(K19:K28)/SQRT(COUNT(K19:K28))</f>
        <v>0.24158357761757257</v>
      </c>
      <c r="M31">
        <f>STDEV(M19:M28)/SQRT(COUNT(M19:M28))</f>
        <v>2.0651899999961643E-2</v>
      </c>
      <c r="O31">
        <f>STDEV(O19:O28)/SQRT(COUNT(O19:O28))</f>
        <v>0.18191898266218373</v>
      </c>
      <c r="Q31">
        <f>STDEV(Q19:Q28)/SQRT(COUNT(Q19:Q28))</f>
        <v>0.25680937761839678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0.487114900414159</v>
      </c>
      <c r="F37">
        <v>0.51604995707465795</v>
      </c>
      <c r="G37">
        <f>F37-$D$88</f>
        <v>-1.3029971139736807E-2</v>
      </c>
      <c r="H37">
        <f>H36+G37</f>
        <v>-1.3029971139736807E-2</v>
      </c>
      <c r="L37">
        <v>0.53373998944426104</v>
      </c>
      <c r="M37">
        <f>L37-$D$88</f>
        <v>4.6600612298662858E-3</v>
      </c>
      <c r="N37">
        <f>N36+M37</f>
        <v>4.6600612298662858E-3</v>
      </c>
      <c r="P37">
        <v>-1388.3626598000001</v>
      </c>
      <c r="Q37">
        <v>4.9920000000000103E-2</v>
      </c>
      <c r="R37">
        <v>-1398.1661704999999</v>
      </c>
      <c r="T37">
        <v>-1376.9363695</v>
      </c>
    </row>
    <row r="38" spans="1:20" x14ac:dyDescent="0.2">
      <c r="B38">
        <f>$B$37*C38</f>
        <v>1.0000000000000001E-11</v>
      </c>
      <c r="C38">
        <v>2</v>
      </c>
      <c r="D38">
        <v>0.561813529645243</v>
      </c>
      <c r="F38">
        <v>0.48861673930934402</v>
      </c>
      <c r="G38">
        <f>F38-$D$88</f>
        <v>-4.046318890505074E-2</v>
      </c>
      <c r="H38">
        <f>H37+G38</f>
        <v>-5.3493160044787547E-2</v>
      </c>
      <c r="L38">
        <v>0.62796565169848795</v>
      </c>
      <c r="M38">
        <f>L38-$D$88</f>
        <v>9.8885723484093191E-2</v>
      </c>
      <c r="N38">
        <f>N37+M38</f>
        <v>0.10354578471395948</v>
      </c>
      <c r="P38">
        <v>-1388.3304146</v>
      </c>
      <c r="Q38">
        <v>-0.77023999999999904</v>
      </c>
      <c r="R38">
        <v>-1399.0902802000001</v>
      </c>
      <c r="T38">
        <v>-1376.7468352999999</v>
      </c>
    </row>
    <row r="39" spans="1:20" x14ac:dyDescent="0.2">
      <c r="B39">
        <f t="shared" ref="B39:B40" si="3">$B$37*C39</f>
        <v>1.5E-11</v>
      </c>
      <c r="C39">
        <v>3</v>
      </c>
      <c r="D39">
        <v>0.46435218001733097</v>
      </c>
      <c r="F39">
        <v>0.52361079079677997</v>
      </c>
      <c r="G39">
        <f t="shared" ref="G39:G40" si="4">F39-$D$88</f>
        <v>-5.4691374176147889E-3</v>
      </c>
      <c r="H39">
        <f t="shared" ref="H39:H40" si="5">H38+G39</f>
        <v>-5.8962297462402335E-2</v>
      </c>
      <c r="L39">
        <v>0.62371601296712698</v>
      </c>
      <c r="M39">
        <f t="shared" ref="M39:M84" si="6">L39-$D$88</f>
        <v>9.4636084752732219E-2</v>
      </c>
      <c r="N39">
        <f t="shared" ref="N39:N84" si="7">N38+M39</f>
        <v>0.1981818694666917</v>
      </c>
      <c r="P39">
        <v>-1388.6395915999999</v>
      </c>
      <c r="Q39">
        <v>-0.61943999999999999</v>
      </c>
      <c r="R39">
        <v>-1399.4772921000001</v>
      </c>
    </row>
    <row r="40" spans="1:20" x14ac:dyDescent="0.2">
      <c r="B40">
        <f t="shared" si="3"/>
        <v>2.0000000000000002E-11</v>
      </c>
      <c r="C40">
        <v>4</v>
      </c>
      <c r="D40">
        <v>0.52662117932693797</v>
      </c>
      <c r="F40">
        <v>0.46814671486897103</v>
      </c>
      <c r="G40">
        <f t="shared" si="4"/>
        <v>-6.0933213345423731E-2</v>
      </c>
      <c r="H40">
        <f t="shared" si="5"/>
        <v>-0.11989551080782607</v>
      </c>
      <c r="L40">
        <v>0.76230950054482904</v>
      </c>
      <c r="M40">
        <f t="shared" si="6"/>
        <v>0.23322957233043429</v>
      </c>
      <c r="N40">
        <f t="shared" si="7"/>
        <v>0.43141144179712598</v>
      </c>
      <c r="P40">
        <v>-1389.0946621999999</v>
      </c>
      <c r="Q40">
        <v>-1.2243900000000001</v>
      </c>
      <c r="R40">
        <v>-1399.5436027999999</v>
      </c>
      <c r="T40">
        <v>-1376.1576233999999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0.58190513929040999</v>
      </c>
      <c r="F41">
        <v>0.467104548938655</v>
      </c>
      <c r="G41">
        <f t="shared" ref="G41:G86" si="9">F41-$D$88</f>
        <v>-6.1975379275739761E-2</v>
      </c>
      <c r="H41">
        <f t="shared" ref="H41:H86" si="10">H40+G41</f>
        <v>-0.18187089008356583</v>
      </c>
      <c r="L41">
        <v>0.54076665937232604</v>
      </c>
      <c r="M41">
        <f t="shared" si="6"/>
        <v>1.1686731157931285E-2</v>
      </c>
      <c r="N41">
        <f t="shared" si="7"/>
        <v>0.44309817295505727</v>
      </c>
      <c r="P41">
        <v>-1388.0431616000001</v>
      </c>
      <c r="Q41">
        <v>0.76495999999999997</v>
      </c>
      <c r="R41">
        <v>-1399.0337572999999</v>
      </c>
      <c r="T41">
        <v>-1376.2676246000001</v>
      </c>
    </row>
    <row r="42" spans="1:20" x14ac:dyDescent="0.2">
      <c r="B42">
        <f t="shared" si="8"/>
        <v>3E-11</v>
      </c>
      <c r="C42">
        <v>6</v>
      </c>
      <c r="D42">
        <v>0.50516052809735201</v>
      </c>
      <c r="F42">
        <v>0.78037390879558799</v>
      </c>
      <c r="G42">
        <f t="shared" si="9"/>
        <v>0.25129398058119323</v>
      </c>
      <c r="H42">
        <f t="shared" si="10"/>
        <v>6.9423090497627404E-2</v>
      </c>
      <c r="L42">
        <v>0.51393292419804404</v>
      </c>
      <c r="M42">
        <f t="shared" si="6"/>
        <v>-1.5147004016350718E-2</v>
      </c>
      <c r="N42">
        <f t="shared" si="7"/>
        <v>0.42795116893870655</v>
      </c>
      <c r="P42">
        <v>-1388.1242637</v>
      </c>
      <c r="Q42">
        <v>-9.1309999999999697E-2</v>
      </c>
      <c r="R42">
        <v>-1398.9411107000001</v>
      </c>
      <c r="T42">
        <v>-1375.8571732</v>
      </c>
    </row>
    <row r="43" spans="1:20" x14ac:dyDescent="0.2">
      <c r="B43">
        <f t="shared" si="8"/>
        <v>3.5000000000000002E-11</v>
      </c>
      <c r="C43">
        <v>7</v>
      </c>
      <c r="D43">
        <v>0.53893407202616905</v>
      </c>
      <c r="F43">
        <v>0.47201087166521699</v>
      </c>
      <c r="G43">
        <f t="shared" si="9"/>
        <v>-5.7069056549177766E-2</v>
      </c>
      <c r="H43">
        <f t="shared" si="10"/>
        <v>1.2354033948449639E-2</v>
      </c>
      <c r="L43">
        <v>0.49621478824515503</v>
      </c>
      <c r="M43">
        <f t="shared" si="6"/>
        <v>-3.2865139969239732E-2</v>
      </c>
      <c r="N43">
        <f t="shared" si="7"/>
        <v>0.39508602896946682</v>
      </c>
      <c r="P43">
        <v>-1387.7626786999999</v>
      </c>
      <c r="Q43">
        <v>0.31763000000000002</v>
      </c>
      <c r="R43">
        <v>-1398.7073946</v>
      </c>
      <c r="T43">
        <v>-1375.3420799999999</v>
      </c>
    </row>
    <row r="44" spans="1:20" x14ac:dyDescent="0.2">
      <c r="B44">
        <f t="shared" si="8"/>
        <v>4.0000000000000004E-11</v>
      </c>
      <c r="C44">
        <v>8</v>
      </c>
      <c r="D44">
        <v>0.568850232874756</v>
      </c>
      <c r="F44">
        <v>0.54504006024959994</v>
      </c>
      <c r="G44">
        <f t="shared" si="9"/>
        <v>1.5960132035205188E-2</v>
      </c>
      <c r="H44">
        <f t="shared" si="10"/>
        <v>2.8314165983654827E-2</v>
      </c>
      <c r="L44">
        <v>0.46873967073790801</v>
      </c>
      <c r="M44">
        <f t="shared" si="6"/>
        <v>-6.0340257476486747E-2</v>
      </c>
      <c r="N44">
        <f t="shared" si="7"/>
        <v>0.33474577149298007</v>
      </c>
      <c r="P44">
        <v>-1388.6046286999999</v>
      </c>
      <c r="Q44">
        <v>-1.4334199999999999</v>
      </c>
      <c r="R44">
        <v>-1398.2617018000001</v>
      </c>
      <c r="T44">
        <v>-1375.3428145</v>
      </c>
    </row>
    <row r="45" spans="1:20" x14ac:dyDescent="0.2">
      <c r="B45">
        <f t="shared" si="8"/>
        <v>4.5000000000000006E-11</v>
      </c>
      <c r="C45">
        <v>9</v>
      </c>
      <c r="D45">
        <v>0.56571989214829199</v>
      </c>
      <c r="F45">
        <v>0.52649187721365798</v>
      </c>
      <c r="G45">
        <f t="shared" si="9"/>
        <v>-2.5880510007367796E-3</v>
      </c>
      <c r="H45">
        <f t="shared" si="10"/>
        <v>2.5726114982918047E-2</v>
      </c>
      <c r="L45">
        <v>0.63881725620401397</v>
      </c>
      <c r="M45">
        <f t="shared" si="6"/>
        <v>0.10973732798961922</v>
      </c>
      <c r="N45">
        <f t="shared" si="7"/>
        <v>0.44448309948259929</v>
      </c>
      <c r="P45">
        <v>-1388.4890349</v>
      </c>
      <c r="Q45">
        <v>-0.73780000000000001</v>
      </c>
      <c r="R45">
        <v>-1399.2409008</v>
      </c>
      <c r="T45">
        <v>-1376.6281002000001</v>
      </c>
    </row>
    <row r="46" spans="1:20" x14ac:dyDescent="0.2">
      <c r="B46">
        <f t="shared" si="8"/>
        <v>5.0000000000000008E-11</v>
      </c>
      <c r="C46">
        <v>10</v>
      </c>
      <c r="D46">
        <v>0.48764154905874002</v>
      </c>
      <c r="F46">
        <v>0.55137050645528096</v>
      </c>
      <c r="G46">
        <f t="shared" si="9"/>
        <v>2.2290578240886205E-2</v>
      </c>
      <c r="H46">
        <f t="shared" si="10"/>
        <v>4.8016693223804252E-2</v>
      </c>
      <c r="L46">
        <v>0.66797245163696795</v>
      </c>
      <c r="M46">
        <f t="shared" si="6"/>
        <v>0.13889252342257319</v>
      </c>
      <c r="N46">
        <f t="shared" si="7"/>
        <v>0.58337562290517253</v>
      </c>
      <c r="P46">
        <v>-1388.2308594000001</v>
      </c>
      <c r="Q46">
        <v>-0.17793999999999999</v>
      </c>
      <c r="R46">
        <v>-1398.9373083999999</v>
      </c>
      <c r="T46">
        <v>-1376.1179886</v>
      </c>
    </row>
    <row r="47" spans="1:20" x14ac:dyDescent="0.2">
      <c r="B47">
        <f t="shared" si="8"/>
        <v>5.5000000000000004E-11</v>
      </c>
      <c r="C47">
        <v>11</v>
      </c>
      <c r="D47">
        <v>0.48988346116704801</v>
      </c>
      <c r="F47">
        <v>0.43798710450329198</v>
      </c>
      <c r="G47">
        <f t="shared" si="9"/>
        <v>-9.1092823711102777E-2</v>
      </c>
      <c r="H47">
        <f t="shared" si="10"/>
        <v>-4.3076130487298525E-2</v>
      </c>
      <c r="L47">
        <v>0.63762679015190404</v>
      </c>
      <c r="M47">
        <f t="shared" si="6"/>
        <v>0.10854686193750929</v>
      </c>
      <c r="N47">
        <f t="shared" si="7"/>
        <v>0.69192248484268182</v>
      </c>
      <c r="P47">
        <v>-1388.6338163</v>
      </c>
      <c r="Q47">
        <v>0.29019</v>
      </c>
      <c r="R47">
        <v>-1400.1029844</v>
      </c>
      <c r="T47">
        <v>-1375.8665555</v>
      </c>
    </row>
    <row r="48" spans="1:20" x14ac:dyDescent="0.2">
      <c r="B48">
        <f t="shared" si="8"/>
        <v>6E-11</v>
      </c>
      <c r="C48">
        <v>12</v>
      </c>
      <c r="D48">
        <v>0.53180083343937701</v>
      </c>
      <c r="F48">
        <v>0.39741867168848899</v>
      </c>
      <c r="G48">
        <f t="shared" si="9"/>
        <v>-0.13166125652590577</v>
      </c>
      <c r="H48">
        <f t="shared" si="10"/>
        <v>-0.17473738701320429</v>
      </c>
      <c r="L48">
        <v>0.70130570281335303</v>
      </c>
      <c r="M48">
        <f t="shared" si="6"/>
        <v>0.17222577459895827</v>
      </c>
      <c r="N48">
        <f t="shared" si="7"/>
        <v>0.86414825944164009</v>
      </c>
      <c r="P48">
        <v>-1389.0162855000001</v>
      </c>
      <c r="Q48">
        <v>-0.49619000000000002</v>
      </c>
      <c r="R48">
        <v>-1399.6172744999999</v>
      </c>
      <c r="T48">
        <v>-1376.3976961000001</v>
      </c>
    </row>
    <row r="49" spans="2:20" x14ac:dyDescent="0.2">
      <c r="B49">
        <f t="shared" si="8"/>
        <v>6.5000000000000008E-11</v>
      </c>
      <c r="C49">
        <v>13</v>
      </c>
      <c r="D49">
        <v>0.55342114521838603</v>
      </c>
      <c r="F49">
        <v>0.43234386683602299</v>
      </c>
      <c r="G49">
        <f t="shared" si="9"/>
        <v>-9.6736061378371763E-2</v>
      </c>
      <c r="H49">
        <f t="shared" si="10"/>
        <v>-0.27147344839157606</v>
      </c>
      <c r="L49">
        <v>0.70003215786328499</v>
      </c>
      <c r="M49">
        <f t="shared" si="6"/>
        <v>0.17095222964889023</v>
      </c>
      <c r="N49">
        <f t="shared" si="7"/>
        <v>1.0351004890905302</v>
      </c>
      <c r="P49">
        <v>-1387.9500489</v>
      </c>
      <c r="Q49">
        <v>-0.53805000000000003</v>
      </c>
      <c r="R49">
        <v>-1398.8519251</v>
      </c>
      <c r="T49">
        <v>-1376.8057581</v>
      </c>
    </row>
    <row r="50" spans="2:20" x14ac:dyDescent="0.2">
      <c r="B50">
        <f t="shared" si="8"/>
        <v>7.0000000000000004E-11</v>
      </c>
      <c r="C50">
        <v>14</v>
      </c>
      <c r="D50">
        <v>0.56486610781577995</v>
      </c>
      <c r="F50">
        <v>0.55243135891635298</v>
      </c>
      <c r="G50">
        <f t="shared" si="9"/>
        <v>2.335143070195822E-2</v>
      </c>
      <c r="H50">
        <f t="shared" si="10"/>
        <v>-0.24812201768961784</v>
      </c>
      <c r="L50">
        <v>0.62992442511304103</v>
      </c>
      <c r="M50">
        <f t="shared" si="6"/>
        <v>0.10084449689864627</v>
      </c>
      <c r="N50">
        <f t="shared" si="7"/>
        <v>1.1359449859891764</v>
      </c>
      <c r="P50">
        <v>-1388.3828848000001</v>
      </c>
      <c r="Q50">
        <v>-0.73983999999999805</v>
      </c>
      <c r="R50">
        <v>-1398.2633985</v>
      </c>
      <c r="T50">
        <v>-1375.9466249</v>
      </c>
    </row>
    <row r="51" spans="2:20" x14ac:dyDescent="0.2">
      <c r="B51">
        <f t="shared" si="8"/>
        <v>7.5000000000000012E-11</v>
      </c>
      <c r="C51">
        <v>15</v>
      </c>
      <c r="D51">
        <v>0.54115678955941304</v>
      </c>
      <c r="F51">
        <v>0.58401874150030597</v>
      </c>
      <c r="G51">
        <f t="shared" si="9"/>
        <v>5.4938813285911214E-2</v>
      </c>
      <c r="H51">
        <f t="shared" si="10"/>
        <v>-0.19318320440370662</v>
      </c>
      <c r="L51">
        <v>0.63165758669159899</v>
      </c>
      <c r="M51">
        <f t="shared" si="6"/>
        <v>0.10257765847720424</v>
      </c>
      <c r="N51">
        <f t="shared" si="7"/>
        <v>1.2385226444663806</v>
      </c>
      <c r="P51">
        <v>-1388.2972447</v>
      </c>
      <c r="Q51">
        <v>-1.56809</v>
      </c>
      <c r="R51">
        <v>-1398.9184141000001</v>
      </c>
      <c r="T51">
        <v>-1376.6682837999999</v>
      </c>
    </row>
    <row r="52" spans="2:20" x14ac:dyDescent="0.2">
      <c r="B52">
        <f t="shared" si="8"/>
        <v>8.0000000000000008E-11</v>
      </c>
      <c r="C52">
        <v>16</v>
      </c>
      <c r="D52">
        <v>0.50047379511780299</v>
      </c>
      <c r="F52">
        <v>0.57605365105919004</v>
      </c>
      <c r="G52">
        <f t="shared" si="9"/>
        <v>4.6973722844795285E-2</v>
      </c>
      <c r="H52">
        <f t="shared" si="10"/>
        <v>-0.14620948155891134</v>
      </c>
      <c r="L52">
        <v>0.551832893663742</v>
      </c>
      <c r="M52">
        <f t="shared" si="6"/>
        <v>2.275296544934724E-2</v>
      </c>
      <c r="N52">
        <f t="shared" si="7"/>
        <v>1.2612756099157278</v>
      </c>
      <c r="P52">
        <v>-1388.1987102000001</v>
      </c>
      <c r="Q52">
        <v>8.63399999999995E-2</v>
      </c>
      <c r="R52">
        <v>-1398.7566225999999</v>
      </c>
      <c r="T52">
        <v>-1375.7563137</v>
      </c>
    </row>
    <row r="53" spans="2:20" x14ac:dyDescent="0.2">
      <c r="B53">
        <f t="shared" si="8"/>
        <v>8.5000000000000004E-11</v>
      </c>
      <c r="C53">
        <v>17</v>
      </c>
      <c r="D53">
        <v>0.597445903728405</v>
      </c>
      <c r="F53">
        <v>0.59236861532034801</v>
      </c>
      <c r="G53">
        <f t="shared" si="9"/>
        <v>6.3288687105953256E-2</v>
      </c>
      <c r="H53">
        <f t="shared" si="10"/>
        <v>-8.292079445295808E-2</v>
      </c>
      <c r="L53">
        <v>0.497530206164845</v>
      </c>
      <c r="M53">
        <f t="shared" si="6"/>
        <v>-3.1549722049549755E-2</v>
      </c>
      <c r="N53">
        <f t="shared" si="7"/>
        <v>1.2297258878661781</v>
      </c>
      <c r="P53">
        <v>-1388.6365410000001</v>
      </c>
      <c r="Q53">
        <v>-1.1464700000000001</v>
      </c>
      <c r="R53">
        <v>-1398.7753415</v>
      </c>
      <c r="T53">
        <v>-1376.4246529</v>
      </c>
    </row>
    <row r="54" spans="2:20" x14ac:dyDescent="0.2">
      <c r="B54">
        <f t="shared" si="8"/>
        <v>9.0000000000000012E-11</v>
      </c>
      <c r="C54">
        <v>18</v>
      </c>
      <c r="D54">
        <v>0.52004476522590803</v>
      </c>
      <c r="F54">
        <v>0.59775659276376503</v>
      </c>
      <c r="G54">
        <f t="shared" si="9"/>
        <v>6.867666454937027E-2</v>
      </c>
      <c r="H54">
        <f t="shared" si="10"/>
        <v>-1.424412990358781E-2</v>
      </c>
      <c r="L54">
        <v>0.60214041044921296</v>
      </c>
      <c r="M54">
        <f t="shared" si="6"/>
        <v>7.3060482234818203E-2</v>
      </c>
      <c r="N54">
        <f t="shared" si="7"/>
        <v>1.3027863701009963</v>
      </c>
      <c r="P54">
        <v>-1388.3026026</v>
      </c>
      <c r="Q54">
        <v>0.24965000000000001</v>
      </c>
      <c r="R54">
        <v>-1398.8423025</v>
      </c>
      <c r="T54">
        <v>-1376.5732949999999</v>
      </c>
    </row>
    <row r="55" spans="2:20" x14ac:dyDescent="0.2">
      <c r="B55">
        <f t="shared" si="8"/>
        <v>9.5000000000000008E-11</v>
      </c>
      <c r="C55">
        <v>19</v>
      </c>
      <c r="D55">
        <v>0.65392453779533499</v>
      </c>
      <c r="F55">
        <v>0.42714919715017802</v>
      </c>
      <c r="G55">
        <f t="shared" si="9"/>
        <v>-0.10193073106421674</v>
      </c>
      <c r="H55">
        <f t="shared" si="10"/>
        <v>-0.11617486096780455</v>
      </c>
      <c r="L55">
        <v>0.42695373770366901</v>
      </c>
      <c r="M55">
        <f t="shared" si="6"/>
        <v>-0.10212619051072575</v>
      </c>
      <c r="N55">
        <f t="shared" si="7"/>
        <v>1.2006601795902705</v>
      </c>
      <c r="P55">
        <v>-1388.4692425000001</v>
      </c>
      <c r="Q55">
        <v>-1.19899</v>
      </c>
      <c r="R55">
        <v>-1399.2374030999999</v>
      </c>
      <c r="T55">
        <v>-1375.9899942</v>
      </c>
    </row>
    <row r="56" spans="2:20" x14ac:dyDescent="0.2">
      <c r="B56">
        <f t="shared" si="8"/>
        <v>1.0000000000000002E-10</v>
      </c>
      <c r="C56">
        <v>20</v>
      </c>
      <c r="D56">
        <v>0.585848903515922</v>
      </c>
      <c r="F56">
        <v>0.62546467089052205</v>
      </c>
      <c r="G56">
        <f t="shared" si="9"/>
        <v>9.6384742676127289E-2</v>
      </c>
      <c r="H56">
        <f t="shared" si="10"/>
        <v>-1.9790118291677261E-2</v>
      </c>
      <c r="L56">
        <v>0.52698937669295898</v>
      </c>
      <c r="M56">
        <f t="shared" si="6"/>
        <v>-2.0905515214357795E-3</v>
      </c>
      <c r="N56">
        <f t="shared" si="7"/>
        <v>1.1985696280688347</v>
      </c>
      <c r="P56">
        <v>-1388.4308693</v>
      </c>
      <c r="Q56">
        <v>-0.52456999999999998</v>
      </c>
      <c r="R56">
        <v>-1398.9669681</v>
      </c>
      <c r="T56">
        <v>-1376.4869375000001</v>
      </c>
    </row>
    <row r="57" spans="2:20" x14ac:dyDescent="0.2">
      <c r="B57">
        <f t="shared" si="8"/>
        <v>1.0500000000000001E-10</v>
      </c>
      <c r="C57">
        <v>21</v>
      </c>
      <c r="D57">
        <v>0.550355887890009</v>
      </c>
      <c r="F57">
        <v>0.60695556081812696</v>
      </c>
      <c r="G57">
        <f t="shared" si="9"/>
        <v>7.7875632603732203E-2</v>
      </c>
      <c r="H57">
        <f t="shared" si="10"/>
        <v>5.8085514312054942E-2</v>
      </c>
      <c r="L57">
        <v>0.49880176278375699</v>
      </c>
      <c r="M57">
        <f t="shared" si="6"/>
        <v>-3.0278165430637771E-2</v>
      </c>
      <c r="N57">
        <f t="shared" si="7"/>
        <v>1.1682914626381971</v>
      </c>
      <c r="P57">
        <v>-1388.5522496999999</v>
      </c>
      <c r="Q57">
        <v>-1.04403</v>
      </c>
      <c r="R57">
        <v>-1400.3316474999999</v>
      </c>
      <c r="T57">
        <v>-1376.7800219000001</v>
      </c>
    </row>
    <row r="58" spans="2:20" x14ac:dyDescent="0.2">
      <c r="B58">
        <f t="shared" si="8"/>
        <v>1.1000000000000001E-10</v>
      </c>
      <c r="C58">
        <v>22</v>
      </c>
      <c r="D58">
        <v>0.53538873539660703</v>
      </c>
      <c r="F58">
        <v>0.58120752810565102</v>
      </c>
      <c r="G58">
        <f t="shared" si="9"/>
        <v>5.212759989125626E-2</v>
      </c>
      <c r="H58">
        <f t="shared" si="10"/>
        <v>0.1102131142033112</v>
      </c>
      <c r="L58">
        <v>0.55011680271644003</v>
      </c>
      <c r="M58">
        <f t="shared" si="6"/>
        <v>2.1036874502045277E-2</v>
      </c>
      <c r="N58">
        <f t="shared" si="7"/>
        <v>1.1893283371402423</v>
      </c>
      <c r="P58">
        <v>-1388.225375</v>
      </c>
      <c r="Q58">
        <v>7.7379999999999602E-2</v>
      </c>
      <c r="R58">
        <v>-1398.9337381</v>
      </c>
      <c r="T58">
        <v>-1376.8015648999999</v>
      </c>
    </row>
    <row r="59" spans="2:20" x14ac:dyDescent="0.2">
      <c r="B59">
        <f t="shared" si="8"/>
        <v>1.1500000000000002E-10</v>
      </c>
      <c r="C59">
        <v>23</v>
      </c>
      <c r="D59">
        <v>0.60378493271112799</v>
      </c>
      <c r="F59">
        <v>0.68634530915109404</v>
      </c>
      <c r="G59">
        <f t="shared" si="9"/>
        <v>0.15726538093669928</v>
      </c>
      <c r="H59">
        <f t="shared" si="10"/>
        <v>0.26747849514001049</v>
      </c>
      <c r="L59">
        <v>0.50856001823969699</v>
      </c>
      <c r="M59">
        <f t="shared" si="6"/>
        <v>-2.051990997469777E-2</v>
      </c>
      <c r="N59">
        <f t="shared" si="7"/>
        <v>1.1688084271655446</v>
      </c>
      <c r="P59">
        <v>-1388.5957652</v>
      </c>
      <c r="Q59">
        <v>-0.98982999999999999</v>
      </c>
      <c r="R59">
        <v>-1399.2618523000001</v>
      </c>
      <c r="T59">
        <v>-1376.8551591</v>
      </c>
    </row>
    <row r="60" spans="2:20" x14ac:dyDescent="0.2">
      <c r="B60">
        <f t="shared" si="8"/>
        <v>1.2E-10</v>
      </c>
      <c r="C60">
        <v>24</v>
      </c>
      <c r="D60">
        <v>0.49410097292081301</v>
      </c>
      <c r="F60">
        <v>0.48370014459670302</v>
      </c>
      <c r="G60">
        <f t="shared" si="9"/>
        <v>-4.5379783617691738E-2</v>
      </c>
      <c r="H60">
        <f t="shared" si="10"/>
        <v>0.22209871152231875</v>
      </c>
      <c r="L60">
        <v>0.59183923077065004</v>
      </c>
      <c r="M60">
        <f t="shared" si="6"/>
        <v>6.2759302556255281E-2</v>
      </c>
      <c r="N60">
        <f t="shared" si="7"/>
        <v>1.2315677297218</v>
      </c>
      <c r="P60">
        <v>-1388.8645825000001</v>
      </c>
      <c r="Q60">
        <v>-0.99728000000000006</v>
      </c>
      <c r="R60">
        <v>-1398.875773</v>
      </c>
      <c r="T60">
        <v>-1376.8446379</v>
      </c>
    </row>
    <row r="61" spans="2:20" x14ac:dyDescent="0.2">
      <c r="B61">
        <f t="shared" si="8"/>
        <v>1.2500000000000001E-10</v>
      </c>
      <c r="C61">
        <v>25</v>
      </c>
      <c r="D61">
        <v>0.51903191560822903</v>
      </c>
      <c r="F61">
        <v>0.58095739175669903</v>
      </c>
      <c r="G61">
        <f t="shared" si="9"/>
        <v>5.187746354230427E-2</v>
      </c>
      <c r="H61">
        <f t="shared" si="10"/>
        <v>0.27397617506462302</v>
      </c>
      <c r="L61">
        <v>0.58264055630605804</v>
      </c>
      <c r="M61">
        <f t="shared" si="6"/>
        <v>5.3560628091663287E-2</v>
      </c>
      <c r="N61">
        <f t="shared" si="7"/>
        <v>1.2851283578134631</v>
      </c>
      <c r="P61">
        <v>-1388.5802796999999</v>
      </c>
      <c r="Q61">
        <v>-0.56967000000000001</v>
      </c>
      <c r="R61">
        <v>-1399.1137994999999</v>
      </c>
      <c r="T61">
        <v>-1376.6782211</v>
      </c>
    </row>
    <row r="62" spans="2:20" x14ac:dyDescent="0.2">
      <c r="B62">
        <f t="shared" si="8"/>
        <v>1.3000000000000002E-10</v>
      </c>
      <c r="C62">
        <v>26</v>
      </c>
      <c r="D62">
        <v>0.60048889520467497</v>
      </c>
      <c r="F62">
        <v>0.49454922380922101</v>
      </c>
      <c r="G62">
        <f t="shared" si="9"/>
        <v>-3.4530704405173751E-2</v>
      </c>
      <c r="H62">
        <f t="shared" si="10"/>
        <v>0.23944547065944927</v>
      </c>
      <c r="L62">
        <v>0.69295801498506704</v>
      </c>
      <c r="M62">
        <f t="shared" si="6"/>
        <v>0.16387808677067228</v>
      </c>
      <c r="N62">
        <f t="shared" si="7"/>
        <v>1.4490064445841355</v>
      </c>
      <c r="P62">
        <v>-1388.6609860000001</v>
      </c>
      <c r="Q62">
        <v>-0.97969000000000095</v>
      </c>
      <c r="R62">
        <v>-1398.5932888</v>
      </c>
      <c r="T62">
        <v>-1376.4984208000001</v>
      </c>
    </row>
    <row r="63" spans="2:20" x14ac:dyDescent="0.2">
      <c r="B63">
        <f t="shared" si="8"/>
        <v>1.3500000000000002E-10</v>
      </c>
      <c r="C63">
        <v>27</v>
      </c>
      <c r="D63">
        <v>0.53385783115869601</v>
      </c>
      <c r="F63">
        <v>0.495045375888642</v>
      </c>
      <c r="G63">
        <f t="shared" si="9"/>
        <v>-3.4034552325752754E-2</v>
      </c>
      <c r="H63">
        <f t="shared" si="10"/>
        <v>0.20541091833369651</v>
      </c>
      <c r="L63">
        <v>0.58225039038587501</v>
      </c>
      <c r="M63">
        <f t="shared" si="6"/>
        <v>5.3170462171480248E-2</v>
      </c>
      <c r="N63">
        <f t="shared" si="7"/>
        <v>1.5021769067556159</v>
      </c>
      <c r="P63">
        <v>-1388.7831527999999</v>
      </c>
      <c r="Q63">
        <v>-1.9171100000000001</v>
      </c>
      <c r="R63">
        <v>-1399.5198390999999</v>
      </c>
      <c r="T63">
        <v>-1376.1554486</v>
      </c>
    </row>
    <row r="64" spans="2:20" x14ac:dyDescent="0.2">
      <c r="B64">
        <f t="shared" si="8"/>
        <v>1.4000000000000001E-10</v>
      </c>
      <c r="C64">
        <v>28</v>
      </c>
      <c r="D64">
        <v>0.42867153515551498</v>
      </c>
      <c r="F64">
        <v>0.58109008371870396</v>
      </c>
      <c r="G64">
        <f t="shared" si="9"/>
        <v>5.2010155504309208E-2</v>
      </c>
      <c r="H64">
        <f t="shared" si="10"/>
        <v>0.25742107383800572</v>
      </c>
      <c r="L64">
        <v>0.76782325293587095</v>
      </c>
      <c r="M64">
        <f t="shared" si="6"/>
        <v>0.23874332472147619</v>
      </c>
      <c r="N64">
        <f t="shared" si="7"/>
        <v>1.7409202314770922</v>
      </c>
      <c r="P64">
        <v>-1388.7277363000001</v>
      </c>
      <c r="Q64">
        <v>-0.65019000000000005</v>
      </c>
      <c r="R64">
        <v>-1399.1648967000001</v>
      </c>
      <c r="T64">
        <v>-1376.3399247</v>
      </c>
    </row>
    <row r="65" spans="2:20" x14ac:dyDescent="0.2">
      <c r="B65">
        <f t="shared" si="8"/>
        <v>1.4500000000000002E-10</v>
      </c>
      <c r="C65">
        <v>29</v>
      </c>
      <c r="D65">
        <v>0.49956599426329201</v>
      </c>
      <c r="F65">
        <v>0.72667778942050598</v>
      </c>
      <c r="G65">
        <f t="shared" si="9"/>
        <v>0.19759786120611122</v>
      </c>
      <c r="H65">
        <f t="shared" si="10"/>
        <v>0.45501893504411695</v>
      </c>
      <c r="L65">
        <v>0.59324618361757198</v>
      </c>
      <c r="M65">
        <f t="shared" si="6"/>
        <v>6.4166255403177219E-2</v>
      </c>
      <c r="N65">
        <f t="shared" si="7"/>
        <v>1.8050864868802694</v>
      </c>
      <c r="P65">
        <v>-1388.4248981999999</v>
      </c>
      <c r="Q65">
        <v>-4.3670000000000403E-2</v>
      </c>
      <c r="R65">
        <v>-1399.0455903</v>
      </c>
      <c r="T65">
        <v>-1376.8319892</v>
      </c>
    </row>
    <row r="66" spans="2:20" x14ac:dyDescent="0.2">
      <c r="B66">
        <f t="shared" si="8"/>
        <v>1.5000000000000002E-10</v>
      </c>
      <c r="C66">
        <v>30</v>
      </c>
      <c r="D66">
        <v>0.57268989817752003</v>
      </c>
      <c r="F66">
        <v>0.49245206992631302</v>
      </c>
      <c r="G66">
        <f t="shared" si="9"/>
        <v>-3.6627858288081738E-2</v>
      </c>
      <c r="H66">
        <f t="shared" si="10"/>
        <v>0.41839107675603521</v>
      </c>
      <c r="L66">
        <v>0.49267360373295999</v>
      </c>
      <c r="M66">
        <f t="shared" si="6"/>
        <v>-3.6406324481434771E-2</v>
      </c>
      <c r="N66">
        <f t="shared" si="7"/>
        <v>1.7686801623988346</v>
      </c>
      <c r="P66">
        <v>-1388.3432066</v>
      </c>
      <c r="Q66">
        <v>-0.81684000000000001</v>
      </c>
      <c r="R66">
        <v>-1399.4203104999999</v>
      </c>
      <c r="T66">
        <v>-1376.6503623999999</v>
      </c>
    </row>
    <row r="67" spans="2:20" x14ac:dyDescent="0.2">
      <c r="B67">
        <f t="shared" si="8"/>
        <v>1.5500000000000001E-10</v>
      </c>
      <c r="C67">
        <v>31</v>
      </c>
      <c r="D67">
        <v>0.49403261180816999</v>
      </c>
      <c r="F67">
        <v>0.63121965418723003</v>
      </c>
      <c r="G67">
        <f t="shared" si="9"/>
        <v>0.10213972597283527</v>
      </c>
      <c r="H67">
        <f t="shared" si="10"/>
        <v>0.52053080272887042</v>
      </c>
      <c r="L67">
        <v>0.61211756840206699</v>
      </c>
      <c r="M67">
        <f t="shared" si="6"/>
        <v>8.3037640187672235E-2</v>
      </c>
      <c r="N67">
        <f t="shared" si="7"/>
        <v>1.8517178025865069</v>
      </c>
      <c r="P67">
        <v>-1388.3895984000001</v>
      </c>
      <c r="Q67">
        <v>-0.58072999999999897</v>
      </c>
      <c r="R67">
        <v>-1398.9805484999999</v>
      </c>
      <c r="T67">
        <v>-1376.3368593</v>
      </c>
    </row>
    <row r="68" spans="2:20" x14ac:dyDescent="0.2">
      <c r="B68">
        <f t="shared" si="8"/>
        <v>1.6000000000000002E-10</v>
      </c>
      <c r="C68">
        <v>32</v>
      </c>
      <c r="D68">
        <v>0.49923863747738101</v>
      </c>
      <c r="F68">
        <v>0.52576197099140498</v>
      </c>
      <c r="G68">
        <f t="shared" si="9"/>
        <v>-3.3179572229897758E-3</v>
      </c>
      <c r="H68">
        <f t="shared" si="10"/>
        <v>0.51721284550588065</v>
      </c>
      <c r="L68">
        <v>0.58082450105569805</v>
      </c>
      <c r="M68">
        <f t="shared" si="6"/>
        <v>5.1744572841303293E-2</v>
      </c>
      <c r="N68">
        <f t="shared" si="7"/>
        <v>1.9034623754278102</v>
      </c>
      <c r="P68">
        <v>-1388.3582982999999</v>
      </c>
      <c r="Q68">
        <v>-0.13331999999999999</v>
      </c>
      <c r="R68">
        <v>-1399.2262109999999</v>
      </c>
      <c r="T68">
        <v>-1375.5592967</v>
      </c>
    </row>
    <row r="69" spans="2:20" x14ac:dyDescent="0.2">
      <c r="B69">
        <f t="shared" si="8"/>
        <v>1.6500000000000002E-10</v>
      </c>
      <c r="C69">
        <v>33</v>
      </c>
      <c r="D69">
        <v>0.53939106473641896</v>
      </c>
      <c r="F69">
        <v>0.65142729147275202</v>
      </c>
      <c r="G69">
        <f t="shared" si="9"/>
        <v>0.12234736325835727</v>
      </c>
      <c r="H69">
        <f t="shared" si="10"/>
        <v>0.63956020876423791</v>
      </c>
      <c r="L69">
        <v>0.65538766452736297</v>
      </c>
      <c r="M69">
        <f t="shared" si="6"/>
        <v>0.12630773631296821</v>
      </c>
      <c r="N69">
        <f t="shared" si="7"/>
        <v>2.0297701117407785</v>
      </c>
      <c r="P69">
        <v>-1389.1852191999999</v>
      </c>
      <c r="Q69">
        <v>-1.36314</v>
      </c>
      <c r="R69">
        <v>-1399.0108683999999</v>
      </c>
      <c r="T69">
        <v>-1376.3183701</v>
      </c>
    </row>
    <row r="70" spans="2:20" x14ac:dyDescent="0.2">
      <c r="B70">
        <f t="shared" si="8"/>
        <v>1.7000000000000001E-10</v>
      </c>
      <c r="C70">
        <v>34</v>
      </c>
      <c r="D70">
        <v>0.54320133786664504</v>
      </c>
      <c r="F70">
        <v>0.62273114569795696</v>
      </c>
      <c r="G70">
        <f t="shared" si="9"/>
        <v>9.3651217483562199E-2</v>
      </c>
      <c r="H70">
        <f t="shared" si="10"/>
        <v>0.73321142624780011</v>
      </c>
      <c r="L70">
        <v>0.48057109390403702</v>
      </c>
      <c r="M70">
        <f t="shared" si="6"/>
        <v>-4.850883431035774E-2</v>
      </c>
      <c r="N70">
        <f t="shared" si="7"/>
        <v>1.9812612774304208</v>
      </c>
      <c r="P70">
        <v>-1388.231151</v>
      </c>
      <c r="Q70">
        <v>9.1179999999999803E-2</v>
      </c>
      <c r="R70">
        <v>-1398.7508533</v>
      </c>
      <c r="T70">
        <v>-1375.9559197000001</v>
      </c>
    </row>
    <row r="71" spans="2:20" x14ac:dyDescent="0.2">
      <c r="B71">
        <f t="shared" si="8"/>
        <v>1.7500000000000002E-10</v>
      </c>
      <c r="C71">
        <v>35</v>
      </c>
      <c r="D71">
        <v>0.51639154472967297</v>
      </c>
      <c r="F71">
        <v>0.59451066955749998</v>
      </c>
      <c r="G71">
        <f t="shared" si="9"/>
        <v>6.5430741343105225E-2</v>
      </c>
      <c r="H71">
        <f t="shared" si="10"/>
        <v>0.79864216759090534</v>
      </c>
      <c r="L71">
        <v>0.64367122752086903</v>
      </c>
      <c r="M71">
        <f t="shared" si="6"/>
        <v>0.11459129930647427</v>
      </c>
      <c r="N71">
        <f t="shared" si="7"/>
        <v>2.095852576736895</v>
      </c>
      <c r="P71">
        <v>-1388.7049323000001</v>
      </c>
      <c r="Q71">
        <v>-0.85924999999999896</v>
      </c>
      <c r="R71">
        <v>-1398.6994305000001</v>
      </c>
      <c r="T71">
        <v>-1376.3776949000001</v>
      </c>
    </row>
    <row r="72" spans="2:20" x14ac:dyDescent="0.2">
      <c r="B72">
        <f t="shared" si="8"/>
        <v>1.8000000000000002E-10</v>
      </c>
      <c r="C72">
        <v>36</v>
      </c>
      <c r="D72">
        <v>0.445473014454566</v>
      </c>
      <c r="F72">
        <v>0.60799106319152096</v>
      </c>
      <c r="G72">
        <f t="shared" si="9"/>
        <v>7.8911134977126207E-2</v>
      </c>
      <c r="H72">
        <f t="shared" si="10"/>
        <v>0.87755330256803155</v>
      </c>
      <c r="L72">
        <v>0.53139479421725999</v>
      </c>
      <c r="M72">
        <f t="shared" si="6"/>
        <v>2.3148660028652346E-3</v>
      </c>
      <c r="N72">
        <f t="shared" si="7"/>
        <v>2.0981674427397601</v>
      </c>
      <c r="P72">
        <v>-1389.1730888</v>
      </c>
      <c r="Q72">
        <v>-1.0566</v>
      </c>
      <c r="R72">
        <v>-1399.4184439000001</v>
      </c>
      <c r="T72">
        <v>-1377.2168878</v>
      </c>
    </row>
    <row r="73" spans="2:20" x14ac:dyDescent="0.2">
      <c r="B73">
        <f t="shared" si="8"/>
        <v>1.8500000000000001E-10</v>
      </c>
      <c r="C73">
        <v>37</v>
      </c>
      <c r="D73">
        <v>0.50841974101937104</v>
      </c>
      <c r="F73">
        <v>0.477851767024634</v>
      </c>
      <c r="G73">
        <f t="shared" si="9"/>
        <v>-5.1228161189760757E-2</v>
      </c>
      <c r="H73">
        <f t="shared" si="10"/>
        <v>0.82632514137827084</v>
      </c>
      <c r="L73">
        <v>0.55191917378963495</v>
      </c>
      <c r="M73">
        <f t="shared" si="6"/>
        <v>2.2839245575240197E-2</v>
      </c>
      <c r="N73">
        <f t="shared" si="7"/>
        <v>2.1210066883150001</v>
      </c>
      <c r="P73">
        <v>-1387.9518184999999</v>
      </c>
      <c r="Q73">
        <v>-2.5560000000000201E-2</v>
      </c>
      <c r="R73">
        <v>-1399.172333</v>
      </c>
      <c r="T73">
        <v>-1377.1543896999999</v>
      </c>
    </row>
    <row r="74" spans="2:20" x14ac:dyDescent="0.2">
      <c r="B74">
        <f t="shared" si="8"/>
        <v>1.9000000000000002E-10</v>
      </c>
      <c r="C74">
        <v>38</v>
      </c>
      <c r="D74">
        <v>0.497979488206579</v>
      </c>
      <c r="F74">
        <v>0.69632298361290801</v>
      </c>
      <c r="G74">
        <f t="shared" si="9"/>
        <v>0.16724305539851325</v>
      </c>
      <c r="H74">
        <f t="shared" si="10"/>
        <v>0.9935681967767841</v>
      </c>
      <c r="L74">
        <v>0.47645146269482402</v>
      </c>
      <c r="M74">
        <f t="shared" si="6"/>
        <v>-5.2628465519570733E-2</v>
      </c>
      <c r="N74">
        <f t="shared" si="7"/>
        <v>2.0683782227954293</v>
      </c>
      <c r="P74">
        <v>-1389.3952806</v>
      </c>
      <c r="Q74">
        <v>-1.95079</v>
      </c>
      <c r="R74">
        <v>-1398.9012325000001</v>
      </c>
      <c r="T74">
        <v>-1376.3966335</v>
      </c>
    </row>
    <row r="75" spans="2:20" x14ac:dyDescent="0.2">
      <c r="B75">
        <f t="shared" si="8"/>
        <v>1.9500000000000002E-10</v>
      </c>
      <c r="C75">
        <v>39</v>
      </c>
      <c r="D75">
        <v>0.53427589538587705</v>
      </c>
      <c r="F75">
        <v>0.67337522155979102</v>
      </c>
      <c r="G75">
        <f t="shared" si="9"/>
        <v>0.14429529334539626</v>
      </c>
      <c r="H75">
        <f t="shared" si="10"/>
        <v>1.1378634901221805</v>
      </c>
      <c r="L75">
        <v>0.54630639752245003</v>
      </c>
      <c r="M75">
        <f t="shared" si="6"/>
        <v>1.722646930805527E-2</v>
      </c>
      <c r="N75">
        <f t="shared" si="7"/>
        <v>2.0856046921034848</v>
      </c>
      <c r="P75">
        <v>-1388.3002059999999</v>
      </c>
      <c r="Q75">
        <v>0.22605</v>
      </c>
      <c r="R75">
        <v>-1398.7144125</v>
      </c>
      <c r="T75">
        <v>-1376.7921504999999</v>
      </c>
    </row>
    <row r="76" spans="2:20" x14ac:dyDescent="0.2">
      <c r="B76">
        <f t="shared" si="8"/>
        <v>2.0000000000000003E-10</v>
      </c>
      <c r="C76">
        <v>40</v>
      </c>
      <c r="D76">
        <v>0.48555815534575397</v>
      </c>
      <c r="F76">
        <v>0.54300297178521895</v>
      </c>
      <c r="G76">
        <f t="shared" si="9"/>
        <v>1.392304357082419E-2</v>
      </c>
      <c r="H76">
        <f t="shared" si="10"/>
        <v>1.1517865336930047</v>
      </c>
      <c r="L76">
        <v>0.61479640972217797</v>
      </c>
      <c r="M76">
        <f t="shared" si="6"/>
        <v>8.5716481507783215E-2</v>
      </c>
      <c r="N76">
        <f t="shared" si="7"/>
        <v>2.1713211736112679</v>
      </c>
      <c r="P76">
        <v>-1388.4582780000001</v>
      </c>
      <c r="Q76">
        <v>-0.46000999999999997</v>
      </c>
      <c r="R76">
        <v>-1399.599424</v>
      </c>
      <c r="T76">
        <v>-1377.2949080000001</v>
      </c>
    </row>
    <row r="77" spans="2:20" x14ac:dyDescent="0.2">
      <c r="B77">
        <f t="shared" si="8"/>
        <v>2.0500000000000002E-10</v>
      </c>
      <c r="C77">
        <v>41</v>
      </c>
      <c r="D77">
        <v>0.53496175448050298</v>
      </c>
      <c r="F77">
        <v>0.50745845007115198</v>
      </c>
      <c r="G77">
        <f t="shared" si="9"/>
        <v>-2.1621478143242778E-2</v>
      </c>
      <c r="H77">
        <f t="shared" si="10"/>
        <v>1.130165055549762</v>
      </c>
      <c r="L77">
        <v>0.55694478914838497</v>
      </c>
      <c r="M77">
        <f t="shared" si="6"/>
        <v>2.786486093399021E-2</v>
      </c>
      <c r="N77">
        <f t="shared" si="7"/>
        <v>2.1991860345452583</v>
      </c>
      <c r="P77">
        <v>-1388.3382379</v>
      </c>
      <c r="Q77">
        <v>-0.22959000000000199</v>
      </c>
      <c r="R77">
        <v>-1398.5164755000001</v>
      </c>
      <c r="T77">
        <v>-1376.2351556000001</v>
      </c>
    </row>
    <row r="78" spans="2:20" x14ac:dyDescent="0.2">
      <c r="B78">
        <f t="shared" si="8"/>
        <v>2.1000000000000002E-10</v>
      </c>
      <c r="C78">
        <v>42</v>
      </c>
      <c r="D78">
        <v>0.50407312201124599</v>
      </c>
      <c r="F78">
        <v>0.43125824402367002</v>
      </c>
      <c r="G78">
        <f t="shared" si="9"/>
        <v>-9.7821684190724734E-2</v>
      </c>
      <c r="H78">
        <f t="shared" si="10"/>
        <v>1.0323433713590373</v>
      </c>
      <c r="L78">
        <v>0.49977172814411502</v>
      </c>
      <c r="M78">
        <f t="shared" si="6"/>
        <v>-2.9308200070279733E-2</v>
      </c>
      <c r="N78">
        <f t="shared" si="7"/>
        <v>2.1698778344749785</v>
      </c>
      <c r="P78">
        <v>-1388.7605533999999</v>
      </c>
      <c r="Q78">
        <v>-0.25272</v>
      </c>
      <c r="R78">
        <v>-1398.5874867</v>
      </c>
      <c r="T78">
        <v>-1377.09447</v>
      </c>
    </row>
    <row r="79" spans="2:20" x14ac:dyDescent="0.2">
      <c r="B79">
        <f t="shared" si="8"/>
        <v>2.1500000000000003E-10</v>
      </c>
      <c r="C79">
        <v>43</v>
      </c>
      <c r="D79">
        <v>0.56424710545223999</v>
      </c>
      <c r="F79">
        <v>0.76424435814457503</v>
      </c>
      <c r="G79">
        <f t="shared" si="9"/>
        <v>0.23516442993018027</v>
      </c>
      <c r="H79">
        <f t="shared" si="10"/>
        <v>1.2675078012892176</v>
      </c>
      <c r="L79">
        <v>0.53386338370067798</v>
      </c>
      <c r="M79">
        <f t="shared" si="6"/>
        <v>4.7834554862832279E-3</v>
      </c>
      <c r="N79">
        <f t="shared" si="7"/>
        <v>2.1746612899612616</v>
      </c>
      <c r="P79">
        <v>-1388.4417337</v>
      </c>
      <c r="Q79">
        <v>-0.72807000000000099</v>
      </c>
      <c r="R79">
        <v>-1398.2405669</v>
      </c>
      <c r="T79">
        <v>-1376.7645135</v>
      </c>
    </row>
    <row r="80" spans="2:20" x14ac:dyDescent="0.2">
      <c r="B80">
        <f t="shared" si="8"/>
        <v>2.2000000000000002E-10</v>
      </c>
      <c r="C80">
        <v>44</v>
      </c>
      <c r="D80">
        <v>0.47085799429914199</v>
      </c>
      <c r="F80">
        <v>0.48591886015465402</v>
      </c>
      <c r="G80">
        <f t="shared" si="9"/>
        <v>-4.3161068059740737E-2</v>
      </c>
      <c r="H80">
        <f t="shared" si="10"/>
        <v>1.2243467332294768</v>
      </c>
      <c r="L80">
        <v>0.54997788598804198</v>
      </c>
      <c r="M80">
        <f t="shared" si="6"/>
        <v>2.0897957773647224E-2</v>
      </c>
      <c r="N80">
        <f t="shared" si="7"/>
        <v>2.1955592477349088</v>
      </c>
      <c r="P80">
        <v>-1388.6566003999999</v>
      </c>
      <c r="Q80">
        <v>-0.72067000000000003</v>
      </c>
      <c r="R80">
        <v>-1399.976271</v>
      </c>
    </row>
    <row r="81" spans="2:20" x14ac:dyDescent="0.2">
      <c r="B81">
        <f t="shared" si="8"/>
        <v>2.2500000000000002E-10</v>
      </c>
      <c r="C81">
        <v>45</v>
      </c>
      <c r="D81">
        <v>0.52552806981559597</v>
      </c>
      <c r="F81">
        <v>0.65374851742276596</v>
      </c>
      <c r="G81">
        <f t="shared" si="9"/>
        <v>0.12466858920837121</v>
      </c>
      <c r="H81">
        <f t="shared" si="10"/>
        <v>1.3490153224378481</v>
      </c>
      <c r="L81">
        <v>0.51064294811131306</v>
      </c>
      <c r="M81">
        <f t="shared" si="6"/>
        <v>-1.8436980103081702E-2</v>
      </c>
      <c r="N81">
        <f t="shared" si="7"/>
        <v>2.1771222676318271</v>
      </c>
      <c r="P81">
        <v>-1387.9651887</v>
      </c>
      <c r="Q81">
        <v>0.20652000000000101</v>
      </c>
      <c r="R81">
        <v>-1399.2822569</v>
      </c>
      <c r="T81">
        <v>-1376.6937948</v>
      </c>
    </row>
    <row r="82" spans="2:20" x14ac:dyDescent="0.2">
      <c r="B82">
        <f t="shared" si="8"/>
        <v>2.3000000000000003E-10</v>
      </c>
      <c r="C82">
        <v>46</v>
      </c>
      <c r="D82">
        <v>0.51297173220808201</v>
      </c>
      <c r="F82">
        <v>0.642858351410179</v>
      </c>
      <c r="G82">
        <f t="shared" si="9"/>
        <v>0.11377842319578424</v>
      </c>
      <c r="H82">
        <f t="shared" si="10"/>
        <v>1.4627937456336322</v>
      </c>
      <c r="L82">
        <v>0.38270211157258699</v>
      </c>
      <c r="M82">
        <f t="shared" si="6"/>
        <v>-0.14637781664180777</v>
      </c>
      <c r="N82">
        <f t="shared" si="7"/>
        <v>2.0307444509900194</v>
      </c>
      <c r="P82">
        <v>-1388.4141531</v>
      </c>
      <c r="Q82">
        <v>-1.0202</v>
      </c>
      <c r="R82">
        <v>-1399.4538382000001</v>
      </c>
      <c r="T82">
        <v>-1376.1553402</v>
      </c>
    </row>
    <row r="83" spans="2:20" x14ac:dyDescent="0.2">
      <c r="B83">
        <f t="shared" si="8"/>
        <v>2.3500000000000002E-10</v>
      </c>
      <c r="C83">
        <v>47</v>
      </c>
      <c r="D83">
        <v>0.54351958815944701</v>
      </c>
      <c r="F83">
        <v>0.461379119022085</v>
      </c>
      <c r="G83">
        <f t="shared" si="9"/>
        <v>-6.7700809192309752E-2</v>
      </c>
      <c r="H83">
        <f t="shared" si="10"/>
        <v>1.3950929364413225</v>
      </c>
      <c r="L83">
        <v>0.67217801188136495</v>
      </c>
      <c r="M83">
        <f t="shared" si="6"/>
        <v>0.14309808366697019</v>
      </c>
      <c r="N83">
        <f t="shared" si="7"/>
        <v>2.1738425346569894</v>
      </c>
      <c r="P83">
        <v>-1388.4777973</v>
      </c>
      <c r="Q83">
        <v>-0.70218999999999898</v>
      </c>
      <c r="R83">
        <v>-1398.8505607</v>
      </c>
      <c r="T83">
        <v>-1376.0221208999999</v>
      </c>
    </row>
    <row r="84" spans="2:20" x14ac:dyDescent="0.2">
      <c r="B84">
        <f t="shared" si="8"/>
        <v>2.4E-10</v>
      </c>
      <c r="C84">
        <v>48</v>
      </c>
      <c r="D84">
        <v>0.50316584868583203</v>
      </c>
      <c r="F84">
        <v>0.58143580921448601</v>
      </c>
      <c r="G84">
        <f t="shared" si="9"/>
        <v>5.2355881000091253E-2</v>
      </c>
      <c r="H84">
        <f t="shared" si="10"/>
        <v>1.4474488174414137</v>
      </c>
      <c r="L84">
        <v>0.65153505708182902</v>
      </c>
      <c r="M84">
        <f t="shared" si="6"/>
        <v>0.12245512886743426</v>
      </c>
      <c r="N84">
        <f t="shared" si="7"/>
        <v>2.2962976635244239</v>
      </c>
      <c r="P84">
        <v>-1388.0475944</v>
      </c>
      <c r="Q84">
        <v>-0.28470000000000001</v>
      </c>
      <c r="R84">
        <v>-1399.1645675</v>
      </c>
      <c r="T84">
        <v>-1376.2680347</v>
      </c>
    </row>
    <row r="85" spans="2:20" x14ac:dyDescent="0.2">
      <c r="B85">
        <f t="shared" si="8"/>
        <v>2.4500000000000003E-10</v>
      </c>
      <c r="C85">
        <v>49</v>
      </c>
      <c r="D85">
        <v>0.53240079351853997</v>
      </c>
      <c r="F85">
        <v>0.51806139355588898</v>
      </c>
      <c r="G85">
        <f t="shared" si="9"/>
        <v>-1.1018534658505774E-2</v>
      </c>
      <c r="H85">
        <f t="shared" si="10"/>
        <v>1.4364302827829079</v>
      </c>
      <c r="P85">
        <v>-1388.3016597999999</v>
      </c>
      <c r="Q85">
        <v>-0.59455999999999998</v>
      </c>
      <c r="R85">
        <v>-1399.1686506999999</v>
      </c>
      <c r="T85">
        <v>-1376.4937702</v>
      </c>
    </row>
    <row r="86" spans="2:20" x14ac:dyDescent="0.2">
      <c r="B86">
        <f t="shared" si="8"/>
        <v>2.5000000000000002E-10</v>
      </c>
      <c r="C86">
        <v>50</v>
      </c>
      <c r="D86">
        <v>0.53339286708942801</v>
      </c>
      <c r="F86">
        <v>0.65920297082745305</v>
      </c>
      <c r="G86">
        <f t="shared" si="9"/>
        <v>0.13012304261305829</v>
      </c>
      <c r="H86">
        <f t="shared" si="10"/>
        <v>1.566553325395966</v>
      </c>
      <c r="P86">
        <v>-1388.5466071000001</v>
      </c>
      <c r="Q86">
        <v>-0.17893000000000001</v>
      </c>
      <c r="R86">
        <v>-1399.5471944999999</v>
      </c>
      <c r="T86">
        <v>-1377.0652567</v>
      </c>
    </row>
    <row r="88" spans="2:20" x14ac:dyDescent="0.2">
      <c r="C88" t="s">
        <v>0</v>
      </c>
      <c r="D88">
        <f>AVERAGE(D37:D86)</f>
        <v>0.52907992821439476</v>
      </c>
      <c r="F88">
        <f>AVERAGE(F37:F86)</f>
        <v>0.56041099472231426</v>
      </c>
      <c r="G88">
        <f>AVERAGE(G37:G86)</f>
        <v>3.1331066507919322E-2</v>
      </c>
      <c r="M88">
        <f>AVERAGE(M37:M86)</f>
        <v>4.7839534656758831E-2</v>
      </c>
      <c r="O88" t="s">
        <v>0</v>
      </c>
      <c r="P88">
        <f>AVERAGE(P37:P86)</f>
        <v>-1388.477128598</v>
      </c>
      <c r="Q88">
        <f>AVERAGE(Q37:Q86)</f>
        <v>-0.56112519999999988</v>
      </c>
      <c r="R88">
        <f>AVERAGE(R37:R86)</f>
        <v>-1399.0650903120002</v>
      </c>
      <c r="T88">
        <f>AVERAGE(T37:T86)</f>
        <v>-1376.4363341333335</v>
      </c>
    </row>
    <row r="89" spans="2:20" x14ac:dyDescent="0.2">
      <c r="G89">
        <f>G88/(0.000000000005)/6*(10^-20)</f>
        <v>1.0443688835973109E-11</v>
      </c>
      <c r="M89">
        <f>M88/(0.000000000005)/6*(10^-20)</f>
        <v>1.5946511552252944E-11</v>
      </c>
      <c r="O89" t="s">
        <v>1</v>
      </c>
      <c r="P89">
        <f>STDEV(P37:P86)/SQRT(COUNT(P37:P86))</f>
        <v>4.7195445709113035E-2</v>
      </c>
      <c r="R89">
        <f>STDEV(R37:R86)/SQRT(COUNT(R37:R86))</f>
        <v>6.4032481286543624E-2</v>
      </c>
      <c r="T89">
        <f>STDEV(T37:T86)/SQRT(COUNT(T37:T86))</f>
        <v>6.6737329810252086E-2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0.25951585317170611</v>
      </c>
      <c r="S91" t="s">
        <v>15</v>
      </c>
      <c r="T91">
        <f>T88-127/128*P88</f>
        <v>1.1933168974946966</v>
      </c>
    </row>
    <row r="92" spans="2:20" x14ac:dyDescent="0.2">
      <c r="F92" t="s">
        <v>32</v>
      </c>
      <c r="L92" t="s">
        <v>32</v>
      </c>
      <c r="R92">
        <f>R89+P89</f>
        <v>0.11122792699565666</v>
      </c>
      <c r="T92">
        <f>T89+P89</f>
        <v>0.11393277551936512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E98" t="s">
        <v>71</v>
      </c>
      <c r="F98">
        <v>0.58512385042882897</v>
      </c>
      <c r="G98" t="e">
        <f>F98-$D$140</f>
        <v>#DIV/0!</v>
      </c>
      <c r="H98" t="e">
        <f>H97+G98</f>
        <v>#DIV/0!</v>
      </c>
      <c r="M98" t="e">
        <f>L98-$D$140</f>
        <v>#DIV/0!</v>
      </c>
      <c r="N98" t="e">
        <f>N97+M98</f>
        <v>#DIV/0!</v>
      </c>
    </row>
    <row r="99" spans="1:14" x14ac:dyDescent="0.2">
      <c r="B99">
        <f>$B$37*C99</f>
        <v>1.0000000000000001E-11</v>
      </c>
      <c r="C99">
        <v>2</v>
      </c>
      <c r="F99">
        <v>0.92478844728674903</v>
      </c>
      <c r="G99" t="e">
        <f t="shared" ref="G99:G137" si="11">F99-$D$140</f>
        <v>#DIV/0!</v>
      </c>
      <c r="H99" t="e">
        <f t="shared" ref="H99:H137" si="12">H98+G99</f>
        <v>#DIV/0!</v>
      </c>
      <c r="M99" t="e">
        <f t="shared" ref="M99:M137" si="13">L99-$D$140</f>
        <v>#DIV/0!</v>
      </c>
      <c r="N99" t="e">
        <f t="shared" ref="N99:N137" si="14">N98+M99</f>
        <v>#DIV/0!</v>
      </c>
    </row>
    <row r="100" spans="1:14" x14ac:dyDescent="0.2">
      <c r="B100">
        <f t="shared" ref="B100:B137" si="15">$B$37*C100</f>
        <v>1.5E-11</v>
      </c>
      <c r="C100">
        <v>3</v>
      </c>
      <c r="F100">
        <v>0.58491426923234302</v>
      </c>
      <c r="G100" t="e">
        <f t="shared" si="11"/>
        <v>#DIV/0!</v>
      </c>
      <c r="H100" t="e">
        <f t="shared" si="12"/>
        <v>#DIV/0!</v>
      </c>
      <c r="M100" t="e">
        <f t="shared" si="13"/>
        <v>#DIV/0!</v>
      </c>
      <c r="N100" t="e">
        <f t="shared" si="14"/>
        <v>#DIV/0!</v>
      </c>
    </row>
    <row r="101" spans="1:14" x14ac:dyDescent="0.2">
      <c r="B101">
        <f t="shared" si="15"/>
        <v>2.0000000000000002E-11</v>
      </c>
      <c r="C101">
        <v>4</v>
      </c>
      <c r="F101">
        <v>0.53274562238024104</v>
      </c>
      <c r="G101" t="e">
        <f t="shared" si="11"/>
        <v>#DIV/0!</v>
      </c>
      <c r="H101" t="e">
        <f t="shared" si="12"/>
        <v>#DIV/0!</v>
      </c>
      <c r="M101" t="e">
        <f t="shared" si="13"/>
        <v>#DIV/0!</v>
      </c>
      <c r="N101" t="e">
        <f t="shared" si="14"/>
        <v>#DIV/0!</v>
      </c>
    </row>
    <row r="102" spans="1:14" x14ac:dyDescent="0.2">
      <c r="B102">
        <f t="shared" si="15"/>
        <v>2.5000000000000004E-11</v>
      </c>
      <c r="C102">
        <v>5</v>
      </c>
      <c r="F102">
        <v>0.55032372031548504</v>
      </c>
      <c r="G102" t="e">
        <f t="shared" si="11"/>
        <v>#DIV/0!</v>
      </c>
      <c r="H102" t="e">
        <f t="shared" si="12"/>
        <v>#DIV/0!</v>
      </c>
      <c r="M102" t="e">
        <f t="shared" si="13"/>
        <v>#DIV/0!</v>
      </c>
      <c r="N102" t="e">
        <f t="shared" si="14"/>
        <v>#DIV/0!</v>
      </c>
    </row>
    <row r="103" spans="1:14" x14ac:dyDescent="0.2">
      <c r="B103">
        <f t="shared" si="15"/>
        <v>3E-11</v>
      </c>
      <c r="C103">
        <v>6</v>
      </c>
      <c r="F103">
        <v>0.70384479125411603</v>
      </c>
      <c r="G103" t="e">
        <f t="shared" si="11"/>
        <v>#DIV/0!</v>
      </c>
      <c r="H103" t="e">
        <f t="shared" si="12"/>
        <v>#DIV/0!</v>
      </c>
      <c r="M103" t="e">
        <f t="shared" si="13"/>
        <v>#DIV/0!</v>
      </c>
      <c r="N103" t="e">
        <f t="shared" si="14"/>
        <v>#DIV/0!</v>
      </c>
    </row>
    <row r="104" spans="1:14" x14ac:dyDescent="0.2">
      <c r="B104">
        <f t="shared" si="15"/>
        <v>3.5000000000000002E-11</v>
      </c>
      <c r="C104">
        <v>7</v>
      </c>
      <c r="F104">
        <v>0.44971683801568002</v>
      </c>
      <c r="G104" t="e">
        <f t="shared" si="11"/>
        <v>#DIV/0!</v>
      </c>
      <c r="H104" t="e">
        <f t="shared" si="12"/>
        <v>#DIV/0!</v>
      </c>
      <c r="M104" t="e">
        <f t="shared" si="13"/>
        <v>#DIV/0!</v>
      </c>
      <c r="N104" t="e">
        <f t="shared" si="14"/>
        <v>#DIV/0!</v>
      </c>
    </row>
    <row r="105" spans="1:14" x14ac:dyDescent="0.2">
      <c r="B105">
        <f t="shared" si="15"/>
        <v>4.0000000000000004E-11</v>
      </c>
      <c r="C105">
        <v>8</v>
      </c>
      <c r="F105">
        <v>0.71011875449950701</v>
      </c>
      <c r="G105" t="e">
        <f t="shared" si="11"/>
        <v>#DIV/0!</v>
      </c>
      <c r="H105" t="e">
        <f t="shared" si="12"/>
        <v>#DIV/0!</v>
      </c>
      <c r="M105" t="e">
        <f t="shared" si="13"/>
        <v>#DIV/0!</v>
      </c>
      <c r="N105" t="e">
        <f t="shared" si="14"/>
        <v>#DIV/0!</v>
      </c>
    </row>
    <row r="106" spans="1:14" x14ac:dyDescent="0.2">
      <c r="B106">
        <f t="shared" si="15"/>
        <v>4.5000000000000006E-11</v>
      </c>
      <c r="C106">
        <v>9</v>
      </c>
      <c r="F106">
        <v>0.57172042143353996</v>
      </c>
      <c r="G106" t="e">
        <f t="shared" si="11"/>
        <v>#DIV/0!</v>
      </c>
      <c r="H106" t="e">
        <f t="shared" si="12"/>
        <v>#DIV/0!</v>
      </c>
      <c r="M106" t="e">
        <f t="shared" si="13"/>
        <v>#DIV/0!</v>
      </c>
      <c r="N106" t="e">
        <f t="shared" si="14"/>
        <v>#DIV/0!</v>
      </c>
    </row>
    <row r="107" spans="1:14" x14ac:dyDescent="0.2">
      <c r="B107">
        <f t="shared" si="15"/>
        <v>5.0000000000000008E-11</v>
      </c>
      <c r="C107">
        <v>10</v>
      </c>
      <c r="F107">
        <v>0.61367380381818704</v>
      </c>
      <c r="G107" t="e">
        <f t="shared" si="11"/>
        <v>#DIV/0!</v>
      </c>
      <c r="H107" t="e">
        <f t="shared" si="12"/>
        <v>#DIV/0!</v>
      </c>
      <c r="M107" t="e">
        <f t="shared" si="13"/>
        <v>#DIV/0!</v>
      </c>
      <c r="N107" t="e">
        <f t="shared" si="14"/>
        <v>#DIV/0!</v>
      </c>
    </row>
    <row r="108" spans="1:14" x14ac:dyDescent="0.2">
      <c r="B108">
        <f t="shared" si="15"/>
        <v>5.5000000000000004E-11</v>
      </c>
      <c r="C108">
        <v>11</v>
      </c>
      <c r="E108" t="s">
        <v>72</v>
      </c>
      <c r="F108">
        <v>0.72934148453272296</v>
      </c>
      <c r="G108" t="e">
        <f t="shared" si="11"/>
        <v>#DIV/0!</v>
      </c>
      <c r="H108" t="e">
        <f t="shared" si="12"/>
        <v>#DIV/0!</v>
      </c>
      <c r="M108" t="e">
        <f t="shared" si="13"/>
        <v>#DIV/0!</v>
      </c>
      <c r="N108" t="e">
        <f t="shared" si="14"/>
        <v>#DIV/0!</v>
      </c>
    </row>
    <row r="109" spans="1:14" x14ac:dyDescent="0.2">
      <c r="B109">
        <f t="shared" si="15"/>
        <v>6E-11</v>
      </c>
      <c r="C109">
        <v>12</v>
      </c>
      <c r="F109">
        <v>0.61273535902670695</v>
      </c>
      <c r="G109" t="e">
        <f t="shared" si="11"/>
        <v>#DIV/0!</v>
      </c>
      <c r="H109" t="e">
        <f t="shared" si="12"/>
        <v>#DIV/0!</v>
      </c>
      <c r="M109" t="e">
        <f t="shared" si="13"/>
        <v>#DIV/0!</v>
      </c>
      <c r="N109" t="e">
        <f t="shared" si="14"/>
        <v>#DIV/0!</v>
      </c>
    </row>
    <row r="110" spans="1:14" x14ac:dyDescent="0.2">
      <c r="B110">
        <f t="shared" si="15"/>
        <v>6.5000000000000008E-11</v>
      </c>
      <c r="C110">
        <v>13</v>
      </c>
      <c r="F110">
        <v>0.59496648349265402</v>
      </c>
      <c r="G110" t="e">
        <f t="shared" si="11"/>
        <v>#DIV/0!</v>
      </c>
      <c r="H110" t="e">
        <f t="shared" si="12"/>
        <v>#DIV/0!</v>
      </c>
      <c r="M110" t="e">
        <f t="shared" si="13"/>
        <v>#DIV/0!</v>
      </c>
      <c r="N110" t="e">
        <f t="shared" si="14"/>
        <v>#DIV/0!</v>
      </c>
    </row>
    <row r="111" spans="1:14" x14ac:dyDescent="0.2">
      <c r="B111">
        <f t="shared" si="15"/>
        <v>7.0000000000000004E-11</v>
      </c>
      <c r="C111">
        <v>14</v>
      </c>
      <c r="F111">
        <v>0.68213905931408803</v>
      </c>
      <c r="G111" t="e">
        <f t="shared" si="11"/>
        <v>#DIV/0!</v>
      </c>
      <c r="H111" t="e">
        <f t="shared" si="12"/>
        <v>#DIV/0!</v>
      </c>
      <c r="M111" t="e">
        <f t="shared" si="13"/>
        <v>#DIV/0!</v>
      </c>
      <c r="N111" t="e">
        <f t="shared" si="14"/>
        <v>#DIV/0!</v>
      </c>
    </row>
    <row r="112" spans="1:14" x14ac:dyDescent="0.2">
      <c r="B112">
        <f t="shared" si="15"/>
        <v>7.5000000000000012E-11</v>
      </c>
      <c r="C112">
        <v>15</v>
      </c>
      <c r="F112">
        <v>0.84103621411902796</v>
      </c>
      <c r="G112" t="e">
        <f t="shared" si="11"/>
        <v>#DIV/0!</v>
      </c>
      <c r="H112" t="e">
        <f t="shared" si="12"/>
        <v>#DIV/0!</v>
      </c>
      <c r="M112" t="e">
        <f t="shared" si="13"/>
        <v>#DIV/0!</v>
      </c>
      <c r="N112" t="e">
        <f t="shared" si="14"/>
        <v>#DIV/0!</v>
      </c>
    </row>
    <row r="113" spans="2:14" x14ac:dyDescent="0.2">
      <c r="B113">
        <f t="shared" si="15"/>
        <v>8.0000000000000008E-11</v>
      </c>
      <c r="C113">
        <v>16</v>
      </c>
      <c r="F113">
        <v>0.51272727536309004</v>
      </c>
      <c r="G113" t="e">
        <f t="shared" si="11"/>
        <v>#DIV/0!</v>
      </c>
      <c r="H113" t="e">
        <f t="shared" si="12"/>
        <v>#DIV/0!</v>
      </c>
      <c r="M113" t="e">
        <f t="shared" si="13"/>
        <v>#DIV/0!</v>
      </c>
      <c r="N113" t="e">
        <f t="shared" si="14"/>
        <v>#DIV/0!</v>
      </c>
    </row>
    <row r="114" spans="2:14" x14ac:dyDescent="0.2">
      <c r="B114">
        <f t="shared" si="15"/>
        <v>8.5000000000000004E-11</v>
      </c>
      <c r="C114">
        <v>17</v>
      </c>
      <c r="F114">
        <v>0.50284155102969097</v>
      </c>
      <c r="G114" t="e">
        <f t="shared" si="11"/>
        <v>#DIV/0!</v>
      </c>
      <c r="H114" t="e">
        <f t="shared" si="12"/>
        <v>#DIV/0!</v>
      </c>
      <c r="M114" t="e">
        <f t="shared" si="13"/>
        <v>#DIV/0!</v>
      </c>
      <c r="N114" t="e">
        <f t="shared" si="14"/>
        <v>#DIV/0!</v>
      </c>
    </row>
    <row r="115" spans="2:14" x14ac:dyDescent="0.2">
      <c r="B115">
        <f t="shared" si="15"/>
        <v>9.0000000000000012E-11</v>
      </c>
      <c r="C115">
        <v>18</v>
      </c>
      <c r="F115">
        <v>0.57472549174459797</v>
      </c>
      <c r="G115" t="e">
        <f t="shared" si="11"/>
        <v>#DIV/0!</v>
      </c>
      <c r="H115" t="e">
        <f t="shared" si="12"/>
        <v>#DIV/0!</v>
      </c>
      <c r="M115" t="e">
        <f t="shared" si="13"/>
        <v>#DIV/0!</v>
      </c>
      <c r="N115" t="e">
        <f t="shared" si="14"/>
        <v>#DIV/0!</v>
      </c>
    </row>
    <row r="116" spans="2:14" x14ac:dyDescent="0.2">
      <c r="B116">
        <f t="shared" si="15"/>
        <v>9.5000000000000008E-11</v>
      </c>
      <c r="C116">
        <v>19</v>
      </c>
      <c r="F116">
        <v>0.62339038841532102</v>
      </c>
      <c r="G116" t="e">
        <f t="shared" si="11"/>
        <v>#DIV/0!</v>
      </c>
      <c r="H116" t="e">
        <f t="shared" si="12"/>
        <v>#DIV/0!</v>
      </c>
      <c r="M116" t="e">
        <f t="shared" si="13"/>
        <v>#DIV/0!</v>
      </c>
      <c r="N116" t="e">
        <f t="shared" si="14"/>
        <v>#DIV/0!</v>
      </c>
    </row>
    <row r="117" spans="2:14" x14ac:dyDescent="0.2">
      <c r="B117">
        <f t="shared" si="15"/>
        <v>1.0000000000000002E-10</v>
      </c>
      <c r="C117">
        <v>20</v>
      </c>
      <c r="F117">
        <v>0.72133728940045605</v>
      </c>
      <c r="G117" t="e">
        <f t="shared" si="11"/>
        <v>#DIV/0!</v>
      </c>
      <c r="H117" t="e">
        <f t="shared" si="12"/>
        <v>#DIV/0!</v>
      </c>
      <c r="M117" t="e">
        <f t="shared" si="13"/>
        <v>#DIV/0!</v>
      </c>
      <c r="N117" t="e">
        <f t="shared" si="14"/>
        <v>#DIV/0!</v>
      </c>
    </row>
    <row r="118" spans="2:14" x14ac:dyDescent="0.2">
      <c r="B118">
        <f t="shared" si="15"/>
        <v>1.0500000000000001E-10</v>
      </c>
      <c r="C118">
        <v>21</v>
      </c>
      <c r="E118" t="s">
        <v>73</v>
      </c>
      <c r="F118">
        <v>0.63823914202574505</v>
      </c>
      <c r="G118" t="e">
        <f t="shared" si="11"/>
        <v>#DIV/0!</v>
      </c>
      <c r="H118" t="e">
        <f t="shared" si="12"/>
        <v>#DIV/0!</v>
      </c>
      <c r="M118" t="e">
        <f t="shared" si="13"/>
        <v>#DIV/0!</v>
      </c>
      <c r="N118" t="e">
        <f t="shared" si="14"/>
        <v>#DIV/0!</v>
      </c>
    </row>
    <row r="119" spans="2:14" x14ac:dyDescent="0.2">
      <c r="B119">
        <f t="shared" si="15"/>
        <v>1.1000000000000001E-10</v>
      </c>
      <c r="C119">
        <v>22</v>
      </c>
      <c r="F119">
        <v>0.69929759494613697</v>
      </c>
      <c r="G119" t="e">
        <f t="shared" si="11"/>
        <v>#DIV/0!</v>
      </c>
      <c r="H119" t="e">
        <f t="shared" si="12"/>
        <v>#DIV/0!</v>
      </c>
      <c r="M119" t="e">
        <f t="shared" si="13"/>
        <v>#DIV/0!</v>
      </c>
      <c r="N119" t="e">
        <f t="shared" si="14"/>
        <v>#DIV/0!</v>
      </c>
    </row>
    <row r="120" spans="2:14" x14ac:dyDescent="0.2">
      <c r="B120">
        <f t="shared" si="15"/>
        <v>1.1500000000000002E-10</v>
      </c>
      <c r="C120">
        <v>23</v>
      </c>
      <c r="F120">
        <v>0.55808823030135202</v>
      </c>
      <c r="G120" t="e">
        <f t="shared" si="11"/>
        <v>#DIV/0!</v>
      </c>
      <c r="H120" t="e">
        <f t="shared" si="12"/>
        <v>#DIV/0!</v>
      </c>
      <c r="M120" t="e">
        <f t="shared" si="13"/>
        <v>#DIV/0!</v>
      </c>
      <c r="N120" t="e">
        <f t="shared" si="14"/>
        <v>#DIV/0!</v>
      </c>
    </row>
    <row r="121" spans="2:14" x14ac:dyDescent="0.2">
      <c r="B121">
        <f t="shared" si="15"/>
        <v>1.2E-10</v>
      </c>
      <c r="C121">
        <v>24</v>
      </c>
      <c r="F121">
        <v>0.50813407336775596</v>
      </c>
      <c r="G121" t="e">
        <f t="shared" si="11"/>
        <v>#DIV/0!</v>
      </c>
      <c r="H121" t="e">
        <f t="shared" si="12"/>
        <v>#DIV/0!</v>
      </c>
      <c r="M121" t="e">
        <f t="shared" si="13"/>
        <v>#DIV/0!</v>
      </c>
      <c r="N121" t="e">
        <f t="shared" si="14"/>
        <v>#DIV/0!</v>
      </c>
    </row>
    <row r="122" spans="2:14" x14ac:dyDescent="0.2">
      <c r="B122">
        <f t="shared" si="15"/>
        <v>1.2500000000000001E-10</v>
      </c>
      <c r="C122">
        <v>25</v>
      </c>
      <c r="F122">
        <v>0.82444924007451503</v>
      </c>
      <c r="G122" t="e">
        <f t="shared" si="11"/>
        <v>#DIV/0!</v>
      </c>
      <c r="H122" t="e">
        <f t="shared" si="12"/>
        <v>#DIV/0!</v>
      </c>
      <c r="M122" t="e">
        <f t="shared" si="13"/>
        <v>#DIV/0!</v>
      </c>
      <c r="N122" t="e">
        <f t="shared" si="14"/>
        <v>#DIV/0!</v>
      </c>
    </row>
    <row r="123" spans="2:14" x14ac:dyDescent="0.2">
      <c r="B123">
        <f t="shared" si="15"/>
        <v>1.3000000000000002E-10</v>
      </c>
      <c r="C123">
        <v>26</v>
      </c>
      <c r="F123">
        <v>0.58017010887702503</v>
      </c>
      <c r="G123" t="e">
        <f t="shared" si="11"/>
        <v>#DIV/0!</v>
      </c>
      <c r="H123" t="e">
        <f t="shared" si="12"/>
        <v>#DIV/0!</v>
      </c>
      <c r="M123" t="e">
        <f t="shared" si="13"/>
        <v>#DIV/0!</v>
      </c>
      <c r="N123" t="e">
        <f t="shared" si="14"/>
        <v>#DIV/0!</v>
      </c>
    </row>
    <row r="124" spans="2:14" x14ac:dyDescent="0.2">
      <c r="B124">
        <f t="shared" si="15"/>
        <v>1.3500000000000002E-10</v>
      </c>
      <c r="C124">
        <v>27</v>
      </c>
      <c r="F124">
        <v>0.65183365662083104</v>
      </c>
      <c r="G124" t="e">
        <f t="shared" si="11"/>
        <v>#DIV/0!</v>
      </c>
      <c r="H124" t="e">
        <f t="shared" si="12"/>
        <v>#DIV/0!</v>
      </c>
      <c r="M124" t="e">
        <f t="shared" si="13"/>
        <v>#DIV/0!</v>
      </c>
      <c r="N124" t="e">
        <f t="shared" si="14"/>
        <v>#DIV/0!</v>
      </c>
    </row>
    <row r="125" spans="2:14" x14ac:dyDescent="0.2">
      <c r="B125">
        <f t="shared" si="15"/>
        <v>1.4000000000000001E-10</v>
      </c>
      <c r="C125">
        <v>28</v>
      </c>
      <c r="F125">
        <v>0.52731733958776805</v>
      </c>
      <c r="G125" t="e">
        <f t="shared" si="11"/>
        <v>#DIV/0!</v>
      </c>
      <c r="H125" t="e">
        <f t="shared" si="12"/>
        <v>#DIV/0!</v>
      </c>
      <c r="M125" t="e">
        <f t="shared" si="13"/>
        <v>#DIV/0!</v>
      </c>
      <c r="N125" t="e">
        <f t="shared" si="14"/>
        <v>#DIV/0!</v>
      </c>
    </row>
    <row r="126" spans="2:14" x14ac:dyDescent="0.2">
      <c r="B126">
        <f t="shared" si="15"/>
        <v>1.4500000000000002E-10</v>
      </c>
      <c r="C126">
        <v>29</v>
      </c>
      <c r="F126">
        <v>0.59248597233203404</v>
      </c>
      <c r="G126" t="e">
        <f t="shared" si="11"/>
        <v>#DIV/0!</v>
      </c>
      <c r="H126" t="e">
        <f t="shared" si="12"/>
        <v>#DIV/0!</v>
      </c>
      <c r="M126" t="e">
        <f t="shared" si="13"/>
        <v>#DIV/0!</v>
      </c>
      <c r="N126" t="e">
        <f t="shared" si="14"/>
        <v>#DIV/0!</v>
      </c>
    </row>
    <row r="127" spans="2:14" x14ac:dyDescent="0.2">
      <c r="B127">
        <f t="shared" si="15"/>
        <v>1.5000000000000002E-10</v>
      </c>
      <c r="C127">
        <v>30</v>
      </c>
      <c r="F127">
        <v>0.62472358241777803</v>
      </c>
      <c r="G127" t="e">
        <f t="shared" si="11"/>
        <v>#DIV/0!</v>
      </c>
      <c r="H127" t="e">
        <f t="shared" si="12"/>
        <v>#DIV/0!</v>
      </c>
      <c r="M127" t="e">
        <f t="shared" si="13"/>
        <v>#DIV/0!</v>
      </c>
      <c r="N127" t="e">
        <f t="shared" si="14"/>
        <v>#DIV/0!</v>
      </c>
    </row>
    <row r="128" spans="2:14" x14ac:dyDescent="0.2">
      <c r="B128">
        <f t="shared" si="15"/>
        <v>1.5500000000000001E-10</v>
      </c>
      <c r="C128">
        <v>31</v>
      </c>
      <c r="D128">
        <v>0.487114900414159</v>
      </c>
      <c r="F128">
        <v>0.51604995707465795</v>
      </c>
      <c r="G128" t="e">
        <f t="shared" si="11"/>
        <v>#DIV/0!</v>
      </c>
      <c r="H128" t="e">
        <f t="shared" si="12"/>
        <v>#DIV/0!</v>
      </c>
      <c r="L128">
        <v>0.53373998944426104</v>
      </c>
      <c r="M128" t="e">
        <f t="shared" si="13"/>
        <v>#DIV/0!</v>
      </c>
      <c r="N128" t="e">
        <f t="shared" si="14"/>
        <v>#DIV/0!</v>
      </c>
    </row>
    <row r="129" spans="2:14" x14ac:dyDescent="0.2">
      <c r="B129">
        <f t="shared" si="15"/>
        <v>1.6000000000000002E-10</v>
      </c>
      <c r="C129">
        <v>32</v>
      </c>
      <c r="D129">
        <v>0.561813529645243</v>
      </c>
      <c r="F129">
        <v>0.48861673930934402</v>
      </c>
      <c r="G129" t="e">
        <f t="shared" si="11"/>
        <v>#DIV/0!</v>
      </c>
      <c r="H129" t="e">
        <f t="shared" si="12"/>
        <v>#DIV/0!</v>
      </c>
      <c r="L129">
        <v>0.62796565169848795</v>
      </c>
      <c r="M129" t="e">
        <f t="shared" si="13"/>
        <v>#DIV/0!</v>
      </c>
      <c r="N129" t="e">
        <f t="shared" si="14"/>
        <v>#DIV/0!</v>
      </c>
    </row>
    <row r="130" spans="2:14" x14ac:dyDescent="0.2">
      <c r="B130">
        <f t="shared" si="15"/>
        <v>1.6500000000000002E-10</v>
      </c>
      <c r="C130">
        <v>33</v>
      </c>
      <c r="D130">
        <v>0.46435218001733097</v>
      </c>
      <c r="F130">
        <v>0.52361079079677997</v>
      </c>
      <c r="G130" t="e">
        <f t="shared" si="11"/>
        <v>#DIV/0!</v>
      </c>
      <c r="H130" t="e">
        <f t="shared" si="12"/>
        <v>#DIV/0!</v>
      </c>
      <c r="L130">
        <v>0.62371601296712698</v>
      </c>
      <c r="M130" t="e">
        <f t="shared" si="13"/>
        <v>#DIV/0!</v>
      </c>
      <c r="N130" t="e">
        <f t="shared" si="14"/>
        <v>#DIV/0!</v>
      </c>
    </row>
    <row r="131" spans="2:14" x14ac:dyDescent="0.2">
      <c r="B131">
        <f t="shared" si="15"/>
        <v>1.7000000000000001E-10</v>
      </c>
      <c r="C131">
        <v>34</v>
      </c>
      <c r="D131">
        <v>0.52662117932693797</v>
      </c>
      <c r="F131">
        <v>0.46814671486897103</v>
      </c>
      <c r="G131" t="e">
        <f t="shared" si="11"/>
        <v>#DIV/0!</v>
      </c>
      <c r="H131" t="e">
        <f t="shared" si="12"/>
        <v>#DIV/0!</v>
      </c>
      <c r="L131">
        <v>0.76230950054482904</v>
      </c>
      <c r="M131" t="e">
        <f t="shared" si="13"/>
        <v>#DIV/0!</v>
      </c>
      <c r="N131" t="e">
        <f t="shared" si="14"/>
        <v>#DIV/0!</v>
      </c>
    </row>
    <row r="132" spans="2:14" x14ac:dyDescent="0.2">
      <c r="B132">
        <f t="shared" si="15"/>
        <v>1.7500000000000002E-10</v>
      </c>
      <c r="C132">
        <v>35</v>
      </c>
      <c r="D132">
        <v>0.58190513929040999</v>
      </c>
      <c r="F132">
        <v>0.467104548938655</v>
      </c>
      <c r="G132" t="e">
        <f t="shared" si="11"/>
        <v>#DIV/0!</v>
      </c>
      <c r="H132" t="e">
        <f t="shared" si="12"/>
        <v>#DIV/0!</v>
      </c>
      <c r="L132">
        <v>0.54076665937232604</v>
      </c>
      <c r="M132" t="e">
        <f t="shared" si="13"/>
        <v>#DIV/0!</v>
      </c>
      <c r="N132" t="e">
        <f t="shared" si="14"/>
        <v>#DIV/0!</v>
      </c>
    </row>
    <row r="133" spans="2:14" x14ac:dyDescent="0.2">
      <c r="B133">
        <f t="shared" si="15"/>
        <v>1.8000000000000002E-10</v>
      </c>
      <c r="C133">
        <v>36</v>
      </c>
      <c r="D133">
        <v>0.50516052809735201</v>
      </c>
      <c r="F133">
        <v>0.78037390879558799</v>
      </c>
      <c r="G133" t="e">
        <f t="shared" si="11"/>
        <v>#DIV/0!</v>
      </c>
      <c r="H133" t="e">
        <f t="shared" si="12"/>
        <v>#DIV/0!</v>
      </c>
      <c r="L133">
        <v>0.51393292419804404</v>
      </c>
      <c r="M133" t="e">
        <f t="shared" si="13"/>
        <v>#DIV/0!</v>
      </c>
      <c r="N133" t="e">
        <f t="shared" si="14"/>
        <v>#DIV/0!</v>
      </c>
    </row>
    <row r="134" spans="2:14" x14ac:dyDescent="0.2">
      <c r="B134">
        <f t="shared" si="15"/>
        <v>1.8500000000000001E-10</v>
      </c>
      <c r="C134">
        <v>37</v>
      </c>
      <c r="D134">
        <v>0.53893407202616905</v>
      </c>
      <c r="F134">
        <v>0.47201087166521699</v>
      </c>
      <c r="G134" t="e">
        <f t="shared" si="11"/>
        <v>#DIV/0!</v>
      </c>
      <c r="H134" t="e">
        <f t="shared" si="12"/>
        <v>#DIV/0!</v>
      </c>
      <c r="L134">
        <v>0.49621478824515503</v>
      </c>
      <c r="M134" t="e">
        <f t="shared" si="13"/>
        <v>#DIV/0!</v>
      </c>
      <c r="N134" t="e">
        <f t="shared" si="14"/>
        <v>#DIV/0!</v>
      </c>
    </row>
    <row r="135" spans="2:14" x14ac:dyDescent="0.2">
      <c r="B135">
        <f t="shared" si="15"/>
        <v>1.9000000000000002E-10</v>
      </c>
      <c r="C135">
        <v>38</v>
      </c>
      <c r="D135">
        <v>0.568850232874756</v>
      </c>
      <c r="F135">
        <v>0.54504006024959994</v>
      </c>
      <c r="G135" t="e">
        <f t="shared" si="11"/>
        <v>#DIV/0!</v>
      </c>
      <c r="H135" t="e">
        <f t="shared" si="12"/>
        <v>#DIV/0!</v>
      </c>
      <c r="L135">
        <v>0.46873967073790801</v>
      </c>
      <c r="M135" t="e">
        <f t="shared" si="13"/>
        <v>#DIV/0!</v>
      </c>
      <c r="N135" t="e">
        <f t="shared" si="14"/>
        <v>#DIV/0!</v>
      </c>
    </row>
    <row r="136" spans="2:14" x14ac:dyDescent="0.2">
      <c r="B136">
        <f t="shared" si="15"/>
        <v>1.9500000000000002E-10</v>
      </c>
      <c r="C136">
        <v>39</v>
      </c>
      <c r="D136">
        <v>0.56571989214829199</v>
      </c>
      <c r="F136">
        <v>0.52649187721365798</v>
      </c>
      <c r="G136" t="e">
        <f t="shared" si="11"/>
        <v>#DIV/0!</v>
      </c>
      <c r="H136" t="e">
        <f t="shared" si="12"/>
        <v>#DIV/0!</v>
      </c>
      <c r="L136">
        <v>0.63881725620401397</v>
      </c>
      <c r="M136" t="e">
        <f t="shared" si="13"/>
        <v>#DIV/0!</v>
      </c>
      <c r="N136" t="e">
        <f>N135+M136</f>
        <v>#DIV/0!</v>
      </c>
    </row>
    <row r="137" spans="2:14" x14ac:dyDescent="0.2">
      <c r="B137">
        <f t="shared" si="15"/>
        <v>2.0000000000000003E-10</v>
      </c>
      <c r="C137">
        <v>40</v>
      </c>
      <c r="D137">
        <v>0.48764154905874002</v>
      </c>
      <c r="F137">
        <v>0.55137050645528096</v>
      </c>
      <c r="G137" t="e">
        <f t="shared" si="11"/>
        <v>#DIV/0!</v>
      </c>
      <c r="H137" t="e">
        <f t="shared" si="12"/>
        <v>#DIV/0!</v>
      </c>
      <c r="L137">
        <v>0.66797245163696795</v>
      </c>
      <c r="M137" t="e">
        <f t="shared" si="13"/>
        <v>#DIV/0!</v>
      </c>
      <c r="N137" t="e">
        <f t="shared" si="14"/>
        <v>#DIV/0!</v>
      </c>
    </row>
    <row r="140" spans="2:14" x14ac:dyDescent="0.2">
      <c r="B140" t="s">
        <v>46</v>
      </c>
      <c r="C140" t="s">
        <v>0</v>
      </c>
      <c r="D140" t="e">
        <f>AVERAGE(D98:D127)</f>
        <v>#DIV/0!</v>
      </c>
      <c r="F140">
        <f>AVERAGE(F98:F137)</f>
        <v>0.60414415077554318</v>
      </c>
      <c r="G140" t="e">
        <f>AVERAGE(G98:G137)</f>
        <v>#DIV/0!</v>
      </c>
      <c r="L140">
        <f>AVERAGE(L98:L137)</f>
        <v>0.58741749050491188</v>
      </c>
      <c r="M140" t="e">
        <f>AVERAGE(M98:M137)</f>
        <v>#DIV/0!</v>
      </c>
    </row>
    <row r="141" spans="2:14" x14ac:dyDescent="0.2">
      <c r="B141">
        <f>(0.0000000000000025)*2000</f>
        <v>4.9999999999999997E-12</v>
      </c>
      <c r="G141" t="e">
        <f>G140/B141/6*(10^-20)</f>
        <v>#DIV/0!</v>
      </c>
      <c r="M141" t="e">
        <f>M140/B141/6*(10^-20)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1E66-6987-FB4B-90EA-019106361639}">
  <dimension ref="A2:V142"/>
  <sheetViews>
    <sheetView topLeftCell="A90" workbookViewId="0">
      <selection activeCell="K105" sqref="K105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2732.2567920000001</v>
      </c>
      <c r="I2" t="s">
        <v>7</v>
      </c>
      <c r="J2">
        <f>-H2*(2*(0.000528)*H2-3.27)</f>
        <v>1051.1998104737804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-1388.3737270000001</v>
      </c>
      <c r="E3">
        <v>23.770103333333335</v>
      </c>
      <c r="G3" t="s">
        <v>4</v>
      </c>
      <c r="H3">
        <f>(H2^(1/3))/4</f>
        <v>3.4950000000000001</v>
      </c>
      <c r="J3">
        <f>J2/10</f>
        <v>105.11998104737805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-1388.4350651666666</v>
      </c>
      <c r="E4">
        <v>13.554163333333333</v>
      </c>
      <c r="H4">
        <f>J3</f>
        <v>105.11998104737805</v>
      </c>
    </row>
    <row r="5" spans="2:11" x14ac:dyDescent="0.2">
      <c r="B5" s="2">
        <f t="shared" si="0"/>
        <v>2720.5471360000006</v>
      </c>
      <c r="C5" s="2">
        <v>3.49</v>
      </c>
      <c r="D5" s="2">
        <v>-1387.9576855000003</v>
      </c>
      <c r="E5" s="2">
        <v>4.1793300000000064</v>
      </c>
    </row>
    <row r="6" spans="2:11" x14ac:dyDescent="0.2">
      <c r="B6">
        <f t="shared" si="0"/>
        <v>2744</v>
      </c>
      <c r="C6">
        <v>3.5</v>
      </c>
      <c r="D6">
        <v>-1387.2906501333334</v>
      </c>
      <c r="E6">
        <v>-5.5719166666666569</v>
      </c>
    </row>
    <row r="7" spans="2:11" x14ac:dyDescent="0.2">
      <c r="B7">
        <f t="shared" si="0"/>
        <v>2767.5872639999993</v>
      </c>
      <c r="C7">
        <v>3.51</v>
      </c>
      <c r="D7">
        <v>-1386.1986849333334</v>
      </c>
      <c r="E7">
        <v>-13.357643333333334</v>
      </c>
    </row>
    <row r="8" spans="2:11" x14ac:dyDescent="0.2">
      <c r="B8">
        <f t="shared" si="0"/>
        <v>2791.3093119999999</v>
      </c>
      <c r="C8">
        <v>3.52</v>
      </c>
      <c r="D8">
        <v>-1385.5855056</v>
      </c>
      <c r="E8">
        <v>-21.823496666666667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-1384.3750680333333</v>
      </c>
      <c r="E9">
        <v>-28.837599999999998</v>
      </c>
      <c r="G9" t="s">
        <v>2</v>
      </c>
      <c r="H9">
        <v>-1387.5134475333334</v>
      </c>
      <c r="I9">
        <v>-1375.1795546399999</v>
      </c>
      <c r="J9">
        <v>-1398.3701912444446</v>
      </c>
    </row>
    <row r="10" spans="2:11" x14ac:dyDescent="0.2">
      <c r="B10" s="3">
        <f t="shared" si="0"/>
        <v>2732.2567920000001</v>
      </c>
      <c r="C10" s="3">
        <v>3.4950000000000001</v>
      </c>
      <c r="D10" s="3">
        <v>-1387.5196219099998</v>
      </c>
      <c r="E10" s="3">
        <v>3.2743999999999815E-2</v>
      </c>
      <c r="G10" t="s">
        <v>1</v>
      </c>
      <c r="H10">
        <v>0.10580939232595322</v>
      </c>
      <c r="I10">
        <v>0.13901144053573455</v>
      </c>
      <c r="J10">
        <v>0.19690994143654428</v>
      </c>
    </row>
    <row r="11" spans="2:11" x14ac:dyDescent="0.2">
      <c r="I11">
        <f>SUM(H10:I10)</f>
        <v>0.24482083286168776</v>
      </c>
      <c r="J11">
        <f>SUM(H10,J10)</f>
        <v>0.30271933376249749</v>
      </c>
    </row>
    <row r="12" spans="2:11" x14ac:dyDescent="0.2">
      <c r="H12" t="s">
        <v>15</v>
      </c>
      <c r="I12">
        <f>I9-127/128*H9</f>
        <v>1.4939440844793808</v>
      </c>
      <c r="J12">
        <f>J9-129/128*H9</f>
        <v>-1.679490225706104E-2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3.4950000000000001</v>
      </c>
      <c r="S17" t="s">
        <v>17</v>
      </c>
      <c r="U17" t="s">
        <v>16</v>
      </c>
    </row>
    <row r="19" spans="2:22" x14ac:dyDescent="0.2">
      <c r="C19">
        <v>-1388.6210665000001</v>
      </c>
      <c r="D19">
        <v>24.498069999999998</v>
      </c>
      <c r="E19">
        <v>-1388.9511854</v>
      </c>
      <c r="F19">
        <v>13.391030000000001</v>
      </c>
      <c r="G19">
        <v>-1387.978842</v>
      </c>
      <c r="H19">
        <v>3.9789100000000102</v>
      </c>
      <c r="I19">
        <v>-1386.9389097000001</v>
      </c>
      <c r="J19">
        <v>-4.7911499999999902</v>
      </c>
      <c r="K19">
        <v>-1385.6606041</v>
      </c>
      <c r="L19">
        <v>-12.16255</v>
      </c>
      <c r="M19">
        <v>-1385.6053987</v>
      </c>
      <c r="N19">
        <v>-22.01193</v>
      </c>
      <c r="O19">
        <v>-1384.487601</v>
      </c>
      <c r="P19">
        <v>-28.441420000000001</v>
      </c>
      <c r="Q19">
        <v>-1387.5751912999999</v>
      </c>
      <c r="R19">
        <v>-0.48693999999999998</v>
      </c>
      <c r="S19">
        <v>-1376.2013121</v>
      </c>
      <c r="T19">
        <v>-7.8007400000000002</v>
      </c>
    </row>
    <row r="20" spans="2:22" x14ac:dyDescent="0.2">
      <c r="C20" s="1">
        <v>-1387.5883191</v>
      </c>
      <c r="D20" s="2">
        <v>23.516649999999998</v>
      </c>
      <c r="E20">
        <v>-1388.0575845999999</v>
      </c>
      <c r="F20">
        <v>14.27482</v>
      </c>
      <c r="G20" s="1">
        <v>-1387.8377645</v>
      </c>
      <c r="H20" s="2">
        <v>4.2875699999999997</v>
      </c>
      <c r="I20">
        <v>-1387.7579118000001</v>
      </c>
      <c r="J20">
        <v>-6.3824699999999899</v>
      </c>
      <c r="K20">
        <v>-1386.5921456999999</v>
      </c>
      <c r="L20">
        <v>-13.65006</v>
      </c>
      <c r="M20">
        <v>-1385.4249947000001</v>
      </c>
      <c r="N20">
        <v>-21.085719999999998</v>
      </c>
      <c r="O20">
        <v>-1384.5112907</v>
      </c>
      <c r="P20">
        <v>-29.436340000000001</v>
      </c>
      <c r="Q20">
        <v>-1387.3997291999999</v>
      </c>
      <c r="R20">
        <v>-0.38653999999999999</v>
      </c>
      <c r="S20">
        <v>-1374.9265210999999</v>
      </c>
      <c r="T20">
        <v>-6.1319900000000001</v>
      </c>
      <c r="U20">
        <v>-1397.7439953999999</v>
      </c>
      <c r="V20">
        <v>8.8214400000000097</v>
      </c>
    </row>
    <row r="21" spans="2:22" x14ac:dyDescent="0.2">
      <c r="C21" s="1">
        <v>-1388.9117954000001</v>
      </c>
      <c r="D21" s="2">
        <v>23.295590000000001</v>
      </c>
      <c r="E21">
        <v>-1388.2964254999999</v>
      </c>
      <c r="F21">
        <v>12.996639999999999</v>
      </c>
      <c r="G21" s="1">
        <v>-1388.05645</v>
      </c>
      <c r="H21" s="2">
        <v>4.2715100000000099</v>
      </c>
      <c r="I21">
        <v>-1387.1751288999999</v>
      </c>
      <c r="J21">
        <v>-5.5421299999999896</v>
      </c>
      <c r="K21">
        <v>-1386.3433050000001</v>
      </c>
      <c r="L21">
        <v>-14.26032</v>
      </c>
      <c r="M21">
        <v>-1385.7261234</v>
      </c>
      <c r="N21">
        <v>-22.37284</v>
      </c>
      <c r="O21">
        <v>-1384.1263124</v>
      </c>
      <c r="P21">
        <v>-28.63504</v>
      </c>
      <c r="Q21">
        <v>-1387.6848444</v>
      </c>
      <c r="R21">
        <v>-0.38436999999999999</v>
      </c>
      <c r="S21">
        <v>-1375.0095045</v>
      </c>
      <c r="T21">
        <v>-5.7383800000000003</v>
      </c>
      <c r="U21">
        <v>-1397.7778793</v>
      </c>
      <c r="V21">
        <v>9.2447800000000093</v>
      </c>
    </row>
    <row r="22" spans="2:22" x14ac:dyDescent="0.2">
      <c r="C22" s="1"/>
      <c r="D22" s="2"/>
      <c r="G22" s="1"/>
      <c r="H22" s="2"/>
      <c r="Q22">
        <v>-1387.3293268</v>
      </c>
      <c r="R22">
        <v>0.80454000000000003</v>
      </c>
      <c r="S22">
        <v>-1374.9237091</v>
      </c>
      <c r="T22">
        <v>-5.1964100000000002</v>
      </c>
      <c r="U22">
        <v>-1397.7401259000001</v>
      </c>
      <c r="V22">
        <v>9.4545100000000009</v>
      </c>
    </row>
    <row r="23" spans="2:22" x14ac:dyDescent="0.2">
      <c r="G23" s="1"/>
      <c r="H23" s="2"/>
      <c r="Q23">
        <v>-1387.8721774999999</v>
      </c>
      <c r="R23">
        <v>0.19306999999999999</v>
      </c>
      <c r="S23">
        <v>-1374.7204631</v>
      </c>
      <c r="T23">
        <v>-6.1225500000000004</v>
      </c>
      <c r="U23">
        <v>-1398.1878806</v>
      </c>
      <c r="V23">
        <v>8.1286699999999996</v>
      </c>
    </row>
    <row r="24" spans="2:22" x14ac:dyDescent="0.2">
      <c r="G24" s="1"/>
      <c r="H24" s="2"/>
      <c r="Q24">
        <v>-1388.0974334</v>
      </c>
      <c r="R24">
        <v>-0.47817000000000098</v>
      </c>
      <c r="S24">
        <v>-1374.9857641000001</v>
      </c>
      <c r="T24">
        <v>-5.1418400000000002</v>
      </c>
      <c r="U24">
        <v>-1398.9117799999999</v>
      </c>
      <c r="V24">
        <v>7.54809999999999</v>
      </c>
    </row>
    <row r="25" spans="2:22" x14ac:dyDescent="0.2">
      <c r="G25" s="1"/>
      <c r="H25" s="2"/>
      <c r="Q25">
        <v>-1387.3852472000001</v>
      </c>
      <c r="R25">
        <v>-0.35343000000000002</v>
      </c>
      <c r="S25">
        <v>-1375.4053884</v>
      </c>
      <c r="T25">
        <v>-6.3505900000000102</v>
      </c>
      <c r="U25">
        <v>-1399.1624182999999</v>
      </c>
      <c r="V25">
        <v>8.3248899999999999</v>
      </c>
    </row>
    <row r="26" spans="2:22" x14ac:dyDescent="0.2">
      <c r="G26" s="1"/>
      <c r="H26" s="2"/>
      <c r="Q26">
        <v>-1387.0448861</v>
      </c>
      <c r="R26">
        <v>0.96777999999999997</v>
      </c>
      <c r="S26">
        <v>-1374.9150462</v>
      </c>
      <c r="T26">
        <v>-7.0948699999999896</v>
      </c>
      <c r="U26">
        <v>-1398.0369255000001</v>
      </c>
      <c r="V26">
        <v>8.4564299999999903</v>
      </c>
    </row>
    <row r="27" spans="2:22" x14ac:dyDescent="0.2">
      <c r="G27" s="1"/>
      <c r="H27" s="2"/>
      <c r="Q27">
        <v>-1387.4096681000001</v>
      </c>
      <c r="R27">
        <v>-0.497340000000001</v>
      </c>
      <c r="S27">
        <v>-1375.1229461999999</v>
      </c>
      <c r="T27">
        <v>-6.0431699999999999</v>
      </c>
      <c r="U27">
        <v>-1398.7184483999999</v>
      </c>
      <c r="V27">
        <v>8.66188</v>
      </c>
    </row>
    <row r="28" spans="2:22" x14ac:dyDescent="0.2">
      <c r="G28" s="1"/>
      <c r="H28" s="2"/>
      <c r="Q28">
        <v>-1387.3977150999999</v>
      </c>
      <c r="R28">
        <v>0.94884000000000002</v>
      </c>
      <c r="S28">
        <v>-1375.5848916</v>
      </c>
      <c r="T28">
        <v>-6.42069000000002</v>
      </c>
      <c r="U28">
        <v>-1399.0522678</v>
      </c>
      <c r="V28">
        <v>7.6021600000000102</v>
      </c>
    </row>
    <row r="30" spans="2:22" x14ac:dyDescent="0.2">
      <c r="B30" t="s">
        <v>0</v>
      </c>
      <c r="C30">
        <f t="shared" ref="C30:V30" si="1">AVERAGE(C19:C28)</f>
        <v>-1388.3737270000001</v>
      </c>
      <c r="D30">
        <f t="shared" si="1"/>
        <v>23.770103333333335</v>
      </c>
      <c r="E30">
        <f t="shared" si="1"/>
        <v>-1388.4350651666666</v>
      </c>
      <c r="F30">
        <f t="shared" si="1"/>
        <v>13.554163333333333</v>
      </c>
      <c r="G30">
        <f t="shared" si="1"/>
        <v>-1387.9576855000003</v>
      </c>
      <c r="H30">
        <f t="shared" si="1"/>
        <v>4.1793300000000064</v>
      </c>
      <c r="I30">
        <f t="shared" si="1"/>
        <v>-1387.2906501333334</v>
      </c>
      <c r="J30">
        <f t="shared" si="1"/>
        <v>-5.5719166666666569</v>
      </c>
      <c r="K30">
        <f t="shared" si="1"/>
        <v>-1386.1986849333334</v>
      </c>
      <c r="L30">
        <f t="shared" si="1"/>
        <v>-13.357643333333334</v>
      </c>
      <c r="M30">
        <f t="shared" si="1"/>
        <v>-1385.5855056</v>
      </c>
      <c r="N30">
        <f t="shared" si="1"/>
        <v>-21.823496666666667</v>
      </c>
      <c r="O30">
        <f t="shared" si="1"/>
        <v>-1384.3750680333333</v>
      </c>
      <c r="P30">
        <f t="shared" si="1"/>
        <v>-28.837599999999998</v>
      </c>
      <c r="Q30">
        <f t="shared" si="1"/>
        <v>-1387.5196219099998</v>
      </c>
      <c r="R30">
        <f t="shared" si="1"/>
        <v>3.2743999999999815E-2</v>
      </c>
      <c r="S30">
        <f>AVERAGE(S19:S28)</f>
        <v>-1375.1795546399999</v>
      </c>
      <c r="T30">
        <f>AVERAGE(T19:T28)</f>
        <v>-6.2041230000000027</v>
      </c>
      <c r="U30">
        <f t="shared" si="1"/>
        <v>-1398.3701912444446</v>
      </c>
      <c r="V30">
        <f t="shared" si="1"/>
        <v>8.4714288888888909</v>
      </c>
    </row>
    <row r="31" spans="2:22" x14ac:dyDescent="0.2">
      <c r="B31" t="s">
        <v>1</v>
      </c>
      <c r="C31">
        <f>STDEV(C19:C28)/SQRT(COUNT(C19:C28))</f>
        <v>0.40157191151799371</v>
      </c>
      <c r="E31">
        <f>STDEV(E19:E28)/SQRT(COUNT(E19:E28))</f>
        <v>0.26711190870761237</v>
      </c>
      <c r="G31">
        <f>STDEV(G19:G28)/SQRT(COUNT(G19:G28))</f>
        <v>6.4009205319099538E-2</v>
      </c>
      <c r="I31">
        <f>STDEV(I19:I28)/SQRT(COUNT(I19:I28))</f>
        <v>0.24337897503295813</v>
      </c>
      <c r="K31">
        <f>STDEV(K19:K28)/SQRT(COUNT(K19:K28))</f>
        <v>0.27846523475090895</v>
      </c>
      <c r="M31">
        <f>STDEV(M19:M28)/SQRT(COUNT(M19:M28))</f>
        <v>8.7495571433873195E-2</v>
      </c>
      <c r="O31">
        <f>STDEV(O19:O28)/SQRT(COUNT(O19:O28))</f>
        <v>0.12456567786759469</v>
      </c>
      <c r="Q31">
        <f>STDEV(Q19:Q28)/SQRT(COUNT(Q19:Q28))</f>
        <v>9.4839996471593066E-2</v>
      </c>
      <c r="S31">
        <f>STDEV(S19:S28)/SQRT(COUNT(S19:S28))</f>
        <v>0.13901144053573455</v>
      </c>
      <c r="U31">
        <f>STDEV(U19:U28)/SQRT(COUNT(U19:U28))</f>
        <v>0.19690994143654428</v>
      </c>
    </row>
    <row r="34" spans="1:21" x14ac:dyDescent="0.2">
      <c r="P34" t="s">
        <v>35</v>
      </c>
    </row>
    <row r="35" spans="1:21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1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1" x14ac:dyDescent="0.2">
      <c r="A37">
        <f>2.5*2000</f>
        <v>5000</v>
      </c>
      <c r="B37">
        <f>A37*10^-15</f>
        <v>5.0000000000000005E-12</v>
      </c>
      <c r="C37">
        <v>1</v>
      </c>
      <c r="D37">
        <v>0.42304504926222197</v>
      </c>
      <c r="F37">
        <v>0.57655967750377601</v>
      </c>
      <c r="G37">
        <f>F37-$D$88</f>
        <v>0.10390363845976391</v>
      </c>
      <c r="H37">
        <f>H36+G37</f>
        <v>0.10390363845976391</v>
      </c>
      <c r="L37">
        <v>0.53769556944907704</v>
      </c>
      <c r="M37">
        <f>L37-$D$88</f>
        <v>6.5039530405064938E-2</v>
      </c>
      <c r="N37">
        <f>N36+M37</f>
        <v>6.5039530405064938E-2</v>
      </c>
      <c r="P37">
        <v>-1386.8433666999999</v>
      </c>
      <c r="R37">
        <v>-1397.8132671000001</v>
      </c>
      <c r="T37">
        <v>-1375.4521941</v>
      </c>
      <c r="U37">
        <v>-6.4285199999999998</v>
      </c>
    </row>
    <row r="38" spans="1:21" x14ac:dyDescent="0.2">
      <c r="B38">
        <f>$B$37*C38</f>
        <v>1.0000000000000001E-11</v>
      </c>
      <c r="C38">
        <v>2</v>
      </c>
      <c r="D38">
        <v>0.459632791024008</v>
      </c>
      <c r="F38">
        <v>0.75740872519073699</v>
      </c>
      <c r="G38">
        <f>F38-$D$88</f>
        <v>0.28475268614672489</v>
      </c>
      <c r="H38">
        <f>H37+G38</f>
        <v>0.3886563246064888</v>
      </c>
      <c r="L38">
        <v>0.54477994095256699</v>
      </c>
      <c r="M38">
        <f>L38-$D$88</f>
        <v>7.2123901908554888E-2</v>
      </c>
      <c r="N38">
        <f>N37+M38</f>
        <v>0.13716343231361983</v>
      </c>
      <c r="P38">
        <v>-1387.2209267999999</v>
      </c>
      <c r="R38">
        <v>-1397.1209974000001</v>
      </c>
    </row>
    <row r="39" spans="1:21" x14ac:dyDescent="0.2">
      <c r="B39">
        <f t="shared" ref="B39:B86" si="2">$B$37*C39</f>
        <v>1.5E-11</v>
      </c>
      <c r="C39">
        <v>3</v>
      </c>
      <c r="D39">
        <v>0.45070758644680903</v>
      </c>
      <c r="F39">
        <v>0.48596551851709202</v>
      </c>
      <c r="G39">
        <f t="shared" ref="G39:G86" si="3">F39-$D$88</f>
        <v>1.3309479473079922E-2</v>
      </c>
      <c r="H39">
        <f t="shared" ref="H39:H86" si="4">H38+G39</f>
        <v>0.40196580407956872</v>
      </c>
      <c r="L39">
        <v>0.71978350294550997</v>
      </c>
      <c r="M39">
        <f t="shared" ref="M39:M84" si="5">L39-$D$88</f>
        <v>0.24712746390149787</v>
      </c>
      <c r="N39">
        <f t="shared" ref="N39:N84" si="6">N38+M39</f>
        <v>0.38429089621511769</v>
      </c>
      <c r="P39">
        <v>-1387.3032553999999</v>
      </c>
      <c r="R39">
        <v>-1397.7164605</v>
      </c>
      <c r="T39">
        <v>-1375.6239026000001</v>
      </c>
      <c r="U39">
        <v>-7.00352</v>
      </c>
    </row>
    <row r="40" spans="1:21" x14ac:dyDescent="0.2">
      <c r="B40">
        <f t="shared" si="2"/>
        <v>2.0000000000000002E-11</v>
      </c>
      <c r="C40">
        <v>4</v>
      </c>
      <c r="D40">
        <v>0.47171794910103498</v>
      </c>
      <c r="F40">
        <v>0.62330776760738404</v>
      </c>
      <c r="G40">
        <f t="shared" si="3"/>
        <v>0.15065172856337194</v>
      </c>
      <c r="H40">
        <f t="shared" si="4"/>
        <v>0.55261753264294067</v>
      </c>
      <c r="L40">
        <v>0.71470796130842595</v>
      </c>
      <c r="M40">
        <f t="shared" si="5"/>
        <v>0.24205192226441385</v>
      </c>
      <c r="N40">
        <f t="shared" si="6"/>
        <v>0.62634281847953155</v>
      </c>
      <c r="P40">
        <v>-1387.3206769000001</v>
      </c>
      <c r="R40">
        <v>-1398.0698824000001</v>
      </c>
      <c r="T40">
        <v>-1376.1837344</v>
      </c>
      <c r="U40">
        <v>-7.1936499999999999</v>
      </c>
    </row>
    <row r="41" spans="1:21" x14ac:dyDescent="0.2">
      <c r="B41">
        <f t="shared" si="2"/>
        <v>2.5000000000000004E-11</v>
      </c>
      <c r="C41">
        <v>5</v>
      </c>
      <c r="D41">
        <v>0.388172029407921</v>
      </c>
      <c r="F41">
        <v>0.52393043116914395</v>
      </c>
      <c r="G41">
        <f t="shared" si="3"/>
        <v>5.1274392125131851E-2</v>
      </c>
      <c r="H41">
        <f t="shared" si="4"/>
        <v>0.60389192476807252</v>
      </c>
      <c r="L41">
        <v>0.86023920636171602</v>
      </c>
      <c r="M41">
        <f t="shared" si="5"/>
        <v>0.38758316731770392</v>
      </c>
      <c r="N41">
        <f t="shared" si="6"/>
        <v>1.0139259857972354</v>
      </c>
      <c r="P41">
        <v>-1387.4575576</v>
      </c>
      <c r="R41">
        <v>-1397.9774809999999</v>
      </c>
      <c r="T41">
        <v>-1374.9884757</v>
      </c>
      <c r="U41">
        <v>-5.5352400000000097</v>
      </c>
    </row>
    <row r="42" spans="1:21" x14ac:dyDescent="0.2">
      <c r="B42">
        <f t="shared" si="2"/>
        <v>3E-11</v>
      </c>
      <c r="C42">
        <v>6</v>
      </c>
      <c r="D42">
        <v>0.40995664197107801</v>
      </c>
      <c r="F42">
        <v>0.70983409168954303</v>
      </c>
      <c r="G42">
        <f t="shared" si="3"/>
        <v>0.23717805264553093</v>
      </c>
      <c r="H42">
        <f t="shared" si="4"/>
        <v>0.84106997741360345</v>
      </c>
      <c r="L42">
        <v>0.69509072731346799</v>
      </c>
      <c r="M42">
        <f t="shared" si="5"/>
        <v>0.22243468826945589</v>
      </c>
      <c r="N42">
        <f t="shared" si="6"/>
        <v>1.2363606740666913</v>
      </c>
      <c r="P42">
        <v>-1387.388545</v>
      </c>
      <c r="R42">
        <v>-1397.4662011</v>
      </c>
      <c r="T42">
        <v>-1375.2083923</v>
      </c>
      <c r="U42">
        <v>-6.2564399999999996</v>
      </c>
    </row>
    <row r="43" spans="1:21" x14ac:dyDescent="0.2">
      <c r="B43">
        <f t="shared" si="2"/>
        <v>3.5000000000000002E-11</v>
      </c>
      <c r="C43">
        <v>7</v>
      </c>
      <c r="D43">
        <v>0.468329212825918</v>
      </c>
      <c r="F43">
        <v>0.90903186741159603</v>
      </c>
      <c r="G43">
        <f t="shared" si="3"/>
        <v>0.43637582836758393</v>
      </c>
      <c r="H43">
        <f t="shared" si="4"/>
        <v>1.2774458057811873</v>
      </c>
      <c r="L43">
        <v>0.57722637866766002</v>
      </c>
      <c r="M43">
        <f t="shared" si="5"/>
        <v>0.10457033962364792</v>
      </c>
      <c r="N43">
        <f t="shared" si="6"/>
        <v>1.3409310136903392</v>
      </c>
      <c r="P43">
        <v>-1387.7870117</v>
      </c>
      <c r="R43">
        <v>-1398.0374280999999</v>
      </c>
      <c r="T43">
        <v>-1375.1761280999999</v>
      </c>
      <c r="U43">
        <v>-6.46021</v>
      </c>
    </row>
    <row r="44" spans="1:21" x14ac:dyDescent="0.2">
      <c r="B44">
        <f t="shared" si="2"/>
        <v>4.0000000000000004E-11</v>
      </c>
      <c r="C44">
        <v>8</v>
      </c>
      <c r="D44">
        <v>0.477964515947228</v>
      </c>
      <c r="F44">
        <v>0.69189163061621906</v>
      </c>
      <c r="G44">
        <f t="shared" si="3"/>
        <v>0.21923559157220696</v>
      </c>
      <c r="H44">
        <f t="shared" si="4"/>
        <v>1.4966813973533943</v>
      </c>
      <c r="L44">
        <v>0.46362283024804801</v>
      </c>
      <c r="M44">
        <f t="shared" si="5"/>
        <v>-9.0332087959640872E-3</v>
      </c>
      <c r="N44">
        <f t="shared" si="6"/>
        <v>1.331897804894375</v>
      </c>
      <c r="P44">
        <v>-1387.6219163999999</v>
      </c>
      <c r="R44">
        <v>-1398.2791818999999</v>
      </c>
      <c r="T44">
        <v>-1375.0788387</v>
      </c>
      <c r="U44">
        <v>-5.2937700000000003</v>
      </c>
    </row>
    <row r="45" spans="1:21" x14ac:dyDescent="0.2">
      <c r="B45">
        <f t="shared" si="2"/>
        <v>4.5000000000000006E-11</v>
      </c>
      <c r="C45">
        <v>9</v>
      </c>
      <c r="D45">
        <v>0.49695380395766803</v>
      </c>
      <c r="F45">
        <v>0.68099802793878295</v>
      </c>
      <c r="G45">
        <f t="shared" si="3"/>
        <v>0.20834198889477085</v>
      </c>
      <c r="H45">
        <f t="shared" si="4"/>
        <v>1.7050233862481652</v>
      </c>
      <c r="L45">
        <v>0.60260449786935399</v>
      </c>
      <c r="M45">
        <f t="shared" si="5"/>
        <v>0.12994845882534189</v>
      </c>
      <c r="N45">
        <f t="shared" si="6"/>
        <v>1.4618462637197169</v>
      </c>
      <c r="P45">
        <v>-1387.8367355</v>
      </c>
      <c r="R45">
        <v>-1398.2013925000001</v>
      </c>
      <c r="T45">
        <v>-1375.3332472</v>
      </c>
      <c r="U45">
        <v>-6.9127199999999904</v>
      </c>
    </row>
    <row r="46" spans="1:21" x14ac:dyDescent="0.2">
      <c r="B46">
        <f t="shared" si="2"/>
        <v>5.0000000000000008E-11</v>
      </c>
      <c r="C46">
        <v>10</v>
      </c>
      <c r="D46">
        <v>0.57561748426427095</v>
      </c>
      <c r="F46">
        <v>0.58758442501322805</v>
      </c>
      <c r="G46">
        <f t="shared" si="3"/>
        <v>0.11492838596921595</v>
      </c>
      <c r="H46">
        <f t="shared" si="4"/>
        <v>1.8199517722173812</v>
      </c>
      <c r="L46">
        <v>0.66645831899031505</v>
      </c>
      <c r="M46">
        <f t="shared" si="5"/>
        <v>0.19380227994630295</v>
      </c>
      <c r="N46">
        <f t="shared" si="6"/>
        <v>1.65564854366602</v>
      </c>
      <c r="P46">
        <v>-1386.6842979999999</v>
      </c>
      <c r="R46">
        <v>-1397.7058382</v>
      </c>
      <c r="T46">
        <v>-1375.1073068000001</v>
      </c>
      <c r="U46">
        <v>-7.2725599999999897</v>
      </c>
    </row>
    <row r="47" spans="1:21" x14ac:dyDescent="0.2">
      <c r="B47">
        <f t="shared" si="2"/>
        <v>5.5000000000000004E-11</v>
      </c>
      <c r="C47">
        <v>11</v>
      </c>
      <c r="D47">
        <v>0.42389606973337501</v>
      </c>
      <c r="F47">
        <v>0.57146094347708498</v>
      </c>
      <c r="G47">
        <f t="shared" si="3"/>
        <v>9.8804904433072882E-2</v>
      </c>
      <c r="H47">
        <f t="shared" si="4"/>
        <v>1.918756676650454</v>
      </c>
      <c r="L47">
        <v>0.56096111463704701</v>
      </c>
      <c r="M47">
        <f t="shared" si="5"/>
        <v>8.830507559303491E-2</v>
      </c>
      <c r="N47">
        <f t="shared" si="6"/>
        <v>1.743953619259055</v>
      </c>
      <c r="P47">
        <v>-1387.0266262</v>
      </c>
      <c r="R47">
        <v>-1398.1926128</v>
      </c>
      <c r="T47">
        <v>-1375.9840204</v>
      </c>
      <c r="U47">
        <v>-7.11878999999999</v>
      </c>
    </row>
    <row r="48" spans="1:21" x14ac:dyDescent="0.2">
      <c r="B48">
        <f t="shared" si="2"/>
        <v>6E-11</v>
      </c>
      <c r="C48">
        <v>12</v>
      </c>
      <c r="D48">
        <v>0.51122423938212203</v>
      </c>
      <c r="F48">
        <v>0.47267038008858597</v>
      </c>
      <c r="G48">
        <f t="shared" si="3"/>
        <v>1.4341044573873418E-5</v>
      </c>
      <c r="H48">
        <f t="shared" si="4"/>
        <v>1.9187710176950279</v>
      </c>
      <c r="L48">
        <v>0.636005035936276</v>
      </c>
      <c r="M48">
        <f t="shared" si="5"/>
        <v>0.1633489968922639</v>
      </c>
      <c r="N48">
        <f t="shared" si="6"/>
        <v>1.9073026161513189</v>
      </c>
      <c r="P48">
        <v>-1387.3023103999999</v>
      </c>
      <c r="R48">
        <v>-1398.9520026</v>
      </c>
      <c r="T48">
        <v>-1375.6414666000001</v>
      </c>
      <c r="U48">
        <v>-6.8613900000000001</v>
      </c>
    </row>
    <row r="49" spans="2:21" x14ac:dyDescent="0.2">
      <c r="B49">
        <f t="shared" si="2"/>
        <v>6.5000000000000008E-11</v>
      </c>
      <c r="C49">
        <v>13</v>
      </c>
      <c r="D49">
        <v>0.46567547287392203</v>
      </c>
      <c r="F49">
        <v>0.83850255072966495</v>
      </c>
      <c r="G49">
        <f t="shared" si="3"/>
        <v>0.36584651168565285</v>
      </c>
      <c r="H49">
        <f t="shared" si="4"/>
        <v>2.2846175293806805</v>
      </c>
      <c r="L49">
        <v>0.560761323364526</v>
      </c>
      <c r="M49">
        <f t="shared" si="5"/>
        <v>8.8105284320513899E-2</v>
      </c>
      <c r="N49">
        <f t="shared" si="6"/>
        <v>1.9954079004718328</v>
      </c>
      <c r="P49">
        <v>-1387.7092459</v>
      </c>
      <c r="R49">
        <v>-1398.8266931000001</v>
      </c>
      <c r="T49">
        <v>-1375.5331782000001</v>
      </c>
      <c r="U49">
        <v>-6.1062200000000004</v>
      </c>
    </row>
    <row r="50" spans="2:21" x14ac:dyDescent="0.2">
      <c r="B50">
        <f t="shared" si="2"/>
        <v>7.0000000000000004E-11</v>
      </c>
      <c r="C50">
        <v>14</v>
      </c>
      <c r="D50">
        <v>0.440136281242823</v>
      </c>
      <c r="F50">
        <v>0.73915330858277195</v>
      </c>
      <c r="G50">
        <f t="shared" si="3"/>
        <v>0.26649726953875985</v>
      </c>
      <c r="H50">
        <f t="shared" si="4"/>
        <v>2.5511147989194405</v>
      </c>
      <c r="L50">
        <v>0.57241560087828403</v>
      </c>
      <c r="M50">
        <f t="shared" si="5"/>
        <v>9.9759561834271926E-2</v>
      </c>
      <c r="N50">
        <f t="shared" si="6"/>
        <v>2.0951674623061045</v>
      </c>
      <c r="P50">
        <v>-1387.2184509000001</v>
      </c>
      <c r="R50">
        <v>-1397.5108680000001</v>
      </c>
      <c r="T50">
        <v>-1375.3281042000001</v>
      </c>
      <c r="U50">
        <v>-5.9093599999999897</v>
      </c>
    </row>
    <row r="51" spans="2:21" x14ac:dyDescent="0.2">
      <c r="B51">
        <f t="shared" si="2"/>
        <v>7.5000000000000012E-11</v>
      </c>
      <c r="C51">
        <v>15</v>
      </c>
      <c r="D51">
        <v>0.43666912801292002</v>
      </c>
      <c r="F51">
        <v>0.66370568792003803</v>
      </c>
      <c r="G51">
        <f t="shared" si="3"/>
        <v>0.19104964887602593</v>
      </c>
      <c r="H51">
        <f t="shared" si="4"/>
        <v>2.7421644477954663</v>
      </c>
      <c r="L51">
        <v>0.58731085647249504</v>
      </c>
      <c r="M51">
        <f t="shared" si="5"/>
        <v>0.11465481742848294</v>
      </c>
      <c r="N51">
        <f t="shared" si="6"/>
        <v>2.2098222797345874</v>
      </c>
      <c r="P51">
        <v>-1386.9653596999999</v>
      </c>
      <c r="R51">
        <v>-1398.191544</v>
      </c>
      <c r="T51">
        <v>-1375.7376313</v>
      </c>
      <c r="U51">
        <v>-5.5079399999999996</v>
      </c>
    </row>
    <row r="52" spans="2:21" x14ac:dyDescent="0.2">
      <c r="B52">
        <f t="shared" si="2"/>
        <v>8.0000000000000008E-11</v>
      </c>
      <c r="C52">
        <v>16</v>
      </c>
      <c r="D52">
        <v>0.48606505826303098</v>
      </c>
      <c r="F52">
        <v>0.68530416161406404</v>
      </c>
      <c r="G52">
        <f t="shared" si="3"/>
        <v>0.21264812257005195</v>
      </c>
      <c r="H52">
        <f t="shared" si="4"/>
        <v>2.9548125703655184</v>
      </c>
      <c r="L52">
        <v>0.82839151917572695</v>
      </c>
      <c r="M52">
        <f t="shared" si="5"/>
        <v>0.35573548013171485</v>
      </c>
      <c r="N52">
        <f t="shared" si="6"/>
        <v>2.5655577598663024</v>
      </c>
      <c r="P52">
        <v>-1387.294566</v>
      </c>
      <c r="R52">
        <v>-1397.7744405999999</v>
      </c>
      <c r="T52">
        <v>-1375.3916684000001</v>
      </c>
      <c r="U52">
        <v>-6.1973799999999999</v>
      </c>
    </row>
    <row r="53" spans="2:21" x14ac:dyDescent="0.2">
      <c r="B53">
        <f t="shared" si="2"/>
        <v>8.5000000000000004E-11</v>
      </c>
      <c r="C53">
        <v>17</v>
      </c>
      <c r="D53">
        <v>0.523190187857698</v>
      </c>
      <c r="F53">
        <v>0.47455380356959997</v>
      </c>
      <c r="G53">
        <f t="shared" si="3"/>
        <v>1.897764525587875E-3</v>
      </c>
      <c r="H53">
        <f t="shared" si="4"/>
        <v>2.9567103348911061</v>
      </c>
      <c r="L53">
        <v>0.61854997908215104</v>
      </c>
      <c r="M53">
        <f t="shared" si="5"/>
        <v>0.14589394003813894</v>
      </c>
      <c r="N53">
        <f t="shared" si="6"/>
        <v>2.7114516999044413</v>
      </c>
      <c r="P53">
        <v>-1387.7131033999999</v>
      </c>
      <c r="R53">
        <v>-1398.1208412999999</v>
      </c>
      <c r="T53">
        <v>-1374.6532500000001</v>
      </c>
      <c r="U53">
        <v>-5.08582</v>
      </c>
    </row>
    <row r="54" spans="2:21" x14ac:dyDescent="0.2">
      <c r="B54">
        <f t="shared" si="2"/>
        <v>9.0000000000000012E-11</v>
      </c>
      <c r="C54">
        <v>18</v>
      </c>
      <c r="D54">
        <v>0.50186051518306496</v>
      </c>
      <c r="F54">
        <v>0.62095122061288299</v>
      </c>
      <c r="G54">
        <f t="shared" si="3"/>
        <v>0.14829518156887089</v>
      </c>
      <c r="H54">
        <f t="shared" si="4"/>
        <v>3.1050055164599772</v>
      </c>
      <c r="L54">
        <v>0.77120844604359295</v>
      </c>
      <c r="M54">
        <f t="shared" si="5"/>
        <v>0.29855240699958085</v>
      </c>
      <c r="N54">
        <f t="shared" si="6"/>
        <v>3.010004106904022</v>
      </c>
      <c r="P54">
        <v>-1387.1478090000001</v>
      </c>
      <c r="R54">
        <v>-1397.9020997</v>
      </c>
      <c r="T54">
        <v>-1375.4030196000001</v>
      </c>
      <c r="U54">
        <v>-5.88537</v>
      </c>
    </row>
    <row r="55" spans="2:21" x14ac:dyDescent="0.2">
      <c r="B55">
        <f t="shared" si="2"/>
        <v>9.5000000000000008E-11</v>
      </c>
      <c r="C55">
        <v>19</v>
      </c>
      <c r="D55">
        <v>0.51702620049585402</v>
      </c>
      <c r="F55">
        <v>0.72403711052048303</v>
      </c>
      <c r="G55">
        <f t="shared" si="3"/>
        <v>0.25138107147647093</v>
      </c>
      <c r="H55">
        <f t="shared" si="4"/>
        <v>3.3563865879364481</v>
      </c>
      <c r="L55">
        <v>0.60025552915204505</v>
      </c>
      <c r="M55">
        <f t="shared" si="5"/>
        <v>0.12759949010803295</v>
      </c>
      <c r="N55">
        <f t="shared" si="6"/>
        <v>3.1376035970120548</v>
      </c>
      <c r="P55">
        <v>-1387.5293099999999</v>
      </c>
      <c r="R55">
        <v>-1398.2977383</v>
      </c>
      <c r="T55">
        <v>-1375.3943863</v>
      </c>
      <c r="U55">
        <v>-5.8294000000000104</v>
      </c>
    </row>
    <row r="56" spans="2:21" x14ac:dyDescent="0.2">
      <c r="B56">
        <f t="shared" si="2"/>
        <v>1.0000000000000002E-10</v>
      </c>
      <c r="C56">
        <v>20</v>
      </c>
      <c r="D56">
        <v>0.46009630676123298</v>
      </c>
      <c r="F56">
        <v>0.90112366363905505</v>
      </c>
      <c r="G56">
        <f t="shared" si="3"/>
        <v>0.42846762459504295</v>
      </c>
      <c r="H56">
        <f t="shared" si="4"/>
        <v>3.7848542125314912</v>
      </c>
      <c r="L56">
        <v>0.51033389665612205</v>
      </c>
      <c r="M56">
        <f t="shared" si="5"/>
        <v>3.7677857612109955E-2</v>
      </c>
      <c r="N56">
        <f t="shared" si="6"/>
        <v>3.175281454624165</v>
      </c>
      <c r="P56">
        <v>-1387.6763923000001</v>
      </c>
      <c r="R56">
        <v>-1398.3063426000001</v>
      </c>
      <c r="T56">
        <v>-1375.1133411999999</v>
      </c>
      <c r="U56">
        <v>-6.3882000000000003</v>
      </c>
    </row>
    <row r="57" spans="2:21" x14ac:dyDescent="0.2">
      <c r="B57">
        <f t="shared" si="2"/>
        <v>1.0500000000000001E-10</v>
      </c>
      <c r="C57">
        <v>21</v>
      </c>
      <c r="D57">
        <v>0.44402552428986503</v>
      </c>
      <c r="F57">
        <v>0.50397337823366795</v>
      </c>
      <c r="G57">
        <f t="shared" si="3"/>
        <v>3.1317339189655846E-2</v>
      </c>
      <c r="H57">
        <f t="shared" si="4"/>
        <v>3.8161715517211472</v>
      </c>
      <c r="L57">
        <v>0.61972213418181399</v>
      </c>
      <c r="M57">
        <f t="shared" si="5"/>
        <v>0.14706609513780189</v>
      </c>
      <c r="N57">
        <f t="shared" si="6"/>
        <v>3.3223475497619668</v>
      </c>
      <c r="P57">
        <v>-1387.9784497999999</v>
      </c>
      <c r="R57">
        <v>-1398.7116421000001</v>
      </c>
      <c r="T57">
        <v>-1375.7233994000001</v>
      </c>
      <c r="U57">
        <v>-6.7113600000000204</v>
      </c>
    </row>
    <row r="58" spans="2:21" x14ac:dyDescent="0.2">
      <c r="B58">
        <f t="shared" si="2"/>
        <v>1.1000000000000001E-10</v>
      </c>
      <c r="C58">
        <v>22</v>
      </c>
      <c r="D58">
        <v>0.42831597788458697</v>
      </c>
      <c r="F58">
        <v>0.86674307341926005</v>
      </c>
      <c r="G58">
        <f t="shared" si="3"/>
        <v>0.39408703437524795</v>
      </c>
      <c r="H58">
        <f t="shared" si="4"/>
        <v>4.210258586096395</v>
      </c>
      <c r="L58">
        <v>0.59888077543357798</v>
      </c>
      <c r="M58">
        <f t="shared" si="5"/>
        <v>0.12622473638956588</v>
      </c>
      <c r="N58">
        <f t="shared" si="6"/>
        <v>3.4485722861515327</v>
      </c>
      <c r="P58">
        <v>-1387.1547704</v>
      </c>
      <c r="R58">
        <v>-1398.1999326</v>
      </c>
    </row>
    <row r="59" spans="2:21" x14ac:dyDescent="0.2">
      <c r="B59">
        <f t="shared" si="2"/>
        <v>1.1500000000000002E-10</v>
      </c>
      <c r="C59">
        <v>23</v>
      </c>
      <c r="D59">
        <v>0.53430139565648305</v>
      </c>
      <c r="F59">
        <v>0.65595325325195597</v>
      </c>
      <c r="G59">
        <f t="shared" si="3"/>
        <v>0.18329721420794387</v>
      </c>
      <c r="H59">
        <f t="shared" si="4"/>
        <v>4.3935558003043393</v>
      </c>
      <c r="L59">
        <v>0.66834121065412</v>
      </c>
      <c r="M59">
        <f t="shared" si="5"/>
        <v>0.1956851716101079</v>
      </c>
      <c r="N59">
        <f t="shared" si="6"/>
        <v>3.6442574577616407</v>
      </c>
      <c r="P59">
        <v>-1386.4408120999999</v>
      </c>
      <c r="R59">
        <v>-1398.0174611</v>
      </c>
      <c r="T59">
        <v>-1375.3115358</v>
      </c>
      <c r="U59">
        <v>-7.2932899999999901</v>
      </c>
    </row>
    <row r="60" spans="2:21" x14ac:dyDescent="0.2">
      <c r="B60">
        <f t="shared" si="2"/>
        <v>1.2E-10</v>
      </c>
      <c r="C60">
        <v>24</v>
      </c>
      <c r="D60">
        <v>0.451167464612174</v>
      </c>
      <c r="F60">
        <v>0.62283043671841398</v>
      </c>
      <c r="G60">
        <f t="shared" si="3"/>
        <v>0.15017439767440188</v>
      </c>
      <c r="H60">
        <f t="shared" si="4"/>
        <v>4.543730197978741</v>
      </c>
      <c r="L60">
        <v>0.57457534546269895</v>
      </c>
      <c r="M60">
        <f t="shared" si="5"/>
        <v>0.10191930641868685</v>
      </c>
      <c r="N60">
        <f t="shared" si="6"/>
        <v>3.7461767641803276</v>
      </c>
      <c r="P60">
        <v>-1387.7062530000001</v>
      </c>
      <c r="R60">
        <v>-1397.8698025000001</v>
      </c>
      <c r="T60">
        <v>-1375.9479252000001</v>
      </c>
      <c r="U60">
        <v>-6.4226200000000002</v>
      </c>
    </row>
    <row r="61" spans="2:21" x14ac:dyDescent="0.2">
      <c r="B61">
        <f t="shared" si="2"/>
        <v>1.2500000000000001E-10</v>
      </c>
      <c r="C61">
        <v>25</v>
      </c>
      <c r="D61">
        <v>0.45769054425276401</v>
      </c>
      <c r="F61">
        <v>0.59259502169034295</v>
      </c>
      <c r="G61">
        <f t="shared" si="3"/>
        <v>0.11993898264633085</v>
      </c>
      <c r="H61">
        <f t="shared" si="4"/>
        <v>4.6636691806250719</v>
      </c>
      <c r="L61">
        <v>0.63118931507864795</v>
      </c>
      <c r="M61">
        <f t="shared" si="5"/>
        <v>0.15853327603463585</v>
      </c>
      <c r="N61">
        <f t="shared" si="6"/>
        <v>3.9047100402149635</v>
      </c>
      <c r="P61">
        <v>-1386.9412873000001</v>
      </c>
      <c r="R61">
        <v>-1397.7682933999999</v>
      </c>
      <c r="T61">
        <v>-1375.76315</v>
      </c>
      <c r="U61">
        <v>-6.38792000000001</v>
      </c>
    </row>
    <row r="62" spans="2:21" x14ac:dyDescent="0.2">
      <c r="B62">
        <f t="shared" si="2"/>
        <v>1.3000000000000002E-10</v>
      </c>
      <c r="C62">
        <v>26</v>
      </c>
      <c r="D62">
        <v>0.49120417571320302</v>
      </c>
      <c r="F62">
        <v>0.56839580597270101</v>
      </c>
      <c r="G62">
        <f t="shared" si="3"/>
        <v>9.5739766928688907E-2</v>
      </c>
      <c r="H62">
        <f t="shared" si="4"/>
        <v>4.7594089475537604</v>
      </c>
      <c r="L62">
        <v>0.76616786456759101</v>
      </c>
      <c r="M62">
        <f t="shared" si="5"/>
        <v>0.29351182552357891</v>
      </c>
      <c r="N62">
        <f t="shared" si="6"/>
        <v>4.1982218657385424</v>
      </c>
      <c r="P62">
        <v>-1387.7148752999999</v>
      </c>
      <c r="R62">
        <v>-1397.7319761000001</v>
      </c>
      <c r="T62">
        <v>-1376.1804121</v>
      </c>
      <c r="U62">
        <v>-5.7212100000000001</v>
      </c>
    </row>
    <row r="63" spans="2:21" x14ac:dyDescent="0.2">
      <c r="B63">
        <f t="shared" si="2"/>
        <v>1.3500000000000002E-10</v>
      </c>
      <c r="C63">
        <v>27</v>
      </c>
      <c r="D63">
        <v>0.54036308101129504</v>
      </c>
      <c r="F63">
        <v>0.77512054981342804</v>
      </c>
      <c r="G63">
        <f t="shared" si="3"/>
        <v>0.30246451076941594</v>
      </c>
      <c r="H63">
        <f t="shared" si="4"/>
        <v>5.0618734583231761</v>
      </c>
      <c r="L63">
        <v>0.514763745458238</v>
      </c>
      <c r="M63">
        <f t="shared" si="5"/>
        <v>4.2107706414225898E-2</v>
      </c>
      <c r="N63">
        <f t="shared" si="6"/>
        <v>4.2403295721527687</v>
      </c>
      <c r="P63">
        <v>-1387.3818784</v>
      </c>
      <c r="R63">
        <v>-1398.0542671999999</v>
      </c>
      <c r="T63">
        <v>-1376.0192453</v>
      </c>
      <c r="U63">
        <v>-6.9118300000000001</v>
      </c>
    </row>
    <row r="64" spans="2:21" x14ac:dyDescent="0.2">
      <c r="B64">
        <f t="shared" si="2"/>
        <v>1.4000000000000001E-10</v>
      </c>
      <c r="C64">
        <v>28</v>
      </c>
      <c r="D64">
        <v>0.388039247378623</v>
      </c>
      <c r="F64">
        <v>0.62676105015064798</v>
      </c>
      <c r="G64">
        <f t="shared" si="3"/>
        <v>0.15410501110663588</v>
      </c>
      <c r="H64">
        <f t="shared" si="4"/>
        <v>5.2159784694298121</v>
      </c>
      <c r="L64">
        <v>0.53485543383390899</v>
      </c>
      <c r="M64">
        <f t="shared" si="5"/>
        <v>6.2199394789896889E-2</v>
      </c>
      <c r="N64">
        <f t="shared" si="6"/>
        <v>4.3025289669426652</v>
      </c>
      <c r="P64">
        <v>-1387.7105818</v>
      </c>
      <c r="R64">
        <v>-1398.3301558000001</v>
      </c>
      <c r="T64">
        <v>-1375.2987972000001</v>
      </c>
      <c r="U64">
        <v>-5.7675699999999903</v>
      </c>
    </row>
    <row r="65" spans="2:21" x14ac:dyDescent="0.2">
      <c r="B65">
        <f t="shared" si="2"/>
        <v>1.4500000000000002E-10</v>
      </c>
      <c r="C65">
        <v>29</v>
      </c>
      <c r="D65">
        <v>0.45647255494820899</v>
      </c>
      <c r="F65">
        <v>0.69123463737526802</v>
      </c>
      <c r="G65">
        <f t="shared" si="3"/>
        <v>0.21857859833125592</v>
      </c>
      <c r="H65">
        <f t="shared" si="4"/>
        <v>5.4345570677610677</v>
      </c>
      <c r="L65">
        <v>0.67134684684299195</v>
      </c>
      <c r="M65">
        <f t="shared" si="5"/>
        <v>0.19869080779897985</v>
      </c>
      <c r="N65">
        <f t="shared" si="6"/>
        <v>4.5012197747416449</v>
      </c>
      <c r="P65">
        <v>-1387.7041569</v>
      </c>
      <c r="R65">
        <v>-1397.7854566000001</v>
      </c>
      <c r="T65">
        <v>-1375.6842015</v>
      </c>
      <c r="U65">
        <v>-7.6825799999999997</v>
      </c>
    </row>
    <row r="66" spans="2:21" x14ac:dyDescent="0.2">
      <c r="B66">
        <f t="shared" si="2"/>
        <v>1.5000000000000002E-10</v>
      </c>
      <c r="C66">
        <v>30</v>
      </c>
      <c r="D66">
        <v>0.458788089471444</v>
      </c>
      <c r="F66">
        <v>0.48805989043449999</v>
      </c>
      <c r="G66">
        <f t="shared" si="3"/>
        <v>1.5403851390487888E-2</v>
      </c>
      <c r="H66">
        <f t="shared" si="4"/>
        <v>5.4499609191515557</v>
      </c>
      <c r="L66">
        <v>0.75291149036912297</v>
      </c>
      <c r="M66">
        <f t="shared" si="5"/>
        <v>0.28025545132511087</v>
      </c>
      <c r="N66">
        <f t="shared" si="6"/>
        <v>4.7814752260667559</v>
      </c>
      <c r="P66">
        <v>-1386.7834194</v>
      </c>
      <c r="R66">
        <v>-1398.4114761999999</v>
      </c>
      <c r="T66">
        <v>-1375.7503790000001</v>
      </c>
      <c r="U66">
        <v>-7.4334899999999902</v>
      </c>
    </row>
    <row r="67" spans="2:21" x14ac:dyDescent="0.2">
      <c r="B67">
        <f t="shared" si="2"/>
        <v>1.5500000000000001E-10</v>
      </c>
      <c r="C67">
        <v>31</v>
      </c>
      <c r="D67">
        <v>0.46364681589437201</v>
      </c>
      <c r="F67">
        <v>0.88326098962720501</v>
      </c>
      <c r="G67">
        <f t="shared" si="3"/>
        <v>0.41060495058319291</v>
      </c>
      <c r="H67">
        <f t="shared" si="4"/>
        <v>5.8605658697347485</v>
      </c>
      <c r="L67">
        <v>0.695010299933704</v>
      </c>
      <c r="M67">
        <f t="shared" si="5"/>
        <v>0.2223542608896919</v>
      </c>
      <c r="N67">
        <f t="shared" si="6"/>
        <v>5.0038294869564481</v>
      </c>
      <c r="P67">
        <v>-1387.3365893</v>
      </c>
      <c r="R67">
        <v>-1397.9322469000001</v>
      </c>
      <c r="T67">
        <v>-1375.3177336000001</v>
      </c>
      <c r="U67">
        <v>-6.0175700000000001</v>
      </c>
    </row>
    <row r="68" spans="2:21" x14ac:dyDescent="0.2">
      <c r="B68">
        <f t="shared" si="2"/>
        <v>1.6000000000000002E-10</v>
      </c>
      <c r="C68">
        <v>32</v>
      </c>
      <c r="D68">
        <v>0.52686376351740705</v>
      </c>
      <c r="F68">
        <v>0.52390984170296395</v>
      </c>
      <c r="G68">
        <f t="shared" si="3"/>
        <v>5.1253802658951853E-2</v>
      </c>
      <c r="H68">
        <f t="shared" si="4"/>
        <v>5.9118196723937002</v>
      </c>
      <c r="L68">
        <v>0.76038236197996201</v>
      </c>
      <c r="M68">
        <f t="shared" si="5"/>
        <v>0.28772632293594991</v>
      </c>
      <c r="N68">
        <f t="shared" si="6"/>
        <v>5.2915558098923983</v>
      </c>
      <c r="P68">
        <v>-1387.7657485</v>
      </c>
      <c r="R68">
        <v>-1397.9330215</v>
      </c>
      <c r="T68">
        <v>-1375.5581021</v>
      </c>
      <c r="U68">
        <v>-6.2500099999999996</v>
      </c>
    </row>
    <row r="69" spans="2:21" x14ac:dyDescent="0.2">
      <c r="B69">
        <f t="shared" si="2"/>
        <v>1.6500000000000002E-10</v>
      </c>
      <c r="C69">
        <v>33</v>
      </c>
      <c r="D69">
        <v>0.423029334262708</v>
      </c>
      <c r="F69">
        <v>0.57575079492565795</v>
      </c>
      <c r="G69">
        <f t="shared" si="3"/>
        <v>0.10309475588164585</v>
      </c>
      <c r="H69">
        <f t="shared" si="4"/>
        <v>6.0149144282753459</v>
      </c>
      <c r="L69">
        <v>0.67154464160039695</v>
      </c>
      <c r="M69">
        <f t="shared" si="5"/>
        <v>0.19888860255638485</v>
      </c>
      <c r="N69">
        <f t="shared" si="6"/>
        <v>5.4904444124487828</v>
      </c>
      <c r="P69">
        <v>-1387.7306378999999</v>
      </c>
      <c r="R69">
        <v>-1398.1934295999999</v>
      </c>
      <c r="T69">
        <v>-1375.1643887</v>
      </c>
      <c r="U69">
        <v>-6.4798699999999902</v>
      </c>
    </row>
    <row r="70" spans="2:21" x14ac:dyDescent="0.2">
      <c r="B70">
        <f t="shared" si="2"/>
        <v>1.7000000000000001E-10</v>
      </c>
      <c r="C70">
        <v>34</v>
      </c>
      <c r="D70">
        <v>0.51281697891282296</v>
      </c>
      <c r="F70">
        <v>0.61976601181961599</v>
      </c>
      <c r="G70">
        <f t="shared" si="3"/>
        <v>0.14710997277560389</v>
      </c>
      <c r="H70">
        <f t="shared" si="4"/>
        <v>6.1620244010509495</v>
      </c>
      <c r="L70">
        <v>0.496719490001303</v>
      </c>
      <c r="M70">
        <f t="shared" si="5"/>
        <v>2.4063450957290899E-2</v>
      </c>
      <c r="N70">
        <f t="shared" si="6"/>
        <v>5.5145078634060738</v>
      </c>
      <c r="P70">
        <v>-1387.2162003000001</v>
      </c>
      <c r="R70">
        <v>-1398.2556472000001</v>
      </c>
      <c r="T70">
        <v>-1375.9956532000001</v>
      </c>
      <c r="U70">
        <v>-6.81836999999999</v>
      </c>
    </row>
    <row r="71" spans="2:21" x14ac:dyDescent="0.2">
      <c r="B71">
        <f t="shared" si="2"/>
        <v>1.7500000000000002E-10</v>
      </c>
      <c r="C71">
        <v>35</v>
      </c>
      <c r="D71">
        <v>0.52432696754282304</v>
      </c>
      <c r="F71">
        <v>0.55329500144599897</v>
      </c>
      <c r="G71">
        <f t="shared" si="3"/>
        <v>8.0638962401986869E-2</v>
      </c>
      <c r="H71">
        <f t="shared" si="4"/>
        <v>6.2426633634529365</v>
      </c>
      <c r="L71">
        <v>0.81181834451973101</v>
      </c>
      <c r="M71">
        <f t="shared" si="5"/>
        <v>0.33916230547571891</v>
      </c>
      <c r="N71">
        <f t="shared" si="6"/>
        <v>5.8536701688817931</v>
      </c>
      <c r="P71">
        <v>-1387.2257259</v>
      </c>
      <c r="R71">
        <v>-1398.4861003999999</v>
      </c>
      <c r="T71">
        <v>-1375.2283717</v>
      </c>
      <c r="U71">
        <v>-5.9987300000000001</v>
      </c>
    </row>
    <row r="72" spans="2:21" x14ac:dyDescent="0.2">
      <c r="B72">
        <f t="shared" si="2"/>
        <v>1.8000000000000002E-10</v>
      </c>
      <c r="C72">
        <v>36</v>
      </c>
      <c r="D72">
        <v>0.41781346454129498</v>
      </c>
      <c r="F72">
        <v>0.60852834023809299</v>
      </c>
      <c r="G72">
        <f t="shared" si="3"/>
        <v>0.13587230119408089</v>
      </c>
      <c r="H72">
        <f t="shared" si="4"/>
        <v>6.3785356646470177</v>
      </c>
      <c r="L72">
        <v>0.53175484194436196</v>
      </c>
      <c r="M72">
        <f t="shared" si="5"/>
        <v>5.9098802900349856E-2</v>
      </c>
      <c r="N72">
        <f t="shared" si="6"/>
        <v>5.9127689717821426</v>
      </c>
      <c r="P72">
        <v>-1387.3863867</v>
      </c>
      <c r="R72">
        <v>-1398.2508597000001</v>
      </c>
      <c r="T72">
        <v>-1374.8487978999999</v>
      </c>
      <c r="U72">
        <v>-6.19956</v>
      </c>
    </row>
    <row r="73" spans="2:21" x14ac:dyDescent="0.2">
      <c r="B73">
        <f t="shared" si="2"/>
        <v>1.8500000000000001E-10</v>
      </c>
      <c r="C73">
        <v>37</v>
      </c>
      <c r="D73">
        <v>0.526628914327258</v>
      </c>
      <c r="F73">
        <v>0.89522687184740801</v>
      </c>
      <c r="G73">
        <f t="shared" si="3"/>
        <v>0.42257083280339591</v>
      </c>
      <c r="H73">
        <f t="shared" si="4"/>
        <v>6.8011064974504141</v>
      </c>
      <c r="L73">
        <v>0.54891282489694204</v>
      </c>
      <c r="M73">
        <f t="shared" si="5"/>
        <v>7.6256785852929942E-2</v>
      </c>
      <c r="N73">
        <f t="shared" si="6"/>
        <v>5.9890257576350727</v>
      </c>
      <c r="P73">
        <v>-1387.1865034</v>
      </c>
      <c r="R73">
        <v>-1397.3060181000001</v>
      </c>
      <c r="T73">
        <v>-1375.5242685000001</v>
      </c>
      <c r="U73">
        <v>-6.9206099999999999</v>
      </c>
    </row>
    <row r="74" spans="2:21" x14ac:dyDescent="0.2">
      <c r="B74">
        <f t="shared" si="2"/>
        <v>1.9000000000000002E-10</v>
      </c>
      <c r="C74">
        <v>38</v>
      </c>
      <c r="D74">
        <v>0.44582845860659998</v>
      </c>
      <c r="F74">
        <v>0.65142322908932704</v>
      </c>
      <c r="G74">
        <f t="shared" si="3"/>
        <v>0.17876719004531494</v>
      </c>
      <c r="H74">
        <f t="shared" si="4"/>
        <v>6.9798736874957292</v>
      </c>
      <c r="L74">
        <v>0.60736161750998696</v>
      </c>
      <c r="M74">
        <f t="shared" si="5"/>
        <v>0.13470557846597486</v>
      </c>
      <c r="N74">
        <f t="shared" si="6"/>
        <v>6.1237313361010477</v>
      </c>
      <c r="P74">
        <v>-1388.1785795000001</v>
      </c>
      <c r="R74">
        <v>-1397.8383127</v>
      </c>
      <c r="T74">
        <v>-1375.7355192</v>
      </c>
      <c r="U74">
        <v>-7.0497500000000004</v>
      </c>
    </row>
    <row r="75" spans="2:21" x14ac:dyDescent="0.2">
      <c r="B75">
        <f t="shared" si="2"/>
        <v>1.9500000000000002E-10</v>
      </c>
      <c r="C75">
        <v>39</v>
      </c>
      <c r="D75">
        <v>0.40645624241511402</v>
      </c>
      <c r="F75">
        <v>0.52696314391107202</v>
      </c>
      <c r="G75">
        <f t="shared" si="3"/>
        <v>5.4307104867059919E-2</v>
      </c>
      <c r="H75">
        <f t="shared" si="4"/>
        <v>7.0341807923627888</v>
      </c>
      <c r="L75">
        <v>0.468739740354709</v>
      </c>
      <c r="M75">
        <f t="shared" si="5"/>
        <v>-3.9162986893030993E-3</v>
      </c>
      <c r="N75">
        <f t="shared" si="6"/>
        <v>6.1198150374117448</v>
      </c>
      <c r="P75">
        <v>-1387.7413268</v>
      </c>
      <c r="R75">
        <v>-1397.4821052</v>
      </c>
      <c r="T75">
        <v>-1375.3388987999999</v>
      </c>
      <c r="U75">
        <v>-6.6932200000000002</v>
      </c>
    </row>
    <row r="76" spans="2:21" x14ac:dyDescent="0.2">
      <c r="B76">
        <f t="shared" si="2"/>
        <v>2.0000000000000003E-10</v>
      </c>
      <c r="C76">
        <v>40</v>
      </c>
      <c r="D76">
        <v>0.484477008106521</v>
      </c>
      <c r="F76">
        <v>0.55746697401773104</v>
      </c>
      <c r="G76">
        <f t="shared" si="3"/>
        <v>8.4810934973718943E-2</v>
      </c>
      <c r="H76">
        <f t="shared" si="4"/>
        <v>7.1189917273365078</v>
      </c>
      <c r="L76">
        <v>0.612848408693628</v>
      </c>
      <c r="M76">
        <f t="shared" si="5"/>
        <v>0.1401923696496159</v>
      </c>
      <c r="N76">
        <f t="shared" si="6"/>
        <v>6.2600074070613605</v>
      </c>
      <c r="P76">
        <v>-1387.1731520000001</v>
      </c>
      <c r="R76">
        <v>-1398.7134395</v>
      </c>
      <c r="T76">
        <v>-1376.6218802000001</v>
      </c>
      <c r="U76">
        <v>-7.4160300000000001</v>
      </c>
    </row>
    <row r="77" spans="2:21" x14ac:dyDescent="0.2">
      <c r="B77">
        <f t="shared" si="2"/>
        <v>2.0500000000000002E-10</v>
      </c>
      <c r="C77">
        <v>41</v>
      </c>
      <c r="D77">
        <v>0.49382373191933499</v>
      </c>
      <c r="F77">
        <v>0.71508265094642598</v>
      </c>
      <c r="G77">
        <f t="shared" si="3"/>
        <v>0.24242661190241388</v>
      </c>
      <c r="H77">
        <f t="shared" si="4"/>
        <v>7.3614183392389219</v>
      </c>
      <c r="L77">
        <v>0.60537562607834405</v>
      </c>
      <c r="M77">
        <f t="shared" si="5"/>
        <v>0.13271958703433195</v>
      </c>
      <c r="N77">
        <f t="shared" si="6"/>
        <v>6.3927269940956926</v>
      </c>
      <c r="P77">
        <v>-1387.1574003000001</v>
      </c>
      <c r="R77">
        <v>-1398.0880795</v>
      </c>
      <c r="T77">
        <v>-1375.6358720999999</v>
      </c>
      <c r="U77">
        <v>-6.9820599999999997</v>
      </c>
    </row>
    <row r="78" spans="2:21" x14ac:dyDescent="0.2">
      <c r="B78">
        <f t="shared" si="2"/>
        <v>2.1000000000000002E-10</v>
      </c>
      <c r="C78">
        <v>42</v>
      </c>
      <c r="D78">
        <v>0.48989087705547002</v>
      </c>
      <c r="F78">
        <v>0.89460383469870797</v>
      </c>
      <c r="G78">
        <f t="shared" si="3"/>
        <v>0.42194779565469587</v>
      </c>
      <c r="H78">
        <f t="shared" si="4"/>
        <v>7.7833661348936181</v>
      </c>
      <c r="L78">
        <v>0.62338260306125903</v>
      </c>
      <c r="M78">
        <f t="shared" si="5"/>
        <v>0.15072656401724693</v>
      </c>
      <c r="N78">
        <f t="shared" si="6"/>
        <v>6.5434535581129394</v>
      </c>
      <c r="P78">
        <v>-1387.5211357000001</v>
      </c>
      <c r="R78">
        <v>-1397.8532319999999</v>
      </c>
      <c r="T78">
        <v>-1375.4238017</v>
      </c>
      <c r="U78">
        <v>-5.9065199999999898</v>
      </c>
    </row>
    <row r="79" spans="2:21" x14ac:dyDescent="0.2">
      <c r="B79">
        <f t="shared" si="2"/>
        <v>2.1500000000000003E-10</v>
      </c>
      <c r="C79">
        <v>43</v>
      </c>
      <c r="D79">
        <v>0.47844717687059801</v>
      </c>
      <c r="F79">
        <v>0.72759342237180802</v>
      </c>
      <c r="G79">
        <f t="shared" si="3"/>
        <v>0.25493738332779592</v>
      </c>
      <c r="H79">
        <f t="shared" si="4"/>
        <v>8.0383035182214133</v>
      </c>
      <c r="L79">
        <v>0.95474670831330499</v>
      </c>
      <c r="M79">
        <f t="shared" si="5"/>
        <v>0.48209066926929289</v>
      </c>
      <c r="N79">
        <f t="shared" si="6"/>
        <v>7.0255442273822322</v>
      </c>
      <c r="P79">
        <v>-1387.9029751</v>
      </c>
      <c r="R79">
        <v>-1397.9359062999999</v>
      </c>
      <c r="T79">
        <v>-1375.2035456999999</v>
      </c>
      <c r="U79">
        <v>-6.5819599999999996</v>
      </c>
    </row>
    <row r="80" spans="2:21" x14ac:dyDescent="0.2">
      <c r="B80">
        <f t="shared" si="2"/>
        <v>2.2000000000000002E-10</v>
      </c>
      <c r="C80">
        <v>44</v>
      </c>
      <c r="D80">
        <v>0.47875372532853</v>
      </c>
      <c r="F80">
        <v>0.61171997964881997</v>
      </c>
      <c r="G80">
        <f t="shared" si="3"/>
        <v>0.13906394060480787</v>
      </c>
      <c r="H80">
        <f t="shared" si="4"/>
        <v>8.1773674588262217</v>
      </c>
      <c r="L80">
        <v>0.50609160923760899</v>
      </c>
      <c r="M80">
        <f t="shared" si="5"/>
        <v>3.3435570193596886E-2</v>
      </c>
      <c r="N80">
        <f t="shared" si="6"/>
        <v>7.0589797975758293</v>
      </c>
      <c r="P80">
        <v>-1386.8030977000001</v>
      </c>
      <c r="R80">
        <v>-1398.0732972000001</v>
      </c>
      <c r="T80">
        <v>-1375.0424700000001</v>
      </c>
      <c r="U80">
        <v>-6.54115</v>
      </c>
    </row>
    <row r="81" spans="2:21" x14ac:dyDescent="0.2">
      <c r="B81">
        <f t="shared" si="2"/>
        <v>2.2500000000000002E-10</v>
      </c>
      <c r="C81">
        <v>45</v>
      </c>
      <c r="D81">
        <v>0.52361914880289295</v>
      </c>
      <c r="F81">
        <v>0.58799563768326102</v>
      </c>
      <c r="G81">
        <f t="shared" si="3"/>
        <v>0.11533959863924892</v>
      </c>
      <c r="H81">
        <f t="shared" si="4"/>
        <v>8.2927070574654707</v>
      </c>
      <c r="L81">
        <v>0.63681252757265805</v>
      </c>
      <c r="M81">
        <f t="shared" si="5"/>
        <v>0.16415648852864595</v>
      </c>
      <c r="N81">
        <f t="shared" si="6"/>
        <v>7.2231362861044754</v>
      </c>
      <c r="P81">
        <v>-1387.5705019</v>
      </c>
      <c r="R81">
        <v>-1397.5552341</v>
      </c>
      <c r="T81">
        <v>-1375.6912854</v>
      </c>
      <c r="U81">
        <v>-6.8501399999999997</v>
      </c>
    </row>
    <row r="82" spans="2:21" x14ac:dyDescent="0.2">
      <c r="B82">
        <f t="shared" si="2"/>
        <v>2.3000000000000003E-10</v>
      </c>
      <c r="C82">
        <v>46</v>
      </c>
      <c r="D82">
        <v>0.48356563938486102</v>
      </c>
      <c r="F82">
        <v>0.64897231447796799</v>
      </c>
      <c r="G82">
        <f t="shared" si="3"/>
        <v>0.17631627543395589</v>
      </c>
      <c r="H82">
        <f t="shared" si="4"/>
        <v>8.4690233328994271</v>
      </c>
      <c r="L82">
        <v>0.67575318001568496</v>
      </c>
      <c r="M82">
        <f t="shared" si="5"/>
        <v>0.20309714097167286</v>
      </c>
      <c r="N82">
        <f t="shared" si="6"/>
        <v>7.4262334270761485</v>
      </c>
      <c r="P82">
        <v>-1387.0888909</v>
      </c>
      <c r="R82">
        <v>-1398.3155996999999</v>
      </c>
      <c r="T82">
        <v>-1375.4051884</v>
      </c>
      <c r="U82">
        <v>-5.9634300000000096</v>
      </c>
    </row>
    <row r="83" spans="2:21" x14ac:dyDescent="0.2">
      <c r="B83">
        <f t="shared" si="2"/>
        <v>2.3500000000000002E-10</v>
      </c>
      <c r="C83">
        <v>47</v>
      </c>
      <c r="D83">
        <v>0.475879473040412</v>
      </c>
      <c r="F83">
        <v>0.49610988419901397</v>
      </c>
      <c r="G83">
        <f t="shared" si="3"/>
        <v>2.3453845155001873E-2</v>
      </c>
      <c r="H83">
        <f t="shared" si="4"/>
        <v>8.492477178054429</v>
      </c>
      <c r="L83">
        <v>0.78530786673728603</v>
      </c>
      <c r="M83">
        <f t="shared" si="5"/>
        <v>0.31265182769327393</v>
      </c>
      <c r="N83">
        <f t="shared" si="6"/>
        <v>7.7388852547694222</v>
      </c>
      <c r="P83">
        <v>-1387.1822752999999</v>
      </c>
      <c r="R83">
        <v>-1398.1780206999999</v>
      </c>
      <c r="T83">
        <v>-1375.4096231000001</v>
      </c>
      <c r="U83">
        <v>-6.5474600000000098</v>
      </c>
    </row>
    <row r="84" spans="2:21" x14ac:dyDescent="0.2">
      <c r="B84">
        <f t="shared" si="2"/>
        <v>2.4E-10</v>
      </c>
      <c r="C84">
        <v>48</v>
      </c>
      <c r="D84">
        <v>0.50023813547870599</v>
      </c>
      <c r="F84">
        <v>0.876194344531391</v>
      </c>
      <c r="G84">
        <f t="shared" si="3"/>
        <v>0.4035383054873789</v>
      </c>
      <c r="H84">
        <f t="shared" si="4"/>
        <v>8.8960154835418077</v>
      </c>
      <c r="L84">
        <v>0.56406836883674205</v>
      </c>
      <c r="M84">
        <f t="shared" si="5"/>
        <v>9.1412329792729952E-2</v>
      </c>
      <c r="N84">
        <f t="shared" si="6"/>
        <v>7.8302975845621523</v>
      </c>
      <c r="P84">
        <v>-1386.7115498000001</v>
      </c>
      <c r="R84">
        <v>-1397.5371863</v>
      </c>
      <c r="T84">
        <v>-1375.1790596999999</v>
      </c>
      <c r="U84">
        <v>-6.6529300000000102</v>
      </c>
    </row>
    <row r="85" spans="2:21" x14ac:dyDescent="0.2">
      <c r="B85">
        <f t="shared" si="2"/>
        <v>2.4500000000000003E-10</v>
      </c>
      <c r="C85">
        <v>49</v>
      </c>
      <c r="D85">
        <v>0.48088891038061798</v>
      </c>
      <c r="F85">
        <v>0.57201239854952501</v>
      </c>
      <c r="G85">
        <f t="shared" si="3"/>
        <v>9.9356359505512915E-2</v>
      </c>
      <c r="H85">
        <f t="shared" si="4"/>
        <v>8.9953718430473213</v>
      </c>
      <c r="P85">
        <v>-1387.4394711</v>
      </c>
      <c r="R85">
        <v>-1397.6342622</v>
      </c>
      <c r="T85">
        <v>-1375.1449480000001</v>
      </c>
      <c r="U85">
        <v>-5.9394799999999996</v>
      </c>
    </row>
    <row r="86" spans="2:21" x14ac:dyDescent="0.2">
      <c r="B86">
        <f t="shared" si="2"/>
        <v>2.5000000000000002E-10</v>
      </c>
      <c r="C86">
        <v>50</v>
      </c>
      <c r="D86">
        <v>0.45750260657941699</v>
      </c>
      <c r="F86">
        <v>0.60343720576978099</v>
      </c>
      <c r="G86">
        <f t="shared" si="3"/>
        <v>0.13078116672576889</v>
      </c>
      <c r="H86">
        <f t="shared" si="4"/>
        <v>9.1261530097730894</v>
      </c>
      <c r="P86">
        <v>-1387.3118142000001</v>
      </c>
      <c r="T86">
        <v>-1375.5510478000001</v>
      </c>
      <c r="U86">
        <v>-5.88429</v>
      </c>
    </row>
    <row r="88" spans="2:21" x14ac:dyDescent="0.2">
      <c r="C88" t="s">
        <v>0</v>
      </c>
      <c r="D88">
        <f>AVERAGE(D37:D86)</f>
        <v>0.4726560390440121</v>
      </c>
      <c r="G88">
        <f>AVERAGE(G37:G86)</f>
        <v>0.1825230601954618</v>
      </c>
      <c r="M88">
        <f>AVERAGE(M37:M86)</f>
        <v>0.16313119967837816</v>
      </c>
      <c r="O88" t="s">
        <v>0</v>
      </c>
      <c r="P88">
        <f>AVERAGE(P37:P86)</f>
        <v>-1387.3638782100004</v>
      </c>
      <c r="R88">
        <f>AVERAGE(R37:R86)</f>
        <v>-1398.0184852163266</v>
      </c>
      <c r="T88">
        <f>AVERAGE(T37:T86)</f>
        <v>-1375.4798289041667</v>
      </c>
    </row>
    <row r="89" spans="2:21" x14ac:dyDescent="0.2">
      <c r="G89">
        <f>G88/(0.000000000005)/6*(10^-20)</f>
        <v>6.0841020065153929E-11</v>
      </c>
      <c r="M89">
        <f>M88/(0.000000000005)/6*(10^-20)</f>
        <v>5.4377066559459391E-11</v>
      </c>
      <c r="O89" t="s">
        <v>1</v>
      </c>
      <c r="P89">
        <f>STDEV(P37:P86)/SQRT(COUNT(P37:P86))</f>
        <v>5.2248382029669728E-2</v>
      </c>
      <c r="R89">
        <f>STDEV(R37:R86)/SQRT(COUNT(R37:R86))</f>
        <v>5.4385183447357002E-2</v>
      </c>
      <c r="T89">
        <f>STDEV(T37:T86)/SQRT(COUNT(T37:T86))</f>
        <v>5.4014540565105865E-2</v>
      </c>
    </row>
    <row r="90" spans="2:21" x14ac:dyDescent="0.2">
      <c r="G90" t="s">
        <v>30</v>
      </c>
      <c r="M90" t="s">
        <v>30</v>
      </c>
    </row>
    <row r="91" spans="2:21" x14ac:dyDescent="0.2">
      <c r="F91" t="s">
        <v>31</v>
      </c>
      <c r="G91" s="4">
        <v>37130000000</v>
      </c>
      <c r="L91" t="s">
        <v>31</v>
      </c>
      <c r="M91" s="4">
        <v>32200000000</v>
      </c>
      <c r="Q91" t="s">
        <v>15</v>
      </c>
      <c r="R91">
        <f>R88-129/128*P88</f>
        <v>0.18417329218937084</v>
      </c>
      <c r="S91" t="s">
        <v>15</v>
      </c>
      <c r="T91">
        <f>T88-127/128*P88</f>
        <v>1.0452690073182112</v>
      </c>
    </row>
    <row r="92" spans="2:21" x14ac:dyDescent="0.2">
      <c r="F92" t="s">
        <v>32</v>
      </c>
      <c r="G92">
        <f>G91*(10^-20)</f>
        <v>3.713E-10</v>
      </c>
      <c r="L92" t="s">
        <v>32</v>
      </c>
      <c r="M92">
        <f>M91*(10^-20)</f>
        <v>3.2199999999999997E-10</v>
      </c>
      <c r="R92">
        <f>R89+P89</f>
        <v>0.10663356547702674</v>
      </c>
      <c r="T92">
        <f>T89+P89</f>
        <v>0.1062629225947756</v>
      </c>
    </row>
    <row r="94" spans="2:21" x14ac:dyDescent="0.2">
      <c r="F94" t="s">
        <v>33</v>
      </c>
      <c r="G94">
        <f>G92/6</f>
        <v>6.1883333333333329E-11</v>
      </c>
      <c r="L94" t="s">
        <v>33</v>
      </c>
      <c r="M94">
        <f>M92/6</f>
        <v>5.3666666666666662E-11</v>
      </c>
    </row>
    <row r="98" spans="1:15" x14ac:dyDescent="0.2">
      <c r="D98" t="s">
        <v>22</v>
      </c>
      <c r="F98" t="s">
        <v>74</v>
      </c>
      <c r="H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0.487220511037743</v>
      </c>
      <c r="E100" t="s">
        <v>71</v>
      </c>
      <c r="F100">
        <v>0.55837785084672198</v>
      </c>
      <c r="G100">
        <f t="shared" ref="G100:G139" si="7">F100-$D$129</f>
        <v>7.0652878603299996E-2</v>
      </c>
      <c r="H100">
        <f>H99+G100</f>
        <v>7.0652878603299996E-2</v>
      </c>
      <c r="M100">
        <v>0.60753357600485502</v>
      </c>
      <c r="N100">
        <f>M100-$D$129</f>
        <v>0.11980860376143304</v>
      </c>
      <c r="O100">
        <f>O99+N100</f>
        <v>0.11980860376143304</v>
      </c>
    </row>
    <row r="101" spans="1:15" x14ac:dyDescent="0.2">
      <c r="B101">
        <f>$B$37*C101</f>
        <v>1.0000000000000001E-11</v>
      </c>
      <c r="C101">
        <v>2</v>
      </c>
      <c r="D101">
        <v>0.46989697440023198</v>
      </c>
      <c r="F101">
        <v>0.57650877384812005</v>
      </c>
      <c r="G101">
        <f t="shared" si="7"/>
        <v>8.8783801604698065E-2</v>
      </c>
      <c r="H101">
        <f t="shared" ref="H101:H138" si="8">H100+G101</f>
        <v>0.15943668020799806</v>
      </c>
      <c r="M101">
        <v>0.71167160085525005</v>
      </c>
      <c r="N101">
        <f t="shared" ref="N101:N116" si="9">M101-$D$129</f>
        <v>0.22394662861182807</v>
      </c>
      <c r="O101">
        <f t="shared" ref="O101:O139" si="10">O100+N101</f>
        <v>0.34375523237326111</v>
      </c>
    </row>
    <row r="102" spans="1:15" x14ac:dyDescent="0.2">
      <c r="B102">
        <f t="shared" ref="B102:B139" si="11">$B$37*C102</f>
        <v>1.5E-11</v>
      </c>
      <c r="C102">
        <v>3</v>
      </c>
      <c r="D102">
        <v>0.429549840151424</v>
      </c>
      <c r="F102">
        <v>0.67597652341396897</v>
      </c>
      <c r="G102">
        <f t="shared" si="7"/>
        <v>0.18825155117054698</v>
      </c>
      <c r="H102">
        <f t="shared" si="8"/>
        <v>0.34768823137854504</v>
      </c>
      <c r="M102">
        <v>1.2161354219754399</v>
      </c>
      <c r="N102">
        <f t="shared" si="9"/>
        <v>0.72841044973201785</v>
      </c>
      <c r="O102">
        <f t="shared" si="10"/>
        <v>1.072165682105279</v>
      </c>
    </row>
    <row r="103" spans="1:15" x14ac:dyDescent="0.2">
      <c r="B103">
        <f t="shared" si="11"/>
        <v>2.0000000000000002E-11</v>
      </c>
      <c r="C103">
        <v>4</v>
      </c>
      <c r="D103">
        <v>0.50822648156060801</v>
      </c>
      <c r="F103">
        <v>0.492777470412188</v>
      </c>
      <c r="G103">
        <f t="shared" si="7"/>
        <v>5.0524981687660175E-3</v>
      </c>
      <c r="H103">
        <f t="shared" si="8"/>
        <v>0.35274072954731106</v>
      </c>
      <c r="M103">
        <v>0.46469775666534502</v>
      </c>
      <c r="N103">
        <f t="shared" si="9"/>
        <v>-2.3027215578076965E-2</v>
      </c>
      <c r="O103">
        <f t="shared" si="10"/>
        <v>1.0491384665272019</v>
      </c>
    </row>
    <row r="104" spans="1:15" x14ac:dyDescent="0.2">
      <c r="B104">
        <f t="shared" si="11"/>
        <v>2.5000000000000004E-11</v>
      </c>
      <c r="C104">
        <v>5</v>
      </c>
      <c r="D104">
        <v>0.47225494202975798</v>
      </c>
      <c r="F104">
        <v>0.82032639198097201</v>
      </c>
      <c r="G104">
        <f t="shared" si="7"/>
        <v>0.33260141973755003</v>
      </c>
      <c r="H104">
        <f t="shared" si="8"/>
        <v>0.68534214928486104</v>
      </c>
      <c r="M104">
        <v>0.77371470715297797</v>
      </c>
      <c r="N104">
        <f t="shared" si="9"/>
        <v>0.28598973490955598</v>
      </c>
      <c r="O104">
        <f t="shared" si="10"/>
        <v>1.3351282014367578</v>
      </c>
    </row>
    <row r="105" spans="1:15" x14ac:dyDescent="0.2">
      <c r="B105">
        <f t="shared" si="11"/>
        <v>3E-11</v>
      </c>
      <c r="C105">
        <v>6</v>
      </c>
      <c r="D105">
        <v>0.50780350653903905</v>
      </c>
      <c r="F105">
        <v>0.44801408370717499</v>
      </c>
      <c r="G105">
        <f t="shared" si="7"/>
        <v>-3.9710888536246991E-2</v>
      </c>
      <c r="H105">
        <f t="shared" si="8"/>
        <v>0.6456312607486141</v>
      </c>
      <c r="M105">
        <v>0.72706280763257303</v>
      </c>
      <c r="N105">
        <f t="shared" si="9"/>
        <v>0.23933783538915104</v>
      </c>
      <c r="O105">
        <f t="shared" si="10"/>
        <v>1.5744660368259089</v>
      </c>
    </row>
    <row r="106" spans="1:15" x14ac:dyDescent="0.2">
      <c r="B106">
        <f t="shared" si="11"/>
        <v>3.5000000000000002E-11</v>
      </c>
      <c r="C106">
        <v>7</v>
      </c>
      <c r="D106">
        <v>0.49591529123058498</v>
      </c>
      <c r="F106">
        <v>0.55938182893097899</v>
      </c>
      <c r="G106">
        <f t="shared" si="7"/>
        <v>7.1656856687557002E-2</v>
      </c>
      <c r="H106">
        <f t="shared" si="8"/>
        <v>0.71728811743617116</v>
      </c>
      <c r="M106">
        <v>0.70775151203753905</v>
      </c>
      <c r="N106">
        <f t="shared" si="9"/>
        <v>0.22002653979411707</v>
      </c>
      <c r="O106">
        <f t="shared" si="10"/>
        <v>1.7944925766200259</v>
      </c>
    </row>
    <row r="107" spans="1:15" x14ac:dyDescent="0.2">
      <c r="B107">
        <f t="shared" si="11"/>
        <v>4.0000000000000004E-11</v>
      </c>
      <c r="C107">
        <v>8</v>
      </c>
      <c r="D107">
        <v>0.52915297318139698</v>
      </c>
      <c r="F107">
        <v>0.74646956876096104</v>
      </c>
      <c r="G107">
        <f t="shared" si="7"/>
        <v>0.25874459651753906</v>
      </c>
      <c r="H107">
        <f t="shared" si="8"/>
        <v>0.97603271395371016</v>
      </c>
      <c r="M107">
        <v>0.80796974049398995</v>
      </c>
      <c r="N107">
        <f t="shared" si="9"/>
        <v>0.32024476825056797</v>
      </c>
      <c r="O107">
        <f t="shared" si="10"/>
        <v>2.1147373448705937</v>
      </c>
    </row>
    <row r="108" spans="1:15" x14ac:dyDescent="0.2">
      <c r="B108">
        <f t="shared" si="11"/>
        <v>4.5000000000000006E-11</v>
      </c>
      <c r="C108">
        <v>9</v>
      </c>
      <c r="D108">
        <v>0.483445469200802</v>
      </c>
      <c r="F108">
        <v>0.58469850895418096</v>
      </c>
      <c r="G108">
        <f t="shared" si="7"/>
        <v>9.6973536710758979E-2</v>
      </c>
      <c r="H108">
        <f t="shared" si="8"/>
        <v>1.0730062506644691</v>
      </c>
      <c r="M108">
        <v>0.7262939687362</v>
      </c>
      <c r="N108">
        <f t="shared" si="9"/>
        <v>0.23856899649277802</v>
      </c>
      <c r="O108">
        <f t="shared" si="10"/>
        <v>2.3533063413633717</v>
      </c>
    </row>
    <row r="109" spans="1:15" x14ac:dyDescent="0.2">
      <c r="B109">
        <f t="shared" si="11"/>
        <v>5.0000000000000008E-11</v>
      </c>
      <c r="C109">
        <v>10</v>
      </c>
      <c r="D109">
        <v>0.49531233673378</v>
      </c>
      <c r="F109">
        <v>0.93036970530901597</v>
      </c>
      <c r="G109">
        <f t="shared" si="7"/>
        <v>0.44264473306559399</v>
      </c>
      <c r="H109">
        <f t="shared" si="8"/>
        <v>1.5156509837300631</v>
      </c>
      <c r="M109">
        <v>0.69175467409462699</v>
      </c>
      <c r="N109">
        <f t="shared" si="9"/>
        <v>0.204029701851205</v>
      </c>
      <c r="O109">
        <f t="shared" si="10"/>
        <v>2.5573360432145766</v>
      </c>
    </row>
    <row r="110" spans="1:15" x14ac:dyDescent="0.2">
      <c r="B110">
        <f t="shared" si="11"/>
        <v>5.5000000000000004E-11</v>
      </c>
      <c r="C110">
        <v>11</v>
      </c>
      <c r="D110">
        <v>0.50029939075849295</v>
      </c>
      <c r="E110" t="s">
        <v>72</v>
      </c>
      <c r="F110">
        <v>0.68714185241097003</v>
      </c>
      <c r="G110">
        <f t="shared" si="7"/>
        <v>0.19941688016754805</v>
      </c>
      <c r="H110">
        <f t="shared" si="8"/>
        <v>1.7150678638976111</v>
      </c>
      <c r="M110">
        <v>0.84308122501179605</v>
      </c>
      <c r="N110">
        <f t="shared" si="9"/>
        <v>0.35535625276837407</v>
      </c>
      <c r="O110">
        <f t="shared" si="10"/>
        <v>2.9126922959829509</v>
      </c>
    </row>
    <row r="111" spans="1:15" x14ac:dyDescent="0.2">
      <c r="B111">
        <f t="shared" si="11"/>
        <v>6E-11</v>
      </c>
      <c r="C111">
        <v>12</v>
      </c>
      <c r="D111">
        <v>0.67374307579960802</v>
      </c>
      <c r="F111">
        <v>0.66326552200926903</v>
      </c>
      <c r="G111">
        <f t="shared" si="7"/>
        <v>0.17554054976584704</v>
      </c>
      <c r="H111">
        <f t="shared" si="8"/>
        <v>1.8906084136634582</v>
      </c>
      <c r="M111">
        <v>0.56854914377417598</v>
      </c>
      <c r="N111">
        <f t="shared" si="9"/>
        <v>8.0824171530753997E-2</v>
      </c>
      <c r="O111">
        <f t="shared" si="10"/>
        <v>2.9935164675137047</v>
      </c>
    </row>
    <row r="112" spans="1:15" x14ac:dyDescent="0.2">
      <c r="B112">
        <f t="shared" si="11"/>
        <v>6.5000000000000008E-11</v>
      </c>
      <c r="C112">
        <v>13</v>
      </c>
      <c r="D112">
        <v>0.53321149130487</v>
      </c>
      <c r="F112">
        <v>0.53148166595299495</v>
      </c>
      <c r="G112">
        <f t="shared" si="7"/>
        <v>4.3756693709572969E-2</v>
      </c>
      <c r="H112">
        <f t="shared" si="8"/>
        <v>1.9343651073730312</v>
      </c>
      <c r="M112">
        <v>0.59392755438445999</v>
      </c>
      <c r="N112">
        <f t="shared" si="9"/>
        <v>0.106202582141038</v>
      </c>
      <c r="O112">
        <f t="shared" si="10"/>
        <v>3.0997190496547429</v>
      </c>
    </row>
    <row r="113" spans="2:15" x14ac:dyDescent="0.2">
      <c r="B113">
        <f t="shared" si="11"/>
        <v>7.0000000000000004E-11</v>
      </c>
      <c r="C113">
        <v>14</v>
      </c>
      <c r="D113">
        <v>0.46993575483266198</v>
      </c>
      <c r="F113">
        <v>0.78646120829720001</v>
      </c>
      <c r="G113">
        <f t="shared" si="7"/>
        <v>0.29873623605377803</v>
      </c>
      <c r="H113">
        <f t="shared" si="8"/>
        <v>2.2331013434268092</v>
      </c>
      <c r="M113">
        <v>0.55147638011032196</v>
      </c>
      <c r="N113">
        <f t="shared" si="9"/>
        <v>6.3751407866899978E-2</v>
      </c>
      <c r="O113">
        <f t="shared" si="10"/>
        <v>3.163470457521643</v>
      </c>
    </row>
    <row r="114" spans="2:15" x14ac:dyDescent="0.2">
      <c r="B114">
        <f t="shared" si="11"/>
        <v>7.5000000000000012E-11</v>
      </c>
      <c r="C114">
        <v>15</v>
      </c>
      <c r="D114">
        <v>0.467929944209167</v>
      </c>
      <c r="F114">
        <v>0.46076956897033799</v>
      </c>
      <c r="G114">
        <f t="shared" si="7"/>
        <v>-2.6955403273083989E-2</v>
      </c>
      <c r="H114">
        <f t="shared" si="8"/>
        <v>2.2061459401537253</v>
      </c>
      <c r="M114">
        <v>0.73154190913369999</v>
      </c>
      <c r="N114">
        <f t="shared" si="9"/>
        <v>0.243816936890278</v>
      </c>
      <c r="O114">
        <f t="shared" si="10"/>
        <v>3.4072873944119211</v>
      </c>
    </row>
    <row r="115" spans="2:15" x14ac:dyDescent="0.2">
      <c r="B115">
        <f t="shared" si="11"/>
        <v>8.0000000000000008E-11</v>
      </c>
      <c r="C115">
        <v>16</v>
      </c>
      <c r="D115">
        <v>0.43155608476611401</v>
      </c>
      <c r="F115">
        <v>0.526515756870924</v>
      </c>
      <c r="G115">
        <f t="shared" si="7"/>
        <v>3.8790784627502017E-2</v>
      </c>
      <c r="H115">
        <f t="shared" si="8"/>
        <v>2.2449367247812275</v>
      </c>
      <c r="M115">
        <v>0.82646523278123996</v>
      </c>
      <c r="N115">
        <f t="shared" si="9"/>
        <v>0.33874026053781797</v>
      </c>
      <c r="O115">
        <f t="shared" si="10"/>
        <v>3.7460276549497391</v>
      </c>
    </row>
    <row r="116" spans="2:15" x14ac:dyDescent="0.2">
      <c r="B116">
        <f t="shared" si="11"/>
        <v>8.5000000000000004E-11</v>
      </c>
      <c r="C116">
        <v>17</v>
      </c>
      <c r="D116">
        <v>0.46173507248775297</v>
      </c>
      <c r="F116">
        <v>0.49975589985362601</v>
      </c>
      <c r="G116">
        <f t="shared" si="7"/>
        <v>1.2030927610204023E-2</v>
      </c>
      <c r="H116">
        <f t="shared" si="8"/>
        <v>2.2569676523914315</v>
      </c>
      <c r="M116">
        <v>0.63114464221033295</v>
      </c>
      <c r="N116">
        <f t="shared" si="9"/>
        <v>0.14341966996691097</v>
      </c>
      <c r="O116">
        <f t="shared" si="10"/>
        <v>3.8894473249166501</v>
      </c>
    </row>
    <row r="117" spans="2:15" x14ac:dyDescent="0.2">
      <c r="B117">
        <f t="shared" si="11"/>
        <v>9.0000000000000012E-11</v>
      </c>
      <c r="C117">
        <v>18</v>
      </c>
      <c r="D117">
        <v>0.54000201214055499</v>
      </c>
      <c r="F117">
        <v>0.60460033840454097</v>
      </c>
      <c r="G117">
        <f t="shared" si="7"/>
        <v>0.11687536616111899</v>
      </c>
      <c r="H117">
        <f t="shared" si="8"/>
        <v>2.3738430185525505</v>
      </c>
      <c r="M117">
        <v>0.54931002191403999</v>
      </c>
      <c r="N117">
        <f t="shared" ref="N117:N139" si="12">M117-$D$129</f>
        <v>6.1585049670618008E-2</v>
      </c>
      <c r="O117">
        <f t="shared" si="10"/>
        <v>3.951032374587268</v>
      </c>
    </row>
    <row r="118" spans="2:15" x14ac:dyDescent="0.2">
      <c r="B118">
        <f t="shared" si="11"/>
        <v>9.5000000000000008E-11</v>
      </c>
      <c r="C118">
        <v>19</v>
      </c>
      <c r="D118">
        <v>0.50058814033277799</v>
      </c>
      <c r="F118">
        <v>0.73028024421596804</v>
      </c>
      <c r="G118">
        <f t="shared" si="7"/>
        <v>0.24255527197254606</v>
      </c>
      <c r="H118">
        <f t="shared" si="8"/>
        <v>2.6163982905250966</v>
      </c>
      <c r="M118">
        <v>0.55024684762018505</v>
      </c>
      <c r="N118">
        <f t="shared" si="12"/>
        <v>6.252187537676307E-2</v>
      </c>
      <c r="O118">
        <f t="shared" si="10"/>
        <v>4.0135542499640309</v>
      </c>
    </row>
    <row r="119" spans="2:15" x14ac:dyDescent="0.2">
      <c r="B119">
        <f t="shared" si="11"/>
        <v>1.0000000000000002E-10</v>
      </c>
      <c r="C119">
        <v>20</v>
      </c>
      <c r="D119">
        <v>0.58327584044373104</v>
      </c>
      <c r="F119">
        <v>0.82065073996680904</v>
      </c>
      <c r="G119">
        <f t="shared" si="7"/>
        <v>0.33292576772338706</v>
      </c>
      <c r="H119">
        <f t="shared" si="8"/>
        <v>2.9493240582484836</v>
      </c>
      <c r="M119">
        <v>0.75774474068564601</v>
      </c>
      <c r="N119">
        <f t="shared" si="12"/>
        <v>0.27001976844222403</v>
      </c>
      <c r="O119">
        <f t="shared" si="10"/>
        <v>4.283574018406255</v>
      </c>
    </row>
    <row r="120" spans="2:15" x14ac:dyDescent="0.2">
      <c r="B120">
        <f t="shared" si="11"/>
        <v>1.0500000000000001E-10</v>
      </c>
      <c r="C120">
        <v>21</v>
      </c>
      <c r="D120">
        <v>0.480392786615773</v>
      </c>
      <c r="E120" t="s">
        <v>73</v>
      </c>
      <c r="F120">
        <v>0.50884300544051497</v>
      </c>
      <c r="G120">
        <f t="shared" si="7"/>
        <v>2.1118033197092989E-2</v>
      </c>
      <c r="H120">
        <f t="shared" si="8"/>
        <v>2.9704420914455767</v>
      </c>
      <c r="M120">
        <v>0.60609457477504003</v>
      </c>
      <c r="N120">
        <f t="shared" si="12"/>
        <v>0.11836960253161805</v>
      </c>
      <c r="O120">
        <f t="shared" si="10"/>
        <v>4.4019436209378728</v>
      </c>
    </row>
    <row r="121" spans="2:15" x14ac:dyDescent="0.2">
      <c r="B121">
        <f t="shared" si="11"/>
        <v>1.1000000000000001E-10</v>
      </c>
      <c r="C121">
        <v>22</v>
      </c>
      <c r="D121">
        <v>0.48187138444674898</v>
      </c>
      <c r="F121">
        <v>0.49336140425978797</v>
      </c>
      <c r="G121">
        <f t="shared" si="7"/>
        <v>5.6364320163659887E-3</v>
      </c>
      <c r="H121">
        <f t="shared" si="8"/>
        <v>2.9760785234619425</v>
      </c>
      <c r="M121">
        <v>0.77433288641784204</v>
      </c>
      <c r="N121">
        <f t="shared" si="12"/>
        <v>0.28660791417442005</v>
      </c>
      <c r="O121">
        <f t="shared" si="10"/>
        <v>4.6885515351122926</v>
      </c>
    </row>
    <row r="122" spans="2:15" x14ac:dyDescent="0.2">
      <c r="B122">
        <f t="shared" si="11"/>
        <v>1.1500000000000002E-10</v>
      </c>
      <c r="C122">
        <v>23</v>
      </c>
      <c r="D122">
        <v>0.488054365945775</v>
      </c>
      <c r="F122">
        <v>0.51547277691551796</v>
      </c>
      <c r="G122">
        <f t="shared" si="7"/>
        <v>2.7747804672095977E-2</v>
      </c>
      <c r="H122">
        <f t="shared" si="8"/>
        <v>3.0038263281340383</v>
      </c>
      <c r="M122">
        <v>0.58496604654384299</v>
      </c>
      <c r="N122">
        <f t="shared" si="12"/>
        <v>9.7241074300421004E-2</v>
      </c>
      <c r="O122">
        <f t="shared" si="10"/>
        <v>4.7857926094127139</v>
      </c>
    </row>
    <row r="123" spans="2:15" x14ac:dyDescent="0.2">
      <c r="B123">
        <f t="shared" si="11"/>
        <v>1.2E-10</v>
      </c>
      <c r="C123">
        <v>24</v>
      </c>
      <c r="D123">
        <v>0.51853157419937101</v>
      </c>
      <c r="F123">
        <v>0.69251959330810497</v>
      </c>
      <c r="G123">
        <f t="shared" si="7"/>
        <v>0.20479462106468299</v>
      </c>
      <c r="H123">
        <f t="shared" si="8"/>
        <v>3.2086209491987212</v>
      </c>
      <c r="M123">
        <v>0.65195362158595604</v>
      </c>
      <c r="N123">
        <f t="shared" si="12"/>
        <v>0.16422864934253406</v>
      </c>
      <c r="O123">
        <f t="shared" si="10"/>
        <v>4.9500212587552479</v>
      </c>
    </row>
    <row r="124" spans="2:15" x14ac:dyDescent="0.2">
      <c r="B124">
        <f t="shared" si="11"/>
        <v>1.2500000000000001E-10</v>
      </c>
      <c r="C124">
        <v>25</v>
      </c>
      <c r="D124">
        <v>0.463789401844386</v>
      </c>
      <c r="F124">
        <v>0.64527412219369995</v>
      </c>
      <c r="G124">
        <f t="shared" si="7"/>
        <v>0.15754914995027797</v>
      </c>
      <c r="H124">
        <f t="shared" si="8"/>
        <v>3.3661700991489991</v>
      </c>
      <c r="M124">
        <v>0.468695970963661</v>
      </c>
      <c r="N124">
        <f t="shared" si="12"/>
        <v>-1.9029001279760982E-2</v>
      </c>
      <c r="O124">
        <f t="shared" si="10"/>
        <v>4.930992257475487</v>
      </c>
    </row>
    <row r="125" spans="2:15" x14ac:dyDescent="0.2">
      <c r="B125">
        <f t="shared" si="11"/>
        <v>1.3000000000000002E-10</v>
      </c>
      <c r="C125">
        <v>26</v>
      </c>
      <c r="D125">
        <v>0.49687401304654899</v>
      </c>
      <c r="F125">
        <v>0.469109927945915</v>
      </c>
      <c r="G125">
        <f t="shared" si="7"/>
        <v>-1.8615044297506989E-2</v>
      </c>
      <c r="H125">
        <f t="shared" si="8"/>
        <v>3.3475550548514921</v>
      </c>
      <c r="M125">
        <v>0.66062841183836696</v>
      </c>
      <c r="N125">
        <f t="shared" si="12"/>
        <v>0.17290343959494497</v>
      </c>
      <c r="O125">
        <f t="shared" si="10"/>
        <v>5.1038956970704321</v>
      </c>
    </row>
    <row r="126" spans="2:15" x14ac:dyDescent="0.2">
      <c r="B126">
        <f t="shared" si="11"/>
        <v>1.3500000000000002E-10</v>
      </c>
      <c r="C126">
        <v>27</v>
      </c>
      <c r="D126">
        <v>0.45049802518687898</v>
      </c>
      <c r="F126">
        <v>0.553754595796077</v>
      </c>
      <c r="G126">
        <f t="shared" si="7"/>
        <v>6.6029623552655015E-2</v>
      </c>
      <c r="H126">
        <f t="shared" si="8"/>
        <v>3.4135846784041473</v>
      </c>
      <c r="M126">
        <v>0.66160234169139398</v>
      </c>
      <c r="N126">
        <f t="shared" si="12"/>
        <v>0.173877369447972</v>
      </c>
      <c r="O126">
        <f t="shared" si="10"/>
        <v>5.2777730665184039</v>
      </c>
    </row>
    <row r="127" spans="2:15" x14ac:dyDescent="0.2">
      <c r="B127">
        <f t="shared" si="11"/>
        <v>1.4000000000000001E-10</v>
      </c>
      <c r="C127">
        <v>28</v>
      </c>
      <c r="D127">
        <v>0.56281583521022205</v>
      </c>
      <c r="F127">
        <v>0.55434522154307997</v>
      </c>
      <c r="G127">
        <f t="shared" si="7"/>
        <v>6.6620249299657985E-2</v>
      </c>
      <c r="H127">
        <f t="shared" si="8"/>
        <v>3.4802049277038054</v>
      </c>
      <c r="M127">
        <v>0.59146215606576802</v>
      </c>
      <c r="N127">
        <f t="shared" si="12"/>
        <v>0.10373718382234604</v>
      </c>
      <c r="O127">
        <f t="shared" si="10"/>
        <v>5.3815102503407504</v>
      </c>
    </row>
    <row r="128" spans="2:15" x14ac:dyDescent="0.2">
      <c r="B128">
        <f t="shared" si="11"/>
        <v>1.4500000000000002E-10</v>
      </c>
      <c r="C128">
        <v>29</v>
      </c>
      <c r="D128">
        <v>0.42053526958248399</v>
      </c>
      <c r="F128">
        <v>0.57025355786061804</v>
      </c>
      <c r="G128">
        <f t="shared" si="7"/>
        <v>8.252858561719606E-2</v>
      </c>
      <c r="H128">
        <f t="shared" si="8"/>
        <v>3.5627335133210014</v>
      </c>
      <c r="M128">
        <v>0.53654590420774395</v>
      </c>
      <c r="N128">
        <f t="shared" si="12"/>
        <v>4.8820931964321967E-2</v>
      </c>
      <c r="O128">
        <f t="shared" si="10"/>
        <v>5.4303311823050722</v>
      </c>
    </row>
    <row r="129" spans="2:15" x14ac:dyDescent="0.2">
      <c r="B129">
        <f t="shared" si="11"/>
        <v>1.5000000000000002E-10</v>
      </c>
      <c r="C129">
        <v>30</v>
      </c>
      <c r="D129">
        <v>0.48772497224342198</v>
      </c>
      <c r="F129">
        <v>0.62623607741389098</v>
      </c>
      <c r="G129">
        <f t="shared" si="7"/>
        <v>0.138511105170469</v>
      </c>
      <c r="H129">
        <f t="shared" si="8"/>
        <v>3.7012446184914705</v>
      </c>
      <c r="M129">
        <v>0.53746053967285801</v>
      </c>
      <c r="N129">
        <f t="shared" si="12"/>
        <v>4.9735567429436023E-2</v>
      </c>
      <c r="O129">
        <f t="shared" si="10"/>
        <v>5.4800667497345081</v>
      </c>
    </row>
    <row r="130" spans="2:15" x14ac:dyDescent="0.2">
      <c r="B130">
        <f t="shared" si="11"/>
        <v>1.5500000000000001E-10</v>
      </c>
      <c r="C130">
        <v>31</v>
      </c>
      <c r="D130">
        <v>0.42304504926222197</v>
      </c>
      <c r="F130">
        <v>0.57655967750377601</v>
      </c>
      <c r="G130">
        <f t="shared" si="7"/>
        <v>8.883470526035403E-2</v>
      </c>
      <c r="H130">
        <f t="shared" si="8"/>
        <v>3.7900793237518244</v>
      </c>
      <c r="M130">
        <v>0.53769556944907704</v>
      </c>
      <c r="N130">
        <f t="shared" si="12"/>
        <v>4.9970597205655054E-2</v>
      </c>
      <c r="O130">
        <f t="shared" si="10"/>
        <v>5.5300373469401629</v>
      </c>
    </row>
    <row r="131" spans="2:15" x14ac:dyDescent="0.2">
      <c r="B131">
        <f t="shared" si="11"/>
        <v>1.6000000000000002E-10</v>
      </c>
      <c r="C131">
        <v>32</v>
      </c>
      <c r="D131">
        <v>0.459632791024008</v>
      </c>
      <c r="F131">
        <v>0.75740872519073699</v>
      </c>
      <c r="G131">
        <f t="shared" si="7"/>
        <v>0.269683752947315</v>
      </c>
      <c r="H131">
        <f t="shared" si="8"/>
        <v>4.0597630766991397</v>
      </c>
      <c r="M131">
        <v>0.54477994095256699</v>
      </c>
      <c r="N131">
        <f t="shared" si="12"/>
        <v>5.7054968709145004E-2</v>
      </c>
      <c r="O131">
        <f t="shared" si="10"/>
        <v>5.5870923156493077</v>
      </c>
    </row>
    <row r="132" spans="2:15" x14ac:dyDescent="0.2">
      <c r="B132">
        <f t="shared" si="11"/>
        <v>1.6500000000000002E-10</v>
      </c>
      <c r="C132">
        <v>33</v>
      </c>
      <c r="D132">
        <v>0.45070758644680903</v>
      </c>
      <c r="F132">
        <v>0.48596551851709202</v>
      </c>
      <c r="G132">
        <f t="shared" si="7"/>
        <v>-1.7594537263299626E-3</v>
      </c>
      <c r="H132">
        <f t="shared" si="8"/>
        <v>4.0580036229728096</v>
      </c>
      <c r="M132">
        <v>0.71978350294550997</v>
      </c>
      <c r="N132">
        <f t="shared" si="12"/>
        <v>0.23205853070208798</v>
      </c>
      <c r="O132">
        <f t="shared" si="10"/>
        <v>5.8191508463513957</v>
      </c>
    </row>
    <row r="133" spans="2:15" x14ac:dyDescent="0.2">
      <c r="B133">
        <f t="shared" si="11"/>
        <v>1.7000000000000001E-10</v>
      </c>
      <c r="C133">
        <v>34</v>
      </c>
      <c r="D133">
        <v>0.47171794910103498</v>
      </c>
      <c r="F133">
        <v>0.62330776760738404</v>
      </c>
      <c r="G133">
        <f t="shared" si="7"/>
        <v>0.13558279536396206</v>
      </c>
      <c r="H133">
        <f t="shared" si="8"/>
        <v>4.1935864183367713</v>
      </c>
      <c r="M133">
        <v>0.71470796130842595</v>
      </c>
      <c r="N133">
        <f t="shared" si="12"/>
        <v>0.22698298906500397</v>
      </c>
      <c r="O133">
        <f t="shared" si="10"/>
        <v>6.0461338354163994</v>
      </c>
    </row>
    <row r="134" spans="2:15" x14ac:dyDescent="0.2">
      <c r="B134">
        <f t="shared" si="11"/>
        <v>1.7500000000000002E-10</v>
      </c>
      <c r="C134">
        <v>35</v>
      </c>
      <c r="D134">
        <v>0.388172029407921</v>
      </c>
      <c r="F134">
        <v>0.52393043116914395</v>
      </c>
      <c r="G134">
        <f t="shared" si="7"/>
        <v>3.6205458925721967E-2</v>
      </c>
      <c r="H134">
        <f t="shared" si="8"/>
        <v>4.2297918772624934</v>
      </c>
      <c r="M134">
        <v>0.86023920636171602</v>
      </c>
      <c r="N134">
        <f t="shared" si="12"/>
        <v>0.37251423411829404</v>
      </c>
      <c r="O134">
        <f t="shared" si="10"/>
        <v>6.4186480695346937</v>
      </c>
    </row>
    <row r="135" spans="2:15" x14ac:dyDescent="0.2">
      <c r="B135">
        <f t="shared" si="11"/>
        <v>1.8000000000000002E-10</v>
      </c>
      <c r="C135">
        <v>36</v>
      </c>
      <c r="D135">
        <v>0.40995664197107801</v>
      </c>
      <c r="F135">
        <v>0.70983409168954303</v>
      </c>
      <c r="G135">
        <f t="shared" si="7"/>
        <v>0.22210911944612105</v>
      </c>
      <c r="H135">
        <f t="shared" si="8"/>
        <v>4.4519009967086145</v>
      </c>
      <c r="M135">
        <v>0.69509072731346799</v>
      </c>
      <c r="N135">
        <f t="shared" si="12"/>
        <v>0.20736575507004601</v>
      </c>
      <c r="O135">
        <f t="shared" si="10"/>
        <v>6.6260138246047395</v>
      </c>
    </row>
    <row r="136" spans="2:15" x14ac:dyDescent="0.2">
      <c r="B136">
        <f t="shared" si="11"/>
        <v>1.8500000000000001E-10</v>
      </c>
      <c r="C136">
        <v>37</v>
      </c>
      <c r="D136">
        <v>0.468329212825918</v>
      </c>
      <c r="F136">
        <v>0.90903186741159603</v>
      </c>
      <c r="G136">
        <f t="shared" si="7"/>
        <v>0.42130689516817404</v>
      </c>
      <c r="H136">
        <f t="shared" si="8"/>
        <v>4.8732078918767883</v>
      </c>
      <c r="M136">
        <v>0.57722637866766002</v>
      </c>
      <c r="N136">
        <f t="shared" si="12"/>
        <v>8.9501406424238039E-2</v>
      </c>
      <c r="O136">
        <f t="shared" si="10"/>
        <v>6.7155152310289772</v>
      </c>
    </row>
    <row r="137" spans="2:15" x14ac:dyDescent="0.2">
      <c r="B137">
        <f t="shared" si="11"/>
        <v>1.9000000000000002E-10</v>
      </c>
      <c r="C137">
        <v>38</v>
      </c>
      <c r="D137">
        <v>0.477964515947228</v>
      </c>
      <c r="F137">
        <v>0.69189163061621906</v>
      </c>
      <c r="G137">
        <f t="shared" si="7"/>
        <v>0.20416665837279707</v>
      </c>
      <c r="H137">
        <f t="shared" si="8"/>
        <v>5.0773745502495853</v>
      </c>
      <c r="M137">
        <v>0.46362283024804801</v>
      </c>
      <c r="N137">
        <f t="shared" si="12"/>
        <v>-2.4102141995373971E-2</v>
      </c>
      <c r="O137">
        <f t="shared" si="10"/>
        <v>6.6914130890336034</v>
      </c>
    </row>
    <row r="138" spans="2:15" x14ac:dyDescent="0.2">
      <c r="B138">
        <f t="shared" si="11"/>
        <v>1.9500000000000002E-10</v>
      </c>
      <c r="C138">
        <v>39</v>
      </c>
      <c r="D138">
        <v>0.49695380395766803</v>
      </c>
      <c r="F138">
        <v>0.68099802793878295</v>
      </c>
      <c r="G138">
        <f t="shared" si="7"/>
        <v>0.19327305569536096</v>
      </c>
      <c r="H138">
        <f t="shared" si="8"/>
        <v>5.2706476059449461</v>
      </c>
      <c r="M138">
        <v>0.60260449786935399</v>
      </c>
      <c r="N138">
        <f t="shared" si="12"/>
        <v>0.11487952562593201</v>
      </c>
      <c r="O138">
        <f t="shared" si="10"/>
        <v>6.8062926146595357</v>
      </c>
    </row>
    <row r="139" spans="2:15" x14ac:dyDescent="0.2">
      <c r="B139">
        <f t="shared" si="11"/>
        <v>2.0000000000000003E-10</v>
      </c>
      <c r="C139">
        <v>40</v>
      </c>
      <c r="D139">
        <v>0.57561748426427095</v>
      </c>
      <c r="F139">
        <v>0.58758442501322805</v>
      </c>
      <c r="G139">
        <f t="shared" si="7"/>
        <v>9.9859452769806067E-2</v>
      </c>
      <c r="H139">
        <f t="shared" ref="H139" si="13">H138+G139</f>
        <v>5.3705070587147521</v>
      </c>
      <c r="M139">
        <v>0.66645831899031505</v>
      </c>
      <c r="N139">
        <f t="shared" si="12"/>
        <v>0.17873334674689306</v>
      </c>
      <c r="O139">
        <f t="shared" si="10"/>
        <v>6.9850259614064285</v>
      </c>
    </row>
    <row r="141" spans="2:15" x14ac:dyDescent="0.2">
      <c r="B141" t="s">
        <v>46</v>
      </c>
      <c r="C141" t="s">
        <v>0</v>
      </c>
      <c r="D141">
        <f>AVERAGE(D100:D129)</f>
        <v>0.49640475871542367</v>
      </c>
      <c r="F141">
        <f>AVERAGE(F100:F139)</f>
        <v>0.62198764871129097</v>
      </c>
      <c r="G141">
        <f>AVERAGE(G100:G139)</f>
        <v>0.1342626764678688</v>
      </c>
      <c r="M141">
        <f>AVERAGE(M100:M139)</f>
        <v>0.66235062127858291</v>
      </c>
      <c r="N141">
        <f>AVERAGE(N100:N139)</f>
        <v>0.1746256490351607</v>
      </c>
    </row>
    <row r="142" spans="2:15" x14ac:dyDescent="0.2">
      <c r="B142">
        <f>(0.0000000000000025)*2000</f>
        <v>4.9999999999999997E-12</v>
      </c>
      <c r="G142">
        <f>G141/B142/6*(10^-20)</f>
        <v>4.4754225489289595E-11</v>
      </c>
      <c r="N142">
        <f>N141/B142/6*(10^-20)</f>
        <v>5.8208549678386906E-11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51E6-E5E0-FE41-9AB0-172321AC7F04}">
  <dimension ref="A2:T141"/>
  <sheetViews>
    <sheetView topLeftCell="A94" workbookViewId="0">
      <selection activeCell="J127" sqref="J127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2736.9500462719998</v>
      </c>
      <c r="I2" t="s">
        <v>7</v>
      </c>
      <c r="J2">
        <f>-H2*(2*(0.000462)*H2-2.9)</f>
        <v>1015.5676406404082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-1387.5405975000001</v>
      </c>
      <c r="E3">
        <v>25.90926</v>
      </c>
      <c r="G3" t="s">
        <v>4</v>
      </c>
      <c r="H3">
        <f>(H2^(1/3))/4</f>
        <v>3.4969999999999999</v>
      </c>
      <c r="J3">
        <f>J2/10</f>
        <v>101.55676406404082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-1387.7736672000001</v>
      </c>
      <c r="E4">
        <v>14.28675</v>
      </c>
      <c r="H4">
        <f>J3</f>
        <v>101.55676406404082</v>
      </c>
    </row>
    <row r="5" spans="2:11" x14ac:dyDescent="0.2">
      <c r="B5" s="2">
        <f t="shared" si="0"/>
        <v>2720.5471360000006</v>
      </c>
      <c r="C5" s="2">
        <v>3.49</v>
      </c>
      <c r="D5" s="2">
        <v>-1387.1231539</v>
      </c>
      <c r="E5" s="2">
        <v>6.6296499999999998</v>
      </c>
    </row>
    <row r="6" spans="2:11" x14ac:dyDescent="0.2">
      <c r="B6">
        <f t="shared" si="0"/>
        <v>2744</v>
      </c>
      <c r="C6">
        <v>3.5</v>
      </c>
      <c r="D6">
        <v>-1385.7016177</v>
      </c>
      <c r="E6">
        <v>-2.0863900000000002</v>
      </c>
    </row>
    <row r="7" spans="2:11" x14ac:dyDescent="0.2">
      <c r="B7">
        <f t="shared" si="0"/>
        <v>2767.5872639999993</v>
      </c>
      <c r="C7">
        <v>3.51</v>
      </c>
      <c r="D7">
        <v>-1385.7797966999999</v>
      </c>
      <c r="E7">
        <v>-10.96604</v>
      </c>
    </row>
    <row r="8" spans="2:11" x14ac:dyDescent="0.2">
      <c r="B8">
        <f t="shared" si="0"/>
        <v>2791.3093119999999</v>
      </c>
      <c r="C8">
        <v>3.52</v>
      </c>
      <c r="D8">
        <v>-1385.1546486</v>
      </c>
      <c r="E8">
        <v>-19.614270000000001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-1383.7935924000001</v>
      </c>
      <c r="E9">
        <v>-25.87575</v>
      </c>
      <c r="G9" t="s">
        <v>2</v>
      </c>
    </row>
    <row r="10" spans="2:11" x14ac:dyDescent="0.2">
      <c r="B10">
        <f t="shared" si="0"/>
        <v>2736.9500462719998</v>
      </c>
      <c r="C10">
        <v>3.4969999999999999</v>
      </c>
      <c r="D10">
        <v>-1386.6167103</v>
      </c>
      <c r="E10">
        <v>0.62773999999999996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3.4969999999999999</v>
      </c>
    </row>
    <row r="19" spans="2:18" x14ac:dyDescent="0.2">
      <c r="C19">
        <v>-1388.3446107</v>
      </c>
      <c r="D19">
        <v>24.61748</v>
      </c>
      <c r="E19">
        <v>-1387.2740718</v>
      </c>
      <c r="F19">
        <v>16.173100000000002</v>
      </c>
      <c r="G19">
        <v>-1386.6109762999999</v>
      </c>
      <c r="H19">
        <v>7.1875199999999904</v>
      </c>
      <c r="I19">
        <v>-1386.8028067</v>
      </c>
      <c r="J19">
        <v>-4.0261699999999996</v>
      </c>
      <c r="K19">
        <v>-1385.1248043999999</v>
      </c>
      <c r="L19">
        <v>-9.71999999999999</v>
      </c>
      <c r="M19">
        <v>-1385.4878002999999</v>
      </c>
      <c r="N19">
        <v>-20.551860000000001</v>
      </c>
      <c r="O19">
        <v>-1383.4671066000001</v>
      </c>
      <c r="P19">
        <v>-26.84122</v>
      </c>
      <c r="Q19">
        <v>-1386.2137132</v>
      </c>
      <c r="R19">
        <v>0.86751999999999896</v>
      </c>
    </row>
    <row r="20" spans="2:18" x14ac:dyDescent="0.2">
      <c r="C20">
        <v>-1387.5149469999999</v>
      </c>
      <c r="D20">
        <v>25.744990000000001</v>
      </c>
      <c r="E20">
        <v>-1387.68406</v>
      </c>
      <c r="F20">
        <v>15.44265</v>
      </c>
      <c r="G20">
        <v>-1386.9874552000001</v>
      </c>
      <c r="H20">
        <v>6.0898299999999903</v>
      </c>
      <c r="I20">
        <v>-1385.8914677</v>
      </c>
      <c r="J20">
        <v>-2.65496</v>
      </c>
      <c r="K20">
        <v>-1385.8782361000001</v>
      </c>
      <c r="L20">
        <v>-10.78396</v>
      </c>
      <c r="M20">
        <v>-1384.2616696</v>
      </c>
      <c r="N20">
        <v>-18.83868</v>
      </c>
      <c r="O20">
        <v>-1383.4895385</v>
      </c>
      <c r="P20">
        <v>-27.385110000000001</v>
      </c>
      <c r="Q20">
        <v>-1386.7393065000001</v>
      </c>
      <c r="R20">
        <v>-0.91300000000000003</v>
      </c>
    </row>
    <row r="21" spans="2:18" x14ac:dyDescent="0.2">
      <c r="C21" s="1">
        <v>-1387.5405975000001</v>
      </c>
      <c r="D21" s="2">
        <v>25.90926</v>
      </c>
      <c r="E21">
        <v>-1387.7736672000001</v>
      </c>
      <c r="F21">
        <v>14.28675</v>
      </c>
      <c r="G21" s="1">
        <v>-1387.1231539</v>
      </c>
      <c r="H21" s="2">
        <v>6.6296499999999998</v>
      </c>
      <c r="I21">
        <v>-1385.7016177</v>
      </c>
      <c r="J21">
        <v>-2.0863900000000002</v>
      </c>
      <c r="K21">
        <v>-1385.7797966999999</v>
      </c>
      <c r="L21">
        <v>-10.96604</v>
      </c>
      <c r="M21">
        <v>-1385.1546486</v>
      </c>
      <c r="N21">
        <v>-19.614270000000001</v>
      </c>
      <c r="O21">
        <v>-1383.7935924000001</v>
      </c>
      <c r="P21">
        <v>-25.87575</v>
      </c>
      <c r="Q21">
        <v>-1386.6167103</v>
      </c>
      <c r="R21">
        <v>0.62773999999999996</v>
      </c>
    </row>
    <row r="22" spans="2:18" x14ac:dyDescent="0.2">
      <c r="G22" s="1"/>
      <c r="H22" s="2"/>
    </row>
    <row r="23" spans="2:18" x14ac:dyDescent="0.2">
      <c r="G23" s="1"/>
      <c r="H23" s="2"/>
    </row>
    <row r="24" spans="2:18" x14ac:dyDescent="0.2">
      <c r="G24" s="1"/>
      <c r="H24" s="2"/>
    </row>
    <row r="25" spans="2:18" x14ac:dyDescent="0.2">
      <c r="G25" s="1"/>
      <c r="H25" s="2"/>
    </row>
    <row r="26" spans="2:18" x14ac:dyDescent="0.2">
      <c r="G26" s="1"/>
      <c r="H26" s="2"/>
    </row>
    <row r="27" spans="2:18" x14ac:dyDescent="0.2">
      <c r="G27" s="1"/>
      <c r="H27" s="2"/>
    </row>
    <row r="28" spans="2:18" x14ac:dyDescent="0.2">
      <c r="G28" s="1"/>
      <c r="H28" s="2"/>
    </row>
    <row r="30" spans="2:18" x14ac:dyDescent="0.2">
      <c r="B30" t="s">
        <v>0</v>
      </c>
      <c r="C30">
        <f>AVERAGE(C19:C28)</f>
        <v>-1387.8000517333332</v>
      </c>
      <c r="D30">
        <f t="shared" ref="D30:P30" si="1">AVERAGE(D19:D28)</f>
        <v>25.423910000000003</v>
      </c>
      <c r="E30">
        <f t="shared" si="1"/>
        <v>-1387.5772663333335</v>
      </c>
      <c r="F30">
        <f t="shared" si="1"/>
        <v>15.300833333333335</v>
      </c>
      <c r="G30">
        <f t="shared" si="1"/>
        <v>-1386.9071951333335</v>
      </c>
      <c r="H30">
        <f t="shared" si="1"/>
        <v>6.6356666666666611</v>
      </c>
      <c r="I30">
        <f t="shared" si="1"/>
        <v>-1386.1319640333331</v>
      </c>
      <c r="J30">
        <f t="shared" si="1"/>
        <v>-2.9225066666666666</v>
      </c>
      <c r="K30">
        <f t="shared" si="1"/>
        <v>-1385.5942790666666</v>
      </c>
      <c r="L30">
        <f t="shared" si="1"/>
        <v>-10.489999999999997</v>
      </c>
      <c r="M30">
        <f t="shared" si="1"/>
        <v>-1384.9680394999998</v>
      </c>
      <c r="N30">
        <f t="shared" si="1"/>
        <v>-19.668270000000003</v>
      </c>
      <c r="O30">
        <f>AVERAGE(O19:O28)</f>
        <v>-1383.5834125000001</v>
      </c>
      <c r="P30">
        <f t="shared" si="1"/>
        <v>-26.700693333333334</v>
      </c>
      <c r="Q30">
        <f>AVERAGE(Q19:Q28)</f>
        <v>-1386.5232433333333</v>
      </c>
      <c r="R30">
        <f t="shared" ref="R30" si="2">AVERAGE(R19:R28)</f>
        <v>0.1940866666666663</v>
      </c>
    </row>
    <row r="31" spans="2:18" x14ac:dyDescent="0.2">
      <c r="B31" t="s">
        <v>1</v>
      </c>
      <c r="C31">
        <f>STDEV(C19:C28)/SQRT(COUNT(C19:C28))</f>
        <v>0.27238014989493015</v>
      </c>
      <c r="E31">
        <f>STDEV(E19:E28)/SQRT(COUNT(E19:E28))</f>
        <v>0.15378833544344372</v>
      </c>
      <c r="G31">
        <f>STDEV(G19:G28)/SQRT(COUNT(G19:G28))</f>
        <v>0.15320218907430283</v>
      </c>
      <c r="I31">
        <f>STDEV(I19:I28)/SQRT(COUNT(I19:I28))</f>
        <v>0.33986917492388297</v>
      </c>
      <c r="K31">
        <f>STDEV(K19:K28)/SQRT(COUNT(K19:K28))</f>
        <v>0.23645114072430731</v>
      </c>
      <c r="M31">
        <f>STDEV(M19:M28)/SQRT(COUNT(M19:M28))</f>
        <v>0.36604477891949433</v>
      </c>
      <c r="O31">
        <f>STDEV(O19:O28)/SQRT(COUNT(O19:O28))</f>
        <v>0.10528926869568957</v>
      </c>
      <c r="Q31">
        <f>STDEV(Q19:Q28)/SQRT(COUNT(Q19:Q28))</f>
        <v>0.15875991795227629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F37">
        <v>0.731675135964031</v>
      </c>
      <c r="G37">
        <f>F37-$D$88</f>
        <v>0.20785507102728662</v>
      </c>
      <c r="H37">
        <f>H36+G37</f>
        <v>0.20785507102728662</v>
      </c>
      <c r="L37">
        <v>0.68902675037153605</v>
      </c>
      <c r="M37">
        <f>L37-$D$88</f>
        <v>0.16520668543479167</v>
      </c>
      <c r="N37">
        <f>N36+M37</f>
        <v>0.16520668543479167</v>
      </c>
      <c r="P37">
        <v>-1386.1829683000001</v>
      </c>
      <c r="Q37">
        <v>0.37444000000000099</v>
      </c>
      <c r="R37">
        <v>-1397.4996249000001</v>
      </c>
      <c r="T37">
        <v>-1374.6372882000001</v>
      </c>
    </row>
    <row r="38" spans="1:20" x14ac:dyDescent="0.2">
      <c r="B38">
        <f>$B$37*C38</f>
        <v>1.0000000000000001E-11</v>
      </c>
      <c r="C38">
        <v>2</v>
      </c>
      <c r="D38">
        <v>0.46295542321891597</v>
      </c>
      <c r="F38">
        <v>0.56622917960758801</v>
      </c>
      <c r="G38">
        <f t="shared" ref="G38:G85" si="3">F38-$D$88</f>
        <v>4.2409114670843628E-2</v>
      </c>
      <c r="H38">
        <f t="shared" ref="H38:H85" si="4">H37+G38</f>
        <v>0.25026418569813025</v>
      </c>
      <c r="L38">
        <v>0.87810030927367499</v>
      </c>
      <c r="M38">
        <f t="shared" ref="M38:M86" si="5">L38-$D$88</f>
        <v>0.35428024433693062</v>
      </c>
      <c r="N38">
        <f t="shared" ref="N38:N86" si="6">N37+M38</f>
        <v>0.51948692977172228</v>
      </c>
      <c r="P38">
        <v>-1386.4967810000001</v>
      </c>
      <c r="Q38">
        <v>0.21446000000000001</v>
      </c>
      <c r="R38">
        <v>-1397.2216496999999</v>
      </c>
      <c r="T38">
        <v>-1375.2791705</v>
      </c>
    </row>
    <row r="39" spans="1:20" x14ac:dyDescent="0.2">
      <c r="B39">
        <f t="shared" ref="B39:B40" si="7">$B$37*C39</f>
        <v>1.5E-11</v>
      </c>
      <c r="C39">
        <v>3</v>
      </c>
      <c r="D39">
        <v>0.52215064208363204</v>
      </c>
      <c r="F39">
        <v>0.518519457658558</v>
      </c>
      <c r="G39">
        <f t="shared" si="3"/>
        <v>-5.3006072781863756E-3</v>
      </c>
      <c r="H39">
        <f t="shared" si="4"/>
        <v>0.24496357841994387</v>
      </c>
      <c r="L39">
        <v>0.56615328793475805</v>
      </c>
      <c r="M39">
        <f t="shared" si="5"/>
        <v>4.2333222998013675E-2</v>
      </c>
      <c r="N39">
        <f t="shared" si="6"/>
        <v>0.56182015276973596</v>
      </c>
      <c r="P39">
        <v>-1386.7682540999999</v>
      </c>
      <c r="Q39">
        <v>0.76819999999999999</v>
      </c>
      <c r="R39">
        <v>-1396.9753524</v>
      </c>
      <c r="T39">
        <v>-1374.6267226</v>
      </c>
    </row>
    <row r="40" spans="1:20" x14ac:dyDescent="0.2">
      <c r="B40">
        <f t="shared" si="7"/>
        <v>2.0000000000000002E-11</v>
      </c>
      <c r="C40">
        <v>4</v>
      </c>
      <c r="D40">
        <v>0.42187240709739898</v>
      </c>
      <c r="F40">
        <v>0.393913135098168</v>
      </c>
      <c r="G40">
        <f t="shared" si="3"/>
        <v>-0.12990692983857638</v>
      </c>
      <c r="H40">
        <f t="shared" si="4"/>
        <v>0.11505664858136749</v>
      </c>
      <c r="L40">
        <v>0.57913541286216996</v>
      </c>
      <c r="M40">
        <f t="shared" si="5"/>
        <v>5.5315347925425584E-2</v>
      </c>
      <c r="N40">
        <f t="shared" si="6"/>
        <v>0.61713550069516154</v>
      </c>
      <c r="P40">
        <v>-1386.4342704000001</v>
      </c>
      <c r="Q40">
        <v>0.49928999999999901</v>
      </c>
      <c r="R40">
        <v>-1397.0687777000001</v>
      </c>
      <c r="T40">
        <v>-1374.780765</v>
      </c>
    </row>
    <row r="41" spans="1:20" x14ac:dyDescent="0.2">
      <c r="C41">
        <v>5</v>
      </c>
      <c r="D41">
        <v>0.48830975320270997</v>
      </c>
      <c r="F41">
        <v>0.72921825523432204</v>
      </c>
      <c r="G41">
        <f t="shared" si="3"/>
        <v>0.20539819029757767</v>
      </c>
      <c r="H41">
        <f t="shared" si="4"/>
        <v>0.32045483887894516</v>
      </c>
      <c r="L41">
        <v>0.90970812056124795</v>
      </c>
      <c r="M41">
        <f t="shared" si="5"/>
        <v>0.38588805562450357</v>
      </c>
      <c r="N41">
        <f t="shared" si="6"/>
        <v>1.0030235563196652</v>
      </c>
      <c r="P41">
        <v>-1386.7852074</v>
      </c>
      <c r="Q41">
        <v>-0.49811999999999901</v>
      </c>
      <c r="R41">
        <v>-1397.2172851</v>
      </c>
      <c r="T41">
        <v>-1375.2145611000001</v>
      </c>
    </row>
    <row r="42" spans="1:20" x14ac:dyDescent="0.2">
      <c r="C42">
        <v>6</v>
      </c>
      <c r="D42">
        <v>0.52829595131924501</v>
      </c>
      <c r="F42">
        <v>0.76438585910444601</v>
      </c>
      <c r="G42">
        <f t="shared" si="3"/>
        <v>0.24056579416770163</v>
      </c>
      <c r="H42">
        <f t="shared" si="4"/>
        <v>0.56102063304664673</v>
      </c>
      <c r="L42">
        <v>0.641612712219359</v>
      </c>
      <c r="M42">
        <f t="shared" si="5"/>
        <v>0.11779264728261463</v>
      </c>
      <c r="N42">
        <f t="shared" si="6"/>
        <v>1.12081620360228</v>
      </c>
      <c r="P42">
        <v>-1386.2842168</v>
      </c>
      <c r="Q42">
        <v>-0.531689999999999</v>
      </c>
      <c r="R42">
        <v>-1396.8292458999999</v>
      </c>
      <c r="T42">
        <v>-1374.2140661999999</v>
      </c>
    </row>
    <row r="43" spans="1:20" x14ac:dyDescent="0.2">
      <c r="C43">
        <v>7</v>
      </c>
      <c r="D43">
        <v>0.42976804660781298</v>
      </c>
      <c r="F43">
        <v>0.511054818530982</v>
      </c>
      <c r="G43">
        <f t="shared" si="3"/>
        <v>-1.2765246405762376E-2</v>
      </c>
      <c r="H43">
        <f t="shared" si="4"/>
        <v>0.54825538664088436</v>
      </c>
      <c r="L43">
        <v>0.66078898776049499</v>
      </c>
      <c r="M43">
        <f t="shared" si="5"/>
        <v>0.13696892282375062</v>
      </c>
      <c r="N43">
        <f t="shared" si="6"/>
        <v>1.2577851264260307</v>
      </c>
      <c r="P43">
        <v>-1386.2395013</v>
      </c>
      <c r="Q43">
        <v>1.05671</v>
      </c>
      <c r="R43">
        <v>-1397.5907884999999</v>
      </c>
      <c r="T43">
        <v>-1373.7115704</v>
      </c>
    </row>
    <row r="44" spans="1:20" x14ac:dyDescent="0.2">
      <c r="C44">
        <v>8</v>
      </c>
      <c r="D44">
        <v>0.50509617730273104</v>
      </c>
      <c r="F44">
        <v>0.81129561090605595</v>
      </c>
      <c r="G44">
        <f t="shared" si="3"/>
        <v>0.28747554596931157</v>
      </c>
      <c r="H44">
        <f t="shared" si="4"/>
        <v>0.83573093261019593</v>
      </c>
      <c r="L44">
        <v>0.51713511495457798</v>
      </c>
      <c r="M44">
        <f t="shared" si="5"/>
        <v>-6.6849499821663994E-3</v>
      </c>
      <c r="N44">
        <f t="shared" si="6"/>
        <v>1.2511001764438643</v>
      </c>
      <c r="P44">
        <v>-1386.4575978</v>
      </c>
      <c r="Q44">
        <v>-0.83023000000000202</v>
      </c>
      <c r="R44">
        <v>-1397.0697848</v>
      </c>
      <c r="T44">
        <v>-1374.0978061999999</v>
      </c>
    </row>
    <row r="45" spans="1:20" x14ac:dyDescent="0.2">
      <c r="C45">
        <v>9</v>
      </c>
      <c r="D45">
        <v>0.514959944083902</v>
      </c>
      <c r="F45">
        <v>0.57128107622439805</v>
      </c>
      <c r="G45">
        <f t="shared" si="3"/>
        <v>4.7461011287653676E-2</v>
      </c>
      <c r="H45">
        <f t="shared" si="4"/>
        <v>0.88319194389784961</v>
      </c>
      <c r="L45">
        <v>0.94295314912675998</v>
      </c>
      <c r="M45">
        <f t="shared" si="5"/>
        <v>0.4191330841900156</v>
      </c>
      <c r="N45">
        <f t="shared" si="6"/>
        <v>1.6702332606338799</v>
      </c>
      <c r="P45">
        <v>-1386.275948</v>
      </c>
      <c r="Q45">
        <v>0.20072000000000001</v>
      </c>
      <c r="R45">
        <v>-1396.8608919999999</v>
      </c>
      <c r="T45">
        <v>-1373.5779997</v>
      </c>
    </row>
    <row r="46" spans="1:20" x14ac:dyDescent="0.2">
      <c r="C46">
        <v>10</v>
      </c>
      <c r="D46">
        <v>0.65404012948049295</v>
      </c>
      <c r="F46">
        <v>0.60063785080888898</v>
      </c>
      <c r="G46">
        <f t="shared" si="3"/>
        <v>7.6817785872144606E-2</v>
      </c>
      <c r="H46">
        <f t="shared" si="4"/>
        <v>0.96000972976999421</v>
      </c>
      <c r="L46">
        <v>0.67754799491434603</v>
      </c>
      <c r="M46">
        <f t="shared" si="5"/>
        <v>0.15372792997760165</v>
      </c>
      <c r="N46">
        <f t="shared" si="6"/>
        <v>1.8239611906114814</v>
      </c>
      <c r="P46">
        <v>-1385.1276496999999</v>
      </c>
      <c r="Q46">
        <v>2.08962</v>
      </c>
      <c r="R46">
        <v>-1396.7923378</v>
      </c>
      <c r="T46">
        <v>-1375.4396459</v>
      </c>
    </row>
    <row r="47" spans="1:20" x14ac:dyDescent="0.2">
      <c r="C47">
        <v>11</v>
      </c>
      <c r="D47">
        <v>0.42416312737635697</v>
      </c>
      <c r="F47">
        <v>0.64289755971127405</v>
      </c>
      <c r="G47">
        <f t="shared" si="3"/>
        <v>0.11907749477452967</v>
      </c>
      <c r="H47">
        <f t="shared" si="4"/>
        <v>1.0790872245445238</v>
      </c>
      <c r="L47">
        <v>0.64295039427212897</v>
      </c>
      <c r="M47">
        <f t="shared" si="5"/>
        <v>0.11913032933538459</v>
      </c>
      <c r="N47">
        <f t="shared" si="6"/>
        <v>1.9430915199468659</v>
      </c>
      <c r="P47">
        <v>-1386.7457314000001</v>
      </c>
      <c r="Q47">
        <v>0.53744999999999998</v>
      </c>
      <c r="R47">
        <v>-1397.4042053999999</v>
      </c>
      <c r="T47">
        <v>-1374.8521132000001</v>
      </c>
    </row>
    <row r="48" spans="1:20" x14ac:dyDescent="0.2">
      <c r="C48">
        <v>12</v>
      </c>
      <c r="D48">
        <v>0.51290059391513199</v>
      </c>
      <c r="F48">
        <v>0.96265010543573903</v>
      </c>
      <c r="G48">
        <f t="shared" si="3"/>
        <v>0.43883004049899466</v>
      </c>
      <c r="H48">
        <f t="shared" si="4"/>
        <v>1.5179172650435184</v>
      </c>
      <c r="L48">
        <v>0.575523519388911</v>
      </c>
      <c r="M48">
        <f t="shared" si="5"/>
        <v>5.170345445216662E-2</v>
      </c>
      <c r="N48">
        <f t="shared" si="6"/>
        <v>1.9947949743990325</v>
      </c>
      <c r="P48">
        <v>-1386.9323933000001</v>
      </c>
      <c r="Q48">
        <v>0.39973999999999998</v>
      </c>
      <c r="R48">
        <v>-1396.7135814999999</v>
      </c>
      <c r="T48">
        <v>-1373.7454849999999</v>
      </c>
    </row>
    <row r="49" spans="3:20" x14ac:dyDescent="0.2">
      <c r="C49">
        <v>13</v>
      </c>
      <c r="D49">
        <v>0.47291569984019599</v>
      </c>
      <c r="F49">
        <v>0.40613671071901603</v>
      </c>
      <c r="G49">
        <f t="shared" si="3"/>
        <v>-0.11768335421772835</v>
      </c>
      <c r="H49">
        <f t="shared" si="4"/>
        <v>1.40023391082579</v>
      </c>
      <c r="L49">
        <v>0.73866956107818804</v>
      </c>
      <c r="M49">
        <f t="shared" si="5"/>
        <v>0.21484949614144366</v>
      </c>
      <c r="N49">
        <f t="shared" si="6"/>
        <v>2.2096444705404763</v>
      </c>
      <c r="P49">
        <v>-1386.3851305000001</v>
      </c>
      <c r="Q49">
        <v>-9.8510000000000306E-2</v>
      </c>
      <c r="R49">
        <v>-1397.1824956</v>
      </c>
      <c r="T49">
        <v>-1374.3809372999999</v>
      </c>
    </row>
    <row r="50" spans="3:20" x14ac:dyDescent="0.2">
      <c r="C50">
        <v>14</v>
      </c>
      <c r="D50">
        <v>0.58361247111299297</v>
      </c>
      <c r="F50">
        <v>0.49112911115991098</v>
      </c>
      <c r="G50">
        <f t="shared" si="3"/>
        <v>-3.2690953776833398E-2</v>
      </c>
      <c r="H50">
        <f t="shared" si="4"/>
        <v>1.3675429570489566</v>
      </c>
      <c r="L50">
        <v>0.65226795610233801</v>
      </c>
      <c r="M50">
        <f t="shared" si="5"/>
        <v>0.12844789116559363</v>
      </c>
      <c r="N50">
        <f t="shared" si="6"/>
        <v>2.33809236170607</v>
      </c>
      <c r="P50">
        <v>-1386.2171911999999</v>
      </c>
      <c r="Q50">
        <v>0.94649000000000005</v>
      </c>
      <c r="R50">
        <v>-1397.3684759</v>
      </c>
      <c r="T50">
        <v>-1374.2248328000001</v>
      </c>
    </row>
    <row r="51" spans="3:20" x14ac:dyDescent="0.2">
      <c r="D51">
        <v>0.58386277076726401</v>
      </c>
      <c r="F51">
        <v>0.68741880606676897</v>
      </c>
      <c r="G51">
        <f t="shared" si="3"/>
        <v>0.16359874113002459</v>
      </c>
      <c r="H51">
        <f t="shared" si="4"/>
        <v>1.5311416981789812</v>
      </c>
      <c r="L51">
        <v>0.53567556115987902</v>
      </c>
      <c r="M51">
        <f t="shared" si="5"/>
        <v>1.1855496223134643E-2</v>
      </c>
      <c r="N51">
        <f t="shared" si="6"/>
        <v>2.3499478579292048</v>
      </c>
      <c r="P51">
        <v>-1385.2288536000001</v>
      </c>
      <c r="Q51">
        <v>1.7379100000000001</v>
      </c>
      <c r="R51">
        <v>-1396.2806674000001</v>
      </c>
      <c r="T51">
        <v>-1373.8621528000001</v>
      </c>
    </row>
    <row r="52" spans="3:20" x14ac:dyDescent="0.2">
      <c r="D52">
        <v>0.43710387180953802</v>
      </c>
      <c r="F52">
        <v>0.63951751350633301</v>
      </c>
      <c r="G52">
        <f t="shared" si="3"/>
        <v>0.11569744856958863</v>
      </c>
      <c r="H52">
        <f t="shared" si="4"/>
        <v>1.6468391467485697</v>
      </c>
      <c r="L52">
        <v>0.73295617672833002</v>
      </c>
      <c r="M52">
        <f t="shared" si="5"/>
        <v>0.20913611179158564</v>
      </c>
      <c r="N52">
        <f t="shared" si="6"/>
        <v>2.5590839697207906</v>
      </c>
      <c r="P52">
        <v>-1385.4914541000001</v>
      </c>
      <c r="Q52">
        <v>2.2900399999999999</v>
      </c>
      <c r="R52">
        <v>-1396.9377142999999</v>
      </c>
      <c r="T52">
        <v>-1374.3739894</v>
      </c>
    </row>
    <row r="53" spans="3:20" x14ac:dyDescent="0.2">
      <c r="F53">
        <v>0.68448783323058704</v>
      </c>
      <c r="G53">
        <f t="shared" si="3"/>
        <v>0.16066776829384266</v>
      </c>
      <c r="H53">
        <f t="shared" si="4"/>
        <v>1.8075069150424123</v>
      </c>
      <c r="L53">
        <v>0.67180109770765595</v>
      </c>
      <c r="M53">
        <f t="shared" si="5"/>
        <v>0.14798103277091157</v>
      </c>
      <c r="N53">
        <f t="shared" si="6"/>
        <v>2.707065002491702</v>
      </c>
      <c r="R53">
        <v>-1396.9568305</v>
      </c>
      <c r="T53">
        <v>-1374.3421722</v>
      </c>
    </row>
    <row r="54" spans="3:20" x14ac:dyDescent="0.2">
      <c r="D54">
        <v>0.46776103242473399</v>
      </c>
      <c r="F54">
        <v>0.47052369714093401</v>
      </c>
      <c r="G54">
        <f t="shared" si="3"/>
        <v>-5.3296367795810373E-2</v>
      </c>
      <c r="H54">
        <f t="shared" si="4"/>
        <v>1.7542105472466019</v>
      </c>
      <c r="L54">
        <v>0.66320456832339203</v>
      </c>
      <c r="M54">
        <f t="shared" si="5"/>
        <v>0.13938450338664765</v>
      </c>
      <c r="N54">
        <f t="shared" si="6"/>
        <v>2.8464495058783497</v>
      </c>
      <c r="P54">
        <v>-1386.4844161000001</v>
      </c>
      <c r="Q54">
        <v>0.22817000000000001</v>
      </c>
      <c r="R54">
        <v>-1397.2932249999999</v>
      </c>
      <c r="T54">
        <v>-1373.720268</v>
      </c>
    </row>
    <row r="55" spans="3:20" x14ac:dyDescent="0.2">
      <c r="D55">
        <v>0.52319813522240899</v>
      </c>
      <c r="F55">
        <v>0.48839732495213001</v>
      </c>
      <c r="G55">
        <f t="shared" si="3"/>
        <v>-3.5422739984614371E-2</v>
      </c>
      <c r="H55">
        <f t="shared" si="4"/>
        <v>1.7187878072619875</v>
      </c>
      <c r="L55">
        <v>0.665330749376978</v>
      </c>
      <c r="M55">
        <f t="shared" si="5"/>
        <v>0.14151068444023363</v>
      </c>
      <c r="N55">
        <f t="shared" si="6"/>
        <v>2.9879601903185833</v>
      </c>
      <c r="P55">
        <v>-1385.9730970000001</v>
      </c>
      <c r="Q55">
        <v>2.19444999999999</v>
      </c>
      <c r="R55">
        <v>-1396.3032203</v>
      </c>
      <c r="T55">
        <v>-1374.3655022</v>
      </c>
    </row>
    <row r="56" spans="3:20" x14ac:dyDescent="0.2">
      <c r="D56">
        <v>0.46347860302876798</v>
      </c>
      <c r="F56">
        <v>0.73281714503066597</v>
      </c>
      <c r="G56">
        <f t="shared" si="3"/>
        <v>0.20899708009392159</v>
      </c>
      <c r="H56">
        <f t="shared" si="4"/>
        <v>1.9277848873559091</v>
      </c>
      <c r="L56">
        <v>0.68111485185825904</v>
      </c>
      <c r="M56">
        <f t="shared" si="5"/>
        <v>0.15729478692151466</v>
      </c>
      <c r="N56">
        <f t="shared" si="6"/>
        <v>3.1452549772400982</v>
      </c>
      <c r="P56">
        <v>-1386.9779943000001</v>
      </c>
      <c r="Q56">
        <v>-0.85829</v>
      </c>
      <c r="R56">
        <v>-1397.3353775</v>
      </c>
      <c r="T56">
        <v>-1375.1513473</v>
      </c>
    </row>
    <row r="57" spans="3:20" x14ac:dyDescent="0.2">
      <c r="D57">
        <v>0.58686436454161395</v>
      </c>
      <c r="F57">
        <v>0.503499159668097</v>
      </c>
      <c r="G57">
        <f t="shared" si="3"/>
        <v>-2.0320905268647382E-2</v>
      </c>
      <c r="H57">
        <f t="shared" si="4"/>
        <v>1.9074639820872616</v>
      </c>
      <c r="L57">
        <v>0.69433652996860895</v>
      </c>
      <c r="M57">
        <f t="shared" si="5"/>
        <v>0.17051646503186457</v>
      </c>
      <c r="N57">
        <f t="shared" si="6"/>
        <v>3.3157714422719629</v>
      </c>
      <c r="P57">
        <v>-1385.8433514999999</v>
      </c>
      <c r="Q57">
        <v>0.17097999999999999</v>
      </c>
      <c r="R57">
        <v>-1397.113977</v>
      </c>
      <c r="T57">
        <v>-1374.3024183</v>
      </c>
    </row>
    <row r="58" spans="3:20" x14ac:dyDescent="0.2">
      <c r="D58">
        <v>0.47974510320437103</v>
      </c>
      <c r="F58">
        <v>0.81503181652207302</v>
      </c>
      <c r="G58">
        <f t="shared" si="3"/>
        <v>0.29121175158532864</v>
      </c>
      <c r="H58">
        <f t="shared" si="4"/>
        <v>2.1986757336725904</v>
      </c>
      <c r="L58">
        <v>0.68465720544792397</v>
      </c>
      <c r="M58">
        <f t="shared" si="5"/>
        <v>0.16083714051117959</v>
      </c>
      <c r="N58">
        <f t="shared" si="6"/>
        <v>3.4766085827831423</v>
      </c>
      <c r="P58">
        <v>-1386.1028532</v>
      </c>
      <c r="Q58">
        <v>0.16178999999999999</v>
      </c>
      <c r="R58">
        <v>-1396.6908532</v>
      </c>
      <c r="T58">
        <v>-1374.965817</v>
      </c>
    </row>
    <row r="59" spans="3:20" x14ac:dyDescent="0.2">
      <c r="D59">
        <v>0.48038818116218901</v>
      </c>
      <c r="F59">
        <v>0.84977618818934098</v>
      </c>
      <c r="G59">
        <f t="shared" si="3"/>
        <v>0.3259561232525966</v>
      </c>
      <c r="H59">
        <f t="shared" si="4"/>
        <v>2.5246318569251871</v>
      </c>
      <c r="L59">
        <v>0.80301805173165397</v>
      </c>
      <c r="M59">
        <f t="shared" si="5"/>
        <v>0.27919798679490959</v>
      </c>
      <c r="N59">
        <f t="shared" si="6"/>
        <v>3.755806569578052</v>
      </c>
      <c r="P59">
        <v>-1387.3097969</v>
      </c>
      <c r="Q59">
        <v>-0.25163999999999997</v>
      </c>
      <c r="T59">
        <v>-1374.2588748000001</v>
      </c>
    </row>
    <row r="60" spans="3:20" x14ac:dyDescent="0.2">
      <c r="D60">
        <v>0.53199144837420598</v>
      </c>
      <c r="F60">
        <v>0.44443045562999201</v>
      </c>
      <c r="G60">
        <f t="shared" si="3"/>
        <v>-7.9389609306752373E-2</v>
      </c>
      <c r="H60">
        <f t="shared" si="4"/>
        <v>2.4452422476184346</v>
      </c>
      <c r="L60">
        <v>0.63261590144392299</v>
      </c>
      <c r="M60">
        <f t="shared" si="5"/>
        <v>0.10879583650717861</v>
      </c>
      <c r="N60">
        <f t="shared" si="6"/>
        <v>3.8646024060852309</v>
      </c>
      <c r="P60">
        <v>-1386.4816708000001</v>
      </c>
      <c r="Q60">
        <v>-0.67907000000000195</v>
      </c>
      <c r="R60">
        <v>-1396.8728205</v>
      </c>
      <c r="T60">
        <v>-1374.5917707999999</v>
      </c>
    </row>
    <row r="61" spans="3:20" x14ac:dyDescent="0.2">
      <c r="D61">
        <v>0.60935842084230396</v>
      </c>
      <c r="F61">
        <v>0.57685360812536701</v>
      </c>
      <c r="G61">
        <f t="shared" si="3"/>
        <v>5.3033543188622634E-2</v>
      </c>
      <c r="H61">
        <f t="shared" si="4"/>
        <v>2.4982757908070572</v>
      </c>
      <c r="L61">
        <v>0.73055331909462196</v>
      </c>
      <c r="M61">
        <f t="shared" si="5"/>
        <v>0.20673325415787758</v>
      </c>
      <c r="N61">
        <f t="shared" si="6"/>
        <v>4.0713356602431086</v>
      </c>
      <c r="P61">
        <v>-1385.1802897</v>
      </c>
      <c r="Q61">
        <v>2.1591499999999999</v>
      </c>
      <c r="R61">
        <v>-1396.9287474</v>
      </c>
      <c r="T61">
        <v>-1375.1295895999999</v>
      </c>
    </row>
    <row r="62" spans="3:20" x14ac:dyDescent="0.2">
      <c r="D62">
        <v>0.62259923047701904</v>
      </c>
      <c r="F62">
        <v>0.75379810847999495</v>
      </c>
      <c r="G62">
        <f t="shared" si="3"/>
        <v>0.22997804354325058</v>
      </c>
      <c r="H62">
        <f t="shared" si="4"/>
        <v>2.7282538343503075</v>
      </c>
      <c r="L62">
        <v>0.74393363503196897</v>
      </c>
      <c r="M62">
        <f t="shared" si="5"/>
        <v>0.22011357009522459</v>
      </c>
      <c r="N62">
        <f t="shared" si="6"/>
        <v>4.2914492303383334</v>
      </c>
      <c r="P62">
        <v>-1386.8192604000001</v>
      </c>
      <c r="Q62">
        <v>-0.48509000000000002</v>
      </c>
      <c r="R62">
        <v>-1397.0249213</v>
      </c>
      <c r="T62">
        <v>-1374.5877339000001</v>
      </c>
    </row>
    <row r="63" spans="3:20" x14ac:dyDescent="0.2">
      <c r="D63">
        <v>0.51024008569750301</v>
      </c>
      <c r="F63">
        <v>0.85484491852121802</v>
      </c>
      <c r="G63">
        <f t="shared" si="3"/>
        <v>0.33102485358447364</v>
      </c>
      <c r="H63">
        <f t="shared" si="4"/>
        <v>3.0592786879347811</v>
      </c>
      <c r="L63">
        <v>0.690980826066519</v>
      </c>
      <c r="M63">
        <f t="shared" si="5"/>
        <v>0.16716076112977463</v>
      </c>
      <c r="N63">
        <f t="shared" si="6"/>
        <v>4.4586099914681077</v>
      </c>
      <c r="P63">
        <v>-1386.8031742999999</v>
      </c>
      <c r="Q63">
        <v>-0.33362000000000003</v>
      </c>
      <c r="R63">
        <v>-1397.0872998</v>
      </c>
      <c r="T63">
        <v>-1374.0858208</v>
      </c>
    </row>
    <row r="64" spans="3:20" x14ac:dyDescent="0.2">
      <c r="D64">
        <v>0.41005581939571201</v>
      </c>
      <c r="F64">
        <v>0.73669111168128798</v>
      </c>
      <c r="G64">
        <f t="shared" si="3"/>
        <v>0.2128710467445436</v>
      </c>
      <c r="H64">
        <f t="shared" si="4"/>
        <v>3.2721497346793247</v>
      </c>
      <c r="L64">
        <v>0.55240352523931902</v>
      </c>
      <c r="M64">
        <f t="shared" si="5"/>
        <v>2.8583460302574637E-2</v>
      </c>
      <c r="N64">
        <f t="shared" si="6"/>
        <v>4.4871934517706826</v>
      </c>
      <c r="P64">
        <v>-1386.3699245</v>
      </c>
      <c r="Q64">
        <v>1.13039</v>
      </c>
      <c r="R64">
        <v>-1397.1169394000001</v>
      </c>
      <c r="T64">
        <v>-1374.4712247</v>
      </c>
    </row>
    <row r="65" spans="4:20" x14ac:dyDescent="0.2">
      <c r="F65">
        <v>0.54609738511158101</v>
      </c>
      <c r="G65">
        <f t="shared" si="3"/>
        <v>2.2277320174836635E-2</v>
      </c>
      <c r="H65">
        <f t="shared" si="4"/>
        <v>3.2944270548541614</v>
      </c>
      <c r="L65">
        <v>0.85074345954175601</v>
      </c>
      <c r="M65">
        <f t="shared" si="5"/>
        <v>0.32692339460501163</v>
      </c>
      <c r="N65">
        <f t="shared" si="6"/>
        <v>4.8141168463756943</v>
      </c>
      <c r="P65">
        <v>-1386.1119653999999</v>
      </c>
      <c r="Q65">
        <v>1.6733499999999999</v>
      </c>
      <c r="R65">
        <v>-1396.2149508</v>
      </c>
      <c r="T65">
        <v>-1374.1189151999999</v>
      </c>
    </row>
    <row r="66" spans="4:20" x14ac:dyDescent="0.2">
      <c r="D66">
        <v>0.41392856606658601</v>
      </c>
      <c r="F66">
        <v>0.62904558743746097</v>
      </c>
      <c r="G66">
        <f t="shared" si="3"/>
        <v>0.1052255225007166</v>
      </c>
      <c r="H66">
        <f t="shared" si="4"/>
        <v>3.3996525773548782</v>
      </c>
      <c r="L66">
        <v>0.61828238182556094</v>
      </c>
      <c r="M66">
        <f t="shared" si="5"/>
        <v>9.4462316888816567E-2</v>
      </c>
      <c r="N66">
        <f t="shared" si="6"/>
        <v>4.9085791632645108</v>
      </c>
      <c r="P66">
        <v>-1386.4957300999999</v>
      </c>
      <c r="Q66">
        <v>0.78174999999999994</v>
      </c>
      <c r="R66">
        <v>-1396.4335252000001</v>
      </c>
      <c r="T66">
        <v>-1374.3126256</v>
      </c>
    </row>
    <row r="67" spans="4:20" x14ac:dyDescent="0.2">
      <c r="D67">
        <v>0.50190509365588398</v>
      </c>
      <c r="F67">
        <v>0.49535035703744801</v>
      </c>
      <c r="G67">
        <f t="shared" si="3"/>
        <v>-2.846970789929637E-2</v>
      </c>
      <c r="H67">
        <f t="shared" si="4"/>
        <v>3.3711828694555819</v>
      </c>
      <c r="L67">
        <v>0.61117038251030897</v>
      </c>
      <c r="M67">
        <f t="shared" si="5"/>
        <v>8.7350317573564595E-2</v>
      </c>
      <c r="N67">
        <f t="shared" si="6"/>
        <v>4.9959294808380754</v>
      </c>
      <c r="P67">
        <v>-1386.1099308</v>
      </c>
      <c r="Q67">
        <v>1.3556600000000001</v>
      </c>
      <c r="R67">
        <v>-1397.1660624000001</v>
      </c>
      <c r="T67">
        <v>-1374.1391851999999</v>
      </c>
    </row>
    <row r="68" spans="4:20" x14ac:dyDescent="0.2">
      <c r="D68">
        <v>0.93753881529523198</v>
      </c>
      <c r="F68">
        <v>0.62500474230802106</v>
      </c>
      <c r="G68">
        <f t="shared" si="3"/>
        <v>0.10118467737127668</v>
      </c>
      <c r="H68">
        <f t="shared" si="4"/>
        <v>3.4723675468268587</v>
      </c>
      <c r="L68">
        <v>0.57200860501703898</v>
      </c>
      <c r="M68">
        <f t="shared" si="5"/>
        <v>4.8188540080294606E-2</v>
      </c>
      <c r="N68">
        <f t="shared" si="6"/>
        <v>5.0441180209183702</v>
      </c>
      <c r="P68">
        <v>-1384.9504798999999</v>
      </c>
      <c r="Q68">
        <v>3.2718099999999999</v>
      </c>
      <c r="R68">
        <v>-1397.3675509</v>
      </c>
      <c r="T68">
        <v>-1374.1811491000001</v>
      </c>
    </row>
    <row r="69" spans="4:20" x14ac:dyDescent="0.2">
      <c r="D69">
        <v>0.44458262593616199</v>
      </c>
      <c r="F69">
        <v>0.73897836667253303</v>
      </c>
      <c r="G69">
        <f t="shared" si="3"/>
        <v>0.21515830173578865</v>
      </c>
      <c r="H69">
        <f t="shared" si="4"/>
        <v>3.6875258485626472</v>
      </c>
      <c r="L69">
        <v>0.81460422823710499</v>
      </c>
      <c r="M69">
        <f t="shared" si="5"/>
        <v>0.29078416330036061</v>
      </c>
      <c r="N69">
        <f t="shared" si="6"/>
        <v>5.3349021842187305</v>
      </c>
      <c r="P69">
        <v>-1386.6126475999999</v>
      </c>
      <c r="Q69">
        <v>0.452039999999999</v>
      </c>
      <c r="R69">
        <v>-1396.6262167</v>
      </c>
      <c r="T69">
        <v>-1374.4258173999999</v>
      </c>
    </row>
    <row r="70" spans="4:20" x14ac:dyDescent="0.2">
      <c r="D70">
        <v>0.53973056285955201</v>
      </c>
      <c r="F70">
        <v>0.69282729223525397</v>
      </c>
      <c r="G70">
        <f t="shared" si="3"/>
        <v>0.16900722729850959</v>
      </c>
      <c r="H70">
        <f t="shared" si="4"/>
        <v>3.8565330758611567</v>
      </c>
      <c r="L70">
        <v>0.90496944640313803</v>
      </c>
      <c r="M70">
        <f t="shared" si="5"/>
        <v>0.38114938146639366</v>
      </c>
      <c r="N70">
        <f t="shared" si="6"/>
        <v>5.7160515656851238</v>
      </c>
      <c r="P70">
        <v>-1386.6447192999999</v>
      </c>
      <c r="Q70">
        <v>0.60848000000000002</v>
      </c>
      <c r="R70">
        <v>-1396.7283491000001</v>
      </c>
      <c r="T70">
        <v>-1374.0873784</v>
      </c>
    </row>
    <row r="71" spans="4:20" x14ac:dyDescent="0.2">
      <c r="D71">
        <v>0.94538031008484202</v>
      </c>
      <c r="F71">
        <v>0.64683944894481904</v>
      </c>
      <c r="G71">
        <f t="shared" si="3"/>
        <v>0.12301938400807466</v>
      </c>
      <c r="H71">
        <f t="shared" si="4"/>
        <v>3.9795524598692316</v>
      </c>
      <c r="L71">
        <v>0.60183798063152705</v>
      </c>
      <c r="M71">
        <f t="shared" si="5"/>
        <v>7.8017915694782669E-2</v>
      </c>
      <c r="N71">
        <f t="shared" si="6"/>
        <v>5.794069481379907</v>
      </c>
      <c r="P71">
        <v>-1386.2476907</v>
      </c>
      <c r="Q71">
        <v>1.3691899999999999</v>
      </c>
      <c r="R71">
        <v>-1397.3105977</v>
      </c>
      <c r="T71">
        <v>-1374.2897376999999</v>
      </c>
    </row>
    <row r="72" spans="4:20" x14ac:dyDescent="0.2">
      <c r="D72">
        <v>0.55131052349901899</v>
      </c>
      <c r="F72">
        <v>0.49010617647789601</v>
      </c>
      <c r="G72">
        <f t="shared" si="3"/>
        <v>-3.3713888458848373E-2</v>
      </c>
      <c r="H72">
        <f t="shared" si="4"/>
        <v>3.9458385714103832</v>
      </c>
      <c r="L72">
        <v>0.53930771632473395</v>
      </c>
      <c r="M72">
        <f t="shared" si="5"/>
        <v>1.5487651387989576E-2</v>
      </c>
      <c r="N72">
        <f t="shared" si="6"/>
        <v>5.8095571327678961</v>
      </c>
      <c r="P72">
        <v>-1386.0738616000001</v>
      </c>
      <c r="Q72">
        <v>1.0389699999999999</v>
      </c>
      <c r="R72">
        <v>-1396.384499</v>
      </c>
      <c r="T72">
        <v>-1374.7051993</v>
      </c>
    </row>
    <row r="73" spans="4:20" x14ac:dyDescent="0.2">
      <c r="D73">
        <v>0.49920645730688001</v>
      </c>
      <c r="F73">
        <v>0.57151540652273303</v>
      </c>
      <c r="G73">
        <f t="shared" si="3"/>
        <v>4.7695341585988649E-2</v>
      </c>
      <c r="H73">
        <f t="shared" si="4"/>
        <v>3.9935339129963721</v>
      </c>
      <c r="L73">
        <v>0.81545946637325495</v>
      </c>
      <c r="M73">
        <f t="shared" si="5"/>
        <v>0.29163940143651057</v>
      </c>
      <c r="N73">
        <f t="shared" si="6"/>
        <v>6.1011965342044068</v>
      </c>
      <c r="P73">
        <v>-1386.4522689999999</v>
      </c>
      <c r="Q73">
        <v>6.0729999999999902E-2</v>
      </c>
      <c r="R73">
        <v>-1397.4759798</v>
      </c>
      <c r="T73">
        <v>-1374.0005934999999</v>
      </c>
    </row>
    <row r="74" spans="4:20" x14ac:dyDescent="0.2">
      <c r="D74">
        <v>0.54164791073150897</v>
      </c>
      <c r="F74">
        <v>0.52221372162806201</v>
      </c>
      <c r="G74">
        <f t="shared" si="3"/>
        <v>-1.6063433086823675E-3</v>
      </c>
      <c r="H74">
        <f t="shared" si="4"/>
        <v>3.9919275696876895</v>
      </c>
      <c r="L74">
        <v>0.80038178658850601</v>
      </c>
      <c r="M74">
        <f t="shared" si="5"/>
        <v>0.27656172165176163</v>
      </c>
      <c r="N74">
        <f t="shared" si="6"/>
        <v>6.3777582558561683</v>
      </c>
      <c r="P74">
        <v>-1386.4415958</v>
      </c>
      <c r="Q74">
        <v>-0.46395999999999898</v>
      </c>
      <c r="R74">
        <v>-1397.3637837000001</v>
      </c>
      <c r="T74">
        <v>-1374.0200486000001</v>
      </c>
    </row>
    <row r="75" spans="4:20" x14ac:dyDescent="0.2">
      <c r="D75">
        <v>0.65018892418913699</v>
      </c>
      <c r="F75">
        <v>0.94063747592885005</v>
      </c>
      <c r="G75">
        <f t="shared" si="3"/>
        <v>0.41681741099210567</v>
      </c>
      <c r="H75">
        <f t="shared" si="4"/>
        <v>4.4087449806797956</v>
      </c>
      <c r="L75">
        <v>0.60037434259453204</v>
      </c>
      <c r="M75">
        <f t="shared" si="5"/>
        <v>7.6554277657787662E-2</v>
      </c>
      <c r="N75">
        <f t="shared" si="6"/>
        <v>6.4543125335139564</v>
      </c>
      <c r="P75">
        <v>-1385.9356849999999</v>
      </c>
      <c r="Q75">
        <v>0.47610000000000002</v>
      </c>
      <c r="R75">
        <v>-1396.9111149</v>
      </c>
      <c r="T75">
        <v>-1374.6468213999999</v>
      </c>
    </row>
    <row r="76" spans="4:20" x14ac:dyDescent="0.2">
      <c r="D76">
        <v>0.49125896250677897</v>
      </c>
      <c r="F76">
        <v>0.61968732795121895</v>
      </c>
      <c r="G76">
        <f t="shared" si="3"/>
        <v>9.5867263014474569E-2</v>
      </c>
      <c r="H76">
        <f t="shared" si="4"/>
        <v>4.5046122436942699</v>
      </c>
      <c r="L76">
        <v>0.63641954192593797</v>
      </c>
      <c r="M76">
        <f t="shared" si="5"/>
        <v>0.11259947698919359</v>
      </c>
      <c r="N76">
        <f t="shared" si="6"/>
        <v>6.5669120105031498</v>
      </c>
      <c r="P76">
        <v>-1386.0854876999999</v>
      </c>
      <c r="Q76">
        <v>1.28077</v>
      </c>
      <c r="R76">
        <v>-1397.7751268</v>
      </c>
      <c r="T76">
        <v>-1372.9782190999999</v>
      </c>
    </row>
    <row r="77" spans="4:20" x14ac:dyDescent="0.2">
      <c r="D77">
        <v>0.44914559419494499</v>
      </c>
      <c r="F77">
        <v>0.81718880739584898</v>
      </c>
      <c r="G77">
        <f t="shared" si="3"/>
        <v>0.2933687424591046</v>
      </c>
      <c r="H77">
        <f t="shared" si="4"/>
        <v>4.7979809861533749</v>
      </c>
      <c r="L77">
        <v>0.67437830297625001</v>
      </c>
      <c r="M77">
        <f t="shared" si="5"/>
        <v>0.15055823803950563</v>
      </c>
      <c r="N77">
        <f t="shared" si="6"/>
        <v>6.7174702485426554</v>
      </c>
      <c r="P77">
        <v>-1387.0003136</v>
      </c>
      <c r="Q77">
        <v>-1.0684199999999999</v>
      </c>
      <c r="R77">
        <v>-1397.0862242999999</v>
      </c>
      <c r="T77">
        <v>-1374.2371979</v>
      </c>
    </row>
    <row r="78" spans="4:20" x14ac:dyDescent="0.2">
      <c r="D78">
        <v>0.47153593887730799</v>
      </c>
      <c r="F78">
        <v>0.41112870188819201</v>
      </c>
      <c r="G78">
        <f t="shared" si="3"/>
        <v>-0.11269136304855237</v>
      </c>
      <c r="H78">
        <f t="shared" si="4"/>
        <v>4.6852896231048229</v>
      </c>
      <c r="L78">
        <v>0.68443960540131599</v>
      </c>
      <c r="M78">
        <f t="shared" si="5"/>
        <v>0.16061954046457161</v>
      </c>
      <c r="N78">
        <f t="shared" si="6"/>
        <v>6.8780897890072268</v>
      </c>
      <c r="P78">
        <v>-1386.0009107000001</v>
      </c>
      <c r="Q78">
        <v>1.23716</v>
      </c>
      <c r="R78">
        <v>-1396.9934868</v>
      </c>
      <c r="T78">
        <v>-1374.2566973999999</v>
      </c>
    </row>
    <row r="79" spans="4:20" x14ac:dyDescent="0.2">
      <c r="D79">
        <v>0.42776450585093201</v>
      </c>
      <c r="F79">
        <v>0.57189304843004096</v>
      </c>
      <c r="G79">
        <f t="shared" si="3"/>
        <v>4.8072983493296584E-2</v>
      </c>
      <c r="H79">
        <f t="shared" si="4"/>
        <v>4.7333626065981198</v>
      </c>
      <c r="L79">
        <v>0.66225190221354402</v>
      </c>
      <c r="M79">
        <f t="shared" si="5"/>
        <v>0.13843183727679964</v>
      </c>
      <c r="N79">
        <f t="shared" si="6"/>
        <v>7.0165216262840264</v>
      </c>
      <c r="P79">
        <v>-1386.2597129999999</v>
      </c>
      <c r="Q79">
        <v>0.37718000000000002</v>
      </c>
      <c r="R79">
        <v>-1397.4205543</v>
      </c>
      <c r="T79">
        <v>-1374.4927743000001</v>
      </c>
    </row>
    <row r="80" spans="4:20" x14ac:dyDescent="0.2">
      <c r="D80">
        <v>0.58573611635531198</v>
      </c>
      <c r="F80">
        <v>0.55993036361936899</v>
      </c>
      <c r="G80">
        <f t="shared" si="3"/>
        <v>3.6110298682624609E-2</v>
      </c>
      <c r="H80">
        <f t="shared" si="4"/>
        <v>4.7694729052807441</v>
      </c>
      <c r="L80">
        <v>0.82829755328898003</v>
      </c>
      <c r="M80">
        <f t="shared" si="5"/>
        <v>0.30447748835223565</v>
      </c>
      <c r="N80">
        <f t="shared" si="6"/>
        <v>7.3209991146362619</v>
      </c>
      <c r="P80">
        <v>-1386.8853812</v>
      </c>
      <c r="Q80">
        <v>-0.63422999999999896</v>
      </c>
      <c r="R80">
        <v>-1397.1185341</v>
      </c>
      <c r="T80">
        <v>-1373.8995883</v>
      </c>
    </row>
    <row r="81" spans="3:20" x14ac:dyDescent="0.2">
      <c r="D81">
        <v>0.47353842300120003</v>
      </c>
      <c r="F81">
        <v>0.62609507568190903</v>
      </c>
      <c r="G81">
        <f t="shared" si="3"/>
        <v>0.10227501074516465</v>
      </c>
      <c r="H81">
        <f t="shared" si="4"/>
        <v>4.8717479160259085</v>
      </c>
      <c r="L81">
        <v>0.70305421529574796</v>
      </c>
      <c r="M81">
        <f t="shared" si="5"/>
        <v>0.17923415035900359</v>
      </c>
      <c r="N81">
        <f t="shared" si="6"/>
        <v>7.5002332649952654</v>
      </c>
      <c r="P81">
        <v>-1386.8208875</v>
      </c>
      <c r="Q81">
        <v>-0.20107999999999901</v>
      </c>
      <c r="R81">
        <v>-1397.4909193000001</v>
      </c>
      <c r="T81">
        <v>-1374.4275771</v>
      </c>
    </row>
    <row r="82" spans="3:20" x14ac:dyDescent="0.2">
      <c r="D82">
        <v>0.48186119941668598</v>
      </c>
      <c r="F82">
        <v>0.56743205050970102</v>
      </c>
      <c r="G82">
        <f t="shared" si="3"/>
        <v>4.3611985572956646E-2</v>
      </c>
      <c r="H82">
        <f t="shared" si="4"/>
        <v>4.9153599015988654</v>
      </c>
      <c r="L82">
        <v>0.490848123313606</v>
      </c>
      <c r="M82">
        <f t="shared" si="5"/>
        <v>-3.2971941623138379E-2</v>
      </c>
      <c r="N82">
        <f t="shared" si="6"/>
        <v>7.467261323372127</v>
      </c>
      <c r="P82">
        <v>-1386.3057523</v>
      </c>
      <c r="Q82">
        <v>0.22628999999999899</v>
      </c>
      <c r="R82">
        <v>-1396.9737703000001</v>
      </c>
      <c r="T82">
        <v>-1373.4706394</v>
      </c>
    </row>
    <row r="83" spans="3:20" x14ac:dyDescent="0.2">
      <c r="D83">
        <v>0.493869828000711</v>
      </c>
      <c r="F83">
        <v>0.548502855758496</v>
      </c>
      <c r="G83">
        <f t="shared" si="3"/>
        <v>2.4682790821751621E-2</v>
      </c>
      <c r="H83">
        <f t="shared" si="4"/>
        <v>4.9400426924206169</v>
      </c>
      <c r="L83">
        <v>0.64565211399368705</v>
      </c>
      <c r="M83">
        <f t="shared" si="5"/>
        <v>0.12183204905694267</v>
      </c>
      <c r="N83">
        <f t="shared" si="6"/>
        <v>7.5890933724290699</v>
      </c>
      <c r="P83">
        <v>-1386.3400104</v>
      </c>
      <c r="Q83">
        <v>-3.7580000000000197E-2</v>
      </c>
      <c r="R83">
        <v>-1397.0365188999999</v>
      </c>
      <c r="T83">
        <v>-1373.9709023</v>
      </c>
    </row>
    <row r="84" spans="3:20" x14ac:dyDescent="0.2">
      <c r="D84">
        <v>0.454154170376041</v>
      </c>
      <c r="F84">
        <v>0.67793123297707703</v>
      </c>
      <c r="G84">
        <f t="shared" si="3"/>
        <v>0.15411116804033265</v>
      </c>
      <c r="H84">
        <f t="shared" si="4"/>
        <v>5.0941538604609491</v>
      </c>
      <c r="L84">
        <v>0.66938019533311</v>
      </c>
      <c r="M84">
        <f t="shared" si="5"/>
        <v>0.14556013039636562</v>
      </c>
      <c r="N84">
        <f t="shared" si="6"/>
        <v>7.7346535028254353</v>
      </c>
      <c r="P84">
        <v>-1386.5947968999999</v>
      </c>
      <c r="Q84">
        <v>-6.0899999999999899E-2</v>
      </c>
      <c r="R84">
        <v>-1397.3770853000001</v>
      </c>
      <c r="T84">
        <v>-1375.0245293</v>
      </c>
    </row>
    <row r="85" spans="3:20" x14ac:dyDescent="0.2">
      <c r="D85">
        <v>0.55172542772358701</v>
      </c>
      <c r="F85">
        <v>0.55339896036727199</v>
      </c>
      <c r="G85">
        <f t="shared" si="3"/>
        <v>2.9578895430527608E-2</v>
      </c>
      <c r="H85">
        <f t="shared" si="4"/>
        <v>5.1237327558914769</v>
      </c>
      <c r="L85">
        <v>0.62910987050932099</v>
      </c>
      <c r="M85">
        <f t="shared" si="5"/>
        <v>0.10528980557257661</v>
      </c>
      <c r="N85">
        <f t="shared" si="6"/>
        <v>7.8399433083980119</v>
      </c>
      <c r="P85">
        <v>-1386.4608453000001</v>
      </c>
      <c r="Q85">
        <v>-0.10088999999999999</v>
      </c>
      <c r="R85">
        <v>-1396.7633867</v>
      </c>
      <c r="T85">
        <v>-1374.4902431999999</v>
      </c>
    </row>
    <row r="86" spans="3:20" x14ac:dyDescent="0.2">
      <c r="D86">
        <v>0.48584566250952899</v>
      </c>
      <c r="L86">
        <v>0.57998677761510298</v>
      </c>
      <c r="M86">
        <f t="shared" si="5"/>
        <v>5.6166712678358599E-2</v>
      </c>
      <c r="N86">
        <f t="shared" si="6"/>
        <v>7.8961100210763702</v>
      </c>
      <c r="P86">
        <v>-1386.6468679</v>
      </c>
      <c r="Q86">
        <v>-0.37164999999999998</v>
      </c>
      <c r="R86">
        <v>-1396.7114495999999</v>
      </c>
      <c r="T86">
        <v>-1373.3843787000001</v>
      </c>
    </row>
    <row r="88" spans="3:20" x14ac:dyDescent="0.2">
      <c r="C88" t="s">
        <v>0</v>
      </c>
      <c r="D88">
        <f>AVERAGE(D37:D86)</f>
        <v>0.52382006493674438</v>
      </c>
      <c r="F88">
        <f>AVERAGE(F37:F86)</f>
        <v>0.62838603954677441</v>
      </c>
      <c r="G88">
        <f>AVERAGE(G37:G86)</f>
        <v>0.10456597461003014</v>
      </c>
      <c r="M88">
        <f>AVERAGE(M37:M86)</f>
        <v>0.15792220042152741</v>
      </c>
      <c r="O88" t="s">
        <v>0</v>
      </c>
      <c r="P88">
        <f>AVERAGE(P37:P86)</f>
        <v>-1386.3240105979594</v>
      </c>
      <c r="Q88">
        <f>AVERAGE(Q37:Q86)</f>
        <v>0.48703081632653039</v>
      </c>
      <c r="R88">
        <f>AVERAGE(R37:R86)</f>
        <v>-1397.029934232653</v>
      </c>
      <c r="T88">
        <f>AVERAGE(T37:T86)</f>
        <v>-1374.3310372859999</v>
      </c>
    </row>
    <row r="89" spans="3:20" x14ac:dyDescent="0.2">
      <c r="G89">
        <f>G88/(0.000000000005)/6*(10^-20)</f>
        <v>3.4855324870010052E-11</v>
      </c>
      <c r="M89">
        <f>M88/(0.000000000005)/6*(10^-20)</f>
        <v>5.2640733473842473E-11</v>
      </c>
      <c r="O89" t="s">
        <v>1</v>
      </c>
      <c r="P89">
        <f>STDEV(P37:P86)/SQRT(COUNT(P37:P86))</f>
        <v>7.098129218994885E-2</v>
      </c>
      <c r="R89">
        <f>STDEV(R37:R86)/SQRT(COUNT(R37:R86))</f>
        <v>5.053061528218307E-2</v>
      </c>
      <c r="T89">
        <f>STDEV(T37:T86)/SQRT(COUNT(T37:T86))</f>
        <v>7.1220169321276672E-2</v>
      </c>
    </row>
    <row r="90" spans="3:20" x14ac:dyDescent="0.2">
      <c r="G90" t="s">
        <v>30</v>
      </c>
      <c r="M90" t="s">
        <v>30</v>
      </c>
    </row>
    <row r="91" spans="3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0.12473269810288912</v>
      </c>
      <c r="S91" t="s">
        <v>15</v>
      </c>
      <c r="T91">
        <f>T88-127/128*P88</f>
        <v>1.1623169791630517</v>
      </c>
    </row>
    <row r="92" spans="3:20" x14ac:dyDescent="0.2">
      <c r="F92" t="s">
        <v>32</v>
      </c>
      <c r="L92" t="s">
        <v>32</v>
      </c>
      <c r="R92">
        <f>R89+P89</f>
        <v>0.12151190747213192</v>
      </c>
      <c r="T92">
        <f>T89+P89</f>
        <v>0.14220146151122554</v>
      </c>
    </row>
    <row r="94" spans="3:20" x14ac:dyDescent="0.2">
      <c r="F94" t="s">
        <v>33</v>
      </c>
      <c r="L94" t="s">
        <v>33</v>
      </c>
    </row>
    <row r="96" spans="3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0.49468178621829101</v>
      </c>
      <c r="E98" t="s">
        <v>71</v>
      </c>
      <c r="F98">
        <v>0.45436633913317898</v>
      </c>
      <c r="G98">
        <f>F98-$D$140</f>
        <v>-3.2776046796387293E-2</v>
      </c>
      <c r="H98">
        <f>H97+G98</f>
        <v>-3.2776046796387293E-2</v>
      </c>
      <c r="M98">
        <f>L98-$D$140</f>
        <v>-0.48714238592956627</v>
      </c>
      <c r="N98">
        <f>N97+M98</f>
        <v>-0.48714238592956627</v>
      </c>
    </row>
    <row r="99" spans="1:14" x14ac:dyDescent="0.2">
      <c r="B99">
        <f>$B$37*C99</f>
        <v>1.0000000000000001E-11</v>
      </c>
      <c r="C99">
        <v>2</v>
      </c>
      <c r="D99">
        <v>0.44732812937255401</v>
      </c>
      <c r="F99">
        <v>0.48563336698003301</v>
      </c>
      <c r="G99">
        <f t="shared" ref="G99:G137" si="8">F99-$D$140</f>
        <v>-1.5090189495332584E-3</v>
      </c>
      <c r="H99">
        <f t="shared" ref="H99:H137" si="9">H98+G99</f>
        <v>-3.4285065745920551E-2</v>
      </c>
      <c r="M99">
        <f t="shared" ref="M99:M137" si="10">L99-$D$140</f>
        <v>-0.48714238592956627</v>
      </c>
      <c r="N99">
        <f t="shared" ref="N99:N137" si="11">N98+M99</f>
        <v>-0.97428477185913254</v>
      </c>
    </row>
    <row r="100" spans="1:14" x14ac:dyDescent="0.2">
      <c r="B100">
        <f t="shared" ref="B100:B137" si="12">$B$37*C100</f>
        <v>1.5E-11</v>
      </c>
      <c r="C100">
        <v>3</v>
      </c>
      <c r="D100">
        <v>0.57184637781244596</v>
      </c>
      <c r="F100">
        <v>0.60635749242773396</v>
      </c>
      <c r="G100">
        <f t="shared" si="8"/>
        <v>0.11921510649816769</v>
      </c>
      <c r="H100">
        <f t="shared" si="9"/>
        <v>8.4930040752247138E-2</v>
      </c>
      <c r="M100">
        <f t="shared" si="10"/>
        <v>-0.48714238592956627</v>
      </c>
      <c r="N100">
        <f t="shared" si="11"/>
        <v>-1.4614271577886988</v>
      </c>
    </row>
    <row r="101" spans="1:14" x14ac:dyDescent="0.2">
      <c r="B101">
        <f t="shared" si="12"/>
        <v>2.0000000000000002E-11</v>
      </c>
      <c r="C101">
        <v>4</v>
      </c>
      <c r="D101">
        <v>0.47443855922551498</v>
      </c>
      <c r="F101">
        <v>0.59457383182863599</v>
      </c>
      <c r="G101">
        <f t="shared" si="8"/>
        <v>0.10743144589906972</v>
      </c>
      <c r="H101">
        <f t="shared" si="9"/>
        <v>0.19236148665131686</v>
      </c>
      <c r="M101">
        <f t="shared" si="10"/>
        <v>-0.48714238592956627</v>
      </c>
      <c r="N101">
        <f t="shared" si="11"/>
        <v>-1.9485695437182651</v>
      </c>
    </row>
    <row r="102" spans="1:14" x14ac:dyDescent="0.2">
      <c r="B102">
        <f t="shared" si="12"/>
        <v>2.5000000000000004E-11</v>
      </c>
      <c r="C102">
        <v>5</v>
      </c>
      <c r="D102">
        <v>0.5074284834974</v>
      </c>
      <c r="F102">
        <v>0.73173806487343895</v>
      </c>
      <c r="G102">
        <f t="shared" si="8"/>
        <v>0.24459567894387269</v>
      </c>
      <c r="H102">
        <f t="shared" si="9"/>
        <v>0.43695716559518955</v>
      </c>
      <c r="M102">
        <f t="shared" si="10"/>
        <v>-0.48714238592956627</v>
      </c>
      <c r="N102">
        <f t="shared" si="11"/>
        <v>-2.4357119296478311</v>
      </c>
    </row>
    <row r="103" spans="1:14" x14ac:dyDescent="0.2">
      <c r="B103">
        <f t="shared" si="12"/>
        <v>3E-11</v>
      </c>
      <c r="C103">
        <v>6</v>
      </c>
      <c r="F103">
        <v>0.65401319699053295</v>
      </c>
      <c r="G103">
        <f t="shared" si="8"/>
        <v>0.16687081106096668</v>
      </c>
      <c r="H103">
        <f t="shared" si="9"/>
        <v>0.60382797665615628</v>
      </c>
      <c r="M103">
        <f t="shared" si="10"/>
        <v>-0.48714238592956627</v>
      </c>
      <c r="N103">
        <f t="shared" si="11"/>
        <v>-2.9228543155773972</v>
      </c>
    </row>
    <row r="104" spans="1:14" x14ac:dyDescent="0.2">
      <c r="B104">
        <f t="shared" si="12"/>
        <v>3.5000000000000002E-11</v>
      </c>
      <c r="C104">
        <v>7</v>
      </c>
      <c r="D104">
        <v>0.48951437854295199</v>
      </c>
      <c r="F104">
        <v>0.73092367560840998</v>
      </c>
      <c r="G104">
        <f t="shared" si="8"/>
        <v>0.24378128967884372</v>
      </c>
      <c r="H104">
        <f t="shared" si="9"/>
        <v>0.847609266335</v>
      </c>
      <c r="M104">
        <f t="shared" si="10"/>
        <v>-0.48714238592956627</v>
      </c>
      <c r="N104">
        <f t="shared" si="11"/>
        <v>-3.4099967015069632</v>
      </c>
    </row>
    <row r="105" spans="1:14" x14ac:dyDescent="0.2">
      <c r="B105">
        <f t="shared" si="12"/>
        <v>4.0000000000000004E-11</v>
      </c>
      <c r="C105">
        <v>8</v>
      </c>
      <c r="D105">
        <v>0.39082867016579698</v>
      </c>
      <c r="F105">
        <v>0.705942387462832</v>
      </c>
      <c r="G105">
        <f t="shared" si="8"/>
        <v>0.21880000153326573</v>
      </c>
      <c r="H105">
        <f t="shared" si="9"/>
        <v>1.0664092678682657</v>
      </c>
      <c r="M105">
        <f t="shared" si="10"/>
        <v>-0.48714238592956627</v>
      </c>
      <c r="N105">
        <f t="shared" si="11"/>
        <v>-3.8971390874365293</v>
      </c>
    </row>
    <row r="106" spans="1:14" x14ac:dyDescent="0.2">
      <c r="B106">
        <f t="shared" si="12"/>
        <v>4.5000000000000006E-11</v>
      </c>
      <c r="C106">
        <v>9</v>
      </c>
      <c r="D106">
        <v>0.47435730184380998</v>
      </c>
      <c r="F106">
        <v>0.57736800024486501</v>
      </c>
      <c r="G106">
        <f t="shared" si="8"/>
        <v>9.0225614315298741E-2</v>
      </c>
      <c r="H106">
        <f t="shared" si="9"/>
        <v>1.1566348821835644</v>
      </c>
      <c r="M106">
        <f t="shared" si="10"/>
        <v>-0.48714238592956627</v>
      </c>
      <c r="N106">
        <f t="shared" si="11"/>
        <v>-4.3842814733660953</v>
      </c>
    </row>
    <row r="107" spans="1:14" x14ac:dyDescent="0.2">
      <c r="B107">
        <f t="shared" si="12"/>
        <v>5.0000000000000008E-11</v>
      </c>
      <c r="C107">
        <v>10</v>
      </c>
      <c r="D107">
        <v>0.44506338696318498</v>
      </c>
      <c r="F107">
        <v>0.51006282539966197</v>
      </c>
      <c r="G107">
        <f t="shared" si="8"/>
        <v>2.2920439470095699E-2</v>
      </c>
      <c r="H107">
        <f t="shared" si="9"/>
        <v>1.1795553216536601</v>
      </c>
      <c r="M107">
        <f t="shared" si="10"/>
        <v>-0.48714238592956627</v>
      </c>
      <c r="N107">
        <f t="shared" si="11"/>
        <v>-4.8714238592956614</v>
      </c>
    </row>
    <row r="108" spans="1:14" x14ac:dyDescent="0.2">
      <c r="B108">
        <f t="shared" si="12"/>
        <v>5.5000000000000004E-11</v>
      </c>
      <c r="C108">
        <v>11</v>
      </c>
      <c r="D108">
        <v>0.47684767374841702</v>
      </c>
      <c r="E108" t="s">
        <v>72</v>
      </c>
      <c r="F108">
        <v>0.64411669762730706</v>
      </c>
      <c r="G108">
        <f t="shared" si="8"/>
        <v>0.15697431169774079</v>
      </c>
      <c r="H108">
        <f t="shared" si="9"/>
        <v>1.3365296333514007</v>
      </c>
      <c r="M108">
        <f t="shared" si="10"/>
        <v>-0.48714238592956627</v>
      </c>
      <c r="N108">
        <f t="shared" si="11"/>
        <v>-5.3585662452252274</v>
      </c>
    </row>
    <row r="109" spans="1:14" x14ac:dyDescent="0.2">
      <c r="B109">
        <f t="shared" si="12"/>
        <v>6E-11</v>
      </c>
      <c r="C109">
        <v>12</v>
      </c>
      <c r="D109">
        <v>0.42091381823538598</v>
      </c>
      <c r="F109">
        <v>0.75361554283487497</v>
      </c>
      <c r="G109">
        <f t="shared" si="8"/>
        <v>0.26647315690530871</v>
      </c>
      <c r="H109">
        <f t="shared" si="9"/>
        <v>1.6030027902567094</v>
      </c>
      <c r="M109">
        <f t="shared" si="10"/>
        <v>-0.48714238592956627</v>
      </c>
      <c r="N109">
        <f t="shared" si="11"/>
        <v>-5.8457086311547934</v>
      </c>
    </row>
    <row r="110" spans="1:14" x14ac:dyDescent="0.2">
      <c r="B110">
        <f t="shared" si="12"/>
        <v>6.5000000000000008E-11</v>
      </c>
      <c r="C110">
        <v>13</v>
      </c>
      <c r="D110">
        <v>0.55218817851527602</v>
      </c>
      <c r="F110">
        <v>0.72764333186294905</v>
      </c>
      <c r="G110">
        <f t="shared" si="8"/>
        <v>0.24050094593338278</v>
      </c>
      <c r="H110">
        <f t="shared" si="9"/>
        <v>1.8435037361900921</v>
      </c>
      <c r="M110">
        <f t="shared" si="10"/>
        <v>-0.48714238592956627</v>
      </c>
      <c r="N110">
        <f t="shared" si="11"/>
        <v>-6.3328510170843595</v>
      </c>
    </row>
    <row r="111" spans="1:14" x14ac:dyDescent="0.2">
      <c r="B111">
        <f t="shared" si="12"/>
        <v>7.0000000000000004E-11</v>
      </c>
      <c r="C111">
        <v>14</v>
      </c>
      <c r="D111">
        <v>0.49443718391375002</v>
      </c>
      <c r="F111">
        <v>0.70172788493155103</v>
      </c>
      <c r="G111">
        <f t="shared" si="8"/>
        <v>0.21458549900198476</v>
      </c>
      <c r="H111">
        <f t="shared" si="9"/>
        <v>2.0580892351920768</v>
      </c>
      <c r="M111">
        <f t="shared" si="10"/>
        <v>-0.48714238592956627</v>
      </c>
      <c r="N111">
        <f t="shared" si="11"/>
        <v>-6.8199934030139255</v>
      </c>
    </row>
    <row r="112" spans="1:14" x14ac:dyDescent="0.2">
      <c r="B112">
        <f t="shared" si="12"/>
        <v>7.5000000000000012E-11</v>
      </c>
      <c r="C112">
        <v>15</v>
      </c>
      <c r="D112">
        <v>0.44341589469444198</v>
      </c>
      <c r="F112">
        <v>0.52391468367393002</v>
      </c>
      <c r="G112">
        <f t="shared" si="8"/>
        <v>3.6772297744363747E-2</v>
      </c>
      <c r="H112">
        <f t="shared" si="9"/>
        <v>2.0948615329364406</v>
      </c>
      <c r="M112">
        <f t="shared" si="10"/>
        <v>-0.48714238592956627</v>
      </c>
      <c r="N112">
        <f t="shared" si="11"/>
        <v>-7.3071357889434916</v>
      </c>
    </row>
    <row r="113" spans="2:14" x14ac:dyDescent="0.2">
      <c r="B113">
        <f t="shared" si="12"/>
        <v>8.0000000000000008E-11</v>
      </c>
      <c r="C113">
        <v>16</v>
      </c>
      <c r="D113">
        <v>0.49916976009311298</v>
      </c>
      <c r="F113">
        <v>0.73795423833537099</v>
      </c>
      <c r="G113">
        <f t="shared" si="8"/>
        <v>0.25081185240580472</v>
      </c>
      <c r="H113">
        <f t="shared" si="9"/>
        <v>2.3456733853422453</v>
      </c>
      <c r="M113">
        <f t="shared" si="10"/>
        <v>-0.48714238592956627</v>
      </c>
      <c r="N113">
        <f t="shared" si="11"/>
        <v>-7.7942781748730576</v>
      </c>
    </row>
    <row r="114" spans="2:14" x14ac:dyDescent="0.2">
      <c r="B114">
        <f t="shared" si="12"/>
        <v>8.5000000000000004E-11</v>
      </c>
      <c r="C114">
        <v>17</v>
      </c>
      <c r="D114">
        <v>0.506304900214405</v>
      </c>
      <c r="F114">
        <v>0.71494359165119903</v>
      </c>
      <c r="G114">
        <f t="shared" si="8"/>
        <v>0.22780120572163276</v>
      </c>
      <c r="H114">
        <f t="shared" si="9"/>
        <v>2.5734745910638779</v>
      </c>
      <c r="M114">
        <f t="shared" si="10"/>
        <v>-0.48714238592956627</v>
      </c>
      <c r="N114">
        <f t="shared" si="11"/>
        <v>-8.2814205608026246</v>
      </c>
    </row>
    <row r="115" spans="2:14" x14ac:dyDescent="0.2">
      <c r="B115">
        <f t="shared" si="12"/>
        <v>9.0000000000000012E-11</v>
      </c>
      <c r="C115">
        <v>18</v>
      </c>
      <c r="D115">
        <v>0.46062658443952997</v>
      </c>
      <c r="F115">
        <v>0.47058444844990299</v>
      </c>
      <c r="G115">
        <f t="shared" si="8"/>
        <v>-1.6557937479663276E-2</v>
      </c>
      <c r="H115">
        <f t="shared" si="9"/>
        <v>2.5569166535842145</v>
      </c>
      <c r="M115">
        <f t="shared" si="10"/>
        <v>-0.48714238592956627</v>
      </c>
      <c r="N115">
        <f t="shared" si="11"/>
        <v>-8.7685629467321906</v>
      </c>
    </row>
    <row r="116" spans="2:14" x14ac:dyDescent="0.2">
      <c r="B116">
        <f t="shared" si="12"/>
        <v>9.5000000000000008E-11</v>
      </c>
      <c r="C116">
        <v>19</v>
      </c>
      <c r="D116">
        <v>0.49005606337385998</v>
      </c>
      <c r="F116">
        <v>0.635819530861648</v>
      </c>
      <c r="G116">
        <f t="shared" si="8"/>
        <v>0.14867714493208173</v>
      </c>
      <c r="H116">
        <f t="shared" si="9"/>
        <v>2.7055937985162961</v>
      </c>
      <c r="M116">
        <f t="shared" si="10"/>
        <v>-0.48714238592956627</v>
      </c>
      <c r="N116">
        <f t="shared" si="11"/>
        <v>-9.2557053326617567</v>
      </c>
    </row>
    <row r="117" spans="2:14" x14ac:dyDescent="0.2">
      <c r="B117">
        <f t="shared" si="12"/>
        <v>1.0000000000000002E-10</v>
      </c>
      <c r="C117">
        <v>20</v>
      </c>
      <c r="D117">
        <v>0.61093039289019502</v>
      </c>
      <c r="F117">
        <v>0.483188381076183</v>
      </c>
      <c r="G117">
        <f t="shared" si="8"/>
        <v>-3.9540048533832639E-3</v>
      </c>
      <c r="H117">
        <f t="shared" si="9"/>
        <v>2.7016397936629128</v>
      </c>
      <c r="M117">
        <f t="shared" si="10"/>
        <v>-0.48714238592956627</v>
      </c>
      <c r="N117">
        <f t="shared" si="11"/>
        <v>-9.7428477185913227</v>
      </c>
    </row>
    <row r="118" spans="2:14" x14ac:dyDescent="0.2">
      <c r="B118">
        <f t="shared" si="12"/>
        <v>1.0500000000000001E-10</v>
      </c>
      <c r="C118">
        <v>21</v>
      </c>
      <c r="D118">
        <v>0.47078732511837001</v>
      </c>
      <c r="E118" t="s">
        <v>73</v>
      </c>
      <c r="F118">
        <v>0.63109216599288898</v>
      </c>
      <c r="G118">
        <f t="shared" si="8"/>
        <v>0.14394978006332271</v>
      </c>
      <c r="H118">
        <f t="shared" si="9"/>
        <v>2.8455895737262358</v>
      </c>
      <c r="M118">
        <f t="shared" si="10"/>
        <v>-0.48714238592956627</v>
      </c>
      <c r="N118">
        <f t="shared" si="11"/>
        <v>-10.229990104520889</v>
      </c>
    </row>
    <row r="119" spans="2:14" x14ac:dyDescent="0.2">
      <c r="B119">
        <f t="shared" si="12"/>
        <v>1.1000000000000001E-10</v>
      </c>
      <c r="C119">
        <v>22</v>
      </c>
      <c r="D119">
        <v>0.56937111901648596</v>
      </c>
      <c r="F119">
        <v>0.56558842526379005</v>
      </c>
      <c r="G119">
        <f t="shared" si="8"/>
        <v>7.8446039334223783E-2</v>
      </c>
      <c r="H119">
        <f t="shared" si="9"/>
        <v>2.9240356130604597</v>
      </c>
      <c r="M119">
        <f t="shared" si="10"/>
        <v>-0.48714238592956627</v>
      </c>
      <c r="N119">
        <f t="shared" si="11"/>
        <v>-10.717132490450455</v>
      </c>
    </row>
    <row r="120" spans="2:14" x14ac:dyDescent="0.2">
      <c r="B120">
        <f t="shared" si="12"/>
        <v>1.1500000000000002E-10</v>
      </c>
      <c r="C120">
        <v>23</v>
      </c>
      <c r="D120">
        <v>0.46476197566523503</v>
      </c>
      <c r="F120">
        <v>0.72646677975106</v>
      </c>
      <c r="G120">
        <f t="shared" si="8"/>
        <v>0.23932439382149373</v>
      </c>
      <c r="H120">
        <f t="shared" si="9"/>
        <v>3.1633600068819536</v>
      </c>
      <c r="M120">
        <f t="shared" si="10"/>
        <v>-0.48714238592956627</v>
      </c>
      <c r="N120">
        <f t="shared" si="11"/>
        <v>-11.204274876380021</v>
      </c>
    </row>
    <row r="121" spans="2:14" x14ac:dyDescent="0.2">
      <c r="B121">
        <f t="shared" si="12"/>
        <v>1.2E-10</v>
      </c>
      <c r="C121">
        <v>24</v>
      </c>
      <c r="D121">
        <v>0.45096762502549798</v>
      </c>
      <c r="F121">
        <v>0.68563816444891701</v>
      </c>
      <c r="G121">
        <f t="shared" si="8"/>
        <v>0.19849577851935074</v>
      </c>
      <c r="H121">
        <f t="shared" si="9"/>
        <v>3.3618557854013043</v>
      </c>
      <c r="M121">
        <f t="shared" si="10"/>
        <v>-0.48714238592956627</v>
      </c>
      <c r="N121">
        <f t="shared" si="11"/>
        <v>-11.691417262309587</v>
      </c>
    </row>
    <row r="122" spans="2:14" x14ac:dyDescent="0.2">
      <c r="B122">
        <f t="shared" si="12"/>
        <v>1.2500000000000001E-10</v>
      </c>
      <c r="C122">
        <v>25</v>
      </c>
      <c r="D122">
        <v>0.49483304793055599</v>
      </c>
      <c r="F122">
        <v>0.65689027910876097</v>
      </c>
      <c r="G122">
        <f t="shared" si="8"/>
        <v>0.1697478931791947</v>
      </c>
      <c r="H122">
        <f t="shared" si="9"/>
        <v>3.531603678580499</v>
      </c>
      <c r="M122">
        <f t="shared" si="10"/>
        <v>-0.48714238592956627</v>
      </c>
      <c r="N122">
        <f t="shared" si="11"/>
        <v>-12.178559648239153</v>
      </c>
    </row>
    <row r="123" spans="2:14" x14ac:dyDescent="0.2">
      <c r="B123">
        <f t="shared" si="12"/>
        <v>1.3000000000000002E-10</v>
      </c>
      <c r="C123">
        <v>26</v>
      </c>
      <c r="D123">
        <v>0.44532721057603403</v>
      </c>
      <c r="F123">
        <v>0.47617436657220202</v>
      </c>
      <c r="G123">
        <f t="shared" si="8"/>
        <v>-1.0968019357364245E-2</v>
      </c>
      <c r="H123">
        <f t="shared" si="9"/>
        <v>3.5206356592231347</v>
      </c>
      <c r="M123">
        <f t="shared" si="10"/>
        <v>-0.48714238592956627</v>
      </c>
      <c r="N123">
        <f t="shared" si="11"/>
        <v>-12.665702034168719</v>
      </c>
    </row>
    <row r="124" spans="2:14" x14ac:dyDescent="0.2">
      <c r="B124">
        <f t="shared" si="12"/>
        <v>1.3500000000000002E-10</v>
      </c>
      <c r="C124">
        <v>27</v>
      </c>
      <c r="D124">
        <v>0.50478319296804997</v>
      </c>
      <c r="F124">
        <v>0.54534599278764895</v>
      </c>
      <c r="G124">
        <f t="shared" si="8"/>
        <v>5.8203606858082679E-2</v>
      </c>
      <c r="H124">
        <f t="shared" si="9"/>
        <v>3.5788392660812174</v>
      </c>
      <c r="M124">
        <f t="shared" si="10"/>
        <v>-0.48714238592956627</v>
      </c>
      <c r="N124">
        <f t="shared" si="11"/>
        <v>-13.152844420098285</v>
      </c>
    </row>
    <row r="125" spans="2:14" x14ac:dyDescent="0.2">
      <c r="B125">
        <f t="shared" si="12"/>
        <v>1.4000000000000001E-10</v>
      </c>
      <c r="C125">
        <v>28</v>
      </c>
      <c r="D125">
        <v>0.46409009992907502</v>
      </c>
      <c r="F125">
        <v>0.47863163537578901</v>
      </c>
      <c r="G125">
        <f t="shared" si="8"/>
        <v>-8.5107505537772576E-3</v>
      </c>
      <c r="H125">
        <f t="shared" si="9"/>
        <v>3.5703285155274402</v>
      </c>
      <c r="M125">
        <f t="shared" si="10"/>
        <v>-0.48714238592956627</v>
      </c>
      <c r="N125">
        <f t="shared" si="11"/>
        <v>-13.639986806027851</v>
      </c>
    </row>
    <row r="126" spans="2:14" x14ac:dyDescent="0.2">
      <c r="B126">
        <f t="shared" si="12"/>
        <v>1.4500000000000002E-10</v>
      </c>
      <c r="C126">
        <v>29</v>
      </c>
      <c r="D126">
        <v>0.52704605322616804</v>
      </c>
      <c r="F126">
        <v>0.46989689609763202</v>
      </c>
      <c r="G126">
        <f t="shared" si="8"/>
        <v>-1.7245489831934246E-2</v>
      </c>
      <c r="H126">
        <f t="shared" si="9"/>
        <v>3.5530830256955062</v>
      </c>
      <c r="M126">
        <f t="shared" si="10"/>
        <v>-0.48714238592956627</v>
      </c>
      <c r="N126">
        <f t="shared" si="11"/>
        <v>-14.127129191957417</v>
      </c>
    </row>
    <row r="127" spans="2:14" x14ac:dyDescent="0.2">
      <c r="B127">
        <f t="shared" si="12"/>
        <v>1.5000000000000002E-10</v>
      </c>
      <c r="C127">
        <v>30</v>
      </c>
      <c r="D127">
        <v>0.48478401874162602</v>
      </c>
      <c r="F127">
        <v>0.57110038236659999</v>
      </c>
      <c r="G127">
        <f t="shared" si="8"/>
        <v>8.3957996437033722E-2</v>
      </c>
      <c r="H127">
        <f t="shared" si="9"/>
        <v>3.6370410221325398</v>
      </c>
      <c r="M127">
        <f t="shared" si="10"/>
        <v>-0.48714238592956627</v>
      </c>
      <c r="N127">
        <f t="shared" si="11"/>
        <v>-14.614271577886983</v>
      </c>
    </row>
    <row r="128" spans="2:14" x14ac:dyDescent="0.2">
      <c r="B128">
        <f t="shared" si="12"/>
        <v>1.5500000000000001E-10</v>
      </c>
      <c r="C128">
        <v>31</v>
      </c>
      <c r="D128">
        <v>0.46295542321891597</v>
      </c>
      <c r="F128">
        <v>0.731675135964031</v>
      </c>
      <c r="G128">
        <f t="shared" si="8"/>
        <v>0.24453275003446473</v>
      </c>
      <c r="H128">
        <f t="shared" si="9"/>
        <v>3.8815737721670045</v>
      </c>
      <c r="L128">
        <v>0.68902675037153605</v>
      </c>
      <c r="M128">
        <f t="shared" si="10"/>
        <v>0.20188436444196978</v>
      </c>
      <c r="N128">
        <f t="shared" si="11"/>
        <v>-14.412387213445014</v>
      </c>
    </row>
    <row r="129" spans="2:14" x14ac:dyDescent="0.2">
      <c r="B129">
        <f t="shared" si="12"/>
        <v>1.6000000000000002E-10</v>
      </c>
      <c r="C129">
        <v>32</v>
      </c>
      <c r="D129">
        <v>0.52215064208363204</v>
      </c>
      <c r="F129">
        <v>0.56622917960758801</v>
      </c>
      <c r="G129">
        <f t="shared" si="8"/>
        <v>7.9086793678021738E-2</v>
      </c>
      <c r="H129">
        <f t="shared" si="9"/>
        <v>3.9606605658450262</v>
      </c>
      <c r="L129">
        <v>0.87810030927367499</v>
      </c>
      <c r="M129">
        <f t="shared" si="10"/>
        <v>0.39095792334410873</v>
      </c>
      <c r="N129">
        <f t="shared" si="11"/>
        <v>-14.021429290100905</v>
      </c>
    </row>
    <row r="130" spans="2:14" x14ac:dyDescent="0.2">
      <c r="B130">
        <f t="shared" si="12"/>
        <v>1.6500000000000002E-10</v>
      </c>
      <c r="C130">
        <v>33</v>
      </c>
      <c r="D130">
        <v>0.42187240709739898</v>
      </c>
      <c r="F130">
        <v>0.518519457658558</v>
      </c>
      <c r="G130">
        <f t="shared" si="8"/>
        <v>3.1377071728991734E-2</v>
      </c>
      <c r="H130">
        <f t="shared" si="9"/>
        <v>3.9920376375740179</v>
      </c>
      <c r="L130">
        <v>0.56615328793475805</v>
      </c>
      <c r="M130">
        <f t="shared" si="10"/>
        <v>7.9010902005191785E-2</v>
      </c>
      <c r="N130">
        <f t="shared" si="11"/>
        <v>-13.942418388095712</v>
      </c>
    </row>
    <row r="131" spans="2:14" x14ac:dyDescent="0.2">
      <c r="B131">
        <f t="shared" si="12"/>
        <v>1.7000000000000001E-10</v>
      </c>
      <c r="C131">
        <v>34</v>
      </c>
      <c r="D131">
        <v>0.48830975320270997</v>
      </c>
      <c r="F131">
        <v>0.393913135098168</v>
      </c>
      <c r="G131">
        <f t="shared" si="8"/>
        <v>-9.3229250831398269E-2</v>
      </c>
      <c r="H131">
        <f t="shared" si="9"/>
        <v>3.8988083867426195</v>
      </c>
      <c r="L131">
        <v>0.57913541286216996</v>
      </c>
      <c r="M131">
        <f t="shared" si="10"/>
        <v>9.1993026932603694E-2</v>
      </c>
      <c r="N131">
        <f t="shared" si="11"/>
        <v>-13.850425361163108</v>
      </c>
    </row>
    <row r="132" spans="2:14" x14ac:dyDescent="0.2">
      <c r="B132">
        <f t="shared" si="12"/>
        <v>1.7500000000000002E-10</v>
      </c>
      <c r="C132">
        <v>35</v>
      </c>
      <c r="D132">
        <v>0.52829595131924501</v>
      </c>
      <c r="F132">
        <v>0.72921825523432204</v>
      </c>
      <c r="G132">
        <f t="shared" si="8"/>
        <v>0.24207586930475578</v>
      </c>
      <c r="H132">
        <f t="shared" si="9"/>
        <v>4.1408842560473751</v>
      </c>
      <c r="L132">
        <v>0.90970812056124795</v>
      </c>
      <c r="M132">
        <f t="shared" si="10"/>
        <v>0.42256573463168168</v>
      </c>
      <c r="N132">
        <f t="shared" si="11"/>
        <v>-13.427859626531426</v>
      </c>
    </row>
    <row r="133" spans="2:14" x14ac:dyDescent="0.2">
      <c r="B133">
        <f t="shared" si="12"/>
        <v>1.8000000000000002E-10</v>
      </c>
      <c r="C133">
        <v>36</v>
      </c>
      <c r="D133">
        <v>0.42976804660781298</v>
      </c>
      <c r="F133">
        <v>0.76438585910444601</v>
      </c>
      <c r="G133">
        <f t="shared" si="8"/>
        <v>0.27724347317487974</v>
      </c>
      <c r="H133">
        <f t="shared" si="9"/>
        <v>4.4181277292222552</v>
      </c>
      <c r="L133">
        <v>0.641612712219359</v>
      </c>
      <c r="M133">
        <f t="shared" si="10"/>
        <v>0.15447032628979274</v>
      </c>
      <c r="N133">
        <f t="shared" si="11"/>
        <v>-13.273389300241632</v>
      </c>
    </row>
    <row r="134" spans="2:14" x14ac:dyDescent="0.2">
      <c r="B134">
        <f t="shared" si="12"/>
        <v>1.8500000000000001E-10</v>
      </c>
      <c r="C134">
        <v>37</v>
      </c>
      <c r="D134">
        <v>0.50509617730273104</v>
      </c>
      <c r="F134">
        <v>0.511054818530982</v>
      </c>
      <c r="G134">
        <f t="shared" si="8"/>
        <v>2.3912432601415734E-2</v>
      </c>
      <c r="H134">
        <f t="shared" si="9"/>
        <v>4.4420401618236713</v>
      </c>
      <c r="L134">
        <v>0.66078898776049499</v>
      </c>
      <c r="M134">
        <f t="shared" si="10"/>
        <v>0.17364660183092873</v>
      </c>
      <c r="N134">
        <f t="shared" si="11"/>
        <v>-13.099742698410704</v>
      </c>
    </row>
    <row r="135" spans="2:14" x14ac:dyDescent="0.2">
      <c r="B135">
        <f t="shared" si="12"/>
        <v>1.9000000000000002E-10</v>
      </c>
      <c r="C135">
        <v>38</v>
      </c>
      <c r="D135">
        <v>0.514959944083902</v>
      </c>
      <c r="F135">
        <v>0.81129561090605595</v>
      </c>
      <c r="G135">
        <f t="shared" si="8"/>
        <v>0.32415322497648968</v>
      </c>
      <c r="H135">
        <f t="shared" si="9"/>
        <v>4.7661933868001611</v>
      </c>
      <c r="L135">
        <v>0.51713511495457798</v>
      </c>
      <c r="M135">
        <f t="shared" si="10"/>
        <v>2.9992729025011711E-2</v>
      </c>
      <c r="N135">
        <f t="shared" si="11"/>
        <v>-13.069749969385693</v>
      </c>
    </row>
    <row r="136" spans="2:14" x14ac:dyDescent="0.2">
      <c r="B136">
        <f t="shared" si="12"/>
        <v>1.9500000000000002E-10</v>
      </c>
      <c r="C136">
        <v>39</v>
      </c>
      <c r="D136">
        <v>0.65404012948049295</v>
      </c>
      <c r="F136">
        <v>0.57128107622439805</v>
      </c>
      <c r="G136">
        <f t="shared" si="8"/>
        <v>8.4138690294831786E-2</v>
      </c>
      <c r="H136">
        <f t="shared" si="9"/>
        <v>4.8503320770949934</v>
      </c>
      <c r="L136">
        <v>0.94295314912675998</v>
      </c>
      <c r="M136">
        <f t="shared" si="10"/>
        <v>0.45581076319719371</v>
      </c>
      <c r="N136">
        <f>N135+M136</f>
        <v>-12.613939206188499</v>
      </c>
    </row>
    <row r="137" spans="2:14" x14ac:dyDescent="0.2">
      <c r="B137">
        <f t="shared" si="12"/>
        <v>2.0000000000000003E-10</v>
      </c>
      <c r="C137">
        <v>40</v>
      </c>
      <c r="D137">
        <v>0.42416312737635697</v>
      </c>
      <c r="F137">
        <v>0.60063785080888898</v>
      </c>
      <c r="G137">
        <f t="shared" si="8"/>
        <v>0.11349546487932272</v>
      </c>
      <c r="H137">
        <f t="shared" si="9"/>
        <v>4.9638275419743163</v>
      </c>
      <c r="L137">
        <v>0.67754799491434603</v>
      </c>
      <c r="M137">
        <f t="shared" si="10"/>
        <v>0.19040560898477976</v>
      </c>
      <c r="N137">
        <f t="shared" si="11"/>
        <v>-12.42353359720372</v>
      </c>
    </row>
    <row r="140" spans="2:14" x14ac:dyDescent="0.2">
      <c r="B140" t="s">
        <v>46</v>
      </c>
      <c r="C140" t="s">
        <v>0</v>
      </c>
      <c r="D140">
        <f>AVERAGE(D98:D127)</f>
        <v>0.48714238592956627</v>
      </c>
      <c r="F140">
        <f>AVERAGE(F98:F137)</f>
        <v>0.61123807447892431</v>
      </c>
      <c r="G140">
        <f>AVERAGE(G98:G137)</f>
        <v>0.1240956885493579</v>
      </c>
      <c r="L140">
        <f>AVERAGE(L98:L137)</f>
        <v>0.70621618399789254</v>
      </c>
      <c r="M140">
        <f>AVERAGE(M98:M137)</f>
        <v>-0.31058833993009299</v>
      </c>
    </row>
    <row r="141" spans="2:14" x14ac:dyDescent="0.2">
      <c r="B141">
        <f>(0.0000000000000025)*2000</f>
        <v>4.9999999999999997E-12</v>
      </c>
      <c r="G141">
        <f>G140/B141/6*(10^-20)</f>
        <v>4.1365229516452633E-11</v>
      </c>
      <c r="M141">
        <f>M140/B141/6*(10^-20)</f>
        <v>-1.0352944664336432E-10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51E9-7518-E545-88A0-D444F15CA466}">
  <dimension ref="A2:T142"/>
  <sheetViews>
    <sheetView topLeftCell="A107" workbookViewId="0">
      <selection activeCell="O141" sqref="O141"/>
    </sheetView>
  </sheetViews>
  <sheetFormatPr baseColWidth="10" defaultRowHeight="16" x14ac:dyDescent="0.2"/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2744</v>
      </c>
      <c r="I2" t="s">
        <v>7</v>
      </c>
      <c r="J2">
        <f>-H2*(2*(0.000558)*H2-3.44)</f>
        <v>1036.3978239999994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-1386.4918739666666</v>
      </c>
      <c r="E3">
        <v>28.553880000000003</v>
      </c>
      <c r="G3" t="s">
        <v>4</v>
      </c>
      <c r="H3">
        <f>(H2^(1/3))/4</f>
        <v>3.4999999999999991</v>
      </c>
      <c r="J3">
        <f>J2/10</f>
        <v>103.63978239999994</v>
      </c>
      <c r="K3" t="s">
        <v>9</v>
      </c>
    </row>
    <row r="4" spans="2:11" x14ac:dyDescent="0.2">
      <c r="B4">
        <f t="shared" ref="B4:B9" si="0">(C4*4)^3</f>
        <v>2697.2282880000002</v>
      </c>
      <c r="C4">
        <v>3.48</v>
      </c>
      <c r="D4">
        <v>-1386.4857343000001</v>
      </c>
      <c r="E4">
        <v>17.836296666666666</v>
      </c>
      <c r="H4">
        <f>J3</f>
        <v>103.63978239999994</v>
      </c>
    </row>
    <row r="5" spans="2:11" x14ac:dyDescent="0.2">
      <c r="B5" s="2">
        <f t="shared" si="0"/>
        <v>2720.5471360000006</v>
      </c>
      <c r="C5" s="2">
        <v>3.49</v>
      </c>
      <c r="D5" s="2">
        <v>-1386.3223005333332</v>
      </c>
      <c r="E5" s="2">
        <v>8.0526733333333329</v>
      </c>
    </row>
    <row r="6" spans="2:11" x14ac:dyDescent="0.2">
      <c r="B6" s="3">
        <f t="shared" si="0"/>
        <v>2744</v>
      </c>
      <c r="C6" s="3">
        <v>3.5</v>
      </c>
      <c r="D6" s="3">
        <v>-1385.3301168800001</v>
      </c>
      <c r="E6" s="3">
        <v>-0.25423299999999988</v>
      </c>
    </row>
    <row r="7" spans="2:11" x14ac:dyDescent="0.2">
      <c r="B7">
        <f t="shared" si="0"/>
        <v>2767.5872639999993</v>
      </c>
      <c r="C7">
        <v>3.51</v>
      </c>
      <c r="D7">
        <v>-1384.6883666333333</v>
      </c>
      <c r="E7">
        <v>-8.8299833333333329</v>
      </c>
    </row>
    <row r="8" spans="2:11" x14ac:dyDescent="0.2">
      <c r="B8">
        <f t="shared" si="0"/>
        <v>2791.3093119999999</v>
      </c>
      <c r="C8">
        <v>3.52</v>
      </c>
      <c r="D8">
        <v>-1383.9027113666664</v>
      </c>
      <c r="E8">
        <v>-17.538776666666667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-1382.5812307666667</v>
      </c>
      <c r="E9">
        <v>-24.457359999999966</v>
      </c>
      <c r="G9" t="s">
        <v>2</v>
      </c>
      <c r="H9">
        <v>-1385.3301168800001</v>
      </c>
      <c r="I9">
        <v>-1373.2319265499998</v>
      </c>
      <c r="J9">
        <v>-1395.7917333600001</v>
      </c>
    </row>
    <row r="10" spans="2:11" x14ac:dyDescent="0.2">
      <c r="G10" t="s">
        <v>1</v>
      </c>
      <c r="H10">
        <v>0.11984815300078507</v>
      </c>
      <c r="I10">
        <v>0.19828984454049703</v>
      </c>
      <c r="J10">
        <v>8.312845884438784E-2</v>
      </c>
    </row>
    <row r="11" spans="2:11" x14ac:dyDescent="0.2">
      <c r="I11">
        <f>SUM(H10:I10)</f>
        <v>0.31813799754128208</v>
      </c>
      <c r="J11">
        <f>SUM(H10,J10)</f>
        <v>0.20297661184517291</v>
      </c>
    </row>
    <row r="12" spans="2:11" x14ac:dyDescent="0.2">
      <c r="H12" t="s">
        <v>15</v>
      </c>
      <c r="I12">
        <f>I9-127/128*H9</f>
        <v>1.2752987918752297</v>
      </c>
      <c r="J12">
        <f>J9-129/128*H9</f>
        <v>0.36127505812510208</v>
      </c>
    </row>
    <row r="17" spans="2:20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 t="s">
        <v>19</v>
      </c>
      <c r="S17" t="s">
        <v>18</v>
      </c>
    </row>
    <row r="19" spans="2:20" x14ac:dyDescent="0.2">
      <c r="C19">
        <v>-1386.5240191</v>
      </c>
      <c r="D19">
        <v>28.549869999999999</v>
      </c>
      <c r="E19">
        <v>-1386.2426958999999</v>
      </c>
      <c r="F19">
        <v>17.777259999999998</v>
      </c>
      <c r="G19">
        <v>-1386.6165523</v>
      </c>
      <c r="H19">
        <v>8.1507200000000104</v>
      </c>
      <c r="I19">
        <v>-1385.0348185</v>
      </c>
      <c r="J19">
        <v>-0.3216</v>
      </c>
      <c r="K19">
        <v>-1384.4183676</v>
      </c>
      <c r="L19">
        <v>-8.5465800000000094</v>
      </c>
      <c r="M19">
        <v>-1383.8209326000001</v>
      </c>
      <c r="N19">
        <v>-17.328240000000001</v>
      </c>
      <c r="O19">
        <v>-1382.7353253000001</v>
      </c>
      <c r="P19">
        <v>-24.741149999999902</v>
      </c>
      <c r="Q19">
        <v>-1373.0096687</v>
      </c>
      <c r="R19">
        <v>-7.1177499999999903</v>
      </c>
      <c r="S19">
        <v>-1395.8784384999999</v>
      </c>
      <c r="T19">
        <v>8.4618100000000105</v>
      </c>
    </row>
    <row r="20" spans="2:20" x14ac:dyDescent="0.2">
      <c r="C20" s="1">
        <v>-1386.3477333999999</v>
      </c>
      <c r="D20" s="2">
        <v>28.971219999999999</v>
      </c>
      <c r="E20">
        <v>-1386.5243272</v>
      </c>
      <c r="F20">
        <v>17.49071</v>
      </c>
      <c r="G20" s="1">
        <v>-1385.9088042999999</v>
      </c>
      <c r="H20" s="2">
        <v>8.5299700000000005</v>
      </c>
      <c r="I20">
        <v>-1385.7164834</v>
      </c>
      <c r="J20">
        <v>-0.60536999999999996</v>
      </c>
      <c r="K20">
        <v>-1384.9646359000001</v>
      </c>
      <c r="L20">
        <v>-8.9816099999999999</v>
      </c>
      <c r="M20">
        <v>-1383.8783867</v>
      </c>
      <c r="N20">
        <v>-17.7392</v>
      </c>
      <c r="O20">
        <v>-1382.3704818000001</v>
      </c>
      <c r="P20">
        <v>-24.123059999999999</v>
      </c>
      <c r="Q20">
        <v>-1373.5426937</v>
      </c>
      <c r="R20">
        <v>-7.0308700000000002</v>
      </c>
      <c r="S20">
        <v>-1395.8180006</v>
      </c>
      <c r="T20">
        <v>9.4706399999999995</v>
      </c>
    </row>
    <row r="21" spans="2:20" x14ac:dyDescent="0.2">
      <c r="C21" s="1">
        <v>-1386.6038693999999</v>
      </c>
      <c r="D21" s="2">
        <v>28.140550000000001</v>
      </c>
      <c r="E21">
        <v>-1386.6901797999999</v>
      </c>
      <c r="F21">
        <v>18.240919999999999</v>
      </c>
      <c r="G21" s="1">
        <v>-1386.4415449999999</v>
      </c>
      <c r="H21" s="2">
        <v>7.4773299999999896</v>
      </c>
      <c r="I21">
        <v>-1385.6500569</v>
      </c>
      <c r="J21">
        <v>-0.90160999999999902</v>
      </c>
      <c r="K21">
        <v>-1384.6820964000001</v>
      </c>
      <c r="L21">
        <v>-8.9617599999999893</v>
      </c>
      <c r="M21">
        <v>-1384.0088148</v>
      </c>
      <c r="N21">
        <v>-17.54889</v>
      </c>
      <c r="O21">
        <v>-1382.6378852</v>
      </c>
      <c r="P21">
        <v>-24.50787</v>
      </c>
      <c r="Q21">
        <v>-1372.9348130000001</v>
      </c>
      <c r="R21">
        <v>-6.4083899999999998</v>
      </c>
      <c r="S21">
        <v>-1395.9069838</v>
      </c>
      <c r="T21">
        <v>8.0696999999999992</v>
      </c>
    </row>
    <row r="22" spans="2:20" x14ac:dyDescent="0.2">
      <c r="C22" s="1"/>
      <c r="D22" s="2"/>
      <c r="G22" s="1"/>
      <c r="H22" s="2"/>
      <c r="I22">
        <v>-1385.4381412</v>
      </c>
      <c r="J22">
        <v>-2.9899999999999701E-3</v>
      </c>
      <c r="Q22">
        <v>-1374.4849386999999</v>
      </c>
      <c r="R22">
        <v>-7.7155100000000001</v>
      </c>
      <c r="S22">
        <v>-1395.3633551</v>
      </c>
      <c r="T22">
        <v>10.852460000000001</v>
      </c>
    </row>
    <row r="23" spans="2:20" x14ac:dyDescent="0.2">
      <c r="G23" s="1"/>
      <c r="H23" s="2"/>
      <c r="I23">
        <v>-1385.4048484</v>
      </c>
      <c r="J23">
        <v>-0.41056000000000098</v>
      </c>
      <c r="Q23">
        <v>-1373.0042624</v>
      </c>
      <c r="R23">
        <v>-5.3086700000000002</v>
      </c>
      <c r="S23">
        <v>-1395.2981457999999</v>
      </c>
      <c r="T23">
        <v>9.3701600000000003</v>
      </c>
    </row>
    <row r="24" spans="2:20" x14ac:dyDescent="0.2">
      <c r="G24" s="1"/>
      <c r="H24" s="2"/>
      <c r="I24">
        <v>-1385.9578971000001</v>
      </c>
      <c r="J24">
        <v>-1.4174100000000001</v>
      </c>
      <c r="Q24">
        <v>-1372.0955243999999</v>
      </c>
      <c r="R24">
        <v>-4.3200700000000003</v>
      </c>
      <c r="S24">
        <v>-1396.0319211000001</v>
      </c>
      <c r="T24">
        <v>9.4533500000000004</v>
      </c>
    </row>
    <row r="25" spans="2:20" x14ac:dyDescent="0.2">
      <c r="G25" s="1"/>
      <c r="H25" s="2"/>
      <c r="I25">
        <v>-1385.1248891</v>
      </c>
      <c r="J25">
        <v>0.38530999999999999</v>
      </c>
      <c r="Q25">
        <v>-1373.7758561000001</v>
      </c>
      <c r="R25">
        <v>-7.2576099999999997</v>
      </c>
      <c r="S25">
        <v>-1395.8981331</v>
      </c>
      <c r="T25">
        <v>10.2034</v>
      </c>
    </row>
    <row r="26" spans="2:20" x14ac:dyDescent="0.2">
      <c r="G26" s="1"/>
      <c r="H26" s="2"/>
      <c r="I26">
        <v>-1385.3132985</v>
      </c>
      <c r="J26">
        <v>-0.34288999999999997</v>
      </c>
      <c r="Q26">
        <v>-1373.3526199999999</v>
      </c>
      <c r="R26">
        <v>-5.3001200000000104</v>
      </c>
      <c r="S26">
        <v>-1396.0870413</v>
      </c>
      <c r="T26">
        <v>9.8475699999999904</v>
      </c>
    </row>
    <row r="27" spans="2:20" x14ac:dyDescent="0.2">
      <c r="G27" s="1"/>
      <c r="H27" s="2"/>
      <c r="I27">
        <v>-1384.8479576</v>
      </c>
      <c r="J27">
        <v>0.1211</v>
      </c>
      <c r="Q27">
        <v>-1372.9563919</v>
      </c>
      <c r="R27">
        <v>-5.4556199999999997</v>
      </c>
      <c r="S27">
        <v>-1395.7289393000001</v>
      </c>
      <c r="T27">
        <v>9.3681900000000091</v>
      </c>
    </row>
    <row r="28" spans="2:20" x14ac:dyDescent="0.2">
      <c r="G28" s="1"/>
      <c r="H28" s="2"/>
      <c r="I28">
        <v>-1384.8127781000001</v>
      </c>
      <c r="J28">
        <v>0.95369000000000104</v>
      </c>
      <c r="Q28">
        <v>-1373.1624965999999</v>
      </c>
      <c r="R28">
        <v>-6.4813000000000001</v>
      </c>
      <c r="S28">
        <v>-1395.906375</v>
      </c>
      <c r="T28">
        <v>9.4899499999999897</v>
      </c>
    </row>
    <row r="30" spans="2:20" x14ac:dyDescent="0.2">
      <c r="B30" t="s">
        <v>0</v>
      </c>
      <c r="C30">
        <f t="shared" ref="C30:T30" si="1">AVERAGE(C19:C28)</f>
        <v>-1386.4918739666666</v>
      </c>
      <c r="D30">
        <f t="shared" si="1"/>
        <v>28.553880000000003</v>
      </c>
      <c r="E30">
        <f t="shared" si="1"/>
        <v>-1386.4857343000001</v>
      </c>
      <c r="F30">
        <f t="shared" si="1"/>
        <v>17.836296666666666</v>
      </c>
      <c r="G30">
        <f t="shared" si="1"/>
        <v>-1386.3223005333332</v>
      </c>
      <c r="H30">
        <f t="shared" si="1"/>
        <v>8.0526733333333329</v>
      </c>
      <c r="I30">
        <f t="shared" si="1"/>
        <v>-1385.3301168800001</v>
      </c>
      <c r="J30">
        <f t="shared" si="1"/>
        <v>-0.25423299999999988</v>
      </c>
      <c r="K30">
        <f t="shared" si="1"/>
        <v>-1384.6883666333333</v>
      </c>
      <c r="L30">
        <f t="shared" si="1"/>
        <v>-8.8299833333333329</v>
      </c>
      <c r="M30">
        <f t="shared" si="1"/>
        <v>-1383.9027113666664</v>
      </c>
      <c r="N30">
        <f t="shared" si="1"/>
        <v>-17.538776666666667</v>
      </c>
      <c r="O30">
        <f t="shared" si="1"/>
        <v>-1382.5812307666667</v>
      </c>
      <c r="P30">
        <f t="shared" si="1"/>
        <v>-24.457359999999966</v>
      </c>
      <c r="Q30">
        <f>AVERAGE(Q19:Q28)</f>
        <v>-1373.2319265499998</v>
      </c>
      <c r="R30">
        <f>AVERAGE(R19:R28)</f>
        <v>-6.239590999999999</v>
      </c>
      <c r="S30">
        <f t="shared" si="1"/>
        <v>-1395.7917333600001</v>
      </c>
      <c r="T30">
        <f t="shared" si="1"/>
        <v>9.4587230000000009</v>
      </c>
    </row>
    <row r="31" spans="2:20" x14ac:dyDescent="0.2">
      <c r="B31" t="s">
        <v>1</v>
      </c>
      <c r="C31">
        <f>STDEV(C19:C28)/SQRT(COUNT(C19:C28))</f>
        <v>7.5666802103616052E-2</v>
      </c>
      <c r="E31">
        <f>STDEV(E19:E28)/SQRT(COUNT(E19:E28))</f>
        <v>0.13061076925685591</v>
      </c>
      <c r="G31">
        <f>STDEV(G19:G28)/SQRT(COUNT(G19:G28))</f>
        <v>0.21283110674818478</v>
      </c>
      <c r="I31">
        <f>STDEV(I19:I28)/SQRT(COUNT(I19:I28))</f>
        <v>0.11984815300078507</v>
      </c>
      <c r="K31">
        <f>STDEV(K19:K28)/SQRT(COUNT(K19:K28))</f>
        <v>0.15772523658330739</v>
      </c>
      <c r="M31">
        <f>STDEV(M19:M28)/SQRT(COUNT(M19:M28))</f>
        <v>5.5583862542808962E-2</v>
      </c>
      <c r="O31">
        <f>STDEV(O19:O28)/SQRT(COUNT(O19:O28))</f>
        <v>0.10906418367991672</v>
      </c>
      <c r="Q31">
        <f>STDEV(Q19:Q28)/SQRT(COUNT(Q19:Q28))</f>
        <v>0.19828984454049703</v>
      </c>
      <c r="S31">
        <f>STDEV(S19:S28)/SQRT(COUNT(S19:S28))</f>
        <v>8.312845884438784E-2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0.50802730067285495</v>
      </c>
      <c r="F37">
        <v>0.91908793656244303</v>
      </c>
      <c r="G37">
        <f>F37-$D$88</f>
        <v>0.36432476741067543</v>
      </c>
      <c r="H37">
        <f>H36+G37</f>
        <v>0.36432476741067543</v>
      </c>
      <c r="L37">
        <v>0.92115886839262895</v>
      </c>
      <c r="M37">
        <f>L37-$D$88</f>
        <v>0.36639569924086135</v>
      </c>
      <c r="N37">
        <f>N36+M37</f>
        <v>0.36639569924086135</v>
      </c>
      <c r="P37">
        <v>-1384.7590559</v>
      </c>
      <c r="R37">
        <v>-1395.5599966</v>
      </c>
      <c r="T37">
        <v>-1373.4531781000001</v>
      </c>
    </row>
    <row r="38" spans="1:20" x14ac:dyDescent="0.2">
      <c r="B38">
        <f>$B$37*C38</f>
        <v>1.0000000000000001E-11</v>
      </c>
      <c r="C38">
        <v>2</v>
      </c>
      <c r="D38">
        <v>0.59435795686606696</v>
      </c>
      <c r="F38">
        <v>0.53176338568687398</v>
      </c>
      <c r="G38">
        <f>F38-$D$88</f>
        <v>-2.2999783464893619E-2</v>
      </c>
      <c r="H38">
        <f>H37+G38</f>
        <v>0.34132498394578181</v>
      </c>
      <c r="L38">
        <v>0.76558731302154304</v>
      </c>
      <c r="M38">
        <f t="shared" ref="M38:M86" si="2">L38-$D$88</f>
        <v>0.21082414386977544</v>
      </c>
      <c r="N38">
        <f t="shared" ref="N38:N41" si="3">N37+M38</f>
        <v>0.57721984311063679</v>
      </c>
      <c r="P38">
        <f>-1385.6532612</f>
        <v>-1385.6532612000001</v>
      </c>
      <c r="R38">
        <v>-1395.6403786000001</v>
      </c>
      <c r="T38">
        <v>-1373.3019134000001</v>
      </c>
    </row>
    <row r="39" spans="1:20" x14ac:dyDescent="0.2">
      <c r="B39">
        <f t="shared" ref="B39:B55" si="4">$B$37*C39</f>
        <v>1.5E-11</v>
      </c>
      <c r="C39">
        <v>3</v>
      </c>
      <c r="D39">
        <v>0.56410892623487596</v>
      </c>
      <c r="F39">
        <v>0.63193610700880298</v>
      </c>
      <c r="G39">
        <f t="shared" ref="G39:G50" si="5">F39-$D$88</f>
        <v>7.7172937857035384E-2</v>
      </c>
      <c r="H39">
        <f t="shared" ref="H39:H51" si="6">H38+G39</f>
        <v>0.4184979218028172</v>
      </c>
      <c r="L39">
        <v>0.88079495456989498</v>
      </c>
      <c r="M39">
        <f t="shared" si="2"/>
        <v>0.32603178541812738</v>
      </c>
      <c r="N39">
        <f t="shared" si="3"/>
        <v>0.90325162852876417</v>
      </c>
      <c r="P39">
        <f>-1385.5599337</f>
        <v>-1385.5599337000001</v>
      </c>
      <c r="T39">
        <v>-1373.3225654</v>
      </c>
    </row>
    <row r="40" spans="1:20" x14ac:dyDescent="0.2">
      <c r="B40">
        <f t="shared" si="4"/>
        <v>2.0000000000000002E-11</v>
      </c>
      <c r="C40">
        <v>4</v>
      </c>
      <c r="D40">
        <v>0.54710442576859597</v>
      </c>
      <c r="F40">
        <v>0.75797474294876999</v>
      </c>
      <c r="G40">
        <f t="shared" si="5"/>
        <v>0.20321157379700239</v>
      </c>
      <c r="H40">
        <f t="shared" si="6"/>
        <v>0.62170949559981958</v>
      </c>
      <c r="L40">
        <v>0.57231363588089101</v>
      </c>
      <c r="M40">
        <f t="shared" si="2"/>
        <v>1.7550466729123415E-2</v>
      </c>
      <c r="N40">
        <f t="shared" si="3"/>
        <v>0.92080209525788759</v>
      </c>
      <c r="P40">
        <f>-1385.7657849</f>
        <v>-1385.7657849</v>
      </c>
      <c r="R40">
        <v>-1395.9039385999999</v>
      </c>
      <c r="T40">
        <v>-1373.4412566000001</v>
      </c>
    </row>
    <row r="41" spans="1:20" x14ac:dyDescent="0.2">
      <c r="B41">
        <f t="shared" si="4"/>
        <v>2.5000000000000004E-11</v>
      </c>
      <c r="C41">
        <v>5</v>
      </c>
      <c r="D41">
        <v>0.57337666309134805</v>
      </c>
      <c r="F41">
        <v>0.745755795587554</v>
      </c>
      <c r="G41">
        <f t="shared" si="5"/>
        <v>0.19099262643578641</v>
      </c>
      <c r="H41">
        <f t="shared" si="6"/>
        <v>0.81270212203560599</v>
      </c>
      <c r="L41">
        <v>0.75385452078584603</v>
      </c>
      <c r="M41">
        <f t="shared" si="2"/>
        <v>0.19909135163407843</v>
      </c>
      <c r="N41">
        <f t="shared" si="3"/>
        <v>1.1198934468919659</v>
      </c>
      <c r="P41">
        <v>-1385.0851537999999</v>
      </c>
      <c r="R41">
        <v>-1396.4436833</v>
      </c>
      <c r="T41">
        <v>-1373.5376464000001</v>
      </c>
    </row>
    <row r="42" spans="1:20" x14ac:dyDescent="0.2">
      <c r="B42">
        <f t="shared" si="4"/>
        <v>3E-11</v>
      </c>
      <c r="C42">
        <v>6</v>
      </c>
      <c r="D42">
        <v>0.52282079831072603</v>
      </c>
      <c r="F42">
        <v>0.65540654171746404</v>
      </c>
      <c r="G42">
        <f t="shared" si="5"/>
        <v>0.10064337256569644</v>
      </c>
      <c r="H42">
        <f t="shared" si="6"/>
        <v>0.91334549460130243</v>
      </c>
      <c r="L42">
        <v>0.86441441183136702</v>
      </c>
      <c r="M42">
        <f t="shared" si="2"/>
        <v>0.30965124267959943</v>
      </c>
      <c r="N42">
        <f t="shared" ref="N42:N86" si="7">N41+M42</f>
        <v>1.4295446895715653</v>
      </c>
      <c r="P42">
        <v>-1385.3041906999999</v>
      </c>
      <c r="R42">
        <v>-1394.7219051</v>
      </c>
      <c r="T42">
        <v>-1372.7487097999999</v>
      </c>
    </row>
    <row r="43" spans="1:20" x14ac:dyDescent="0.2">
      <c r="B43">
        <f t="shared" si="4"/>
        <v>3.5000000000000002E-11</v>
      </c>
      <c r="C43">
        <v>7</v>
      </c>
      <c r="D43">
        <v>0.63562004257056404</v>
      </c>
      <c r="F43">
        <v>0.50411739418511603</v>
      </c>
      <c r="G43">
        <f t="shared" si="5"/>
        <v>-5.0645774966651569E-2</v>
      </c>
      <c r="H43">
        <f t="shared" si="6"/>
        <v>0.86269971963465086</v>
      </c>
      <c r="L43">
        <v>0.87504287514142798</v>
      </c>
      <c r="M43">
        <f t="shared" si="2"/>
        <v>0.32027970598966038</v>
      </c>
      <c r="N43">
        <f t="shared" si="7"/>
        <v>1.7498243955612258</v>
      </c>
      <c r="P43">
        <v>-1384.7049674</v>
      </c>
      <c r="R43">
        <v>-1395.7700996999999</v>
      </c>
      <c r="T43">
        <v>-1373.1542058</v>
      </c>
    </row>
    <row r="44" spans="1:20" x14ac:dyDescent="0.2">
      <c r="B44">
        <f t="shared" si="4"/>
        <v>4.0000000000000004E-11</v>
      </c>
      <c r="C44">
        <v>8</v>
      </c>
      <c r="D44">
        <v>0.61392805405747597</v>
      </c>
      <c r="F44">
        <v>0.62970767106701497</v>
      </c>
      <c r="G44">
        <f t="shared" si="5"/>
        <v>7.4944501915247375E-2</v>
      </c>
      <c r="H44">
        <f t="shared" si="6"/>
        <v>0.93764422154989824</v>
      </c>
      <c r="L44">
        <v>0.95883553929742305</v>
      </c>
      <c r="M44">
        <f t="shared" si="2"/>
        <v>0.40407237014565545</v>
      </c>
      <c r="N44">
        <f t="shared" si="7"/>
        <v>2.1538967657068815</v>
      </c>
      <c r="P44">
        <v>-1385.5354113000001</v>
      </c>
      <c r="R44">
        <v>-1395.6286164999999</v>
      </c>
      <c r="T44">
        <v>-1372.9483689000001</v>
      </c>
    </row>
    <row r="45" spans="1:20" x14ac:dyDescent="0.2">
      <c r="B45">
        <f t="shared" si="4"/>
        <v>4.5000000000000006E-11</v>
      </c>
      <c r="C45">
        <v>9</v>
      </c>
      <c r="D45">
        <v>0.522196723357917</v>
      </c>
      <c r="F45">
        <v>0.80014766657478098</v>
      </c>
      <c r="G45">
        <f t="shared" si="5"/>
        <v>0.24538449742301338</v>
      </c>
      <c r="H45">
        <f t="shared" si="6"/>
        <v>1.1830287189729116</v>
      </c>
      <c r="L45">
        <v>0.90228676534099495</v>
      </c>
      <c r="M45">
        <f t="shared" si="2"/>
        <v>0.34752359618922735</v>
      </c>
      <c r="N45">
        <f t="shared" si="7"/>
        <v>2.5014203618961091</v>
      </c>
      <c r="P45">
        <f>-1385.5163756</f>
        <v>-1385.5163755999999</v>
      </c>
      <c r="R45">
        <v>-1396.0576301000001</v>
      </c>
      <c r="T45">
        <v>-1373.7061604999999</v>
      </c>
    </row>
    <row r="46" spans="1:20" x14ac:dyDescent="0.2">
      <c r="B46">
        <f t="shared" si="4"/>
        <v>5.0000000000000008E-11</v>
      </c>
      <c r="C46">
        <v>10</v>
      </c>
      <c r="D46">
        <v>0.57344916454044703</v>
      </c>
      <c r="F46">
        <v>0.84199876884155</v>
      </c>
      <c r="G46">
        <f t="shared" si="5"/>
        <v>0.28723559968978241</v>
      </c>
      <c r="H46">
        <f t="shared" si="6"/>
        <v>1.470264318662694</v>
      </c>
      <c r="L46">
        <v>0.97442920604377503</v>
      </c>
      <c r="M46">
        <f t="shared" si="2"/>
        <v>0.41966603689200743</v>
      </c>
      <c r="N46">
        <f t="shared" si="7"/>
        <v>2.9210863987881166</v>
      </c>
      <c r="P46">
        <f>-1384.8987875</f>
        <v>-1384.8987875</v>
      </c>
      <c r="R46">
        <v>-1396.6779664999999</v>
      </c>
      <c r="T46">
        <v>-1372.9169167</v>
      </c>
    </row>
    <row r="47" spans="1:20" x14ac:dyDescent="0.2">
      <c r="B47">
        <f t="shared" si="4"/>
        <v>5.5000000000000004E-11</v>
      </c>
      <c r="C47">
        <v>11</v>
      </c>
      <c r="D47">
        <v>0.52898667409472699</v>
      </c>
      <c r="F47">
        <v>0.605069138178573</v>
      </c>
      <c r="G47">
        <f t="shared" si="5"/>
        <v>5.0305969026805397E-2</v>
      </c>
      <c r="H47">
        <f t="shared" si="6"/>
        <v>1.5205702876894995</v>
      </c>
      <c r="L47">
        <v>0.82809751315133096</v>
      </c>
      <c r="M47">
        <f t="shared" si="2"/>
        <v>0.27333434399956336</v>
      </c>
      <c r="N47">
        <f t="shared" si="7"/>
        <v>3.1944207427876798</v>
      </c>
      <c r="P47">
        <f>-1385.2548897</f>
        <v>-1385.2548896999999</v>
      </c>
      <c r="R47">
        <v>-1395.8158883000001</v>
      </c>
      <c r="T47">
        <v>-1372.5078538</v>
      </c>
    </row>
    <row r="48" spans="1:20" x14ac:dyDescent="0.2">
      <c r="B48">
        <f t="shared" si="4"/>
        <v>6E-11</v>
      </c>
      <c r="C48">
        <v>12</v>
      </c>
      <c r="D48">
        <v>0.528944575980966</v>
      </c>
      <c r="F48">
        <v>0.66083950520572998</v>
      </c>
      <c r="G48">
        <f t="shared" si="5"/>
        <v>0.10607633605396238</v>
      </c>
      <c r="H48">
        <f t="shared" si="6"/>
        <v>1.6266466237434618</v>
      </c>
      <c r="L48">
        <v>0.83231322228050397</v>
      </c>
      <c r="M48">
        <f t="shared" si="2"/>
        <v>0.27755005312873637</v>
      </c>
      <c r="N48">
        <f t="shared" si="7"/>
        <v>3.4719707959164161</v>
      </c>
      <c r="P48">
        <f>-1385.5229699</f>
        <v>-1385.5229698999999</v>
      </c>
      <c r="R48">
        <v>-1395.8351416</v>
      </c>
      <c r="T48">
        <v>-1373.5986894</v>
      </c>
    </row>
    <row r="49" spans="2:20" x14ac:dyDescent="0.2">
      <c r="B49">
        <f t="shared" si="4"/>
        <v>6.5000000000000008E-11</v>
      </c>
      <c r="C49">
        <v>13</v>
      </c>
      <c r="D49">
        <v>0.50686329841936695</v>
      </c>
      <c r="F49">
        <v>0.61498722148375995</v>
      </c>
      <c r="G49">
        <f t="shared" si="5"/>
        <v>6.022405233199235E-2</v>
      </c>
      <c r="H49">
        <f t="shared" si="6"/>
        <v>1.6868706760754542</v>
      </c>
      <c r="L49">
        <v>0.646069123957144</v>
      </c>
      <c r="M49">
        <f t="shared" si="2"/>
        <v>9.1305954805376399E-2</v>
      </c>
      <c r="N49">
        <f t="shared" si="7"/>
        <v>3.5632767507217924</v>
      </c>
      <c r="P49">
        <f>-1385.822698</f>
        <v>-1385.8226979999999</v>
      </c>
      <c r="R49">
        <v>-1394.6097537000001</v>
      </c>
      <c r="T49">
        <v>-1373.3126966</v>
      </c>
    </row>
    <row r="50" spans="2:20" x14ac:dyDescent="0.2">
      <c r="B50">
        <f t="shared" si="4"/>
        <v>7.0000000000000004E-11</v>
      </c>
      <c r="C50">
        <v>14</v>
      </c>
      <c r="D50">
        <v>0.584158278965208</v>
      </c>
      <c r="F50">
        <v>0.65581995092133305</v>
      </c>
      <c r="G50">
        <f t="shared" si="5"/>
        <v>0.10105678176956545</v>
      </c>
      <c r="H50">
        <f t="shared" si="6"/>
        <v>1.7879274578450195</v>
      </c>
      <c r="L50">
        <v>0.86648591967833399</v>
      </c>
      <c r="M50">
        <f t="shared" si="2"/>
        <v>0.31172275052656639</v>
      </c>
      <c r="N50">
        <f t="shared" si="7"/>
        <v>3.8749995012483587</v>
      </c>
      <c r="P50">
        <f>-1385.6026744</f>
        <v>-1385.6026744000001</v>
      </c>
      <c r="R50">
        <v>-1395.7896378999999</v>
      </c>
      <c r="T50">
        <v>-1373.9066631000001</v>
      </c>
    </row>
    <row r="51" spans="2:20" x14ac:dyDescent="0.2">
      <c r="B51">
        <f t="shared" si="4"/>
        <v>7.5000000000000012E-11</v>
      </c>
      <c r="C51">
        <v>15</v>
      </c>
      <c r="D51">
        <v>0.491692712899089</v>
      </c>
      <c r="F51">
        <v>0.76956813321801099</v>
      </c>
      <c r="G51">
        <f>F51-$D$88</f>
        <v>0.21480496406624339</v>
      </c>
      <c r="H51">
        <f t="shared" si="6"/>
        <v>2.0027324219112628</v>
      </c>
      <c r="L51">
        <v>0.78763851700837995</v>
      </c>
      <c r="M51">
        <f t="shared" si="2"/>
        <v>0.23287534785661235</v>
      </c>
      <c r="N51">
        <f t="shared" si="7"/>
        <v>4.107874849104971</v>
      </c>
      <c r="P51">
        <f>-1384.6542279</f>
        <v>-1384.6542279</v>
      </c>
      <c r="R51">
        <v>-1395.5112790000001</v>
      </c>
      <c r="T51">
        <v>-1372.9708851</v>
      </c>
    </row>
    <row r="52" spans="2:20" x14ac:dyDescent="0.2">
      <c r="B52">
        <f t="shared" si="4"/>
        <v>8.0000000000000008E-11</v>
      </c>
      <c r="C52">
        <v>16</v>
      </c>
      <c r="D52">
        <v>0.50003368350279997</v>
      </c>
      <c r="F52">
        <v>0.52782602711644999</v>
      </c>
      <c r="G52">
        <f t="shared" ref="G52:G84" si="8">F52-$D$88</f>
        <v>-2.6937142035317607E-2</v>
      </c>
      <c r="H52">
        <f t="shared" ref="H52:H85" si="9">H51+G52</f>
        <v>1.9757952798759453</v>
      </c>
      <c r="L52">
        <v>0.85918613074161398</v>
      </c>
      <c r="M52">
        <f t="shared" si="2"/>
        <v>0.30442296158984639</v>
      </c>
      <c r="N52">
        <f t="shared" si="7"/>
        <v>4.4122978106948176</v>
      </c>
      <c r="P52">
        <v>-1385.4258861000001</v>
      </c>
      <c r="R52">
        <v>-1396.3348476000001</v>
      </c>
      <c r="T52">
        <v>-1373.0556316</v>
      </c>
    </row>
    <row r="53" spans="2:20" x14ac:dyDescent="0.2">
      <c r="B53">
        <f t="shared" si="4"/>
        <v>8.5000000000000004E-11</v>
      </c>
      <c r="C53">
        <v>17</v>
      </c>
      <c r="D53">
        <v>0.59317136534478598</v>
      </c>
      <c r="F53">
        <v>0.64755659135792398</v>
      </c>
      <c r="G53">
        <f t="shared" si="8"/>
        <v>9.2793422206156384E-2</v>
      </c>
      <c r="H53">
        <f t="shared" si="9"/>
        <v>2.0685887020821019</v>
      </c>
      <c r="L53">
        <v>0.801775040481565</v>
      </c>
      <c r="M53">
        <f t="shared" si="2"/>
        <v>0.24701187132979741</v>
      </c>
      <c r="N53">
        <f t="shared" si="7"/>
        <v>4.6593096820246149</v>
      </c>
      <c r="P53">
        <v>-1385.2826302999999</v>
      </c>
      <c r="R53">
        <v>-1395.8349496000001</v>
      </c>
      <c r="T53">
        <v>-1372.8686110000001</v>
      </c>
    </row>
    <row r="54" spans="2:20" x14ac:dyDescent="0.2">
      <c r="B54">
        <f t="shared" si="4"/>
        <v>9.0000000000000012E-11</v>
      </c>
      <c r="C54">
        <v>18</v>
      </c>
      <c r="D54">
        <v>0.53305447082392898</v>
      </c>
      <c r="F54">
        <v>0.60297789038259297</v>
      </c>
      <c r="G54">
        <f t="shared" si="8"/>
        <v>4.8214721230825375E-2</v>
      </c>
      <c r="H54">
        <f t="shared" si="9"/>
        <v>2.1168034233129274</v>
      </c>
      <c r="L54">
        <v>0.74371761789453095</v>
      </c>
      <c r="M54">
        <f t="shared" si="2"/>
        <v>0.18895444874276335</v>
      </c>
      <c r="N54">
        <f t="shared" si="7"/>
        <v>4.8482641307673786</v>
      </c>
      <c r="P54">
        <f>-1385.4789958</f>
        <v>-1385.4789957999999</v>
      </c>
      <c r="R54">
        <v>-1396.5187344000001</v>
      </c>
      <c r="T54">
        <v>-1373.4038063999999</v>
      </c>
    </row>
    <row r="55" spans="2:20" x14ac:dyDescent="0.2">
      <c r="B55">
        <f t="shared" si="4"/>
        <v>9.5000000000000008E-11</v>
      </c>
      <c r="C55">
        <v>19</v>
      </c>
      <c r="D55">
        <v>0.58743591053294897</v>
      </c>
      <c r="F55">
        <v>0.54950023853787999</v>
      </c>
      <c r="G55">
        <f t="shared" si="8"/>
        <v>-5.2629306138876064E-3</v>
      </c>
      <c r="H55">
        <f t="shared" si="9"/>
        <v>2.1115404926990395</v>
      </c>
      <c r="L55">
        <v>0.77582965449420904</v>
      </c>
      <c r="M55">
        <f t="shared" si="2"/>
        <v>0.22106648534244144</v>
      </c>
      <c r="N55">
        <f t="shared" si="7"/>
        <v>5.0693306161098199</v>
      </c>
      <c r="P55">
        <v>-1385.1816534</v>
      </c>
      <c r="R55">
        <v>-1396.4102066999999</v>
      </c>
      <c r="T55">
        <v>-1372.2796825999999</v>
      </c>
    </row>
    <row r="56" spans="2:20" x14ac:dyDescent="0.2">
      <c r="B56">
        <f t="shared" ref="B56:B67" si="10">$B$37*C56</f>
        <v>1.0000000000000002E-10</v>
      </c>
      <c r="C56">
        <v>20</v>
      </c>
      <c r="D56">
        <v>0.59012872512405401</v>
      </c>
      <c r="F56">
        <v>0.49053968934373199</v>
      </c>
      <c r="G56">
        <f t="shared" si="8"/>
        <v>-6.4223479808035611E-2</v>
      </c>
      <c r="H56">
        <f t="shared" si="9"/>
        <v>2.0473170128910039</v>
      </c>
      <c r="L56">
        <v>0.90898168848961003</v>
      </c>
      <c r="M56">
        <f t="shared" si="2"/>
        <v>0.35421851933784243</v>
      </c>
      <c r="N56">
        <f t="shared" si="7"/>
        <v>5.4235491354476624</v>
      </c>
      <c r="R56">
        <v>-1395.8157908999999</v>
      </c>
      <c r="T56">
        <v>-1373.0286698</v>
      </c>
    </row>
    <row r="57" spans="2:20" x14ac:dyDescent="0.2">
      <c r="B57">
        <f t="shared" si="10"/>
        <v>1.0500000000000001E-10</v>
      </c>
      <c r="C57">
        <v>21</v>
      </c>
      <c r="D57">
        <v>0.53691587940437302</v>
      </c>
      <c r="F57">
        <v>0.55925704841012902</v>
      </c>
      <c r="G57">
        <f t="shared" si="8"/>
        <v>4.4938792583614218E-3</v>
      </c>
      <c r="H57">
        <f t="shared" si="9"/>
        <v>2.0518108921493652</v>
      </c>
      <c r="L57">
        <v>0.87753035037291305</v>
      </c>
      <c r="M57">
        <f t="shared" si="2"/>
        <v>0.32276718122114545</v>
      </c>
      <c r="N57">
        <f t="shared" si="7"/>
        <v>5.7463163166688078</v>
      </c>
      <c r="P57">
        <f>-1385.2748119</f>
        <v>-1385.2748119</v>
      </c>
      <c r="R57">
        <v>-1395.5537836000001</v>
      </c>
      <c r="T57">
        <v>-1372.7401986</v>
      </c>
    </row>
    <row r="58" spans="2:20" x14ac:dyDescent="0.2">
      <c r="B58">
        <f t="shared" si="10"/>
        <v>1.1000000000000001E-10</v>
      </c>
      <c r="C58">
        <v>22</v>
      </c>
      <c r="D58">
        <v>0.56965351281811105</v>
      </c>
      <c r="F58">
        <v>0.42978653234856801</v>
      </c>
      <c r="G58">
        <f t="shared" si="8"/>
        <v>-0.12497663680319959</v>
      </c>
      <c r="H58">
        <f t="shared" si="9"/>
        <v>1.9268342553461655</v>
      </c>
      <c r="L58">
        <v>0.69712210512178896</v>
      </c>
      <c r="M58">
        <f t="shared" si="2"/>
        <v>0.14235893597002136</v>
      </c>
      <c r="N58">
        <f t="shared" si="7"/>
        <v>5.8886752526388291</v>
      </c>
      <c r="P58">
        <f>-1385.3104235</f>
        <v>-1385.3104235000001</v>
      </c>
      <c r="R58">
        <v>-1396.4358376</v>
      </c>
      <c r="T58">
        <v>-1373.3258653</v>
      </c>
    </row>
    <row r="59" spans="2:20" x14ac:dyDescent="0.2">
      <c r="B59">
        <f t="shared" si="10"/>
        <v>1.1500000000000002E-10</v>
      </c>
      <c r="C59">
        <v>23</v>
      </c>
      <c r="D59">
        <v>0.59575296524055699</v>
      </c>
      <c r="F59">
        <v>0.67852667948308099</v>
      </c>
      <c r="G59">
        <f t="shared" si="8"/>
        <v>0.12376351033131339</v>
      </c>
      <c r="H59">
        <f t="shared" si="9"/>
        <v>2.050597765677479</v>
      </c>
      <c r="L59">
        <v>0.80429379020418101</v>
      </c>
      <c r="M59">
        <f t="shared" si="2"/>
        <v>0.24953062105241341</v>
      </c>
      <c r="N59">
        <f t="shared" si="7"/>
        <v>6.1382058736912422</v>
      </c>
      <c r="P59">
        <f>-1385.2037654</f>
        <v>-1385.2037654000001</v>
      </c>
      <c r="R59">
        <v>-1396.1055873</v>
      </c>
      <c r="T59">
        <v>-1373.5994687</v>
      </c>
    </row>
    <row r="60" spans="2:20" x14ac:dyDescent="0.2">
      <c r="B60">
        <f t="shared" si="10"/>
        <v>1.2E-10</v>
      </c>
      <c r="C60">
        <v>24</v>
      </c>
      <c r="D60">
        <v>0.58377732671341298</v>
      </c>
      <c r="F60">
        <v>0.56782973570473105</v>
      </c>
      <c r="G60">
        <f t="shared" si="8"/>
        <v>1.3066566552963454E-2</v>
      </c>
      <c r="H60">
        <f t="shared" si="9"/>
        <v>2.0636643322304424</v>
      </c>
      <c r="L60">
        <v>0.54676224849642496</v>
      </c>
      <c r="M60">
        <f t="shared" si="2"/>
        <v>-8.000920655342636E-3</v>
      </c>
      <c r="N60">
        <f t="shared" si="7"/>
        <v>6.1302049530359</v>
      </c>
      <c r="P60">
        <f>-1385.5440796</f>
        <v>-1385.5440796</v>
      </c>
      <c r="R60">
        <v>-1395.7082694000001</v>
      </c>
      <c r="T60">
        <v>-1373.5058039</v>
      </c>
    </row>
    <row r="61" spans="2:20" x14ac:dyDescent="0.2">
      <c r="B61">
        <f t="shared" si="10"/>
        <v>1.2500000000000001E-10</v>
      </c>
      <c r="C61">
        <v>25</v>
      </c>
      <c r="D61">
        <v>0.515765636657747</v>
      </c>
      <c r="F61">
        <v>0.70460198919363104</v>
      </c>
      <c r="G61">
        <f t="shared" si="8"/>
        <v>0.14983882004186344</v>
      </c>
      <c r="H61">
        <f t="shared" si="9"/>
        <v>2.2135031522723061</v>
      </c>
      <c r="L61">
        <v>1.0231795240966599</v>
      </c>
      <c r="M61">
        <f t="shared" si="2"/>
        <v>0.46841635494489231</v>
      </c>
      <c r="N61">
        <f t="shared" si="7"/>
        <v>6.5986213079807925</v>
      </c>
      <c r="P61">
        <v>-1384.5762345000001</v>
      </c>
      <c r="R61">
        <v>-1396.3175197999999</v>
      </c>
      <c r="T61">
        <v>-1373.4062716999999</v>
      </c>
    </row>
    <row r="62" spans="2:20" x14ac:dyDescent="0.2">
      <c r="B62">
        <f t="shared" si="10"/>
        <v>1.3000000000000002E-10</v>
      </c>
      <c r="C62">
        <v>26</v>
      </c>
      <c r="D62">
        <v>0.56030004042509296</v>
      </c>
      <c r="F62">
        <v>0.57970544150715797</v>
      </c>
      <c r="G62">
        <f t="shared" si="8"/>
        <v>2.4942272355390371E-2</v>
      </c>
      <c r="H62">
        <f t="shared" si="9"/>
        <v>2.2384454246276966</v>
      </c>
      <c r="L62">
        <v>1.0706981678610401</v>
      </c>
      <c r="M62">
        <f t="shared" si="2"/>
        <v>0.51593499870927251</v>
      </c>
      <c r="N62">
        <f t="shared" si="7"/>
        <v>7.1145563066900648</v>
      </c>
      <c r="P62">
        <v>-1385.3424732000001</v>
      </c>
      <c r="R62">
        <v>-1395.7227396999999</v>
      </c>
      <c r="T62">
        <v>-1373.0661084999999</v>
      </c>
    </row>
    <row r="63" spans="2:20" x14ac:dyDescent="0.2">
      <c r="B63">
        <f t="shared" si="10"/>
        <v>1.3500000000000002E-10</v>
      </c>
      <c r="C63">
        <v>27</v>
      </c>
      <c r="D63">
        <v>0.53540448064635404</v>
      </c>
      <c r="F63">
        <v>0.75979379200590202</v>
      </c>
      <c r="G63">
        <f t="shared" si="8"/>
        <v>0.20503062285413443</v>
      </c>
      <c r="H63">
        <f t="shared" si="9"/>
        <v>2.4434760474818309</v>
      </c>
      <c r="L63">
        <v>0.81778434135210198</v>
      </c>
      <c r="M63">
        <f t="shared" si="2"/>
        <v>0.26302117220033439</v>
      </c>
      <c r="N63">
        <f t="shared" si="7"/>
        <v>7.3775774788903989</v>
      </c>
      <c r="P63">
        <f>-1385.3404214</f>
        <v>-1385.3404214</v>
      </c>
      <c r="R63">
        <v>-1395.7855913000001</v>
      </c>
      <c r="T63">
        <v>-1373.6407099999999</v>
      </c>
    </row>
    <row r="64" spans="2:20" x14ac:dyDescent="0.2">
      <c r="B64">
        <f t="shared" si="10"/>
        <v>1.4000000000000001E-10</v>
      </c>
      <c r="C64">
        <v>28</v>
      </c>
      <c r="D64">
        <v>0.53614015176407903</v>
      </c>
      <c r="F64">
        <v>0.57128077460180204</v>
      </c>
      <c r="G64">
        <f t="shared" si="8"/>
        <v>1.6517605450034445E-2</v>
      </c>
      <c r="H64">
        <f t="shared" si="9"/>
        <v>2.4599936529318653</v>
      </c>
      <c r="L64">
        <v>0.55670976057871402</v>
      </c>
      <c r="M64">
        <f t="shared" si="2"/>
        <v>1.9465914269464202E-3</v>
      </c>
      <c r="N64">
        <f t="shared" si="7"/>
        <v>7.3795240703173457</v>
      </c>
      <c r="P64">
        <f>-1386.1533482</f>
        <v>-1386.1533482</v>
      </c>
      <c r="R64">
        <v>-1395.6821947999999</v>
      </c>
      <c r="T64">
        <v>-1373.5929928999999</v>
      </c>
    </row>
    <row r="65" spans="2:20" x14ac:dyDescent="0.2">
      <c r="B65">
        <f t="shared" si="10"/>
        <v>1.4500000000000002E-10</v>
      </c>
      <c r="C65">
        <v>29</v>
      </c>
      <c r="D65">
        <v>0.50152145454588204</v>
      </c>
      <c r="F65">
        <v>0.68472292923947897</v>
      </c>
      <c r="G65">
        <f t="shared" si="8"/>
        <v>0.12995976008771137</v>
      </c>
      <c r="H65">
        <f t="shared" si="9"/>
        <v>2.5899534130195767</v>
      </c>
      <c r="L65">
        <v>0.85024063791104798</v>
      </c>
      <c r="M65">
        <f t="shared" si="2"/>
        <v>0.29547746875928038</v>
      </c>
      <c r="N65">
        <f t="shared" si="7"/>
        <v>7.675001539076626</v>
      </c>
      <c r="P65">
        <v>-1385.3105287000001</v>
      </c>
      <c r="R65">
        <v>-1396.2144449</v>
      </c>
      <c r="T65">
        <v>-1373.4990161000001</v>
      </c>
    </row>
    <row r="66" spans="2:20" x14ac:dyDescent="0.2">
      <c r="B66">
        <f t="shared" si="10"/>
        <v>1.5000000000000002E-10</v>
      </c>
      <c r="C66">
        <v>30</v>
      </c>
      <c r="D66">
        <v>0.54949865461180603</v>
      </c>
      <c r="F66">
        <v>0.79838623141356801</v>
      </c>
      <c r="G66">
        <f t="shared" si="8"/>
        <v>0.24362306226180042</v>
      </c>
      <c r="H66">
        <f t="shared" si="9"/>
        <v>2.8335764752813772</v>
      </c>
      <c r="L66">
        <v>0.77829929562757405</v>
      </c>
      <c r="M66">
        <f t="shared" si="2"/>
        <v>0.22353612647580645</v>
      </c>
      <c r="N66">
        <f t="shared" si="7"/>
        <v>7.898537665552432</v>
      </c>
      <c r="P66">
        <f>-1385.3807845</f>
        <v>-1385.3807844999999</v>
      </c>
      <c r="R66">
        <v>-1395.9250520000001</v>
      </c>
      <c r="T66">
        <v>-1373.7842281000001</v>
      </c>
    </row>
    <row r="67" spans="2:20" x14ac:dyDescent="0.2">
      <c r="B67">
        <f t="shared" si="10"/>
        <v>1.5500000000000001E-10</v>
      </c>
      <c r="C67">
        <v>31</v>
      </c>
      <c r="D67">
        <v>0.55081480186629705</v>
      </c>
      <c r="F67">
        <v>0.72873897639719198</v>
      </c>
      <c r="G67">
        <f t="shared" si="8"/>
        <v>0.17397580724542439</v>
      </c>
      <c r="H67">
        <f t="shared" si="9"/>
        <v>3.0075522825268015</v>
      </c>
      <c r="L67">
        <v>0.86994671547776403</v>
      </c>
      <c r="M67">
        <f t="shared" si="2"/>
        <v>0.31518354632599643</v>
      </c>
      <c r="N67">
        <f t="shared" si="7"/>
        <v>8.2137212118784291</v>
      </c>
      <c r="P67">
        <v>-1384.6484883999999</v>
      </c>
      <c r="R67">
        <v>-1395.6768039000001</v>
      </c>
      <c r="T67">
        <v>-1373.2840260999999</v>
      </c>
    </row>
    <row r="68" spans="2:20" x14ac:dyDescent="0.2">
      <c r="B68">
        <f t="shared" ref="B68:B86" si="11">$B$37*C68</f>
        <v>1.6000000000000002E-10</v>
      </c>
      <c r="C68">
        <v>32</v>
      </c>
      <c r="D68">
        <v>0.52017509131042095</v>
      </c>
      <c r="F68">
        <v>0.47784541034036299</v>
      </c>
      <c r="G68">
        <f t="shared" si="8"/>
        <v>-7.6917758811404613E-2</v>
      </c>
      <c r="H68">
        <f t="shared" si="9"/>
        <v>2.9306345237153968</v>
      </c>
      <c r="L68">
        <v>0.78167560535569103</v>
      </c>
      <c r="M68">
        <f t="shared" si="2"/>
        <v>0.22691243620392343</v>
      </c>
      <c r="N68">
        <f t="shared" si="7"/>
        <v>8.4406336480823523</v>
      </c>
      <c r="P68">
        <v>-1385.2362968</v>
      </c>
      <c r="R68">
        <v>-1396.3218956000001</v>
      </c>
      <c r="T68">
        <v>-1373.8615649999999</v>
      </c>
    </row>
    <row r="69" spans="2:20" x14ac:dyDescent="0.2">
      <c r="B69">
        <f t="shared" si="11"/>
        <v>1.6500000000000002E-10</v>
      </c>
      <c r="C69">
        <v>33</v>
      </c>
      <c r="D69">
        <v>0.55076614248894296</v>
      </c>
      <c r="F69">
        <v>0.51733712889208705</v>
      </c>
      <c r="G69">
        <f t="shared" si="8"/>
        <v>-3.7426040259680549E-2</v>
      </c>
      <c r="H69">
        <f t="shared" si="9"/>
        <v>2.8932084834557164</v>
      </c>
      <c r="L69">
        <v>0.89715180109257398</v>
      </c>
      <c r="M69">
        <f t="shared" si="2"/>
        <v>0.34238863194080638</v>
      </c>
      <c r="N69">
        <f t="shared" si="7"/>
        <v>8.7830222800231592</v>
      </c>
      <c r="P69">
        <v>-1385.4831792</v>
      </c>
      <c r="R69">
        <v>-1395.5413174</v>
      </c>
      <c r="T69">
        <v>-1373.5895680000001</v>
      </c>
    </row>
    <row r="70" spans="2:20" x14ac:dyDescent="0.2">
      <c r="B70">
        <f t="shared" si="11"/>
        <v>1.7000000000000001E-10</v>
      </c>
      <c r="C70">
        <v>34</v>
      </c>
      <c r="D70">
        <v>0.55064797867772797</v>
      </c>
      <c r="F70">
        <v>0.83901563235918897</v>
      </c>
      <c r="G70">
        <f t="shared" si="8"/>
        <v>0.28425246320742137</v>
      </c>
      <c r="H70">
        <f t="shared" si="9"/>
        <v>3.1774609466631376</v>
      </c>
      <c r="L70">
        <v>0.85022937332846804</v>
      </c>
      <c r="M70">
        <f t="shared" si="2"/>
        <v>0.29546620417670044</v>
      </c>
      <c r="N70">
        <f t="shared" si="7"/>
        <v>9.078488484199859</v>
      </c>
      <c r="P70">
        <f>-1385.2730079</f>
        <v>-1385.2730079</v>
      </c>
      <c r="R70">
        <v>-1396.8261210999999</v>
      </c>
      <c r="T70">
        <v>-1373.4030998999999</v>
      </c>
    </row>
    <row r="71" spans="2:20" x14ac:dyDescent="0.2">
      <c r="B71">
        <f t="shared" si="11"/>
        <v>1.7500000000000002E-10</v>
      </c>
      <c r="C71">
        <v>35</v>
      </c>
      <c r="D71">
        <v>0.53993325070114995</v>
      </c>
      <c r="F71">
        <v>0.71115136843593196</v>
      </c>
      <c r="G71">
        <f t="shared" si="8"/>
        <v>0.15638819928416436</v>
      </c>
      <c r="H71">
        <f t="shared" si="9"/>
        <v>3.3338491459473021</v>
      </c>
      <c r="L71">
        <v>0.74396433785774196</v>
      </c>
      <c r="M71">
        <f t="shared" si="2"/>
        <v>0.18920116870597437</v>
      </c>
      <c r="N71">
        <f t="shared" si="7"/>
        <v>9.2676896529058332</v>
      </c>
      <c r="P71">
        <f>-1385.1906172</f>
        <v>-1385.1906171999999</v>
      </c>
      <c r="R71">
        <v>-1396.0149491</v>
      </c>
      <c r="T71">
        <v>-1373.0453847000001</v>
      </c>
    </row>
    <row r="72" spans="2:20" x14ac:dyDescent="0.2">
      <c r="B72">
        <f t="shared" si="11"/>
        <v>1.8000000000000002E-10</v>
      </c>
      <c r="C72">
        <v>36</v>
      </c>
      <c r="D72">
        <v>0.55762486466969996</v>
      </c>
      <c r="F72">
        <v>0.53274914130116702</v>
      </c>
      <c r="G72">
        <f t="shared" si="8"/>
        <v>-2.2014027850600582E-2</v>
      </c>
      <c r="H72">
        <f t="shared" si="9"/>
        <v>3.3118351180967016</v>
      </c>
      <c r="L72">
        <v>0.87198029979936298</v>
      </c>
      <c r="M72">
        <f t="shared" si="2"/>
        <v>0.31721713064759538</v>
      </c>
      <c r="N72">
        <f t="shared" si="7"/>
        <v>9.5849067835534285</v>
      </c>
      <c r="P72">
        <f>-1384.9780844</f>
        <v>-1384.9780843999999</v>
      </c>
      <c r="R72">
        <v>-1395.9604026</v>
      </c>
      <c r="T72">
        <v>-1372.9767075</v>
      </c>
    </row>
    <row r="73" spans="2:20" x14ac:dyDescent="0.2">
      <c r="B73">
        <f t="shared" si="11"/>
        <v>1.8500000000000001E-10</v>
      </c>
      <c r="C73">
        <v>37</v>
      </c>
      <c r="D73">
        <v>0.54001233304509</v>
      </c>
      <c r="F73">
        <v>0.53411888131597696</v>
      </c>
      <c r="G73">
        <f t="shared" si="8"/>
        <v>-2.0644287835790642E-2</v>
      </c>
      <c r="H73">
        <f t="shared" si="9"/>
        <v>3.291190830260911</v>
      </c>
      <c r="L73">
        <v>0.70092902299592097</v>
      </c>
      <c r="M73">
        <f t="shared" si="2"/>
        <v>0.14616585384415337</v>
      </c>
      <c r="N73">
        <f t="shared" si="7"/>
        <v>9.7310726373975811</v>
      </c>
      <c r="P73">
        <f>-1385.115608</f>
        <v>-1385.1156080000001</v>
      </c>
      <c r="R73">
        <v>-1395.8456632</v>
      </c>
      <c r="T73">
        <v>-1373.6723629000001</v>
      </c>
    </row>
    <row r="74" spans="2:20" x14ac:dyDescent="0.2">
      <c r="B74">
        <f t="shared" si="11"/>
        <v>1.9000000000000002E-10</v>
      </c>
      <c r="C74">
        <v>38</v>
      </c>
      <c r="D74">
        <v>0.56998446937295799</v>
      </c>
      <c r="F74">
        <v>0.61974704782069601</v>
      </c>
      <c r="G74">
        <f t="shared" si="8"/>
        <v>6.4983878668928408E-2</v>
      </c>
      <c r="H74">
        <f t="shared" si="9"/>
        <v>3.3561747089298395</v>
      </c>
      <c r="L74">
        <v>0.61714427145273099</v>
      </c>
      <c r="M74">
        <f t="shared" si="2"/>
        <v>6.2381102300963387E-2</v>
      </c>
      <c r="N74">
        <f t="shared" si="7"/>
        <v>9.7934537396985437</v>
      </c>
      <c r="P74">
        <f>-1385.0882352</f>
        <v>-1385.0882352000001</v>
      </c>
      <c r="R74">
        <v>-1395.6663282</v>
      </c>
      <c r="T74">
        <v>-1373.0873246000001</v>
      </c>
    </row>
    <row r="75" spans="2:20" x14ac:dyDescent="0.2">
      <c r="B75">
        <f t="shared" si="11"/>
        <v>1.9500000000000002E-10</v>
      </c>
      <c r="C75">
        <v>39</v>
      </c>
      <c r="D75">
        <v>0.60523780918314296</v>
      </c>
      <c r="F75">
        <v>0.77166923015617395</v>
      </c>
      <c r="G75">
        <f t="shared" si="8"/>
        <v>0.21690606100440635</v>
      </c>
      <c r="H75">
        <f t="shared" si="9"/>
        <v>3.5730807699342457</v>
      </c>
      <c r="L75">
        <v>0.77349991343471303</v>
      </c>
      <c r="M75">
        <f t="shared" si="2"/>
        <v>0.21873674428294543</v>
      </c>
      <c r="N75">
        <f t="shared" si="7"/>
        <v>10.01219048398149</v>
      </c>
      <c r="P75">
        <f>-1384.9763307</f>
        <v>-1384.9763307000001</v>
      </c>
      <c r="R75">
        <v>-1396.2513094000001</v>
      </c>
      <c r="T75">
        <v>-1373.4908286</v>
      </c>
    </row>
    <row r="76" spans="2:20" x14ac:dyDescent="0.2">
      <c r="B76">
        <f t="shared" si="11"/>
        <v>2.0000000000000003E-10</v>
      </c>
      <c r="C76">
        <v>40</v>
      </c>
      <c r="D76">
        <v>0.59062087309949696</v>
      </c>
      <c r="F76">
        <v>0.62957164944891797</v>
      </c>
      <c r="G76">
        <f t="shared" si="8"/>
        <v>7.480848029715037E-2</v>
      </c>
      <c r="H76">
        <f t="shared" si="9"/>
        <v>3.6478892502313962</v>
      </c>
      <c r="L76">
        <v>0.97534131007159297</v>
      </c>
      <c r="M76">
        <f t="shared" si="2"/>
        <v>0.42057814091982537</v>
      </c>
      <c r="N76">
        <f t="shared" si="7"/>
        <v>10.432768624901316</v>
      </c>
      <c r="P76">
        <f>-1385.5793762</f>
        <v>-1385.5793762000001</v>
      </c>
      <c r="R76">
        <v>-1396.0129614</v>
      </c>
      <c r="T76">
        <v>-1372.8174042999999</v>
      </c>
    </row>
    <row r="77" spans="2:20" x14ac:dyDescent="0.2">
      <c r="B77">
        <f t="shared" si="11"/>
        <v>2.0500000000000002E-10</v>
      </c>
      <c r="C77">
        <v>41</v>
      </c>
      <c r="D77">
        <v>0.51560883861472895</v>
      </c>
      <c r="F77">
        <v>0.48927938379888702</v>
      </c>
      <c r="G77">
        <f t="shared" si="8"/>
        <v>-6.5483785352880575E-2</v>
      </c>
      <c r="H77">
        <f t="shared" si="9"/>
        <v>3.5824054648785157</v>
      </c>
      <c r="L77">
        <v>0.91483039448404402</v>
      </c>
      <c r="M77">
        <f t="shared" si="2"/>
        <v>0.36006722533227642</v>
      </c>
      <c r="N77">
        <f t="shared" si="7"/>
        <v>10.792835850233592</v>
      </c>
      <c r="P77">
        <f>-1385.2244934</f>
        <v>-1385.2244934</v>
      </c>
      <c r="R77">
        <v>-1395.7703971000001</v>
      </c>
      <c r="T77">
        <v>-1373.1752081</v>
      </c>
    </row>
    <row r="78" spans="2:20" x14ac:dyDescent="0.2">
      <c r="B78">
        <f t="shared" si="11"/>
        <v>2.1000000000000002E-10</v>
      </c>
      <c r="C78">
        <v>42</v>
      </c>
      <c r="D78">
        <v>0.565328155418236</v>
      </c>
      <c r="F78">
        <v>0.74396111554736299</v>
      </c>
      <c r="G78">
        <f t="shared" si="8"/>
        <v>0.1891979463955954</v>
      </c>
      <c r="H78">
        <f t="shared" si="9"/>
        <v>3.771603411274111</v>
      </c>
      <c r="L78">
        <v>0.68879488665931898</v>
      </c>
      <c r="M78">
        <f t="shared" si="2"/>
        <v>0.13403171750755138</v>
      </c>
      <c r="N78">
        <f t="shared" si="7"/>
        <v>10.926867567741144</v>
      </c>
      <c r="P78">
        <f>-1385.3221035</f>
        <v>-1385.3221034999999</v>
      </c>
      <c r="R78">
        <v>-1395.5867063000001</v>
      </c>
      <c r="T78">
        <v>-1373.6323064999999</v>
      </c>
    </row>
    <row r="79" spans="2:20" x14ac:dyDescent="0.2">
      <c r="B79">
        <f t="shared" si="11"/>
        <v>2.1500000000000003E-10</v>
      </c>
      <c r="C79">
        <v>43</v>
      </c>
      <c r="D79">
        <v>0.63463240631492701</v>
      </c>
      <c r="F79">
        <v>0.74394255263706599</v>
      </c>
      <c r="G79">
        <f t="shared" si="8"/>
        <v>0.18917938348529839</v>
      </c>
      <c r="H79">
        <f t="shared" si="9"/>
        <v>3.9607827947594094</v>
      </c>
      <c r="L79">
        <v>0.63747271154646801</v>
      </c>
      <c r="M79">
        <f t="shared" si="2"/>
        <v>8.2709542394700408E-2</v>
      </c>
      <c r="N79">
        <f t="shared" si="7"/>
        <v>11.009577110135846</v>
      </c>
      <c r="P79">
        <f>-1385.4759772</f>
        <v>-1385.4759772</v>
      </c>
      <c r="R79">
        <v>-1395.9225323000001</v>
      </c>
      <c r="T79">
        <v>-1373.1153941</v>
      </c>
    </row>
    <row r="80" spans="2:20" x14ac:dyDescent="0.2">
      <c r="B80">
        <f t="shared" si="11"/>
        <v>2.2000000000000002E-10</v>
      </c>
      <c r="C80">
        <v>44</v>
      </c>
      <c r="D80">
        <v>0.59605226828386004</v>
      </c>
      <c r="F80">
        <v>0.57121271685185304</v>
      </c>
      <c r="G80">
        <f t="shared" si="8"/>
        <v>1.6449547700085443E-2</v>
      </c>
      <c r="H80">
        <f t="shared" si="9"/>
        <v>3.9772323424594949</v>
      </c>
      <c r="L80">
        <v>0.77187367030019605</v>
      </c>
      <c r="M80">
        <f t="shared" si="2"/>
        <v>0.21711050114842845</v>
      </c>
      <c r="N80">
        <f t="shared" si="7"/>
        <v>11.226687611284273</v>
      </c>
      <c r="P80">
        <f>-1385.0851542</f>
        <v>-1385.0851542</v>
      </c>
      <c r="R80">
        <v>-1395.9500660000001</v>
      </c>
      <c r="T80">
        <v>-1373.1829511000001</v>
      </c>
    </row>
    <row r="81" spans="2:20" x14ac:dyDescent="0.2">
      <c r="B81">
        <f t="shared" si="11"/>
        <v>2.2500000000000002E-10</v>
      </c>
      <c r="C81">
        <v>45</v>
      </c>
      <c r="D81">
        <v>0.50642158787234404</v>
      </c>
      <c r="F81">
        <v>0.65736618574890504</v>
      </c>
      <c r="G81">
        <f t="shared" si="8"/>
        <v>0.10260301659713744</v>
      </c>
      <c r="H81">
        <f t="shared" si="9"/>
        <v>4.0798353590566325</v>
      </c>
      <c r="L81">
        <v>0.90956930582594497</v>
      </c>
      <c r="M81">
        <f t="shared" si="2"/>
        <v>0.35480613667417737</v>
      </c>
      <c r="N81">
        <f t="shared" si="7"/>
        <v>11.581493747958451</v>
      </c>
      <c r="P81">
        <f>-1386.0721749</f>
        <v>-1386.0721748999999</v>
      </c>
      <c r="R81">
        <v>-1395.5497178999999</v>
      </c>
      <c r="T81">
        <v>-1372.8535973999999</v>
      </c>
    </row>
    <row r="82" spans="2:20" x14ac:dyDescent="0.2">
      <c r="B82">
        <f t="shared" si="11"/>
        <v>2.3000000000000003E-10</v>
      </c>
      <c r="C82">
        <v>46</v>
      </c>
      <c r="D82">
        <v>0.58042402301028095</v>
      </c>
      <c r="F82">
        <v>0.75117132664840303</v>
      </c>
      <c r="G82">
        <f t="shared" si="8"/>
        <v>0.19640815749663543</v>
      </c>
      <c r="H82">
        <f t="shared" si="9"/>
        <v>4.2762435165532677</v>
      </c>
      <c r="L82">
        <v>0.94531590089278095</v>
      </c>
      <c r="M82">
        <f t="shared" si="2"/>
        <v>0.39055273174101335</v>
      </c>
      <c r="N82">
        <f t="shared" si="7"/>
        <v>11.972046479699465</v>
      </c>
      <c r="R82">
        <v>-1396.2577518000001</v>
      </c>
      <c r="T82">
        <v>-1373.0051223999999</v>
      </c>
    </row>
    <row r="83" spans="2:20" x14ac:dyDescent="0.2">
      <c r="B83">
        <f t="shared" si="11"/>
        <v>2.3500000000000002E-10</v>
      </c>
      <c r="C83">
        <v>47</v>
      </c>
      <c r="D83">
        <v>0.48668399038144899</v>
      </c>
      <c r="F83">
        <v>0.78455406451503296</v>
      </c>
      <c r="G83">
        <f t="shared" si="8"/>
        <v>0.22979089536326536</v>
      </c>
      <c r="H83">
        <f t="shared" si="9"/>
        <v>4.5060344119165334</v>
      </c>
      <c r="L83">
        <v>0.65672332962926405</v>
      </c>
      <c r="M83">
        <f t="shared" si="2"/>
        <v>0.10196016047749645</v>
      </c>
      <c r="N83">
        <f t="shared" si="7"/>
        <v>12.074006640176961</v>
      </c>
      <c r="P83">
        <v>-1385.0247107</v>
      </c>
      <c r="R83">
        <v>-1396.2229471999999</v>
      </c>
      <c r="T83">
        <v>-1374.2082954</v>
      </c>
    </row>
    <row r="84" spans="2:20" x14ac:dyDescent="0.2">
      <c r="B84">
        <f t="shared" si="11"/>
        <v>2.4E-10</v>
      </c>
      <c r="C84">
        <v>48</v>
      </c>
      <c r="D84">
        <v>0.583473380987937</v>
      </c>
      <c r="F84">
        <v>0.54917212562870099</v>
      </c>
      <c r="G84">
        <f t="shared" si="8"/>
        <v>-5.5910435230666078E-3</v>
      </c>
      <c r="H84">
        <f t="shared" si="9"/>
        <v>4.5004433683934666</v>
      </c>
      <c r="L84">
        <v>1.0321313261032901</v>
      </c>
      <c r="M84">
        <f t="shared" si="2"/>
        <v>0.47736815695152246</v>
      </c>
      <c r="N84">
        <f t="shared" si="7"/>
        <v>12.551374797128483</v>
      </c>
      <c r="P84">
        <f>-1385.590863</f>
        <v>-1385.5908629999999</v>
      </c>
      <c r="R84">
        <v>-1395.4970688000001</v>
      </c>
      <c r="T84">
        <v>-1373.5435356999999</v>
      </c>
    </row>
    <row r="85" spans="2:20" x14ac:dyDescent="0.2">
      <c r="B85">
        <f t="shared" si="11"/>
        <v>2.4500000000000003E-10</v>
      </c>
      <c r="C85">
        <v>49</v>
      </c>
      <c r="F85">
        <v>0.62299242419536305</v>
      </c>
      <c r="G85">
        <f>F85-$D$88</f>
        <v>6.8229255043595449E-2</v>
      </c>
      <c r="H85">
        <f t="shared" si="9"/>
        <v>4.5686726234370623</v>
      </c>
      <c r="L85">
        <v>0.90738558495660304</v>
      </c>
      <c r="M85">
        <f t="shared" si="2"/>
        <v>0.35262241580483544</v>
      </c>
      <c r="N85">
        <f t="shared" si="7"/>
        <v>12.903997212933319</v>
      </c>
      <c r="P85">
        <f>-1386.326771</f>
        <v>-1386.326771</v>
      </c>
      <c r="R85">
        <v>-1396.6819957</v>
      </c>
      <c r="T85">
        <v>-1372.9833314</v>
      </c>
    </row>
    <row r="86" spans="2:20" x14ac:dyDescent="0.2">
      <c r="B86">
        <f t="shared" si="11"/>
        <v>2.5000000000000002E-10</v>
      </c>
      <c r="C86">
        <v>50</v>
      </c>
      <c r="L86">
        <v>0.79402282206822195</v>
      </c>
      <c r="M86">
        <f t="shared" si="2"/>
        <v>0.23925965291645435</v>
      </c>
      <c r="N86">
        <f t="shared" si="7"/>
        <v>13.143256865849773</v>
      </c>
      <c r="P86">
        <f>-1385.6409361</f>
        <v>-1385.6409361000001</v>
      </c>
      <c r="R86">
        <v>-1395.7205997000001</v>
      </c>
      <c r="T86">
        <v>-1373.0933301</v>
      </c>
    </row>
    <row r="88" spans="2:20" x14ac:dyDescent="0.2">
      <c r="C88" t="s">
        <v>0</v>
      </c>
      <c r="D88">
        <f>AVERAGE(D37:D86)</f>
        <v>0.5547631691517676</v>
      </c>
      <c r="G88">
        <f>AVERAGE(G37:G86)</f>
        <v>9.3238216804838001E-2</v>
      </c>
      <c r="M88">
        <f>AVERAGE(M37:M86)</f>
        <v>0.26286513731699546</v>
      </c>
      <c r="O88" t="s">
        <v>0</v>
      </c>
      <c r="P88">
        <f>AVERAGE(P37:P86)</f>
        <v>-1385.3287255500002</v>
      </c>
      <c r="R88">
        <f>AVERAGE(R37:R86)</f>
        <v>-1395.9103877510206</v>
      </c>
      <c r="T88">
        <f>AVERAGE(T37:T86)</f>
        <v>-1373.2729223720003</v>
      </c>
    </row>
    <row r="89" spans="2:20" x14ac:dyDescent="0.2">
      <c r="G89">
        <f>G88/(0.000000000005)/6*(10^-20)</f>
        <v>3.1079405601612663E-11</v>
      </c>
      <c r="M89">
        <f>M88/(0.000000000005)/6*(10^-20)</f>
        <v>8.7621712438998487E-11</v>
      </c>
      <c r="O89" t="s">
        <v>1</v>
      </c>
      <c r="P89">
        <f>STDEV(P37:P86)/SQRT(COUNT(P37:P86))</f>
        <v>5.3278065586171479E-2</v>
      </c>
      <c r="R89">
        <f>STDEV(R37:R86)/SQRT(COUNT(R37:R86))</f>
        <v>6.1238089606898416E-2</v>
      </c>
      <c r="T89">
        <f>STDEV(T37:T86)/SQRT(COUNT(T37:T86))</f>
        <v>5.3056809833107441E-2</v>
      </c>
    </row>
    <row r="90" spans="2:20" x14ac:dyDescent="0.2">
      <c r="F90" t="s">
        <v>31</v>
      </c>
      <c r="G90" t="s">
        <v>30</v>
      </c>
      <c r="M90" t="s">
        <v>30</v>
      </c>
    </row>
    <row r="91" spans="2:20" x14ac:dyDescent="0.2">
      <c r="F91" t="s">
        <v>32</v>
      </c>
      <c r="G91" s="4">
        <v>16320000000</v>
      </c>
      <c r="L91" t="s">
        <v>31</v>
      </c>
      <c r="M91" s="4">
        <v>51550000000</v>
      </c>
      <c r="Q91" t="s">
        <v>15</v>
      </c>
      <c r="R91">
        <f>R88-129/128*P88</f>
        <v>0.24121846733896746</v>
      </c>
      <c r="S91" t="s">
        <v>15</v>
      </c>
      <c r="T91">
        <f>T88-127/128*P88</f>
        <v>1.2329225096405025</v>
      </c>
    </row>
    <row r="92" spans="2:20" x14ac:dyDescent="0.2">
      <c r="G92">
        <f>G91*(10^-20)</f>
        <v>1.6319999999999999E-10</v>
      </c>
      <c r="L92" t="s">
        <v>32</v>
      </c>
      <c r="M92">
        <f>M91*(10^-20)</f>
        <v>5.1549999999999993E-10</v>
      </c>
      <c r="R92">
        <f>R89+P89</f>
        <v>0.1145161551930699</v>
      </c>
      <c r="T92">
        <f>T89+P89</f>
        <v>0.10633487541927891</v>
      </c>
    </row>
    <row r="93" spans="2:20" x14ac:dyDescent="0.2">
      <c r="F93" t="s">
        <v>33</v>
      </c>
    </row>
    <row r="94" spans="2:20" x14ac:dyDescent="0.2">
      <c r="G94">
        <f>G92/6</f>
        <v>2.7199999999999997E-11</v>
      </c>
      <c r="L94" t="s">
        <v>33</v>
      </c>
      <c r="M94">
        <f>M92/6</f>
        <v>8.5916666666666654E-11</v>
      </c>
    </row>
    <row r="98" spans="1:15" x14ac:dyDescent="0.2">
      <c r="D98" t="s">
        <v>22</v>
      </c>
      <c r="F98" t="s">
        <v>74</v>
      </c>
      <c r="I98" t="s">
        <v>29</v>
      </c>
      <c r="M98" t="s">
        <v>77</v>
      </c>
      <c r="O98" t="s">
        <v>29</v>
      </c>
    </row>
    <row r="99" spans="1:15" x14ac:dyDescent="0.2">
      <c r="A99" t="s">
        <v>26</v>
      </c>
      <c r="B99" t="s">
        <v>27</v>
      </c>
      <c r="F99" t="s">
        <v>75</v>
      </c>
      <c r="G99" t="s">
        <v>76</v>
      </c>
      <c r="H99" t="s">
        <v>79</v>
      </c>
      <c r="I99">
        <v>0</v>
      </c>
      <c r="M99" t="s">
        <v>75</v>
      </c>
      <c r="N99" t="s">
        <v>76</v>
      </c>
      <c r="O99">
        <v>0</v>
      </c>
    </row>
    <row r="100" spans="1:15" x14ac:dyDescent="0.2">
      <c r="A100">
        <f>2.5*2000</f>
        <v>5000</v>
      </c>
      <c r="B100">
        <f>A100*10^-15</f>
        <v>5.0000000000000005E-12</v>
      </c>
      <c r="C100">
        <v>1</v>
      </c>
      <c r="D100">
        <v>0.45639080261666898</v>
      </c>
      <c r="E100" t="s">
        <v>71</v>
      </c>
      <c r="F100">
        <v>0.75961282856740497</v>
      </c>
      <c r="G100">
        <f t="shared" ref="G100:G139" si="12">F100-$D$129</f>
        <v>0.20459794372973394</v>
      </c>
      <c r="H100">
        <v>0.20459794372973394</v>
      </c>
      <c r="I100">
        <f>I99+H100</f>
        <v>0.20459794372973394</v>
      </c>
      <c r="M100">
        <v>0.77692446772839496</v>
      </c>
      <c r="N100">
        <f>M100-$D$129</f>
        <v>0.22190958289072393</v>
      </c>
      <c r="O100">
        <f>O99+N100</f>
        <v>0.22190958289072393</v>
      </c>
    </row>
    <row r="101" spans="1:15" x14ac:dyDescent="0.2">
      <c r="B101">
        <f>$B$37*C101</f>
        <v>1.0000000000000001E-11</v>
      </c>
      <c r="C101">
        <v>2</v>
      </c>
      <c r="D101">
        <v>0.483547887011817</v>
      </c>
      <c r="F101">
        <v>0.49248874451088798</v>
      </c>
      <c r="G101">
        <f t="shared" si="12"/>
        <v>-6.2526140326783053E-2</v>
      </c>
      <c r="H101">
        <v>-6.2526140326783053E-2</v>
      </c>
      <c r="I101">
        <f t="shared" ref="I101:I137" si="13">I100+H101</f>
        <v>0.14207180340295089</v>
      </c>
      <c r="M101">
        <v>0.66695391829752904</v>
      </c>
      <c r="N101">
        <f t="shared" ref="N101:N116" si="14">M101-$D$129</f>
        <v>0.11193903345985801</v>
      </c>
      <c r="O101">
        <f t="shared" ref="O101:O139" si="15">O100+N101</f>
        <v>0.33384861635058194</v>
      </c>
    </row>
    <row r="102" spans="1:15" x14ac:dyDescent="0.2">
      <c r="B102">
        <f t="shared" ref="B102:B139" si="16">$B$37*C102</f>
        <v>1.5E-11</v>
      </c>
      <c r="C102">
        <v>3</v>
      </c>
      <c r="D102">
        <v>0.43529432178112998</v>
      </c>
      <c r="F102">
        <v>0.55230611468678403</v>
      </c>
      <c r="G102">
        <f t="shared" si="12"/>
        <v>-2.7087701508869966E-3</v>
      </c>
      <c r="H102">
        <v>-2.7087701508869966E-3</v>
      </c>
      <c r="I102">
        <f t="shared" si="13"/>
        <v>0.13936303325206389</v>
      </c>
      <c r="M102">
        <v>0.73527524264961397</v>
      </c>
      <c r="N102">
        <f t="shared" si="14"/>
        <v>0.18026035781194294</v>
      </c>
      <c r="O102">
        <f t="shared" si="15"/>
        <v>0.51410897416252488</v>
      </c>
    </row>
    <row r="103" spans="1:15" x14ac:dyDescent="0.2">
      <c r="B103">
        <f t="shared" si="16"/>
        <v>2.0000000000000002E-11</v>
      </c>
      <c r="C103">
        <v>4</v>
      </c>
      <c r="D103">
        <v>0.46250978292575201</v>
      </c>
      <c r="F103">
        <v>0.72160606346057798</v>
      </c>
      <c r="G103">
        <f t="shared" si="12"/>
        <v>0.16659117862290695</v>
      </c>
      <c r="H103">
        <v>0.16659117862290695</v>
      </c>
      <c r="I103">
        <f t="shared" si="13"/>
        <v>0.30595421187497085</v>
      </c>
      <c r="M103">
        <v>0.93637334414523399</v>
      </c>
      <c r="N103">
        <f t="shared" si="14"/>
        <v>0.38135845930756296</v>
      </c>
      <c r="O103">
        <f t="shared" si="15"/>
        <v>0.89546743347008784</v>
      </c>
    </row>
    <row r="104" spans="1:15" x14ac:dyDescent="0.2">
      <c r="B104">
        <f t="shared" si="16"/>
        <v>2.5000000000000004E-11</v>
      </c>
      <c r="C104">
        <v>5</v>
      </c>
      <c r="D104">
        <v>0.499865526711266</v>
      </c>
      <c r="F104">
        <v>0.65762853269066701</v>
      </c>
      <c r="G104">
        <f t="shared" si="12"/>
        <v>0.10261364785299598</v>
      </c>
      <c r="H104">
        <v>0.10261364785299598</v>
      </c>
      <c r="I104">
        <f t="shared" si="13"/>
        <v>0.40856785972796683</v>
      </c>
      <c r="M104">
        <v>0.63185401615424996</v>
      </c>
      <c r="N104">
        <f t="shared" si="14"/>
        <v>7.6839131316578935E-2</v>
      </c>
      <c r="O104">
        <f t="shared" si="15"/>
        <v>0.97230656478666677</v>
      </c>
    </row>
    <row r="105" spans="1:15" x14ac:dyDescent="0.2">
      <c r="B105">
        <f t="shared" si="16"/>
        <v>3E-11</v>
      </c>
      <c r="C105">
        <v>6</v>
      </c>
      <c r="D105">
        <v>0.44553715048385301</v>
      </c>
      <c r="G105">
        <f t="shared" si="12"/>
        <v>-0.55501488483767103</v>
      </c>
      <c r="H105">
        <v>3.7355457995950969E-2</v>
      </c>
      <c r="I105">
        <f t="shared" si="13"/>
        <v>0.4459233177239178</v>
      </c>
      <c r="M105">
        <v>0.72598124466328495</v>
      </c>
      <c r="N105">
        <f t="shared" si="14"/>
        <v>0.17096635982561392</v>
      </c>
      <c r="O105">
        <f t="shared" si="15"/>
        <v>1.1432729246122806</v>
      </c>
    </row>
    <row r="106" spans="1:15" x14ac:dyDescent="0.2">
      <c r="B106">
        <f t="shared" si="16"/>
        <v>3.5000000000000002E-11</v>
      </c>
      <c r="C106">
        <v>7</v>
      </c>
      <c r="D106">
        <v>0.43931108570177202</v>
      </c>
      <c r="G106">
        <f t="shared" si="12"/>
        <v>-0.55501488483767103</v>
      </c>
      <c r="H106">
        <v>0.27861583970783799</v>
      </c>
      <c r="I106">
        <f t="shared" si="13"/>
        <v>0.72453915743175579</v>
      </c>
      <c r="M106">
        <v>0.52598017466747105</v>
      </c>
      <c r="N106">
        <f t="shared" si="14"/>
        <v>-2.9034710170199984E-2</v>
      </c>
      <c r="O106">
        <f t="shared" si="15"/>
        <v>1.1142382144420806</v>
      </c>
    </row>
    <row r="107" spans="1:15" x14ac:dyDescent="0.2">
      <c r="B107">
        <f t="shared" si="16"/>
        <v>4.0000000000000004E-11</v>
      </c>
      <c r="C107">
        <v>8</v>
      </c>
      <c r="D107">
        <v>0.53754680540358202</v>
      </c>
      <c r="F107">
        <v>0.592370342833622</v>
      </c>
      <c r="G107">
        <f t="shared" si="12"/>
        <v>3.7355457995950969E-2</v>
      </c>
      <c r="H107">
        <v>0.12887347044379793</v>
      </c>
      <c r="I107">
        <f t="shared" si="13"/>
        <v>0.85341262787555372</v>
      </c>
      <c r="M107">
        <v>0.73741370302292497</v>
      </c>
      <c r="N107">
        <f t="shared" si="14"/>
        <v>0.18239881818525394</v>
      </c>
      <c r="O107">
        <f t="shared" si="15"/>
        <v>1.2966370326273347</v>
      </c>
    </row>
    <row r="108" spans="1:15" x14ac:dyDescent="0.2">
      <c r="B108">
        <f t="shared" si="16"/>
        <v>4.5000000000000006E-11</v>
      </c>
      <c r="C108">
        <v>9</v>
      </c>
      <c r="D108">
        <v>0.54052958733623102</v>
      </c>
      <c r="F108">
        <v>0.83363072454550902</v>
      </c>
      <c r="G108">
        <f t="shared" si="12"/>
        <v>0.27861583970783799</v>
      </c>
      <c r="H108">
        <v>0.26901932368604098</v>
      </c>
      <c r="I108">
        <f t="shared" si="13"/>
        <v>1.1224319515615946</v>
      </c>
      <c r="M108">
        <v>0.811315512239976</v>
      </c>
      <c r="N108">
        <f t="shared" si="14"/>
        <v>0.25630062740230497</v>
      </c>
      <c r="O108">
        <f t="shared" si="15"/>
        <v>1.5529376600296396</v>
      </c>
    </row>
    <row r="109" spans="1:15" x14ac:dyDescent="0.2">
      <c r="B109">
        <f t="shared" si="16"/>
        <v>5.0000000000000008E-11</v>
      </c>
      <c r="C109">
        <v>10</v>
      </c>
      <c r="D109">
        <v>0.53767028287676499</v>
      </c>
      <c r="F109">
        <v>0.68388835528146896</v>
      </c>
      <c r="G109">
        <f t="shared" si="12"/>
        <v>0.12887347044379793</v>
      </c>
      <c r="H109">
        <v>-7.1485821634663049E-2</v>
      </c>
      <c r="I109">
        <f t="shared" si="13"/>
        <v>1.0509461299269316</v>
      </c>
      <c r="M109">
        <v>0.61836806896571594</v>
      </c>
      <c r="N109">
        <f t="shared" si="14"/>
        <v>6.3353184128044915E-2</v>
      </c>
      <c r="O109">
        <f t="shared" si="15"/>
        <v>1.6162908441576844</v>
      </c>
    </row>
    <row r="110" spans="1:15" x14ac:dyDescent="0.2">
      <c r="B110">
        <f t="shared" si="16"/>
        <v>5.5000000000000004E-11</v>
      </c>
      <c r="C110">
        <v>11</v>
      </c>
      <c r="D110">
        <v>0.54263028005825398</v>
      </c>
      <c r="E110" t="s">
        <v>72</v>
      </c>
      <c r="F110">
        <v>0.82403420852371201</v>
      </c>
      <c r="G110">
        <f t="shared" si="12"/>
        <v>0.26901932368604098</v>
      </c>
      <c r="H110">
        <v>0.24998245066684499</v>
      </c>
      <c r="I110">
        <f t="shared" si="13"/>
        <v>1.3009285805937765</v>
      </c>
      <c r="M110">
        <v>0.69168366949108695</v>
      </c>
      <c r="N110">
        <f t="shared" si="14"/>
        <v>0.13666878465341592</v>
      </c>
      <c r="O110">
        <f t="shared" si="15"/>
        <v>1.7529596288111002</v>
      </c>
    </row>
    <row r="111" spans="1:15" x14ac:dyDescent="0.2">
      <c r="B111">
        <f t="shared" si="16"/>
        <v>6E-11</v>
      </c>
      <c r="C111">
        <v>12</v>
      </c>
      <c r="D111">
        <v>0.56860776652718203</v>
      </c>
      <c r="F111">
        <v>0.48352906320300798</v>
      </c>
      <c r="G111">
        <f t="shared" si="12"/>
        <v>-7.1485821634663049E-2</v>
      </c>
      <c r="H111">
        <v>-7.7763306875999749E-4</v>
      </c>
      <c r="I111">
        <f t="shared" si="13"/>
        <v>1.3001509475250166</v>
      </c>
      <c r="M111">
        <v>0.63728595451296</v>
      </c>
      <c r="N111">
        <f t="shared" si="14"/>
        <v>8.2271069675288966E-2</v>
      </c>
      <c r="O111">
        <f t="shared" si="15"/>
        <v>1.8352306984863893</v>
      </c>
    </row>
    <row r="112" spans="1:15" x14ac:dyDescent="0.2">
      <c r="B112">
        <f t="shared" si="16"/>
        <v>6.5000000000000008E-11</v>
      </c>
      <c r="C112">
        <v>13</v>
      </c>
      <c r="D112">
        <v>1.08137107398836</v>
      </c>
      <c r="F112">
        <v>0.80499733550451602</v>
      </c>
      <c r="G112">
        <f t="shared" si="12"/>
        <v>0.24998245066684499</v>
      </c>
      <c r="H112">
        <v>0.32328254329128792</v>
      </c>
      <c r="I112">
        <f t="shared" si="13"/>
        <v>1.6234334908163044</v>
      </c>
      <c r="M112">
        <v>0.55088148591322095</v>
      </c>
      <c r="N112">
        <f t="shared" si="14"/>
        <v>-4.1333989244500824E-3</v>
      </c>
      <c r="O112">
        <f t="shared" si="15"/>
        <v>1.8310972995619392</v>
      </c>
    </row>
    <row r="113" spans="2:15" x14ac:dyDescent="0.2">
      <c r="B113">
        <f t="shared" si="16"/>
        <v>7.0000000000000004E-11</v>
      </c>
      <c r="C113">
        <v>14</v>
      </c>
      <c r="D113">
        <v>0.50405702369813798</v>
      </c>
      <c r="F113">
        <v>0.55423725176891103</v>
      </c>
      <c r="G113">
        <f t="shared" si="12"/>
        <v>-7.7763306875999749E-4</v>
      </c>
      <c r="H113">
        <v>7.0333667595335991E-2</v>
      </c>
      <c r="I113">
        <f t="shared" si="13"/>
        <v>1.6937671584116405</v>
      </c>
      <c r="M113">
        <v>0.86996687490402103</v>
      </c>
      <c r="N113">
        <f t="shared" si="14"/>
        <v>0.31495199006635</v>
      </c>
      <c r="O113">
        <f t="shared" si="15"/>
        <v>2.146049289628289</v>
      </c>
    </row>
    <row r="114" spans="2:15" x14ac:dyDescent="0.2">
      <c r="B114">
        <f t="shared" si="16"/>
        <v>7.5000000000000012E-11</v>
      </c>
      <c r="C114">
        <v>15</v>
      </c>
      <c r="D114">
        <v>0.48472166599538802</v>
      </c>
      <c r="F114">
        <v>0.87829742812895895</v>
      </c>
      <c r="G114">
        <f t="shared" si="12"/>
        <v>0.32328254329128792</v>
      </c>
      <c r="H114">
        <v>9.0629028309895943E-2</v>
      </c>
      <c r="I114">
        <f t="shared" si="13"/>
        <v>1.7843961867215365</v>
      </c>
      <c r="M114">
        <v>0.64922743349828005</v>
      </c>
      <c r="N114">
        <f t="shared" si="14"/>
        <v>9.4212548660609019E-2</v>
      </c>
      <c r="O114">
        <f t="shared" si="15"/>
        <v>2.2402618382888981</v>
      </c>
    </row>
    <row r="115" spans="2:15" x14ac:dyDescent="0.2">
      <c r="B115">
        <f t="shared" si="16"/>
        <v>8.0000000000000008E-11</v>
      </c>
      <c r="C115">
        <v>16</v>
      </c>
      <c r="D115">
        <v>0.54208065284642704</v>
      </c>
      <c r="F115">
        <v>0.62534855243300702</v>
      </c>
      <c r="G115">
        <f t="shared" si="12"/>
        <v>7.0333667595335991E-2</v>
      </c>
      <c r="H115">
        <v>0.18775094498240397</v>
      </c>
      <c r="I115">
        <f t="shared" si="13"/>
        <v>1.9721471317039405</v>
      </c>
      <c r="M115">
        <v>0.68110341537416697</v>
      </c>
      <c r="N115">
        <f t="shared" si="14"/>
        <v>0.12608853053649594</v>
      </c>
      <c r="O115">
        <f t="shared" si="15"/>
        <v>2.366350368825394</v>
      </c>
    </row>
    <row r="116" spans="2:15" x14ac:dyDescent="0.2">
      <c r="B116">
        <f t="shared" si="16"/>
        <v>8.5000000000000004E-11</v>
      </c>
      <c r="C116">
        <v>17</v>
      </c>
      <c r="D116">
        <v>0.51190049831184703</v>
      </c>
      <c r="F116">
        <v>0.64564391314756697</v>
      </c>
      <c r="G116">
        <f t="shared" si="12"/>
        <v>9.0629028309895943E-2</v>
      </c>
      <c r="H116">
        <v>-1.1142699602210038E-2</v>
      </c>
      <c r="I116">
        <f t="shared" si="13"/>
        <v>1.9610044321017304</v>
      </c>
      <c r="M116">
        <v>0.74402857169405101</v>
      </c>
      <c r="N116">
        <f t="shared" si="14"/>
        <v>0.18901368685637998</v>
      </c>
      <c r="O116">
        <f t="shared" si="15"/>
        <v>2.5553640556817738</v>
      </c>
    </row>
    <row r="117" spans="2:15" x14ac:dyDescent="0.2">
      <c r="B117">
        <f t="shared" si="16"/>
        <v>9.0000000000000012E-11</v>
      </c>
      <c r="C117">
        <v>18</v>
      </c>
      <c r="D117">
        <v>0.52976333182412705</v>
      </c>
      <c r="F117">
        <v>0.742765829820075</v>
      </c>
      <c r="G117">
        <f t="shared" si="12"/>
        <v>0.18775094498240397</v>
      </c>
      <c r="H117">
        <v>0.26476434676518401</v>
      </c>
      <c r="I117">
        <f t="shared" si="13"/>
        <v>2.2257687788669145</v>
      </c>
      <c r="M117">
        <v>0.61427292379657605</v>
      </c>
      <c r="N117">
        <f t="shared" ref="N117:N139" si="17">M117-$D$129</f>
        <v>5.9258038958905024E-2</v>
      </c>
      <c r="O117">
        <f t="shared" si="15"/>
        <v>2.6146220946406791</v>
      </c>
    </row>
    <row r="118" spans="2:15" x14ac:dyDescent="0.2">
      <c r="B118">
        <f t="shared" si="16"/>
        <v>9.5000000000000008E-11</v>
      </c>
      <c r="C118">
        <v>19</v>
      </c>
      <c r="D118">
        <v>0.56743554815779196</v>
      </c>
      <c r="F118">
        <v>0.54387218523546099</v>
      </c>
      <c r="G118">
        <f t="shared" si="12"/>
        <v>-1.1142699602210038E-2</v>
      </c>
      <c r="H118">
        <v>0.15235713522595296</v>
      </c>
      <c r="I118">
        <f t="shared" si="13"/>
        <v>2.3781259140928674</v>
      </c>
      <c r="M118">
        <v>0.72125426344471899</v>
      </c>
      <c r="N118">
        <f t="shared" si="17"/>
        <v>0.16623937860704796</v>
      </c>
      <c r="O118">
        <f t="shared" si="15"/>
        <v>2.780861473247727</v>
      </c>
    </row>
    <row r="119" spans="2:15" x14ac:dyDescent="0.2">
      <c r="B119">
        <f t="shared" si="16"/>
        <v>1.0000000000000002E-10</v>
      </c>
      <c r="C119">
        <v>20</v>
      </c>
      <c r="D119">
        <v>0.60299299892860403</v>
      </c>
      <c r="F119">
        <v>0.81977923160285504</v>
      </c>
      <c r="G119">
        <f t="shared" si="12"/>
        <v>0.26476434676518401</v>
      </c>
      <c r="H119">
        <v>0.12561012295253393</v>
      </c>
      <c r="I119">
        <f t="shared" si="13"/>
        <v>2.5037360370454014</v>
      </c>
      <c r="M119">
        <v>0.54795222073442496</v>
      </c>
      <c r="N119">
        <f t="shared" si="17"/>
        <v>-7.0626641032460746E-3</v>
      </c>
      <c r="O119">
        <f t="shared" si="15"/>
        <v>2.773798809144481</v>
      </c>
    </row>
    <row r="120" spans="2:15" x14ac:dyDescent="0.2">
      <c r="B120">
        <f t="shared" si="16"/>
        <v>1.0500000000000001E-10</v>
      </c>
      <c r="C120">
        <v>21</v>
      </c>
      <c r="D120">
        <v>0.495039788079778</v>
      </c>
      <c r="E120" t="s">
        <v>73</v>
      </c>
      <c r="F120">
        <v>0.70737202006362399</v>
      </c>
      <c r="G120">
        <f t="shared" si="12"/>
        <v>0.15235713522595296</v>
      </c>
      <c r="H120">
        <v>-2.1036594265020025E-2</v>
      </c>
      <c r="I120">
        <f t="shared" si="13"/>
        <v>2.4826994427803815</v>
      </c>
      <c r="M120">
        <v>0.65244382089012198</v>
      </c>
      <c r="N120">
        <f t="shared" si="17"/>
        <v>9.7428936052450954E-2</v>
      </c>
      <c r="O120">
        <f t="shared" si="15"/>
        <v>2.8712277451969319</v>
      </c>
    </row>
    <row r="121" spans="2:15" x14ac:dyDescent="0.2">
      <c r="B121">
        <f t="shared" si="16"/>
        <v>1.1000000000000001E-10</v>
      </c>
      <c r="C121">
        <v>22</v>
      </c>
      <c r="D121">
        <v>0.57970751512472096</v>
      </c>
      <c r="F121">
        <v>0.68062500779020496</v>
      </c>
      <c r="G121">
        <f t="shared" si="12"/>
        <v>0.12561012295253393</v>
      </c>
      <c r="H121">
        <v>2.8515369757710074E-3</v>
      </c>
      <c r="I121">
        <f t="shared" si="13"/>
        <v>2.4855509797561526</v>
      </c>
      <c r="M121">
        <v>0.59806916961094403</v>
      </c>
      <c r="N121">
        <f t="shared" si="17"/>
        <v>4.3054284773272999E-2</v>
      </c>
      <c r="O121">
        <f t="shared" si="15"/>
        <v>2.914282029970205</v>
      </c>
    </row>
    <row r="122" spans="2:15" x14ac:dyDescent="0.2">
      <c r="B122">
        <f t="shared" si="16"/>
        <v>1.1500000000000002E-10</v>
      </c>
      <c r="C122">
        <v>23</v>
      </c>
      <c r="D122">
        <v>0.61147423156804304</v>
      </c>
      <c r="F122">
        <v>0.533978290572651</v>
      </c>
      <c r="G122">
        <f t="shared" si="12"/>
        <v>-2.1036594265020025E-2</v>
      </c>
      <c r="H122">
        <v>0.15993472428671696</v>
      </c>
      <c r="I122">
        <f t="shared" si="13"/>
        <v>2.6454857040428696</v>
      </c>
      <c r="M122">
        <v>0.60864400451798495</v>
      </c>
      <c r="N122">
        <f t="shared" si="17"/>
        <v>5.3629119680313919E-2</v>
      </c>
      <c r="O122">
        <f t="shared" si="15"/>
        <v>2.9679111496505191</v>
      </c>
    </row>
    <row r="123" spans="2:15" x14ac:dyDescent="0.2">
      <c r="B123">
        <f t="shared" si="16"/>
        <v>1.2E-10</v>
      </c>
      <c r="C123">
        <v>24</v>
      </c>
      <c r="D123">
        <v>0.50570412102680595</v>
      </c>
      <c r="F123">
        <v>0.55786642181344204</v>
      </c>
      <c r="G123">
        <f t="shared" si="12"/>
        <v>2.8515369757710074E-3</v>
      </c>
      <c r="H123">
        <v>0.30838789833291502</v>
      </c>
      <c r="I123">
        <f t="shared" si="13"/>
        <v>2.9538736023757846</v>
      </c>
      <c r="M123">
        <v>0.74422063819792295</v>
      </c>
      <c r="N123">
        <f t="shared" si="17"/>
        <v>0.18920575336025192</v>
      </c>
      <c r="O123">
        <f t="shared" si="15"/>
        <v>3.1571169030107709</v>
      </c>
    </row>
    <row r="124" spans="2:15" x14ac:dyDescent="0.2">
      <c r="B124">
        <f t="shared" si="16"/>
        <v>1.2500000000000001E-10</v>
      </c>
      <c r="C124">
        <v>25</v>
      </c>
      <c r="D124">
        <v>0.48651132725280699</v>
      </c>
      <c r="F124">
        <v>0.71494960912438799</v>
      </c>
      <c r="G124">
        <f t="shared" si="12"/>
        <v>0.15993472428671696</v>
      </c>
      <c r="H124">
        <v>0.11935345038168399</v>
      </c>
      <c r="I124">
        <f t="shared" si="13"/>
        <v>3.0732270527574688</v>
      </c>
      <c r="M124">
        <v>0.63885745787161696</v>
      </c>
      <c r="N124">
        <f t="shared" si="17"/>
        <v>8.3842573033945933E-2</v>
      </c>
      <c r="O124">
        <f t="shared" si="15"/>
        <v>3.2409594760447167</v>
      </c>
    </row>
    <row r="125" spans="2:15" x14ac:dyDescent="0.2">
      <c r="B125">
        <f t="shared" si="16"/>
        <v>1.3000000000000002E-10</v>
      </c>
      <c r="C125">
        <v>26</v>
      </c>
      <c r="D125">
        <v>0.51923658038949605</v>
      </c>
      <c r="F125">
        <v>0.86340278317058605</v>
      </c>
      <c r="G125">
        <f t="shared" si="12"/>
        <v>0.30838789833291502</v>
      </c>
      <c r="H125">
        <v>0.11870269019680002</v>
      </c>
      <c r="I125">
        <f t="shared" si="13"/>
        <v>3.1919297429542688</v>
      </c>
      <c r="M125">
        <v>0.54180396311386603</v>
      </c>
      <c r="N125">
        <f t="shared" si="17"/>
        <v>-1.3210921723805003E-2</v>
      </c>
      <c r="O125">
        <f t="shared" si="15"/>
        <v>3.2277485543209119</v>
      </c>
    </row>
    <row r="126" spans="2:15" x14ac:dyDescent="0.2">
      <c r="B126">
        <f t="shared" si="16"/>
        <v>1.3500000000000002E-10</v>
      </c>
      <c r="C126">
        <v>27</v>
      </c>
      <c r="D126">
        <v>0.56612551786328902</v>
      </c>
      <c r="F126">
        <v>0.67436833521935502</v>
      </c>
      <c r="G126">
        <f t="shared" si="12"/>
        <v>0.11935345038168399</v>
      </c>
      <c r="H126">
        <v>0.14079460456664794</v>
      </c>
      <c r="I126">
        <f t="shared" si="13"/>
        <v>3.3327243475209167</v>
      </c>
      <c r="M126">
        <v>0.91141832423061298</v>
      </c>
      <c r="N126">
        <f t="shared" si="17"/>
        <v>0.35640343939294195</v>
      </c>
      <c r="O126">
        <f t="shared" si="15"/>
        <v>3.5841519937138537</v>
      </c>
    </row>
    <row r="127" spans="2:15" x14ac:dyDescent="0.2">
      <c r="B127">
        <f t="shared" si="16"/>
        <v>1.4000000000000001E-10</v>
      </c>
      <c r="C127">
        <v>28</v>
      </c>
      <c r="D127">
        <v>0.459111654745195</v>
      </c>
      <c r="F127">
        <v>0.67371757503447105</v>
      </c>
      <c r="G127">
        <f t="shared" si="12"/>
        <v>0.11870269019680002</v>
      </c>
      <c r="H127">
        <v>0.13031799260029098</v>
      </c>
      <c r="I127">
        <f t="shared" si="13"/>
        <v>3.4630423401212078</v>
      </c>
      <c r="M127">
        <v>0.59854424863577105</v>
      </c>
      <c r="N127">
        <f t="shared" si="17"/>
        <v>4.3529363798100018E-2</v>
      </c>
      <c r="O127">
        <f t="shared" si="15"/>
        <v>3.6276813575119538</v>
      </c>
    </row>
    <row r="128" spans="2:15" x14ac:dyDescent="0.2">
      <c r="B128">
        <f t="shared" si="16"/>
        <v>1.4500000000000002E-10</v>
      </c>
      <c r="C128">
        <v>29</v>
      </c>
      <c r="D128">
        <v>0.45676687199077798</v>
      </c>
      <c r="F128">
        <v>0.69580948940431897</v>
      </c>
      <c r="G128">
        <f t="shared" si="12"/>
        <v>0.14079460456664794</v>
      </c>
      <c r="H128">
        <v>0.364073051724772</v>
      </c>
      <c r="I128">
        <f t="shared" si="13"/>
        <v>3.8271153918459797</v>
      </c>
      <c r="M128">
        <v>0.65399184588797599</v>
      </c>
      <c r="N128">
        <f t="shared" si="17"/>
        <v>9.8976961050304957E-2</v>
      </c>
      <c r="O128">
        <f t="shared" si="15"/>
        <v>3.7266583185622588</v>
      </c>
    </row>
    <row r="129" spans="2:15" x14ac:dyDescent="0.2">
      <c r="B129">
        <f t="shared" si="16"/>
        <v>1.5000000000000002E-10</v>
      </c>
      <c r="C129">
        <v>30</v>
      </c>
      <c r="D129">
        <v>0.55501488483767103</v>
      </c>
      <c r="F129">
        <v>0.68533287743796201</v>
      </c>
      <c r="G129">
        <f t="shared" si="12"/>
        <v>0.13031799260029098</v>
      </c>
      <c r="H129">
        <v>-2.325149915079705E-2</v>
      </c>
      <c r="I129">
        <f t="shared" si="13"/>
        <v>3.8038638926951824</v>
      </c>
      <c r="M129">
        <v>0.74343673019016399</v>
      </c>
      <c r="N129">
        <f t="shared" si="17"/>
        <v>0.18842184535249296</v>
      </c>
      <c r="O129">
        <f t="shared" si="15"/>
        <v>3.9150801639147517</v>
      </c>
    </row>
    <row r="130" spans="2:15" x14ac:dyDescent="0.2">
      <c r="B130">
        <f t="shared" si="16"/>
        <v>1.5500000000000001E-10</v>
      </c>
      <c r="C130">
        <v>31</v>
      </c>
      <c r="D130">
        <v>0.50802730067285495</v>
      </c>
      <c r="F130">
        <v>0.91908793656244303</v>
      </c>
      <c r="G130">
        <f t="shared" si="12"/>
        <v>0.364073051724772</v>
      </c>
      <c r="H130">
        <v>7.6921222171131953E-2</v>
      </c>
      <c r="I130">
        <f t="shared" si="13"/>
        <v>3.8807851148663142</v>
      </c>
      <c r="M130">
        <v>0.92115886839262895</v>
      </c>
      <c r="N130">
        <f t="shared" si="17"/>
        <v>0.36614398355495792</v>
      </c>
      <c r="O130">
        <f t="shared" si="15"/>
        <v>4.2812241474697093</v>
      </c>
    </row>
    <row r="131" spans="2:15" x14ac:dyDescent="0.2">
      <c r="B131">
        <f t="shared" si="16"/>
        <v>1.6000000000000002E-10</v>
      </c>
      <c r="C131">
        <v>32</v>
      </c>
      <c r="D131">
        <v>0.59435795686606696</v>
      </c>
      <c r="F131">
        <v>0.53176338568687398</v>
      </c>
      <c r="G131">
        <f t="shared" si="12"/>
        <v>-2.325149915079705E-2</v>
      </c>
      <c r="H131">
        <v>0.20295985811109896</v>
      </c>
      <c r="I131">
        <f t="shared" si="13"/>
        <v>4.0837449729774136</v>
      </c>
      <c r="M131">
        <v>0.76558731302154304</v>
      </c>
      <c r="N131">
        <f t="shared" si="17"/>
        <v>0.21057242818387201</v>
      </c>
      <c r="O131">
        <f t="shared" si="15"/>
        <v>4.4917965756535816</v>
      </c>
    </row>
    <row r="132" spans="2:15" x14ac:dyDescent="0.2">
      <c r="B132">
        <f t="shared" si="16"/>
        <v>1.6500000000000002E-10</v>
      </c>
      <c r="C132">
        <v>33</v>
      </c>
      <c r="D132">
        <v>0.56410892623487596</v>
      </c>
      <c r="F132">
        <v>0.63193610700880298</v>
      </c>
      <c r="G132">
        <f t="shared" si="12"/>
        <v>7.6921222171131953E-2</v>
      </c>
      <c r="H132">
        <v>0.19074091074988297</v>
      </c>
      <c r="I132">
        <f t="shared" si="13"/>
        <v>4.2744858837272961</v>
      </c>
      <c r="M132">
        <v>0.88079495456989498</v>
      </c>
      <c r="N132">
        <f t="shared" si="17"/>
        <v>0.32578006973222395</v>
      </c>
      <c r="O132">
        <f t="shared" si="15"/>
        <v>4.817576645385806</v>
      </c>
    </row>
    <row r="133" spans="2:15" x14ac:dyDescent="0.2">
      <c r="B133">
        <f t="shared" si="16"/>
        <v>1.7000000000000001E-10</v>
      </c>
      <c r="C133">
        <v>34</v>
      </c>
      <c r="D133">
        <v>0.54710442576859597</v>
      </c>
      <c r="F133">
        <v>0.75797474294876999</v>
      </c>
      <c r="G133">
        <f t="shared" si="12"/>
        <v>0.20295985811109896</v>
      </c>
      <c r="H133">
        <v>0.10039165687979301</v>
      </c>
      <c r="I133">
        <f t="shared" si="13"/>
        <v>4.3748775406070894</v>
      </c>
      <c r="M133">
        <v>0.57231363588089101</v>
      </c>
      <c r="N133">
        <f t="shared" si="17"/>
        <v>1.7298751043219984E-2</v>
      </c>
      <c r="O133">
        <f t="shared" si="15"/>
        <v>4.8348753964290259</v>
      </c>
    </row>
    <row r="134" spans="2:15" x14ac:dyDescent="0.2">
      <c r="B134">
        <f t="shared" si="16"/>
        <v>1.7500000000000002E-10</v>
      </c>
      <c r="C134">
        <v>35</v>
      </c>
      <c r="D134">
        <v>0.57337666309134805</v>
      </c>
      <c r="F134">
        <v>0.745755795587554</v>
      </c>
      <c r="G134">
        <f t="shared" si="12"/>
        <v>0.19074091074988297</v>
      </c>
      <c r="H134">
        <v>-5.0897490652555E-2</v>
      </c>
      <c r="I134">
        <f t="shared" si="13"/>
        <v>4.3239800499545344</v>
      </c>
      <c r="M134">
        <v>0.75385452078584603</v>
      </c>
      <c r="N134">
        <f t="shared" si="17"/>
        <v>0.198839635948175</v>
      </c>
      <c r="O134">
        <f t="shared" si="15"/>
        <v>5.0337150323772004</v>
      </c>
    </row>
    <row r="135" spans="2:15" x14ac:dyDescent="0.2">
      <c r="B135">
        <f t="shared" si="16"/>
        <v>1.8000000000000002E-10</v>
      </c>
      <c r="C135">
        <v>36</v>
      </c>
      <c r="D135">
        <v>0.52282079831072603</v>
      </c>
      <c r="F135">
        <v>0.65540654171746404</v>
      </c>
      <c r="G135">
        <f t="shared" si="12"/>
        <v>0.10039165687979301</v>
      </c>
      <c r="H135">
        <v>7.4692786229343944E-2</v>
      </c>
      <c r="I135">
        <f t="shared" si="13"/>
        <v>4.3986728361838781</v>
      </c>
      <c r="M135">
        <v>0.86441441183136702</v>
      </c>
      <c r="N135">
        <f t="shared" si="17"/>
        <v>0.30939952699369599</v>
      </c>
      <c r="O135">
        <f t="shared" si="15"/>
        <v>5.3431145593708962</v>
      </c>
    </row>
    <row r="136" spans="2:15" x14ac:dyDescent="0.2">
      <c r="B136">
        <f t="shared" si="16"/>
        <v>1.8500000000000001E-10</v>
      </c>
      <c r="C136">
        <v>37</v>
      </c>
      <c r="D136">
        <v>0.63562004257056404</v>
      </c>
      <c r="F136">
        <v>0.50411739418511603</v>
      </c>
      <c r="G136">
        <f t="shared" si="12"/>
        <v>-5.0897490652555E-2</v>
      </c>
      <c r="H136">
        <v>0.24513278173710995</v>
      </c>
      <c r="I136">
        <f t="shared" si="13"/>
        <v>4.6438056179209877</v>
      </c>
      <c r="M136">
        <v>0.87504287514142798</v>
      </c>
      <c r="N136">
        <f t="shared" si="17"/>
        <v>0.32002799030375695</v>
      </c>
      <c r="O136">
        <f t="shared" si="15"/>
        <v>5.663142549674653</v>
      </c>
    </row>
    <row r="137" spans="2:15" x14ac:dyDescent="0.2">
      <c r="B137">
        <f t="shared" si="16"/>
        <v>1.9000000000000002E-10</v>
      </c>
      <c r="C137">
        <v>38</v>
      </c>
      <c r="D137">
        <v>0.61392805405747597</v>
      </c>
      <c r="F137">
        <v>0.62970767106701497</v>
      </c>
      <c r="G137">
        <f t="shared" si="12"/>
        <v>7.4692786229343944E-2</v>
      </c>
      <c r="H137">
        <v>0.28698388400387898</v>
      </c>
      <c r="I137">
        <f t="shared" si="13"/>
        <v>4.9307895019248669</v>
      </c>
      <c r="M137">
        <v>0.95883553929742305</v>
      </c>
      <c r="N137">
        <f t="shared" si="17"/>
        <v>0.40382065445975202</v>
      </c>
      <c r="O137">
        <f t="shared" si="15"/>
        <v>6.0669632041344048</v>
      </c>
    </row>
    <row r="138" spans="2:15" x14ac:dyDescent="0.2">
      <c r="B138">
        <f t="shared" si="16"/>
        <v>1.9500000000000002E-10</v>
      </c>
      <c r="C138">
        <v>39</v>
      </c>
      <c r="D138">
        <v>0.522196723357917</v>
      </c>
      <c r="F138">
        <v>0.80014766657478098</v>
      </c>
      <c r="G138">
        <f t="shared" si="12"/>
        <v>0.24513278173710995</v>
      </c>
      <c r="M138">
        <v>0.90228676534099495</v>
      </c>
      <c r="N138">
        <f t="shared" si="17"/>
        <v>0.34727188050332392</v>
      </c>
      <c r="O138">
        <f t="shared" si="15"/>
        <v>6.4142350846377285</v>
      </c>
    </row>
    <row r="139" spans="2:15" x14ac:dyDescent="0.2">
      <c r="B139">
        <f t="shared" si="16"/>
        <v>2.0000000000000003E-10</v>
      </c>
      <c r="C139">
        <v>40</v>
      </c>
      <c r="D139">
        <v>0.57344916454044703</v>
      </c>
      <c r="F139">
        <v>0.84199876884155</v>
      </c>
      <c r="G139">
        <f t="shared" si="12"/>
        <v>0.28698388400387898</v>
      </c>
      <c r="M139">
        <v>0.97442920604377503</v>
      </c>
      <c r="N139">
        <f t="shared" si="17"/>
        <v>0.419414321206104</v>
      </c>
      <c r="O139">
        <f t="shared" si="15"/>
        <v>6.8336494058438326</v>
      </c>
    </row>
    <row r="141" spans="2:15" x14ac:dyDescent="0.2">
      <c r="B141" t="s">
        <v>46</v>
      </c>
      <c r="C141" t="s">
        <v>0</v>
      </c>
      <c r="D141">
        <f>AVERAGE(D100:D129)</f>
        <v>0.53361521886878449</v>
      </c>
      <c r="F141">
        <f>AVERAGE(F100:F139)</f>
        <v>0.68477250330937789</v>
      </c>
      <c r="G141">
        <f>AVERAGE(H100:H139)</f>
        <v>0.12975761847170703</v>
      </c>
      <c r="M141">
        <f>AVERAGE(M100:M139)</f>
        <v>0.72585611998376698</v>
      </c>
      <c r="N141">
        <f>AVERAGE(N100:N139)</f>
        <v>0.17084123514609581</v>
      </c>
    </row>
    <row r="142" spans="2:15" x14ac:dyDescent="0.2">
      <c r="B142">
        <f>(0.0000000000000025)*2000</f>
        <v>4.9999999999999997E-12</v>
      </c>
      <c r="G142">
        <f>G141/B142/6*(10^-20)</f>
        <v>4.3252539490569005E-11</v>
      </c>
      <c r="N142">
        <f>N141/B142/6*(10^-20)</f>
        <v>5.6947078382031945E-11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D99-B29F-E840-BEBE-C4EFEE1DD331}">
  <dimension ref="A2:T141"/>
  <sheetViews>
    <sheetView topLeftCell="A102" workbookViewId="0">
      <selection activeCell="M141" activeCellId="1" sqref="G141 M141"/>
    </sheetView>
  </sheetViews>
  <sheetFormatPr baseColWidth="10" defaultRowHeight="16" x14ac:dyDescent="0.2"/>
  <cols>
    <col min="7" max="7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2748.7066885119993</v>
      </c>
      <c r="I2" t="s">
        <v>7</v>
      </c>
      <c r="J2">
        <f>-H2*(2*(0.00041)*H2-2.63)</f>
        <v>1033.6800540206652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-1385.5521909333336</v>
      </c>
      <c r="E3">
        <v>30.043136666666669</v>
      </c>
      <c r="G3" t="s">
        <v>4</v>
      </c>
      <c r="H3">
        <f>(H2^(1/3))/4</f>
        <v>3.5019999999999993</v>
      </c>
      <c r="J3">
        <f>J2/10</f>
        <v>103.36800540206653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-1385.1550578666665</v>
      </c>
      <c r="E4">
        <v>20.759593333333331</v>
      </c>
      <c r="H4">
        <f>J3</f>
        <v>103.36800540206653</v>
      </c>
    </row>
    <row r="5" spans="2:11" x14ac:dyDescent="0.2">
      <c r="B5" s="2">
        <f t="shared" si="0"/>
        <v>2720.5471360000006</v>
      </c>
      <c r="C5" s="2">
        <v>3.49</v>
      </c>
      <c r="D5" s="2">
        <v>-1385.2206460666666</v>
      </c>
      <c r="E5" s="2">
        <v>10.015559999999995</v>
      </c>
    </row>
    <row r="6" spans="2:11" x14ac:dyDescent="0.2">
      <c r="B6">
        <f t="shared" si="0"/>
        <v>2744</v>
      </c>
      <c r="C6">
        <v>3.5</v>
      </c>
      <c r="D6">
        <v>-1384.4384847333333</v>
      </c>
      <c r="E6">
        <v>1.8539300000000001</v>
      </c>
    </row>
    <row r="7" spans="2:11" x14ac:dyDescent="0.2">
      <c r="B7">
        <f t="shared" si="0"/>
        <v>2767.5872639999993</v>
      </c>
      <c r="C7">
        <v>3.51</v>
      </c>
      <c r="D7">
        <v>-1383.8999507333331</v>
      </c>
      <c r="E7">
        <v>-7.0715333333333321</v>
      </c>
    </row>
    <row r="8" spans="2:11" x14ac:dyDescent="0.2">
      <c r="B8">
        <f t="shared" si="0"/>
        <v>2791.3093119999999</v>
      </c>
      <c r="C8">
        <v>3.52</v>
      </c>
      <c r="D8">
        <v>-1383.2298047000002</v>
      </c>
      <c r="E8">
        <v>-14.604433333333333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-1382.3363052666666</v>
      </c>
      <c r="E9">
        <v>-23.479609999999997</v>
      </c>
      <c r="G9" t="s">
        <v>2</v>
      </c>
    </row>
    <row r="10" spans="2:11" x14ac:dyDescent="0.2">
      <c r="B10">
        <f t="shared" si="0"/>
        <v>2748.7066885119993</v>
      </c>
      <c r="C10">
        <v>3.5019999999999998</v>
      </c>
      <c r="D10">
        <v>-1384.3500669354169</v>
      </c>
      <c r="E10">
        <v>-0.17941499999999996</v>
      </c>
      <c r="G10" t="s">
        <v>1</v>
      </c>
    </row>
    <row r="11" spans="2:11" x14ac:dyDescent="0.2">
      <c r="I11">
        <f>SUM(H10:I10)</f>
        <v>0</v>
      </c>
      <c r="J11">
        <f>SUM(H10,J10)</f>
        <v>0</v>
      </c>
    </row>
    <row r="12" spans="2:11" x14ac:dyDescent="0.2">
      <c r="H12" t="s">
        <v>15</v>
      </c>
      <c r="I12">
        <f>I9-127/128*H9</f>
        <v>0</v>
      </c>
      <c r="J12">
        <f>J9-129/128*H9</f>
        <v>0</v>
      </c>
    </row>
    <row r="17" spans="2:18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3.5019999999999998</v>
      </c>
    </row>
    <row r="19" spans="2:18" x14ac:dyDescent="0.2">
      <c r="C19">
        <v>-1385.9268790000001</v>
      </c>
      <c r="D19">
        <v>30.532789999999999</v>
      </c>
      <c r="E19">
        <v>-1385.5980737</v>
      </c>
      <c r="F19">
        <v>19.822759999999999</v>
      </c>
      <c r="G19">
        <v>-1385.3301979</v>
      </c>
      <c r="H19">
        <v>9.6796099999999896</v>
      </c>
      <c r="I19">
        <v>-1383.8071686999999</v>
      </c>
      <c r="J19">
        <v>2.3702100000000002</v>
      </c>
      <c r="K19">
        <v>-1383.4888406</v>
      </c>
      <c r="L19">
        <v>-6.7861399999999996</v>
      </c>
      <c r="M19">
        <v>-1383.7370902</v>
      </c>
      <c r="N19">
        <v>-14.41597</v>
      </c>
      <c r="O19">
        <v>-1382.1955891</v>
      </c>
      <c r="P19">
        <v>-23.479790000000001</v>
      </c>
      <c r="Q19">
        <v>-1384.6191879999999</v>
      </c>
      <c r="R19">
        <v>-0.54834000000000005</v>
      </c>
    </row>
    <row r="20" spans="2:18" x14ac:dyDescent="0.2">
      <c r="C20" s="1">
        <v>-1385.8413094</v>
      </c>
      <c r="D20" s="2">
        <v>29.39264</v>
      </c>
      <c r="E20">
        <v>-1384.6120931</v>
      </c>
      <c r="F20">
        <v>21.396439999999998</v>
      </c>
      <c r="G20" s="1">
        <v>-1385.6801935000001</v>
      </c>
      <c r="H20" s="2">
        <v>9.4780099999999994</v>
      </c>
      <c r="I20">
        <v>-1385.3249223</v>
      </c>
      <c r="J20">
        <v>1.0989599999999999</v>
      </c>
      <c r="K20">
        <v>-1383.9536117</v>
      </c>
      <c r="L20">
        <v>-6.9931700000000001</v>
      </c>
      <c r="M20">
        <v>-1382.9578297</v>
      </c>
      <c r="N20">
        <v>-14.54964</v>
      </c>
      <c r="O20">
        <v>-1382.3666399000001</v>
      </c>
      <c r="P20">
        <v>-23.201219999999999</v>
      </c>
      <c r="Q20">
        <v>-1384.7007043000001</v>
      </c>
      <c r="R20">
        <v>-0.59225000000000005</v>
      </c>
    </row>
    <row r="21" spans="2:18" x14ac:dyDescent="0.2">
      <c r="C21" s="1">
        <v>-1384.8883843999999</v>
      </c>
      <c r="D21" s="2">
        <v>30.203980000000001</v>
      </c>
      <c r="E21">
        <v>-1385.2550068</v>
      </c>
      <c r="F21">
        <v>21.05958</v>
      </c>
      <c r="G21" s="1">
        <v>-1384.6515468</v>
      </c>
      <c r="H21" s="2">
        <v>10.889060000000001</v>
      </c>
      <c r="I21">
        <v>-1384.1833632</v>
      </c>
      <c r="J21">
        <v>2.0926200000000001</v>
      </c>
      <c r="K21">
        <v>-1384.2573999000001</v>
      </c>
      <c r="L21">
        <v>-7.4352900000000002</v>
      </c>
      <c r="M21">
        <v>-1382.9944942</v>
      </c>
      <c r="N21">
        <v>-14.84769</v>
      </c>
      <c r="O21">
        <v>-1382.4466868</v>
      </c>
      <c r="P21">
        <v>-23.757819999999999</v>
      </c>
      <c r="Q21">
        <v>-1384.1706142999999</v>
      </c>
      <c r="R21">
        <v>-0.24399000000000101</v>
      </c>
    </row>
    <row r="22" spans="2:18" x14ac:dyDescent="0.2">
      <c r="G22" s="1"/>
      <c r="H22" s="2"/>
      <c r="Q22">
        <v>-1385.0024949000001</v>
      </c>
      <c r="R22">
        <v>-0.3196</v>
      </c>
    </row>
    <row r="23" spans="2:18" x14ac:dyDescent="0.2">
      <c r="G23" s="1"/>
      <c r="H23" s="2"/>
      <c r="Q23">
        <v>-1384.8508486000001</v>
      </c>
      <c r="R23">
        <v>-0.71011000000000102</v>
      </c>
    </row>
    <row r="24" spans="2:18" x14ac:dyDescent="0.2">
      <c r="G24" s="1"/>
      <c r="H24" s="2"/>
      <c r="Q24">
        <v>-1383.9675204</v>
      </c>
      <c r="R24">
        <v>1.2318100000000001</v>
      </c>
    </row>
    <row r="25" spans="2:18" x14ac:dyDescent="0.2">
      <c r="G25" s="1"/>
      <c r="H25" s="2"/>
      <c r="Q25">
        <v>-1384.5125487</v>
      </c>
      <c r="R25">
        <v>-0.26206000000000002</v>
      </c>
    </row>
    <row r="26" spans="2:18" x14ac:dyDescent="0.2">
      <c r="G26" s="1"/>
      <c r="H26" s="2"/>
      <c r="Q26">
        <v>-1384.6894204</v>
      </c>
      <c r="R26">
        <v>-0.53908999999999996</v>
      </c>
    </row>
    <row r="27" spans="2:18" x14ac:dyDescent="0.2">
      <c r="G27" s="1"/>
      <c r="H27" s="2"/>
      <c r="Q27">
        <v>-1384.6160864000001</v>
      </c>
      <c r="R27">
        <v>-8.2240000000000396E-2</v>
      </c>
    </row>
    <row r="28" spans="2:18" x14ac:dyDescent="0.2">
      <c r="G28" s="1"/>
      <c r="H28" s="2"/>
      <c r="Q28">
        <v>-1384.3078912999999</v>
      </c>
      <c r="R28">
        <v>0.72518000000000005</v>
      </c>
    </row>
    <row r="30" spans="2:18" x14ac:dyDescent="0.2">
      <c r="B30" t="s">
        <v>0</v>
      </c>
      <c r="C30">
        <f t="shared" ref="C30:P30" si="1">AVERAGE(C19:C28)</f>
        <v>-1385.5521909333336</v>
      </c>
      <c r="D30">
        <f t="shared" si="1"/>
        <v>30.043136666666669</v>
      </c>
      <c r="E30">
        <f t="shared" si="1"/>
        <v>-1385.1550578666665</v>
      </c>
      <c r="F30">
        <f t="shared" si="1"/>
        <v>20.759593333333331</v>
      </c>
      <c r="G30">
        <f t="shared" si="1"/>
        <v>-1385.2206460666666</v>
      </c>
      <c r="H30">
        <f t="shared" si="1"/>
        <v>10.015559999999995</v>
      </c>
      <c r="I30">
        <f t="shared" si="1"/>
        <v>-1384.4384847333333</v>
      </c>
      <c r="J30">
        <f t="shared" si="1"/>
        <v>1.8539300000000001</v>
      </c>
      <c r="K30">
        <f t="shared" si="1"/>
        <v>-1383.8999507333331</v>
      </c>
      <c r="L30">
        <f t="shared" si="1"/>
        <v>-7.0715333333333321</v>
      </c>
      <c r="M30">
        <f t="shared" si="1"/>
        <v>-1383.2298047000002</v>
      </c>
      <c r="N30">
        <f t="shared" si="1"/>
        <v>-14.604433333333333</v>
      </c>
      <c r="O30">
        <f>AVERAGE(O19:O28)</f>
        <v>-1382.3363052666666</v>
      </c>
      <c r="P30">
        <f t="shared" si="1"/>
        <v>-23.479609999999997</v>
      </c>
      <c r="Q30">
        <f>AVERAGE(Q19:Q28)</f>
        <v>-1384.5437317299998</v>
      </c>
      <c r="R30">
        <f t="shared" ref="R30" si="2">AVERAGE(R19:R28)</f>
        <v>-0.13406900000000027</v>
      </c>
    </row>
    <row r="31" spans="2:18" x14ac:dyDescent="0.2">
      <c r="B31" t="s">
        <v>1</v>
      </c>
      <c r="C31">
        <f>STDEV(C19:C28)/SQRT(COUNT(C19:C28))</f>
        <v>0.33282121045346241</v>
      </c>
      <c r="E31">
        <f>STDEV(E19:E28)/SQRT(COUNT(E19:E28))</f>
        <v>0.28898199358548343</v>
      </c>
      <c r="G31">
        <f>STDEV(G19:G28)/SQRT(COUNT(G19:G28))</f>
        <v>0.30195458350292981</v>
      </c>
      <c r="I31">
        <f>STDEV(I19:I28)/SQRT(COUNT(I19:I28))</f>
        <v>0.45632928357932812</v>
      </c>
      <c r="K31">
        <f>STDEV(K19:K28)/SQRT(COUNT(K19:K28))</f>
        <v>0.2234804047426841</v>
      </c>
      <c r="M31">
        <f>STDEV(M19:M28)/SQRT(COUNT(M19:M28))</f>
        <v>0.2538634838338325</v>
      </c>
      <c r="O31">
        <f>STDEV(O19:O28)/SQRT(COUNT(O19:O28))</f>
        <v>7.4055511208193148E-2</v>
      </c>
      <c r="Q31">
        <f>STDEV(Q19:Q28)/SQRT(COUNT(Q19:Q28))</f>
        <v>9.9409816439711127E-2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0.59747807068510095</v>
      </c>
      <c r="F37">
        <v>0.47968849966472599</v>
      </c>
      <c r="G37">
        <f>F37-$D$88</f>
        <v>-4.3283333246855793E-2</v>
      </c>
      <c r="H37">
        <f>H36+G37</f>
        <v>-4.3283333246855793E-2</v>
      </c>
      <c r="L37">
        <v>0.77664659815471404</v>
      </c>
      <c r="M37">
        <f>L37-$D$88</f>
        <v>0.25367476524313226</v>
      </c>
      <c r="N37">
        <f>N36+M37</f>
        <v>0.25367476524313226</v>
      </c>
      <c r="P37">
        <v>-1383.6947643999999</v>
      </c>
      <c r="Q37">
        <v>1.13425</v>
      </c>
      <c r="R37">
        <v>-1394.8513459000001</v>
      </c>
      <c r="T37">
        <v>-1372.4679765999999</v>
      </c>
    </row>
    <row r="38" spans="1:20" x14ac:dyDescent="0.2">
      <c r="B38">
        <f>$B$37*C38</f>
        <v>1.0000000000000001E-11</v>
      </c>
      <c r="C38">
        <v>2</v>
      </c>
      <c r="D38">
        <v>0.50137255441751705</v>
      </c>
      <c r="F38">
        <v>0.647594264960351</v>
      </c>
      <c r="G38">
        <f t="shared" ref="G38:G86" si="3">F38-$D$88</f>
        <v>0.12462243204876922</v>
      </c>
      <c r="H38">
        <f t="shared" ref="H38:H41" si="4">H37+G38</f>
        <v>8.1339098801913423E-2</v>
      </c>
      <c r="L38">
        <v>0.73151008801091899</v>
      </c>
      <c r="M38">
        <f t="shared" ref="M38:M86" si="5">L38-$D$88</f>
        <v>0.20853825509933721</v>
      </c>
      <c r="N38">
        <f t="shared" ref="N38:N86" si="6">N37+M38</f>
        <v>0.46221302034246947</v>
      </c>
      <c r="P38">
        <v>-1384.9834109999999</v>
      </c>
      <c r="Q38">
        <v>-1.9436100000000001</v>
      </c>
      <c r="R38">
        <v>-1394.7817854</v>
      </c>
      <c r="T38">
        <v>-1372.5506932999999</v>
      </c>
    </row>
    <row r="39" spans="1:20" x14ac:dyDescent="0.2">
      <c r="B39">
        <f t="shared" ref="B39:B40" si="7">$B$37*C39</f>
        <v>1.5E-11</v>
      </c>
      <c r="C39">
        <v>3</v>
      </c>
      <c r="D39">
        <v>0.561771897548342</v>
      </c>
      <c r="F39">
        <v>0.74773402700497704</v>
      </c>
      <c r="G39">
        <f t="shared" si="3"/>
        <v>0.22476219409339526</v>
      </c>
      <c r="H39">
        <f t="shared" si="4"/>
        <v>0.30610129289530869</v>
      </c>
      <c r="L39">
        <v>0.84610103985298102</v>
      </c>
      <c r="M39">
        <f t="shared" si="5"/>
        <v>0.32312920694139924</v>
      </c>
      <c r="N39">
        <f t="shared" si="6"/>
        <v>0.78534222728386871</v>
      </c>
      <c r="P39">
        <v>-1383.8647845</v>
      </c>
      <c r="Q39">
        <v>1.6325499999999999</v>
      </c>
      <c r="R39">
        <v>-1395.2878135000001</v>
      </c>
      <c r="T39">
        <v>-1372.1952597</v>
      </c>
    </row>
    <row r="40" spans="1:20" x14ac:dyDescent="0.2">
      <c r="B40">
        <f t="shared" si="7"/>
        <v>2.0000000000000002E-11</v>
      </c>
      <c r="C40">
        <v>4</v>
      </c>
      <c r="D40">
        <v>0.51855334426826205</v>
      </c>
      <c r="F40">
        <v>0.59268059718175603</v>
      </c>
      <c r="G40">
        <f t="shared" si="3"/>
        <v>6.970876427017425E-2</v>
      </c>
      <c r="H40">
        <f t="shared" si="4"/>
        <v>0.37581005716548294</v>
      </c>
      <c r="L40">
        <v>0.79755756583618498</v>
      </c>
      <c r="M40">
        <f t="shared" si="5"/>
        <v>0.2745857329246032</v>
      </c>
      <c r="N40">
        <f t="shared" si="6"/>
        <v>1.0599279602084719</v>
      </c>
      <c r="P40">
        <v>-1384.1062214999999</v>
      </c>
      <c r="Q40">
        <v>9.5139999999999697E-2</v>
      </c>
      <c r="R40">
        <v>-1395.5357225</v>
      </c>
      <c r="T40">
        <v>-1372.3300202</v>
      </c>
    </row>
    <row r="41" spans="1:20" x14ac:dyDescent="0.2">
      <c r="B41">
        <f t="shared" ref="B41:B47" si="8">$B$37*C41</f>
        <v>2.5000000000000004E-11</v>
      </c>
      <c r="C41">
        <v>5</v>
      </c>
      <c r="D41">
        <v>0.55273456775298602</v>
      </c>
      <c r="F41">
        <v>0.50095906161570203</v>
      </c>
      <c r="G41">
        <f t="shared" si="3"/>
        <v>-2.2012771295879752E-2</v>
      </c>
      <c r="H41">
        <f t="shared" si="4"/>
        <v>0.35379728586960318</v>
      </c>
      <c r="L41">
        <v>0.72950668293832399</v>
      </c>
      <c r="M41">
        <f t="shared" si="5"/>
        <v>0.20653485002674221</v>
      </c>
      <c r="N41">
        <f t="shared" si="6"/>
        <v>1.2664628102352142</v>
      </c>
      <c r="P41">
        <v>-1384.6032531999999</v>
      </c>
      <c r="Q41">
        <v>-0.46901999999999999</v>
      </c>
      <c r="R41">
        <v>-1395.1576545</v>
      </c>
      <c r="T41">
        <v>-1372.408848</v>
      </c>
    </row>
    <row r="42" spans="1:20" x14ac:dyDescent="0.2">
      <c r="B42">
        <f t="shared" si="8"/>
        <v>3E-11</v>
      </c>
      <c r="C42">
        <v>6</v>
      </c>
      <c r="D42">
        <v>0.504287932942314</v>
      </c>
      <c r="F42">
        <v>0.48623383747245702</v>
      </c>
      <c r="G42">
        <f t="shared" si="3"/>
        <v>-3.673799543912476E-2</v>
      </c>
      <c r="H42">
        <f t="shared" ref="H42:H86" si="9">H41+G42</f>
        <v>0.31705929043047842</v>
      </c>
      <c r="L42">
        <v>0.70210555181353596</v>
      </c>
      <c r="M42">
        <f t="shared" si="5"/>
        <v>0.17913371890195418</v>
      </c>
      <c r="N42">
        <f t="shared" si="6"/>
        <v>1.4455965291371684</v>
      </c>
      <c r="P42">
        <v>-1384.8079912000001</v>
      </c>
      <c r="Q42">
        <v>-1.1884999999999999</v>
      </c>
      <c r="R42">
        <v>-1394.9830423000001</v>
      </c>
      <c r="T42">
        <v>-1372.578358</v>
      </c>
    </row>
    <row r="43" spans="1:20" x14ac:dyDescent="0.2">
      <c r="B43">
        <f t="shared" si="8"/>
        <v>3.5000000000000002E-11</v>
      </c>
      <c r="C43">
        <v>7</v>
      </c>
      <c r="D43">
        <v>0.49432723879209201</v>
      </c>
      <c r="F43">
        <v>0.49579703004650699</v>
      </c>
      <c r="G43">
        <f t="shared" si="3"/>
        <v>-2.7174802865074787E-2</v>
      </c>
      <c r="H43">
        <f t="shared" si="9"/>
        <v>0.28988448756540364</v>
      </c>
      <c r="L43">
        <v>0.82157360036125104</v>
      </c>
      <c r="M43">
        <f t="shared" si="5"/>
        <v>0.29860176744966926</v>
      </c>
      <c r="N43">
        <f t="shared" si="6"/>
        <v>1.7441982965868377</v>
      </c>
      <c r="P43">
        <v>-1384.9256537000001</v>
      </c>
      <c r="Q43">
        <v>-1.62544</v>
      </c>
      <c r="R43">
        <v>-1394.6864595</v>
      </c>
      <c r="T43">
        <v>-1371.8966880999999</v>
      </c>
    </row>
    <row r="44" spans="1:20" x14ac:dyDescent="0.2">
      <c r="B44">
        <f t="shared" si="8"/>
        <v>4.0000000000000004E-11</v>
      </c>
      <c r="C44">
        <v>8</v>
      </c>
      <c r="D44">
        <v>0.53898330418183005</v>
      </c>
      <c r="F44">
        <v>0.499668669302541</v>
      </c>
      <c r="G44">
        <f t="shared" si="3"/>
        <v>-2.3303163609040778E-2</v>
      </c>
      <c r="H44">
        <f t="shared" si="9"/>
        <v>0.26658132395636286</v>
      </c>
      <c r="L44">
        <v>0.78297583995880204</v>
      </c>
      <c r="M44">
        <f t="shared" si="5"/>
        <v>0.26000400704722026</v>
      </c>
      <c r="N44">
        <f t="shared" si="6"/>
        <v>2.0042023036340577</v>
      </c>
      <c r="P44">
        <v>-1384.4047370000001</v>
      </c>
      <c r="Q44">
        <v>0.11099000000000001</v>
      </c>
      <c r="R44">
        <v>-1395.0175164</v>
      </c>
      <c r="T44">
        <v>-1372.1604030000001</v>
      </c>
    </row>
    <row r="45" spans="1:20" x14ac:dyDescent="0.2">
      <c r="B45">
        <f t="shared" si="8"/>
        <v>4.5000000000000006E-11</v>
      </c>
      <c r="C45">
        <v>9</v>
      </c>
      <c r="D45">
        <v>0.51364523410081697</v>
      </c>
      <c r="F45">
        <v>0.75329396060153198</v>
      </c>
      <c r="G45">
        <f t="shared" si="3"/>
        <v>0.2303221276899502</v>
      </c>
      <c r="H45">
        <f t="shared" si="9"/>
        <v>0.49690345164631305</v>
      </c>
      <c r="L45">
        <v>0.864491721940288</v>
      </c>
      <c r="M45">
        <f t="shared" si="5"/>
        <v>0.34151988902870622</v>
      </c>
      <c r="N45">
        <f t="shared" si="6"/>
        <v>2.3457221926627638</v>
      </c>
      <c r="P45">
        <v>-1384.5211542</v>
      </c>
      <c r="Q45">
        <v>-0.86941000000000002</v>
      </c>
      <c r="R45">
        <v>-1395.7640948000001</v>
      </c>
      <c r="T45">
        <v>-1371.9609667</v>
      </c>
    </row>
    <row r="46" spans="1:20" x14ac:dyDescent="0.2">
      <c r="B46">
        <f t="shared" si="8"/>
        <v>5.0000000000000008E-11</v>
      </c>
      <c r="C46">
        <v>10</v>
      </c>
      <c r="D46">
        <v>0.50491591695500104</v>
      </c>
      <c r="F46">
        <v>0.68438342905793603</v>
      </c>
      <c r="G46">
        <f t="shared" si="3"/>
        <v>0.16141159614635425</v>
      </c>
      <c r="H46">
        <f t="shared" si="9"/>
        <v>0.65831504779266736</v>
      </c>
      <c r="L46">
        <v>0.678814689958946</v>
      </c>
      <c r="M46">
        <f t="shared" si="5"/>
        <v>0.15584285704736422</v>
      </c>
      <c r="N46">
        <f t="shared" si="6"/>
        <v>2.5015650497101278</v>
      </c>
      <c r="P46">
        <v>-1384.6053013999999</v>
      </c>
      <c r="Q46">
        <v>0.39169999999999999</v>
      </c>
      <c r="R46">
        <v>-1394.3234838999999</v>
      </c>
      <c r="T46">
        <v>-1372.0743086</v>
      </c>
    </row>
    <row r="47" spans="1:20" x14ac:dyDescent="0.2">
      <c r="B47">
        <f t="shared" si="8"/>
        <v>5.5000000000000004E-11</v>
      </c>
      <c r="C47">
        <v>11</v>
      </c>
      <c r="D47">
        <v>0.520032412505949</v>
      </c>
      <c r="F47">
        <v>0.65308982759635503</v>
      </c>
      <c r="G47">
        <f t="shared" si="3"/>
        <v>0.13011799468477325</v>
      </c>
      <c r="H47">
        <f t="shared" si="9"/>
        <v>0.78843304247744062</v>
      </c>
      <c r="L47">
        <v>0.67699055334208802</v>
      </c>
      <c r="M47">
        <f t="shared" si="5"/>
        <v>0.15401872043050624</v>
      </c>
      <c r="N47">
        <f t="shared" si="6"/>
        <v>2.655583770140634</v>
      </c>
      <c r="P47">
        <v>-1384.2273279000001</v>
      </c>
      <c r="Q47">
        <v>0.95955000000000101</v>
      </c>
      <c r="R47">
        <v>-1395.4504085000001</v>
      </c>
      <c r="T47">
        <v>-1372.3496401</v>
      </c>
    </row>
    <row r="48" spans="1:20" x14ac:dyDescent="0.2">
      <c r="B48">
        <f t="shared" ref="B48:B85" si="10">$B$37*C48</f>
        <v>6E-11</v>
      </c>
      <c r="C48">
        <v>12</v>
      </c>
      <c r="D48">
        <v>0.556839098207909</v>
      </c>
      <c r="F48">
        <v>0.68653456892524001</v>
      </c>
      <c r="G48">
        <f t="shared" si="3"/>
        <v>0.16356273601365823</v>
      </c>
      <c r="H48">
        <f t="shared" si="9"/>
        <v>0.95199577849109884</v>
      </c>
      <c r="L48">
        <v>0.49995429613367298</v>
      </c>
      <c r="M48">
        <f t="shared" si="5"/>
        <v>-2.3017536777908798E-2</v>
      </c>
      <c r="N48">
        <f t="shared" si="6"/>
        <v>2.6325662333627253</v>
      </c>
      <c r="R48">
        <v>-1394.3862319</v>
      </c>
      <c r="T48">
        <v>-1372.1864108</v>
      </c>
    </row>
    <row r="49" spans="2:20" x14ac:dyDescent="0.2">
      <c r="B49">
        <f t="shared" si="10"/>
        <v>6.5000000000000008E-11</v>
      </c>
      <c r="C49">
        <v>13</v>
      </c>
      <c r="D49">
        <v>0.48357557164627601</v>
      </c>
      <c r="F49">
        <v>0.61238291963508795</v>
      </c>
      <c r="G49">
        <f t="shared" si="3"/>
        <v>8.9411086723506172E-2</v>
      </c>
      <c r="H49">
        <f t="shared" si="9"/>
        <v>1.0414068652146051</v>
      </c>
      <c r="L49">
        <v>0.69442999063371103</v>
      </c>
      <c r="M49">
        <f t="shared" si="5"/>
        <v>0.17145815772212925</v>
      </c>
      <c r="N49">
        <f t="shared" si="6"/>
        <v>2.8040243910848544</v>
      </c>
      <c r="P49">
        <v>-1384.1916948999999</v>
      </c>
      <c r="Q49">
        <v>-0.66121999999999903</v>
      </c>
      <c r="R49">
        <v>-1394.5790876000001</v>
      </c>
      <c r="T49">
        <v>-1372.0454747000001</v>
      </c>
    </row>
    <row r="50" spans="2:20" x14ac:dyDescent="0.2">
      <c r="B50">
        <f t="shared" si="10"/>
        <v>7.0000000000000004E-11</v>
      </c>
      <c r="C50">
        <v>14</v>
      </c>
      <c r="D50">
        <v>0.52061896765183902</v>
      </c>
      <c r="F50">
        <v>0.52464161231982698</v>
      </c>
      <c r="G50">
        <f t="shared" si="3"/>
        <v>1.6697794082451978E-3</v>
      </c>
      <c r="H50">
        <f t="shared" si="9"/>
        <v>1.0430766446228503</v>
      </c>
      <c r="L50">
        <v>0.87576585703335197</v>
      </c>
      <c r="M50">
        <f t="shared" si="5"/>
        <v>0.35279402412177019</v>
      </c>
      <c r="N50">
        <f t="shared" si="6"/>
        <v>3.1568184152066245</v>
      </c>
      <c r="P50">
        <v>-1383.9404537</v>
      </c>
      <c r="Q50">
        <v>1.7487600000000001</v>
      </c>
      <c r="R50">
        <v>-1394.8364511</v>
      </c>
      <c r="T50">
        <v>-1372.3663489</v>
      </c>
    </row>
    <row r="51" spans="2:20" x14ac:dyDescent="0.2">
      <c r="B51">
        <f t="shared" si="10"/>
        <v>7.5000000000000012E-11</v>
      </c>
      <c r="C51">
        <v>15</v>
      </c>
      <c r="D51">
        <v>0.42927953718024803</v>
      </c>
      <c r="F51">
        <v>0.71564062478312995</v>
      </c>
      <c r="G51">
        <f t="shared" si="3"/>
        <v>0.19266879187154817</v>
      </c>
      <c r="H51">
        <f t="shared" si="9"/>
        <v>1.2357454364943985</v>
      </c>
      <c r="L51">
        <v>0.93671336059744104</v>
      </c>
      <c r="M51">
        <f t="shared" si="5"/>
        <v>0.41374152768585926</v>
      </c>
      <c r="N51">
        <f t="shared" si="6"/>
        <v>3.5705599428924839</v>
      </c>
      <c r="P51">
        <v>-1383.9905166000001</v>
      </c>
      <c r="Q51">
        <v>-0.24299999999999999</v>
      </c>
      <c r="R51">
        <v>-1395.5165052</v>
      </c>
      <c r="T51">
        <v>-1372.7463786999999</v>
      </c>
    </row>
    <row r="52" spans="2:20" x14ac:dyDescent="0.2">
      <c r="B52">
        <f t="shared" si="10"/>
        <v>8.0000000000000008E-11</v>
      </c>
      <c r="C52">
        <v>16</v>
      </c>
      <c r="D52">
        <v>0.50150930567388396</v>
      </c>
      <c r="F52">
        <v>0.76627182971588403</v>
      </c>
      <c r="G52">
        <f t="shared" si="3"/>
        <v>0.24329999680430225</v>
      </c>
      <c r="H52">
        <f t="shared" si="9"/>
        <v>1.4790454332987006</v>
      </c>
      <c r="L52">
        <v>0.81129598086936905</v>
      </c>
      <c r="M52">
        <f t="shared" si="5"/>
        <v>0.28832414795778727</v>
      </c>
      <c r="N52">
        <f t="shared" si="6"/>
        <v>3.8588840908502711</v>
      </c>
      <c r="P52">
        <v>-1384.4792422</v>
      </c>
      <c r="Q52">
        <v>0.190189999999999</v>
      </c>
      <c r="R52">
        <v>-1393.5756409999999</v>
      </c>
      <c r="T52">
        <v>-1372.9154086000001</v>
      </c>
    </row>
    <row r="53" spans="2:20" x14ac:dyDescent="0.2">
      <c r="B53">
        <f t="shared" si="10"/>
        <v>8.5000000000000004E-11</v>
      </c>
      <c r="C53">
        <v>17</v>
      </c>
      <c r="D53">
        <v>0.46892981105553599</v>
      </c>
      <c r="F53">
        <v>0.57051614746671897</v>
      </c>
      <c r="G53">
        <f t="shared" si="3"/>
        <v>4.754431455513719E-2</v>
      </c>
      <c r="H53">
        <f t="shared" si="9"/>
        <v>1.5265897478538379</v>
      </c>
      <c r="L53">
        <v>1.00877737154598</v>
      </c>
      <c r="M53">
        <f t="shared" si="5"/>
        <v>0.48580553863439824</v>
      </c>
      <c r="N53">
        <f t="shared" si="6"/>
        <v>4.3446896294846695</v>
      </c>
      <c r="P53">
        <v>-1384.0971856000001</v>
      </c>
      <c r="Q53">
        <v>-0.32751000000000002</v>
      </c>
      <c r="R53">
        <v>-1395.0629790999999</v>
      </c>
      <c r="T53">
        <v>-1372.1644851000001</v>
      </c>
    </row>
    <row r="54" spans="2:20" x14ac:dyDescent="0.2">
      <c r="B54">
        <f t="shared" si="10"/>
        <v>9.0000000000000012E-11</v>
      </c>
      <c r="C54">
        <v>18</v>
      </c>
      <c r="D54">
        <v>0.59823357240379904</v>
      </c>
      <c r="F54">
        <v>0.79501905154005903</v>
      </c>
      <c r="G54">
        <f t="shared" si="3"/>
        <v>0.27204721862847725</v>
      </c>
      <c r="H54">
        <f t="shared" si="9"/>
        <v>1.7986369664823152</v>
      </c>
      <c r="L54">
        <v>1.14327616408608</v>
      </c>
      <c r="M54">
        <f t="shared" si="5"/>
        <v>0.62030433117449824</v>
      </c>
      <c r="N54">
        <f t="shared" si="6"/>
        <v>4.964993960659168</v>
      </c>
      <c r="P54">
        <v>-1383.8202239</v>
      </c>
      <c r="Q54">
        <v>0.79994000000000098</v>
      </c>
      <c r="R54">
        <v>-1394.1893523000001</v>
      </c>
      <c r="T54">
        <v>-1371.1393465000001</v>
      </c>
    </row>
    <row r="55" spans="2:20" x14ac:dyDescent="0.2">
      <c r="B55">
        <f t="shared" si="10"/>
        <v>9.5000000000000008E-11</v>
      </c>
      <c r="C55">
        <v>19</v>
      </c>
      <c r="D55">
        <v>0.49235082104803202</v>
      </c>
      <c r="F55">
        <v>0.51194887135231903</v>
      </c>
      <c r="G55">
        <f t="shared" si="3"/>
        <v>-1.1022961559262745E-2</v>
      </c>
      <c r="H55">
        <f t="shared" si="9"/>
        <v>1.7876140049230524</v>
      </c>
      <c r="L55">
        <v>1.0303064843362899</v>
      </c>
      <c r="M55">
        <f t="shared" si="5"/>
        <v>0.50733465142470813</v>
      </c>
      <c r="N55">
        <f t="shared" si="6"/>
        <v>5.4723286120838761</v>
      </c>
      <c r="P55">
        <v>-1384.1718782</v>
      </c>
      <c r="Q55">
        <v>-1.0951</v>
      </c>
      <c r="R55">
        <v>-1394.9890862</v>
      </c>
      <c r="T55">
        <v>-1372.0521884</v>
      </c>
    </row>
    <row r="56" spans="2:20" x14ac:dyDescent="0.2">
      <c r="B56">
        <f t="shared" si="10"/>
        <v>1.0000000000000002E-10</v>
      </c>
      <c r="C56">
        <v>20</v>
      </c>
      <c r="D56">
        <v>0.57569867896576998</v>
      </c>
      <c r="F56">
        <v>0.66728778546668599</v>
      </c>
      <c r="G56">
        <f t="shared" si="3"/>
        <v>0.14431595255510421</v>
      </c>
      <c r="H56">
        <f t="shared" si="9"/>
        <v>1.9319299574781565</v>
      </c>
      <c r="L56">
        <v>0.93193842219765699</v>
      </c>
      <c r="M56">
        <f t="shared" si="5"/>
        <v>0.40896658928607521</v>
      </c>
      <c r="N56">
        <f t="shared" si="6"/>
        <v>5.8812952013699515</v>
      </c>
      <c r="P56">
        <v>-1385.2030365999999</v>
      </c>
      <c r="Q56">
        <v>-0.49729000000000001</v>
      </c>
      <c r="R56">
        <v>-1394.1913513</v>
      </c>
      <c r="T56">
        <v>-1372.6574691000001</v>
      </c>
    </row>
    <row r="57" spans="2:20" x14ac:dyDescent="0.2">
      <c r="B57">
        <f t="shared" si="10"/>
        <v>1.0500000000000001E-10</v>
      </c>
      <c r="C57">
        <v>21</v>
      </c>
      <c r="D57">
        <v>0.545945049746277</v>
      </c>
      <c r="F57">
        <v>0.67926863012766503</v>
      </c>
      <c r="G57">
        <f t="shared" si="3"/>
        <v>0.15629679721608325</v>
      </c>
      <c r="H57">
        <f t="shared" si="9"/>
        <v>2.0882267546942397</v>
      </c>
      <c r="L57">
        <v>0.74377028311664695</v>
      </c>
      <c r="M57">
        <f t="shared" si="5"/>
        <v>0.22079845020506517</v>
      </c>
      <c r="N57">
        <f t="shared" si="6"/>
        <v>6.102093651575017</v>
      </c>
      <c r="P57">
        <v>-1384.9559927</v>
      </c>
      <c r="Q57">
        <v>3.3189999999998603E-2</v>
      </c>
      <c r="R57">
        <v>-1394.9846941000001</v>
      </c>
      <c r="T57">
        <v>-1372.3115994</v>
      </c>
    </row>
    <row r="58" spans="2:20" x14ac:dyDescent="0.2">
      <c r="B58">
        <f t="shared" si="10"/>
        <v>1.1000000000000001E-10</v>
      </c>
      <c r="C58">
        <v>22</v>
      </c>
      <c r="D58">
        <v>0.50075623448713202</v>
      </c>
      <c r="F58">
        <v>0.52418223800820796</v>
      </c>
      <c r="G58">
        <f t="shared" si="3"/>
        <v>1.210405096626177E-3</v>
      </c>
      <c r="H58">
        <f t="shared" si="9"/>
        <v>2.0894371597908661</v>
      </c>
      <c r="L58">
        <v>0.82271940794279896</v>
      </c>
      <c r="M58">
        <f t="shared" si="5"/>
        <v>0.29974757503121718</v>
      </c>
      <c r="N58">
        <f t="shared" si="6"/>
        <v>6.4018412266062343</v>
      </c>
      <c r="P58">
        <v>-1384.741802</v>
      </c>
      <c r="Q58">
        <v>0.36454000000000097</v>
      </c>
      <c r="R58">
        <v>-1394.9657666000001</v>
      </c>
      <c r="T58">
        <v>-1373.1021111</v>
      </c>
    </row>
    <row r="59" spans="2:20" x14ac:dyDescent="0.2">
      <c r="B59">
        <f t="shared" si="10"/>
        <v>1.1500000000000002E-10</v>
      </c>
      <c r="C59">
        <v>23</v>
      </c>
      <c r="D59">
        <v>0.54547409468502295</v>
      </c>
      <c r="F59">
        <v>0.47026490027622098</v>
      </c>
      <c r="G59">
        <f t="shared" si="3"/>
        <v>-5.2706932635360804E-2</v>
      </c>
      <c r="H59">
        <f t="shared" si="9"/>
        <v>2.0367302271555054</v>
      </c>
      <c r="L59">
        <v>0.74390856755978596</v>
      </c>
      <c r="M59">
        <f t="shared" si="5"/>
        <v>0.22093673464820418</v>
      </c>
      <c r="N59">
        <f t="shared" si="6"/>
        <v>6.6227779612544388</v>
      </c>
      <c r="P59">
        <v>-1383.9168704000001</v>
      </c>
      <c r="Q59">
        <v>0.48594999999999999</v>
      </c>
      <c r="R59">
        <v>-1394.5891071999999</v>
      </c>
      <c r="T59">
        <v>-1372.587442</v>
      </c>
    </row>
    <row r="60" spans="2:20" x14ac:dyDescent="0.2">
      <c r="B60">
        <f t="shared" si="10"/>
        <v>1.2E-10</v>
      </c>
      <c r="C60">
        <v>24</v>
      </c>
      <c r="D60">
        <v>0.44013302671523002</v>
      </c>
      <c r="F60">
        <v>0.74446082032941596</v>
      </c>
      <c r="G60">
        <f t="shared" si="3"/>
        <v>0.22148898741783418</v>
      </c>
      <c r="H60">
        <f t="shared" si="9"/>
        <v>2.2582192145733395</v>
      </c>
      <c r="L60">
        <v>0.92346894244793198</v>
      </c>
      <c r="M60">
        <f t="shared" si="5"/>
        <v>0.4004971095363502</v>
      </c>
      <c r="N60">
        <f t="shared" si="6"/>
        <v>7.0232750707907892</v>
      </c>
      <c r="P60">
        <v>-1384.8762174999999</v>
      </c>
      <c r="Q60">
        <v>-0.95601999999999998</v>
      </c>
      <c r="R60">
        <v>-1394.5030497</v>
      </c>
      <c r="T60">
        <v>-1372.2857835</v>
      </c>
    </row>
    <row r="61" spans="2:20" x14ac:dyDescent="0.2">
      <c r="B61">
        <f t="shared" si="10"/>
        <v>1.2500000000000001E-10</v>
      </c>
      <c r="C61">
        <v>25</v>
      </c>
      <c r="D61">
        <v>0.52053336833713204</v>
      </c>
      <c r="F61">
        <v>0.67019740863337995</v>
      </c>
      <c r="G61">
        <f t="shared" si="3"/>
        <v>0.14722557572179817</v>
      </c>
      <c r="H61">
        <f t="shared" si="9"/>
        <v>2.4054447902951379</v>
      </c>
      <c r="L61">
        <v>0.73372687530242198</v>
      </c>
      <c r="M61">
        <f t="shared" si="5"/>
        <v>0.2107550423908402</v>
      </c>
      <c r="N61">
        <f t="shared" si="6"/>
        <v>7.2340301131816291</v>
      </c>
      <c r="P61">
        <v>-1384.4098867</v>
      </c>
      <c r="Q61">
        <v>-0.89254999999999995</v>
      </c>
      <c r="R61">
        <v>-1394.9838311999999</v>
      </c>
      <c r="T61">
        <v>-1372.2858937000001</v>
      </c>
    </row>
    <row r="62" spans="2:20" x14ac:dyDescent="0.2">
      <c r="B62">
        <f t="shared" si="10"/>
        <v>1.3000000000000002E-10</v>
      </c>
      <c r="C62">
        <v>26</v>
      </c>
      <c r="D62">
        <v>0.51901694015992605</v>
      </c>
      <c r="F62">
        <v>0.51371762924664099</v>
      </c>
      <c r="G62">
        <f t="shared" si="3"/>
        <v>-9.2542036649407855E-3</v>
      </c>
      <c r="H62">
        <f t="shared" si="9"/>
        <v>2.3961905866301971</v>
      </c>
      <c r="L62">
        <v>0.752682744616606</v>
      </c>
      <c r="M62">
        <f t="shared" si="5"/>
        <v>0.22971091170502422</v>
      </c>
      <c r="N62">
        <f t="shared" si="6"/>
        <v>7.4637410248866534</v>
      </c>
      <c r="P62">
        <v>-1383.8826629</v>
      </c>
      <c r="Q62">
        <v>1.0263</v>
      </c>
      <c r="R62">
        <v>-1395.2805705000001</v>
      </c>
      <c r="T62">
        <v>-1372.3739849000001</v>
      </c>
    </row>
    <row r="63" spans="2:20" x14ac:dyDescent="0.2">
      <c r="B63">
        <f t="shared" si="10"/>
        <v>1.3500000000000002E-10</v>
      </c>
      <c r="C63">
        <v>27</v>
      </c>
      <c r="D63">
        <v>0.66557646973068096</v>
      </c>
      <c r="F63">
        <v>0.63632573874996401</v>
      </c>
      <c r="G63">
        <f t="shared" si="3"/>
        <v>0.11335390583838223</v>
      </c>
      <c r="H63">
        <f t="shared" si="9"/>
        <v>2.5095444924685792</v>
      </c>
      <c r="L63">
        <v>0.62254427700341697</v>
      </c>
      <c r="M63">
        <f t="shared" si="5"/>
        <v>9.9572444091835188E-2</v>
      </c>
      <c r="N63">
        <f t="shared" si="6"/>
        <v>7.5633134689784889</v>
      </c>
      <c r="P63">
        <v>-1384.1416423999999</v>
      </c>
      <c r="Q63">
        <v>-0.30336999999999897</v>
      </c>
      <c r="R63">
        <v>-1395.2044569</v>
      </c>
      <c r="T63">
        <v>-1372.5039059000001</v>
      </c>
    </row>
    <row r="64" spans="2:20" x14ac:dyDescent="0.2">
      <c r="B64">
        <f t="shared" si="10"/>
        <v>1.4000000000000001E-10</v>
      </c>
      <c r="C64">
        <v>28</v>
      </c>
      <c r="D64">
        <v>0.55717221546097495</v>
      </c>
      <c r="F64">
        <v>0.54985477057917997</v>
      </c>
      <c r="G64">
        <f t="shared" si="3"/>
        <v>2.6882937667598195E-2</v>
      </c>
      <c r="H64">
        <f t="shared" si="9"/>
        <v>2.5364274301361776</v>
      </c>
      <c r="L64">
        <v>0.83333182374485804</v>
      </c>
      <c r="M64">
        <f t="shared" si="5"/>
        <v>0.31035999083327626</v>
      </c>
      <c r="N64">
        <f t="shared" si="6"/>
        <v>7.8736734598117648</v>
      </c>
      <c r="P64">
        <v>-1384.2749933</v>
      </c>
      <c r="Q64">
        <v>0.922570000000001</v>
      </c>
      <c r="R64">
        <v>-1395.6563415999999</v>
      </c>
      <c r="T64">
        <v>-1372.6470971000001</v>
      </c>
    </row>
    <row r="65" spans="2:20" x14ac:dyDescent="0.2">
      <c r="B65">
        <f t="shared" si="10"/>
        <v>1.4500000000000002E-10</v>
      </c>
      <c r="C65">
        <v>29</v>
      </c>
      <c r="D65">
        <v>0.52433110548043804</v>
      </c>
      <c r="F65">
        <v>0.75850817513389202</v>
      </c>
      <c r="G65">
        <f t="shared" si="3"/>
        <v>0.23553634222231024</v>
      </c>
      <c r="H65">
        <f t="shared" si="9"/>
        <v>2.7719637723584878</v>
      </c>
      <c r="L65">
        <v>0.68788909036071599</v>
      </c>
      <c r="M65">
        <f t="shared" si="5"/>
        <v>0.16491725744913421</v>
      </c>
      <c r="N65">
        <f t="shared" si="6"/>
        <v>8.0385907172608988</v>
      </c>
      <c r="P65">
        <v>-1384.4433534</v>
      </c>
      <c r="Q65">
        <v>-0.55615999999999899</v>
      </c>
      <c r="R65">
        <v>-1395.3032384999999</v>
      </c>
      <c r="T65">
        <v>-1371.5993736</v>
      </c>
    </row>
    <row r="66" spans="2:20" x14ac:dyDescent="0.2">
      <c r="B66">
        <f t="shared" si="10"/>
        <v>1.5000000000000002E-10</v>
      </c>
      <c r="C66">
        <v>30</v>
      </c>
      <c r="D66">
        <v>0.46191458216255699</v>
      </c>
      <c r="F66">
        <v>0.57349002669026306</v>
      </c>
      <c r="G66">
        <f t="shared" si="3"/>
        <v>5.0518193778681275E-2</v>
      </c>
      <c r="H66">
        <f t="shared" si="9"/>
        <v>2.8224819661371692</v>
      </c>
      <c r="L66">
        <v>0.61893434392207802</v>
      </c>
      <c r="M66">
        <f t="shared" si="5"/>
        <v>9.5962511010496243E-2</v>
      </c>
      <c r="N66">
        <f t="shared" si="6"/>
        <v>8.134553228271395</v>
      </c>
      <c r="P66">
        <v>-1383.9226584999999</v>
      </c>
      <c r="Q66">
        <v>-0.16866999999999999</v>
      </c>
      <c r="R66">
        <v>-1395.1124996000001</v>
      </c>
      <c r="T66">
        <v>-1372.086843</v>
      </c>
    </row>
    <row r="67" spans="2:20" x14ac:dyDescent="0.2">
      <c r="B67">
        <f t="shared" si="10"/>
        <v>1.5500000000000001E-10</v>
      </c>
      <c r="C67">
        <v>31</v>
      </c>
      <c r="D67">
        <v>0.46697809339185797</v>
      </c>
      <c r="F67">
        <v>0.65902028981510696</v>
      </c>
      <c r="G67">
        <f t="shared" si="3"/>
        <v>0.13604845690352518</v>
      </c>
      <c r="H67">
        <f t="shared" si="9"/>
        <v>2.9585304230406946</v>
      </c>
      <c r="L67">
        <v>0.705052310856779</v>
      </c>
      <c r="M67">
        <f t="shared" si="5"/>
        <v>0.18208047794519722</v>
      </c>
      <c r="N67">
        <f t="shared" si="6"/>
        <v>8.3166337062165923</v>
      </c>
      <c r="P67">
        <v>-1384.0721097000001</v>
      </c>
      <c r="Q67">
        <v>-0.64378999999999997</v>
      </c>
      <c r="R67">
        <v>-1395.1230533</v>
      </c>
      <c r="T67">
        <v>-1372.3546911000001</v>
      </c>
    </row>
    <row r="68" spans="2:20" x14ac:dyDescent="0.2">
      <c r="B68">
        <f t="shared" si="10"/>
        <v>1.6000000000000002E-10</v>
      </c>
      <c r="C68">
        <v>32</v>
      </c>
      <c r="D68">
        <v>0.52569185049933798</v>
      </c>
      <c r="F68">
        <v>0.59795331958786602</v>
      </c>
      <c r="G68">
        <f t="shared" si="3"/>
        <v>7.4981486676284237E-2</v>
      </c>
      <c r="H68">
        <f t="shared" si="9"/>
        <v>3.0335119097169789</v>
      </c>
      <c r="L68">
        <v>0.68386804078775698</v>
      </c>
      <c r="M68">
        <f t="shared" si="5"/>
        <v>0.1608962078761752</v>
      </c>
      <c r="N68">
        <f t="shared" si="6"/>
        <v>8.4775299140927682</v>
      </c>
      <c r="P68">
        <v>-1384.5984589</v>
      </c>
      <c r="Q68">
        <v>-0.28678999999999999</v>
      </c>
      <c r="R68">
        <v>-1394.4417584</v>
      </c>
      <c r="T68">
        <v>-1372.6118916</v>
      </c>
    </row>
    <row r="69" spans="2:20" x14ac:dyDescent="0.2">
      <c r="B69">
        <f t="shared" si="10"/>
        <v>1.6500000000000002E-10</v>
      </c>
      <c r="C69">
        <v>33</v>
      </c>
      <c r="D69">
        <v>0.51829467646359595</v>
      </c>
      <c r="F69">
        <v>0.51121213929558296</v>
      </c>
      <c r="G69">
        <f t="shared" si="3"/>
        <v>-1.1759693615998823E-2</v>
      </c>
      <c r="H69">
        <f t="shared" si="9"/>
        <v>3.02175221610098</v>
      </c>
      <c r="L69">
        <v>0.76543454991502702</v>
      </c>
      <c r="M69">
        <f t="shared" si="5"/>
        <v>0.24246271700344524</v>
      </c>
      <c r="N69">
        <f t="shared" si="6"/>
        <v>8.719992631096213</v>
      </c>
      <c r="P69">
        <v>-1384.1915922999999</v>
      </c>
      <c r="Q69">
        <v>-3.1389999999999897E-2</v>
      </c>
      <c r="R69">
        <v>-1395.4043001</v>
      </c>
      <c r="T69">
        <v>-1371.3583073</v>
      </c>
    </row>
    <row r="70" spans="2:20" x14ac:dyDescent="0.2">
      <c r="B70">
        <f t="shared" si="10"/>
        <v>1.7000000000000001E-10</v>
      </c>
      <c r="C70">
        <v>34</v>
      </c>
      <c r="D70">
        <v>0.51895601083610099</v>
      </c>
      <c r="F70">
        <v>0.64076391711109304</v>
      </c>
      <c r="G70">
        <f t="shared" si="3"/>
        <v>0.11779208419951126</v>
      </c>
      <c r="H70">
        <f t="shared" si="9"/>
        <v>3.139544300300491</v>
      </c>
      <c r="L70">
        <v>0.89831129862237602</v>
      </c>
      <c r="M70">
        <f t="shared" si="5"/>
        <v>0.37533946571079424</v>
      </c>
      <c r="N70">
        <f t="shared" si="6"/>
        <v>9.0953320968070077</v>
      </c>
      <c r="P70">
        <v>-1384.2597673</v>
      </c>
      <c r="Q70">
        <v>0.57889000000000002</v>
      </c>
      <c r="R70">
        <v>-1394.5688708</v>
      </c>
      <c r="T70">
        <v>-1371.9127908999999</v>
      </c>
    </row>
    <row r="71" spans="2:20" x14ac:dyDescent="0.2">
      <c r="B71">
        <f t="shared" si="10"/>
        <v>1.7500000000000002E-10</v>
      </c>
      <c r="C71">
        <v>35</v>
      </c>
      <c r="D71">
        <v>0.54083684984861202</v>
      </c>
      <c r="F71">
        <v>0.67193840394384197</v>
      </c>
      <c r="G71">
        <f t="shared" si="3"/>
        <v>0.14896657103226019</v>
      </c>
      <c r="H71">
        <f t="shared" si="9"/>
        <v>3.2885108713327513</v>
      </c>
      <c r="L71">
        <v>0.58209882667086299</v>
      </c>
      <c r="M71">
        <f t="shared" si="5"/>
        <v>5.912699375928121E-2</v>
      </c>
      <c r="N71">
        <f t="shared" si="6"/>
        <v>9.1544590905662897</v>
      </c>
      <c r="P71">
        <v>-1384.793545</v>
      </c>
      <c r="Q71">
        <v>4.2250000000000197E-2</v>
      </c>
      <c r="R71">
        <v>-1393.9192920999999</v>
      </c>
      <c r="T71">
        <v>-1372.7140426999999</v>
      </c>
    </row>
    <row r="72" spans="2:20" x14ac:dyDescent="0.2">
      <c r="B72">
        <f t="shared" si="10"/>
        <v>1.8000000000000002E-10</v>
      </c>
      <c r="C72">
        <v>36</v>
      </c>
      <c r="D72">
        <v>0.482179136434015</v>
      </c>
      <c r="F72">
        <v>0.67000288055639201</v>
      </c>
      <c r="G72">
        <f t="shared" si="3"/>
        <v>0.14703104764481023</v>
      </c>
      <c r="H72">
        <f t="shared" si="9"/>
        <v>3.4355419189775613</v>
      </c>
      <c r="L72">
        <v>0.86481823157956395</v>
      </c>
      <c r="M72">
        <f t="shared" si="5"/>
        <v>0.34184639866798217</v>
      </c>
      <c r="N72">
        <f t="shared" si="6"/>
        <v>9.4963054892342722</v>
      </c>
      <c r="P72">
        <v>-1384.3623123</v>
      </c>
      <c r="Q72">
        <v>0.58830000000000104</v>
      </c>
      <c r="R72">
        <v>-1394.2374895999999</v>
      </c>
      <c r="T72">
        <v>-1372.1821926</v>
      </c>
    </row>
    <row r="73" spans="2:20" x14ac:dyDescent="0.2">
      <c r="B73">
        <f t="shared" si="10"/>
        <v>1.8500000000000001E-10</v>
      </c>
      <c r="C73">
        <v>37</v>
      </c>
      <c r="D73">
        <v>0.462644812483404</v>
      </c>
      <c r="F73">
        <v>0.60013984501040096</v>
      </c>
      <c r="G73">
        <f t="shared" si="3"/>
        <v>7.7168012098819183E-2</v>
      </c>
      <c r="H73">
        <f t="shared" si="9"/>
        <v>3.5127099310763805</v>
      </c>
      <c r="L73">
        <v>0.82079734398384996</v>
      </c>
      <c r="M73">
        <f t="shared" si="5"/>
        <v>0.29782551107226818</v>
      </c>
      <c r="N73">
        <f t="shared" si="6"/>
        <v>9.7941310003065407</v>
      </c>
      <c r="P73">
        <v>-1383.1482796</v>
      </c>
      <c r="Q73">
        <v>1.1402399999999999</v>
      </c>
      <c r="R73">
        <v>-1395.1064047</v>
      </c>
      <c r="T73">
        <v>-1372.5600457999999</v>
      </c>
    </row>
    <row r="74" spans="2:20" x14ac:dyDescent="0.2">
      <c r="B74">
        <f t="shared" si="10"/>
        <v>1.9000000000000002E-10</v>
      </c>
      <c r="C74">
        <v>38</v>
      </c>
      <c r="D74">
        <v>0.51817517236171495</v>
      </c>
      <c r="F74">
        <v>0.59473471879092599</v>
      </c>
      <c r="G74">
        <f t="shared" si="3"/>
        <v>7.1762885879344207E-2</v>
      </c>
      <c r="H74">
        <f t="shared" si="9"/>
        <v>3.5844728169557247</v>
      </c>
      <c r="L74">
        <v>0.57782710012698602</v>
      </c>
      <c r="M74">
        <f t="shared" si="5"/>
        <v>5.4855267215404235E-2</v>
      </c>
      <c r="N74">
        <f t="shared" si="6"/>
        <v>9.8489862675219442</v>
      </c>
      <c r="P74">
        <v>-1384.5370389</v>
      </c>
      <c r="Q74">
        <v>0.19287000000000001</v>
      </c>
      <c r="R74">
        <v>-1394.879713</v>
      </c>
      <c r="T74">
        <v>-1372.9159520000001</v>
      </c>
    </row>
    <row r="75" spans="2:20" x14ac:dyDescent="0.2">
      <c r="B75">
        <f t="shared" si="10"/>
        <v>1.9500000000000002E-10</v>
      </c>
      <c r="C75">
        <v>39</v>
      </c>
      <c r="D75">
        <v>0.47838343908494702</v>
      </c>
      <c r="F75">
        <v>0.66244751607654995</v>
      </c>
      <c r="G75">
        <f t="shared" si="3"/>
        <v>0.13947568316496817</v>
      </c>
      <c r="H75">
        <f t="shared" si="9"/>
        <v>3.7239485001206929</v>
      </c>
      <c r="L75">
        <v>1.0987023749745899</v>
      </c>
      <c r="M75">
        <f t="shared" si="5"/>
        <v>0.57573054206300811</v>
      </c>
      <c r="N75">
        <f t="shared" si="6"/>
        <v>10.424716809584952</v>
      </c>
      <c r="P75">
        <v>-1384.0228806</v>
      </c>
      <c r="Q75">
        <v>0.30297000000000002</v>
      </c>
      <c r="R75">
        <v>-1394.0630263999999</v>
      </c>
      <c r="T75">
        <v>-1371.8624597999999</v>
      </c>
    </row>
    <row r="76" spans="2:20" x14ac:dyDescent="0.2">
      <c r="B76">
        <f t="shared" si="10"/>
        <v>2.0000000000000003E-10</v>
      </c>
      <c r="C76">
        <v>40</v>
      </c>
      <c r="D76">
        <v>0.48853453345539199</v>
      </c>
      <c r="F76">
        <v>0.49436383725903099</v>
      </c>
      <c r="G76">
        <f t="shared" si="3"/>
        <v>-2.8607995652550788E-2</v>
      </c>
      <c r="H76">
        <f t="shared" si="9"/>
        <v>3.6953405044681422</v>
      </c>
      <c r="L76">
        <v>0.68973921622683099</v>
      </c>
      <c r="M76">
        <f t="shared" si="5"/>
        <v>0.16676738331524921</v>
      </c>
      <c r="N76">
        <f t="shared" si="6"/>
        <v>10.591484192900202</v>
      </c>
      <c r="P76">
        <v>-1384.5374773999999</v>
      </c>
      <c r="Q76">
        <v>-1.24237</v>
      </c>
      <c r="R76">
        <v>-1395.3291704999999</v>
      </c>
      <c r="T76">
        <v>-1372.6032990000001</v>
      </c>
    </row>
    <row r="77" spans="2:20" x14ac:dyDescent="0.2">
      <c r="B77">
        <f t="shared" si="10"/>
        <v>2.0500000000000002E-10</v>
      </c>
      <c r="C77">
        <v>41</v>
      </c>
      <c r="D77">
        <v>0.62951571028628805</v>
      </c>
      <c r="F77">
        <v>0.81789603200087901</v>
      </c>
      <c r="G77">
        <f t="shared" si="3"/>
        <v>0.29492419908929723</v>
      </c>
      <c r="H77">
        <f t="shared" si="9"/>
        <v>3.9902647035574397</v>
      </c>
      <c r="L77">
        <v>0.80385138409130596</v>
      </c>
      <c r="M77">
        <f t="shared" si="5"/>
        <v>0.28087955117972419</v>
      </c>
      <c r="N77">
        <f t="shared" si="6"/>
        <v>10.872363744079927</v>
      </c>
      <c r="P77">
        <v>-1384.5409729</v>
      </c>
      <c r="Q77">
        <v>-1.53346</v>
      </c>
      <c r="R77">
        <v>-1394.6408432000001</v>
      </c>
      <c r="T77">
        <v>-1372.4017352999999</v>
      </c>
    </row>
    <row r="78" spans="2:20" x14ac:dyDescent="0.2">
      <c r="B78">
        <f t="shared" si="10"/>
        <v>2.1000000000000002E-10</v>
      </c>
      <c r="C78">
        <v>42</v>
      </c>
      <c r="D78">
        <v>0.53919590857592203</v>
      </c>
      <c r="F78">
        <v>0.55647576188816095</v>
      </c>
      <c r="G78">
        <f t="shared" si="3"/>
        <v>3.3503928976579167E-2</v>
      </c>
      <c r="H78">
        <f t="shared" si="9"/>
        <v>4.0237686325340185</v>
      </c>
      <c r="L78">
        <v>0.72729374897450305</v>
      </c>
      <c r="M78">
        <f t="shared" si="5"/>
        <v>0.20432191606292127</v>
      </c>
      <c r="N78">
        <f t="shared" si="6"/>
        <v>11.076685660142848</v>
      </c>
      <c r="P78">
        <v>-1384.4468847999999</v>
      </c>
      <c r="Q78">
        <v>-0.69737000000000005</v>
      </c>
      <c r="R78">
        <v>-1394.7782554</v>
      </c>
      <c r="T78">
        <v>-1372.3988529000001</v>
      </c>
    </row>
    <row r="79" spans="2:20" x14ac:dyDescent="0.2">
      <c r="B79">
        <f t="shared" si="10"/>
        <v>2.1500000000000003E-10</v>
      </c>
      <c r="C79">
        <v>43</v>
      </c>
      <c r="D79">
        <v>0.52115178134402496</v>
      </c>
      <c r="F79">
        <v>0.67665859100402304</v>
      </c>
      <c r="G79">
        <f t="shared" si="3"/>
        <v>0.15368675809244126</v>
      </c>
      <c r="H79">
        <f t="shared" si="9"/>
        <v>4.1774553906264593</v>
      </c>
      <c r="L79">
        <v>0.71183655257228295</v>
      </c>
      <c r="M79">
        <f t="shared" si="5"/>
        <v>0.18886471966070117</v>
      </c>
      <c r="N79">
        <f t="shared" si="6"/>
        <v>11.26555037980355</v>
      </c>
      <c r="P79">
        <v>-1385.2428496</v>
      </c>
      <c r="Q79">
        <v>-1.27336</v>
      </c>
      <c r="R79">
        <v>-1395.1653979</v>
      </c>
      <c r="T79">
        <v>-1372.7160848000001</v>
      </c>
    </row>
    <row r="80" spans="2:20" x14ac:dyDescent="0.2">
      <c r="B80">
        <f t="shared" si="10"/>
        <v>2.2000000000000002E-10</v>
      </c>
      <c r="C80">
        <v>44</v>
      </c>
      <c r="D80">
        <v>0.44508314977289198</v>
      </c>
      <c r="F80">
        <v>0.75818267742197998</v>
      </c>
      <c r="G80">
        <f t="shared" si="3"/>
        <v>0.2352108445103982</v>
      </c>
      <c r="H80">
        <f t="shared" si="9"/>
        <v>4.4126662351368573</v>
      </c>
      <c r="L80">
        <v>0.88868046278740798</v>
      </c>
      <c r="M80">
        <f t="shared" si="5"/>
        <v>0.3657086298758262</v>
      </c>
      <c r="N80">
        <f t="shared" si="6"/>
        <v>11.631259009679376</v>
      </c>
      <c r="P80">
        <v>-1384.7080774999999</v>
      </c>
      <c r="Q80">
        <v>-1.9019699999999999</v>
      </c>
      <c r="R80">
        <v>-1395.6789203000001</v>
      </c>
      <c r="T80">
        <v>-1372.3410778</v>
      </c>
    </row>
    <row r="81" spans="2:20" x14ac:dyDescent="0.2">
      <c r="B81">
        <f t="shared" si="10"/>
        <v>2.2500000000000002E-10</v>
      </c>
      <c r="C81">
        <v>45</v>
      </c>
      <c r="D81">
        <v>0.53543591747946095</v>
      </c>
      <c r="F81">
        <v>0.55102280984171104</v>
      </c>
      <c r="G81">
        <f t="shared" si="3"/>
        <v>2.8050976930129257E-2</v>
      </c>
      <c r="H81">
        <f t="shared" si="9"/>
        <v>4.4407172120669864</v>
      </c>
      <c r="L81">
        <v>0.81315189157523804</v>
      </c>
      <c r="M81">
        <f t="shared" si="5"/>
        <v>0.29018005866365626</v>
      </c>
      <c r="N81">
        <f t="shared" si="6"/>
        <v>11.921439068343032</v>
      </c>
      <c r="P81">
        <v>-1383.7271082</v>
      </c>
      <c r="Q81">
        <v>-0.14843999999999999</v>
      </c>
      <c r="R81">
        <v>-1395.3803223</v>
      </c>
      <c r="T81">
        <v>-1372.0335803</v>
      </c>
    </row>
    <row r="82" spans="2:20" x14ac:dyDescent="0.2">
      <c r="B82">
        <f t="shared" si="10"/>
        <v>2.3000000000000003E-10</v>
      </c>
      <c r="C82">
        <v>46</v>
      </c>
      <c r="D82">
        <v>0.59645862285989304</v>
      </c>
      <c r="F82">
        <v>0.61494494286090895</v>
      </c>
      <c r="G82">
        <f t="shared" si="3"/>
        <v>9.197310994932717E-2</v>
      </c>
      <c r="H82">
        <f t="shared" si="9"/>
        <v>4.5326903220163137</v>
      </c>
      <c r="L82">
        <v>1.12793169973081</v>
      </c>
      <c r="M82">
        <f t="shared" si="5"/>
        <v>0.6049598668192282</v>
      </c>
      <c r="N82">
        <f t="shared" si="6"/>
        <v>12.526398935162261</v>
      </c>
      <c r="P82">
        <v>-1384.1668267</v>
      </c>
      <c r="Q82">
        <v>-0.64257000000000097</v>
      </c>
      <c r="R82">
        <v>-1394.3770109</v>
      </c>
      <c r="T82">
        <v>-1371.9104468</v>
      </c>
    </row>
    <row r="83" spans="2:20" x14ac:dyDescent="0.2">
      <c r="B83">
        <f t="shared" si="10"/>
        <v>2.3500000000000002E-10</v>
      </c>
      <c r="C83">
        <v>47</v>
      </c>
      <c r="D83">
        <v>0.459250844291692</v>
      </c>
      <c r="F83">
        <v>0.58854191661725697</v>
      </c>
      <c r="G83">
        <f t="shared" si="3"/>
        <v>6.5570083705675186E-2</v>
      </c>
      <c r="H83">
        <f t="shared" si="9"/>
        <v>4.5982604057219891</v>
      </c>
      <c r="L83">
        <v>0.74576820595079196</v>
      </c>
      <c r="M83">
        <f t="shared" si="5"/>
        <v>0.22279637303921018</v>
      </c>
      <c r="N83">
        <f t="shared" si="6"/>
        <v>12.749195308201472</v>
      </c>
      <c r="P83">
        <v>-1384.3921800999999</v>
      </c>
      <c r="Q83">
        <v>-0.19535</v>
      </c>
      <c r="R83">
        <v>-1394.5041773</v>
      </c>
      <c r="T83">
        <v>-1371.8697923</v>
      </c>
    </row>
    <row r="84" spans="2:20" x14ac:dyDescent="0.2">
      <c r="B84">
        <f t="shared" si="10"/>
        <v>2.4E-10</v>
      </c>
      <c r="C84">
        <v>48</v>
      </c>
      <c r="D84">
        <v>0.58448094238100501</v>
      </c>
      <c r="F84">
        <v>0.76353020250077397</v>
      </c>
      <c r="G84">
        <f t="shared" si="3"/>
        <v>0.24055836958919219</v>
      </c>
      <c r="H84">
        <f t="shared" si="9"/>
        <v>4.8388187753111813</v>
      </c>
      <c r="L84">
        <v>0.80108024088418595</v>
      </c>
      <c r="M84">
        <f t="shared" si="5"/>
        <v>0.27810840797260417</v>
      </c>
      <c r="N84">
        <f t="shared" si="6"/>
        <v>13.027303716174076</v>
      </c>
      <c r="P84">
        <v>-1384.3747837000001</v>
      </c>
      <c r="Q84">
        <v>-8.8900000000000298E-2</v>
      </c>
      <c r="R84">
        <v>-1395.6547493</v>
      </c>
      <c r="T84">
        <v>-1371.9635995000001</v>
      </c>
    </row>
    <row r="85" spans="2:20" x14ac:dyDescent="0.2">
      <c r="B85">
        <f t="shared" si="10"/>
        <v>2.4500000000000003E-10</v>
      </c>
      <c r="C85">
        <v>49</v>
      </c>
      <c r="D85">
        <v>0.59838143586847103</v>
      </c>
      <c r="F85">
        <v>0.71119185929593398</v>
      </c>
      <c r="G85">
        <f t="shared" si="3"/>
        <v>0.1882200263843522</v>
      </c>
      <c r="H85">
        <f t="shared" si="9"/>
        <v>5.0270388016955332</v>
      </c>
      <c r="L85">
        <v>0.59750447498705095</v>
      </c>
      <c r="M85">
        <f t="shared" si="5"/>
        <v>7.4532642075469169E-2</v>
      </c>
      <c r="N85">
        <f t="shared" si="6"/>
        <v>13.101836358249546</v>
      </c>
      <c r="P85">
        <v>-1384.4751558999999</v>
      </c>
      <c r="Q85">
        <v>-0.87043000000000004</v>
      </c>
      <c r="R85">
        <v>-1394.9574746000001</v>
      </c>
      <c r="T85">
        <v>-1372.9596793999999</v>
      </c>
    </row>
    <row r="86" spans="2:20" x14ac:dyDescent="0.2">
      <c r="F86">
        <v>0.78120409618040598</v>
      </c>
      <c r="G86">
        <f t="shared" si="3"/>
        <v>0.2582322632688242</v>
      </c>
      <c r="H86">
        <f t="shared" si="9"/>
        <v>5.2852710649643573</v>
      </c>
      <c r="L86">
        <v>0.74330546416842302</v>
      </c>
      <c r="M86">
        <f t="shared" si="5"/>
        <v>0.22033363125684124</v>
      </c>
      <c r="N86">
        <f t="shared" si="6"/>
        <v>13.322169989506387</v>
      </c>
      <c r="R86">
        <v>-1395.2783827999999</v>
      </c>
      <c r="T86">
        <v>-1372.5724256999999</v>
      </c>
    </row>
    <row r="88" spans="2:20" x14ac:dyDescent="0.2">
      <c r="C88" t="s">
        <v>0</v>
      </c>
      <c r="D88">
        <f>AVERAGE(D37:D86)</f>
        <v>0.52297183291158178</v>
      </c>
      <c r="F88">
        <f>AVERAGE(F37:F86)</f>
        <v>0.62867725421086884</v>
      </c>
      <c r="G88">
        <f>AVERAGE(G37:G86)</f>
        <v>0.10570542129928714</v>
      </c>
      <c r="M88">
        <f>AVERAGE(M37:M86)</f>
        <v>0.26644339979012771</v>
      </c>
      <c r="O88" t="s">
        <v>0</v>
      </c>
      <c r="P88">
        <f>AVERAGE(P37:P86)</f>
        <v>-1384.3500669354169</v>
      </c>
      <c r="Q88">
        <f>AVERAGE(Q37:Q86)</f>
        <v>-0.17941499999999996</v>
      </c>
      <c r="R88">
        <f>AVERAGE(R37:R86)</f>
        <v>-1394.9047636339997</v>
      </c>
      <c r="T88">
        <f>AVERAGE(T37:T86)</f>
        <v>-1372.3054730979995</v>
      </c>
    </row>
    <row r="89" spans="2:20" x14ac:dyDescent="0.2">
      <c r="G89">
        <f>G88/(0.000000000005)/6*(10^-20)</f>
        <v>3.5235140433095715E-11</v>
      </c>
      <c r="M89">
        <f>M88/(0.000000000005)/6*(10^-20)</f>
        <v>8.8814466596709231E-11</v>
      </c>
      <c r="O89" t="s">
        <v>1</v>
      </c>
      <c r="P89">
        <f>STDEV(P37:P86)/SQRT(COUNT(P37:P86))</f>
        <v>6.0048376496750169E-2</v>
      </c>
      <c r="R89">
        <f>STDEV(R37:R86)/SQRT(COUNT(R37:R86))</f>
        <v>7.0013112446086601E-2</v>
      </c>
      <c r="T89">
        <f>STDEV(T37:T86)/SQRT(COUNT(T37:T86))</f>
        <v>5.5197001190976307E-2</v>
      </c>
    </row>
    <row r="90" spans="2:20" x14ac:dyDescent="0.2">
      <c r="G90" t="s">
        <v>30</v>
      </c>
      <c r="M90" t="s">
        <v>30</v>
      </c>
    </row>
    <row r="91" spans="2:20" x14ac:dyDescent="0.2">
      <c r="F91" t="s">
        <v>31</v>
      </c>
      <c r="G91" s="4"/>
      <c r="L91" t="s">
        <v>31</v>
      </c>
      <c r="M91" s="4"/>
      <c r="Q91" t="s">
        <v>15</v>
      </c>
      <c r="R91">
        <f>R88-129/128*P88</f>
        <v>0.26053819935009415</v>
      </c>
      <c r="S91" t="s">
        <v>15</v>
      </c>
      <c r="T91">
        <f>T88-127/128*P88</f>
        <v>1.2293589394844275</v>
      </c>
    </row>
    <row r="92" spans="2:20" x14ac:dyDescent="0.2">
      <c r="F92" t="s">
        <v>32</v>
      </c>
      <c r="L92" t="s">
        <v>32</v>
      </c>
      <c r="R92">
        <f>R89+P89</f>
        <v>0.13006148894283676</v>
      </c>
      <c r="T92">
        <f>T89+P89</f>
        <v>0.11524537768772647</v>
      </c>
    </row>
    <row r="94" spans="2:20" x14ac:dyDescent="0.2">
      <c r="F94" t="s">
        <v>33</v>
      </c>
      <c r="L94" t="s">
        <v>33</v>
      </c>
    </row>
    <row r="96" spans="2:20" x14ac:dyDescent="0.2">
      <c r="D96" t="s">
        <v>22</v>
      </c>
      <c r="F96" t="s">
        <v>74</v>
      </c>
      <c r="H96" t="s">
        <v>29</v>
      </c>
      <c r="L96" t="s">
        <v>77</v>
      </c>
      <c r="N96" t="s">
        <v>29</v>
      </c>
    </row>
    <row r="97" spans="1:14" x14ac:dyDescent="0.2">
      <c r="A97" t="s">
        <v>26</v>
      </c>
      <c r="B97" t="s">
        <v>27</v>
      </c>
      <c r="F97" t="s">
        <v>75</v>
      </c>
      <c r="G97" t="s">
        <v>76</v>
      </c>
      <c r="H97">
        <v>0</v>
      </c>
      <c r="L97" t="s">
        <v>75</v>
      </c>
      <c r="M97" t="s">
        <v>76</v>
      </c>
      <c r="N97">
        <v>0</v>
      </c>
    </row>
    <row r="98" spans="1:14" x14ac:dyDescent="0.2">
      <c r="A98">
        <f>2.5*2000</f>
        <v>5000</v>
      </c>
      <c r="B98">
        <f>A98*10^-15</f>
        <v>5.0000000000000005E-12</v>
      </c>
      <c r="C98">
        <v>1</v>
      </c>
      <c r="D98">
        <v>0.46311501364047403</v>
      </c>
      <c r="E98" t="s">
        <v>71</v>
      </c>
      <c r="F98">
        <v>0.74357910280744799</v>
      </c>
      <c r="G98">
        <f>F98-$D$140</f>
        <v>0.20336751998894076</v>
      </c>
      <c r="H98">
        <f>H97+G98</f>
        <v>0.20336751998894076</v>
      </c>
      <c r="L98">
        <v>0.72692333951773003</v>
      </c>
      <c r="M98">
        <f>L98-$D$140</f>
        <v>0.1867117566992228</v>
      </c>
      <c r="N98">
        <f>N97+M98</f>
        <v>0.1867117566992228</v>
      </c>
    </row>
    <row r="99" spans="1:14" x14ac:dyDescent="0.2">
      <c r="B99">
        <f>$B$37*C99</f>
        <v>1.0000000000000001E-11</v>
      </c>
      <c r="C99">
        <v>2</v>
      </c>
      <c r="D99">
        <v>0.45763258401950802</v>
      </c>
      <c r="F99">
        <v>0.741109167526811</v>
      </c>
      <c r="G99">
        <f t="shared" ref="G99:G137" si="11">F99-$D$140</f>
        <v>0.20089758470830377</v>
      </c>
      <c r="H99">
        <f t="shared" ref="H99:H137" si="12">H98+G99</f>
        <v>0.40426510469724453</v>
      </c>
      <c r="L99">
        <v>0.81668174181411501</v>
      </c>
      <c r="M99">
        <f t="shared" ref="M99:M137" si="13">L99-$D$140</f>
        <v>0.27647015899560778</v>
      </c>
      <c r="N99">
        <f t="shared" ref="N99:N137" si="14">N98+M99</f>
        <v>0.46318191569483058</v>
      </c>
    </row>
    <row r="100" spans="1:14" x14ac:dyDescent="0.2">
      <c r="B100">
        <f t="shared" ref="B100:B137" si="15">$B$37*C100</f>
        <v>1.5E-11</v>
      </c>
      <c r="C100">
        <v>3</v>
      </c>
      <c r="D100">
        <v>0.54913507593778299</v>
      </c>
      <c r="F100">
        <v>0.70209202870129805</v>
      </c>
      <c r="G100">
        <f t="shared" si="11"/>
        <v>0.16188044588279082</v>
      </c>
      <c r="H100">
        <f t="shared" si="12"/>
        <v>0.56614555058003535</v>
      </c>
      <c r="L100">
        <v>0.60426541227526898</v>
      </c>
      <c r="M100">
        <f t="shared" si="13"/>
        <v>6.4053829456761746E-2</v>
      </c>
      <c r="N100">
        <f t="shared" si="14"/>
        <v>0.52723574515159233</v>
      </c>
    </row>
    <row r="101" spans="1:14" x14ac:dyDescent="0.2">
      <c r="B101">
        <f t="shared" si="15"/>
        <v>2.0000000000000002E-11</v>
      </c>
      <c r="C101">
        <v>4</v>
      </c>
      <c r="D101">
        <v>0.517970501723931</v>
      </c>
      <c r="F101">
        <v>0.43177985744907799</v>
      </c>
      <c r="G101">
        <f t="shared" si="11"/>
        <v>-0.10843172536942924</v>
      </c>
      <c r="H101">
        <f t="shared" si="12"/>
        <v>0.45771382521060611</v>
      </c>
      <c r="L101">
        <v>0.768357697699939</v>
      </c>
      <c r="M101">
        <f t="shared" si="13"/>
        <v>0.22814611488143177</v>
      </c>
      <c r="N101">
        <f t="shared" si="14"/>
        <v>0.7553818600330241</v>
      </c>
    </row>
    <row r="102" spans="1:14" x14ac:dyDescent="0.2">
      <c r="B102">
        <f t="shared" si="15"/>
        <v>2.5000000000000004E-11</v>
      </c>
      <c r="C102">
        <v>5</v>
      </c>
      <c r="D102">
        <v>0.57505976241592704</v>
      </c>
      <c r="F102">
        <v>0.86856834283579798</v>
      </c>
      <c r="G102">
        <f t="shared" si="11"/>
        <v>0.32835676001729075</v>
      </c>
      <c r="H102">
        <f t="shared" si="12"/>
        <v>0.78607058522789686</v>
      </c>
      <c r="L102">
        <v>0.65707246783057105</v>
      </c>
      <c r="M102">
        <f t="shared" si="13"/>
        <v>0.11686088501206382</v>
      </c>
      <c r="N102">
        <f t="shared" si="14"/>
        <v>0.87224274504508792</v>
      </c>
    </row>
    <row r="103" spans="1:14" x14ac:dyDescent="0.2">
      <c r="B103">
        <f t="shared" si="15"/>
        <v>3E-11</v>
      </c>
      <c r="C103">
        <v>6</v>
      </c>
      <c r="D103">
        <v>0.58179725038679297</v>
      </c>
      <c r="F103">
        <v>0.65008058772287403</v>
      </c>
      <c r="G103">
        <f t="shared" si="11"/>
        <v>0.1098690049043668</v>
      </c>
      <c r="H103">
        <f t="shared" si="12"/>
        <v>0.89593959013226365</v>
      </c>
      <c r="L103">
        <v>0.62066828144852004</v>
      </c>
      <c r="M103">
        <f t="shared" si="13"/>
        <v>8.0456698630012813E-2</v>
      </c>
      <c r="N103">
        <f t="shared" si="14"/>
        <v>0.95269944367510073</v>
      </c>
    </row>
    <row r="104" spans="1:14" x14ac:dyDescent="0.2">
      <c r="B104">
        <f t="shared" si="15"/>
        <v>3.5000000000000002E-11</v>
      </c>
      <c r="C104">
        <v>7</v>
      </c>
      <c r="D104">
        <v>0.47940660963279802</v>
      </c>
      <c r="F104">
        <v>0.66215741988354204</v>
      </c>
      <c r="G104">
        <f t="shared" si="11"/>
        <v>0.12194583706503481</v>
      </c>
      <c r="H104">
        <f t="shared" si="12"/>
        <v>1.0178854271972986</v>
      </c>
      <c r="L104">
        <v>0.51503001903099599</v>
      </c>
      <c r="M104">
        <f t="shared" si="13"/>
        <v>-2.5181563787511241E-2</v>
      </c>
      <c r="N104">
        <f t="shared" si="14"/>
        <v>0.92751787988758949</v>
      </c>
    </row>
    <row r="105" spans="1:14" x14ac:dyDescent="0.2">
      <c r="B105">
        <f t="shared" si="15"/>
        <v>4.0000000000000004E-11</v>
      </c>
      <c r="C105">
        <v>8</v>
      </c>
      <c r="D105">
        <v>0.47216482678892302</v>
      </c>
      <c r="F105">
        <v>0.75974254482044901</v>
      </c>
      <c r="G105">
        <f t="shared" si="11"/>
        <v>0.21953096200194178</v>
      </c>
      <c r="H105">
        <f t="shared" si="12"/>
        <v>1.2374163891992405</v>
      </c>
      <c r="L105">
        <v>0.56902014505724297</v>
      </c>
      <c r="M105">
        <f t="shared" si="13"/>
        <v>2.8808562238735735E-2</v>
      </c>
      <c r="N105">
        <f t="shared" si="14"/>
        <v>0.95632644212632523</v>
      </c>
    </row>
    <row r="106" spans="1:14" x14ac:dyDescent="0.2">
      <c r="B106">
        <f t="shared" si="15"/>
        <v>4.5000000000000006E-11</v>
      </c>
      <c r="C106">
        <v>9</v>
      </c>
      <c r="D106">
        <v>0.618748332544378</v>
      </c>
      <c r="F106">
        <v>0.54949318375922296</v>
      </c>
      <c r="G106">
        <f t="shared" si="11"/>
        <v>9.2816009407157285E-3</v>
      </c>
      <c r="H106">
        <f t="shared" si="12"/>
        <v>1.2466979901399562</v>
      </c>
      <c r="L106">
        <v>0.63121510136585202</v>
      </c>
      <c r="M106">
        <f t="shared" si="13"/>
        <v>9.1003518547344786E-2</v>
      </c>
      <c r="N106">
        <f t="shared" si="14"/>
        <v>1.0473299606736699</v>
      </c>
    </row>
    <row r="107" spans="1:14" x14ac:dyDescent="0.2">
      <c r="B107">
        <f t="shared" si="15"/>
        <v>5.0000000000000008E-11</v>
      </c>
      <c r="C107">
        <v>10</v>
      </c>
      <c r="D107">
        <v>0.39896182766438698</v>
      </c>
      <c r="F107">
        <v>0.64927424537276701</v>
      </c>
      <c r="G107">
        <f t="shared" si="11"/>
        <v>0.10906266255425978</v>
      </c>
      <c r="H107">
        <f t="shared" si="12"/>
        <v>1.3557606526942161</v>
      </c>
      <c r="L107">
        <v>0.73519738350406005</v>
      </c>
      <c r="M107">
        <f t="shared" si="13"/>
        <v>0.19498580068555282</v>
      </c>
      <c r="N107">
        <f t="shared" si="14"/>
        <v>1.2423157613592228</v>
      </c>
    </row>
    <row r="108" spans="1:14" x14ac:dyDescent="0.2">
      <c r="B108">
        <f t="shared" si="15"/>
        <v>5.5000000000000004E-11</v>
      </c>
      <c r="C108">
        <v>11</v>
      </c>
      <c r="D108">
        <v>0.57199565793463003</v>
      </c>
      <c r="E108" t="s">
        <v>72</v>
      </c>
      <c r="F108">
        <v>0.478985496978725</v>
      </c>
      <c r="G108">
        <f t="shared" si="11"/>
        <v>-6.1226085839782229E-2</v>
      </c>
      <c r="H108">
        <f t="shared" si="12"/>
        <v>1.2945345668544339</v>
      </c>
      <c r="L108">
        <v>0.60227804158072096</v>
      </c>
      <c r="M108">
        <f t="shared" si="13"/>
        <v>6.2066458762213728E-2</v>
      </c>
      <c r="N108">
        <f t="shared" si="14"/>
        <v>1.3043822201214366</v>
      </c>
    </row>
    <row r="109" spans="1:14" x14ac:dyDescent="0.2">
      <c r="B109">
        <f t="shared" si="15"/>
        <v>6E-11</v>
      </c>
      <c r="C109">
        <v>12</v>
      </c>
      <c r="D109">
        <v>0.58972844373609001</v>
      </c>
      <c r="F109">
        <v>0.60294927236606899</v>
      </c>
      <c r="G109">
        <f t="shared" si="11"/>
        <v>6.2737689547561759E-2</v>
      </c>
      <c r="H109">
        <f t="shared" si="12"/>
        <v>1.3572722564019957</v>
      </c>
      <c r="L109">
        <v>0.73107275657782</v>
      </c>
      <c r="M109">
        <f t="shared" si="13"/>
        <v>0.19086117375931277</v>
      </c>
      <c r="N109">
        <f t="shared" si="14"/>
        <v>1.4952433938807492</v>
      </c>
    </row>
    <row r="110" spans="1:14" x14ac:dyDescent="0.2">
      <c r="B110">
        <f t="shared" si="15"/>
        <v>6.5000000000000008E-11</v>
      </c>
      <c r="C110">
        <v>13</v>
      </c>
      <c r="D110">
        <v>0.55731885730161601</v>
      </c>
      <c r="F110">
        <v>0.81263792803805401</v>
      </c>
      <c r="G110">
        <f t="shared" si="11"/>
        <v>0.27242634521954678</v>
      </c>
      <c r="H110">
        <f t="shared" si="12"/>
        <v>1.6296986016215425</v>
      </c>
      <c r="L110">
        <v>0.66165289468581001</v>
      </c>
      <c r="M110">
        <f t="shared" si="13"/>
        <v>0.12144131186730278</v>
      </c>
      <c r="N110">
        <f t="shared" si="14"/>
        <v>1.616684705748052</v>
      </c>
    </row>
    <row r="111" spans="1:14" x14ac:dyDescent="0.2">
      <c r="B111">
        <f t="shared" si="15"/>
        <v>7.0000000000000004E-11</v>
      </c>
      <c r="C111">
        <v>14</v>
      </c>
      <c r="D111">
        <v>0.62179973677670097</v>
      </c>
      <c r="F111">
        <v>0.85522277936826296</v>
      </c>
      <c r="G111">
        <f t="shared" si="11"/>
        <v>0.31501119654975573</v>
      </c>
      <c r="H111">
        <f t="shared" si="12"/>
        <v>1.9447097981712982</v>
      </c>
      <c r="L111">
        <v>0.83742790266301403</v>
      </c>
      <c r="M111">
        <f t="shared" si="13"/>
        <v>0.2972163198445068</v>
      </c>
      <c r="N111">
        <f t="shared" si="14"/>
        <v>1.9139010255925588</v>
      </c>
    </row>
    <row r="112" spans="1:14" x14ac:dyDescent="0.2">
      <c r="B112">
        <f t="shared" si="15"/>
        <v>7.5000000000000012E-11</v>
      </c>
      <c r="C112">
        <v>15</v>
      </c>
      <c r="D112">
        <v>0.56814950419851595</v>
      </c>
      <c r="F112">
        <v>0.76428815252807103</v>
      </c>
      <c r="G112">
        <f t="shared" si="11"/>
        <v>0.2240765697095638</v>
      </c>
      <c r="H112">
        <f t="shared" si="12"/>
        <v>2.1687863678808621</v>
      </c>
      <c r="L112">
        <v>0.74633990258791105</v>
      </c>
      <c r="M112">
        <f t="shared" si="13"/>
        <v>0.20612831976940382</v>
      </c>
      <c r="N112">
        <f t="shared" si="14"/>
        <v>2.1200293453619627</v>
      </c>
    </row>
    <row r="113" spans="2:14" x14ac:dyDescent="0.2">
      <c r="B113">
        <f t="shared" si="15"/>
        <v>8.0000000000000008E-11</v>
      </c>
      <c r="C113">
        <v>16</v>
      </c>
      <c r="D113">
        <v>0.48909689589731797</v>
      </c>
      <c r="F113">
        <v>0.46265652868889701</v>
      </c>
      <c r="G113">
        <f t="shared" si="11"/>
        <v>-7.7555054129610224E-2</v>
      </c>
      <c r="H113">
        <f t="shared" si="12"/>
        <v>2.0912313137512517</v>
      </c>
      <c r="L113">
        <v>0.79790736177727595</v>
      </c>
      <c r="M113">
        <f t="shared" si="13"/>
        <v>0.25769577895876872</v>
      </c>
      <c r="N113">
        <f t="shared" si="14"/>
        <v>2.3777251243207314</v>
      </c>
    </row>
    <row r="114" spans="2:14" x14ac:dyDescent="0.2">
      <c r="B114">
        <f t="shared" si="15"/>
        <v>8.5000000000000004E-11</v>
      </c>
      <c r="C114">
        <v>17</v>
      </c>
      <c r="D114">
        <v>0.64371591191525102</v>
      </c>
      <c r="F114">
        <v>0.78966702551123302</v>
      </c>
      <c r="G114">
        <f t="shared" si="11"/>
        <v>0.24945544269272579</v>
      </c>
      <c r="H114">
        <f t="shared" si="12"/>
        <v>2.3406867564439775</v>
      </c>
      <c r="L114">
        <v>0.73257834022443702</v>
      </c>
      <c r="M114">
        <f t="shared" si="13"/>
        <v>0.19236675740592979</v>
      </c>
      <c r="N114">
        <f t="shared" si="14"/>
        <v>2.5700918817266611</v>
      </c>
    </row>
    <row r="115" spans="2:14" x14ac:dyDescent="0.2">
      <c r="B115">
        <f t="shared" si="15"/>
        <v>9.0000000000000012E-11</v>
      </c>
      <c r="C115">
        <v>18</v>
      </c>
      <c r="D115">
        <v>0.53190132429303205</v>
      </c>
      <c r="F115">
        <v>0.49875616436713599</v>
      </c>
      <c r="G115">
        <f t="shared" si="11"/>
        <v>-4.145541845137124E-2</v>
      </c>
      <c r="H115">
        <f t="shared" si="12"/>
        <v>2.2992313379926062</v>
      </c>
      <c r="L115">
        <v>0.72705890437614096</v>
      </c>
      <c r="M115">
        <f t="shared" si="13"/>
        <v>0.18684732155763373</v>
      </c>
      <c r="N115">
        <f t="shared" si="14"/>
        <v>2.7569392032842948</v>
      </c>
    </row>
    <row r="116" spans="2:14" x14ac:dyDescent="0.2">
      <c r="B116">
        <f t="shared" si="15"/>
        <v>9.5000000000000008E-11</v>
      </c>
      <c r="C116">
        <v>19</v>
      </c>
      <c r="D116">
        <v>0.49753880302363401</v>
      </c>
      <c r="F116">
        <v>0.588378557806844</v>
      </c>
      <c r="G116">
        <f t="shared" si="11"/>
        <v>4.8166974988336775E-2</v>
      </c>
      <c r="H116">
        <f t="shared" si="12"/>
        <v>2.347398312980943</v>
      </c>
      <c r="L116">
        <v>0.60228646154572196</v>
      </c>
      <c r="M116">
        <f t="shared" si="13"/>
        <v>6.2074878727214733E-2</v>
      </c>
      <c r="N116">
        <f t="shared" si="14"/>
        <v>2.8190140820115097</v>
      </c>
    </row>
    <row r="117" spans="2:14" x14ac:dyDescent="0.2">
      <c r="B117">
        <f t="shared" si="15"/>
        <v>1.0000000000000002E-10</v>
      </c>
      <c r="C117">
        <v>20</v>
      </c>
      <c r="D117">
        <v>0.50838336208934898</v>
      </c>
      <c r="F117">
        <v>0.69286783902610305</v>
      </c>
      <c r="G117">
        <f t="shared" si="11"/>
        <v>0.15265625620759582</v>
      </c>
      <c r="H117">
        <f t="shared" si="12"/>
        <v>2.500054569188539</v>
      </c>
      <c r="L117">
        <v>0.75126830497168395</v>
      </c>
      <c r="M117">
        <f t="shared" si="13"/>
        <v>0.21105672215317672</v>
      </c>
      <c r="N117">
        <f t="shared" si="14"/>
        <v>3.0300708041646862</v>
      </c>
    </row>
    <row r="118" spans="2:14" x14ac:dyDescent="0.2">
      <c r="B118">
        <f t="shared" si="15"/>
        <v>1.0500000000000001E-10</v>
      </c>
      <c r="C118">
        <v>21</v>
      </c>
      <c r="D118">
        <v>0.51391229101025504</v>
      </c>
      <c r="E118" t="s">
        <v>73</v>
      </c>
      <c r="F118">
        <v>0.89813874380339997</v>
      </c>
      <c r="G118">
        <f t="shared" si="11"/>
        <v>0.35792716098489274</v>
      </c>
      <c r="H118">
        <f t="shared" si="12"/>
        <v>2.8579817301734316</v>
      </c>
      <c r="L118">
        <v>0.66499011020090604</v>
      </c>
      <c r="M118">
        <f t="shared" si="13"/>
        <v>0.12477852738239881</v>
      </c>
      <c r="N118">
        <f t="shared" si="14"/>
        <v>3.1548493315470849</v>
      </c>
    </row>
    <row r="119" spans="2:14" x14ac:dyDescent="0.2">
      <c r="B119">
        <f t="shared" si="15"/>
        <v>1.1000000000000001E-10</v>
      </c>
      <c r="C119">
        <v>22</v>
      </c>
      <c r="D119">
        <v>0.43597305123670699</v>
      </c>
      <c r="F119">
        <v>0.87812863777238304</v>
      </c>
      <c r="G119">
        <f t="shared" si="11"/>
        <v>0.33791705495387581</v>
      </c>
      <c r="H119">
        <f t="shared" si="12"/>
        <v>3.1958987851273073</v>
      </c>
      <c r="L119">
        <v>0.61474216993092301</v>
      </c>
      <c r="M119">
        <f t="shared" si="13"/>
        <v>7.453058711241578E-2</v>
      </c>
      <c r="N119">
        <f t="shared" si="14"/>
        <v>3.2293799186595007</v>
      </c>
    </row>
    <row r="120" spans="2:14" x14ac:dyDescent="0.2">
      <c r="B120">
        <f t="shared" si="15"/>
        <v>1.1500000000000002E-10</v>
      </c>
      <c r="C120">
        <v>23</v>
      </c>
      <c r="D120">
        <v>0.45928078247807103</v>
      </c>
      <c r="F120">
        <v>0.53101739019808403</v>
      </c>
      <c r="G120">
        <f t="shared" si="11"/>
        <v>-9.1941926204232027E-3</v>
      </c>
      <c r="H120">
        <f t="shared" si="12"/>
        <v>3.1867045925068842</v>
      </c>
      <c r="L120">
        <v>0.81971050857412897</v>
      </c>
      <c r="M120">
        <f t="shared" si="13"/>
        <v>0.27949892575562174</v>
      </c>
      <c r="N120">
        <f t="shared" si="14"/>
        <v>3.5088788444151224</v>
      </c>
    </row>
    <row r="121" spans="2:14" x14ac:dyDescent="0.2">
      <c r="B121">
        <f t="shared" si="15"/>
        <v>1.2E-10</v>
      </c>
      <c r="C121">
        <v>24</v>
      </c>
      <c r="D121">
        <v>0.50364755253278304</v>
      </c>
      <c r="F121">
        <v>0.41873212864339898</v>
      </c>
      <c r="G121">
        <f t="shared" si="11"/>
        <v>-0.12147945417510825</v>
      </c>
      <c r="H121">
        <f t="shared" si="12"/>
        <v>3.0652251383317761</v>
      </c>
      <c r="L121">
        <v>0.85512839070672297</v>
      </c>
      <c r="M121">
        <f t="shared" si="13"/>
        <v>0.31491680788821574</v>
      </c>
      <c r="N121">
        <f t="shared" si="14"/>
        <v>3.8237956523033381</v>
      </c>
    </row>
    <row r="122" spans="2:14" x14ac:dyDescent="0.2">
      <c r="B122">
        <f t="shared" si="15"/>
        <v>1.2500000000000001E-10</v>
      </c>
      <c r="C122">
        <v>25</v>
      </c>
      <c r="D122">
        <v>0.54154119951305202</v>
      </c>
      <c r="F122">
        <v>0.54974941455383297</v>
      </c>
      <c r="G122">
        <f t="shared" si="11"/>
        <v>9.5378317353257414E-3</v>
      </c>
      <c r="H122">
        <f t="shared" si="12"/>
        <v>3.074762970067102</v>
      </c>
      <c r="L122">
        <v>0.64028774402553401</v>
      </c>
      <c r="M122">
        <f t="shared" si="13"/>
        <v>0.10007616120702678</v>
      </c>
      <c r="N122">
        <f t="shared" si="14"/>
        <v>3.923871813510365</v>
      </c>
    </row>
    <row r="123" spans="2:14" x14ac:dyDescent="0.2">
      <c r="B123">
        <f t="shared" si="15"/>
        <v>1.3000000000000002E-10</v>
      </c>
      <c r="C123">
        <v>26</v>
      </c>
      <c r="D123">
        <v>0.93306482702641202</v>
      </c>
      <c r="F123">
        <v>0.69208981955208904</v>
      </c>
      <c r="G123">
        <f t="shared" si="11"/>
        <v>0.15187823673358181</v>
      </c>
      <c r="H123">
        <f t="shared" si="12"/>
        <v>3.226641206800684</v>
      </c>
      <c r="L123">
        <v>0.75829866534733403</v>
      </c>
      <c r="M123">
        <f t="shared" si="13"/>
        <v>0.2180870825288268</v>
      </c>
      <c r="N123">
        <f t="shared" si="14"/>
        <v>4.141958896039192</v>
      </c>
    </row>
    <row r="124" spans="2:14" x14ac:dyDescent="0.2">
      <c r="B124">
        <f t="shared" si="15"/>
        <v>1.3500000000000002E-10</v>
      </c>
      <c r="C124">
        <v>27</v>
      </c>
      <c r="D124">
        <v>0.52145662844806795</v>
      </c>
      <c r="F124">
        <v>0.54472272262749799</v>
      </c>
      <c r="G124">
        <f t="shared" si="11"/>
        <v>4.5111398089907606E-3</v>
      </c>
      <c r="H124">
        <f t="shared" si="12"/>
        <v>3.231152346609675</v>
      </c>
      <c r="L124">
        <v>0.76172416635246898</v>
      </c>
      <c r="M124">
        <f t="shared" si="13"/>
        <v>0.22151258353396175</v>
      </c>
      <c r="N124">
        <f t="shared" si="14"/>
        <v>4.3634714795731533</v>
      </c>
    </row>
    <row r="125" spans="2:14" x14ac:dyDescent="0.2">
      <c r="B125">
        <f t="shared" si="15"/>
        <v>1.4000000000000001E-10</v>
      </c>
      <c r="C125">
        <v>28</v>
      </c>
      <c r="D125">
        <v>0.53633678411708297</v>
      </c>
      <c r="F125">
        <v>0.91468291656591905</v>
      </c>
      <c r="G125">
        <f t="shared" si="11"/>
        <v>0.37447133374741182</v>
      </c>
      <c r="H125">
        <f t="shared" si="12"/>
        <v>3.6056236803570867</v>
      </c>
      <c r="L125">
        <v>0.49522371210071398</v>
      </c>
      <c r="M125">
        <f t="shared" si="13"/>
        <v>-4.4987870717793255E-2</v>
      </c>
      <c r="N125">
        <f t="shared" si="14"/>
        <v>4.3184836088553604</v>
      </c>
    </row>
    <row r="126" spans="2:14" x14ac:dyDescent="0.2">
      <c r="B126">
        <f t="shared" si="15"/>
        <v>1.4500000000000002E-10</v>
      </c>
      <c r="C126">
        <v>29</v>
      </c>
      <c r="D126">
        <v>0.551672380536122</v>
      </c>
      <c r="F126">
        <v>0.72330674462250899</v>
      </c>
      <c r="G126">
        <f t="shared" si="11"/>
        <v>0.18309516180400176</v>
      </c>
      <c r="H126">
        <f t="shared" si="12"/>
        <v>3.7887188421610887</v>
      </c>
      <c r="L126">
        <v>0.69448952671097397</v>
      </c>
      <c r="M126">
        <f t="shared" si="13"/>
        <v>0.15427794389246674</v>
      </c>
      <c r="N126">
        <f t="shared" si="14"/>
        <v>4.4727615527478273</v>
      </c>
    </row>
    <row r="127" spans="2:14" x14ac:dyDescent="0.2">
      <c r="B127">
        <f t="shared" si="15"/>
        <v>1.5000000000000002E-10</v>
      </c>
      <c r="C127">
        <v>30</v>
      </c>
      <c r="D127">
        <v>0.51584170573562704</v>
      </c>
      <c r="F127">
        <v>0.65017891978217202</v>
      </c>
      <c r="G127">
        <f t="shared" si="11"/>
        <v>0.10996733696366479</v>
      </c>
      <c r="H127">
        <f t="shared" si="12"/>
        <v>3.8986861791247533</v>
      </c>
      <c r="L127">
        <v>0.49336313410615701</v>
      </c>
      <c r="M127">
        <f t="shared" si="13"/>
        <v>-4.6848448712350221E-2</v>
      </c>
      <c r="N127">
        <f t="shared" si="14"/>
        <v>4.4259131040354767</v>
      </c>
    </row>
    <row r="128" spans="2:14" x14ac:dyDescent="0.2">
      <c r="B128">
        <f t="shared" si="15"/>
        <v>1.5500000000000001E-10</v>
      </c>
      <c r="C128">
        <v>31</v>
      </c>
      <c r="D128">
        <v>0.59747807068510095</v>
      </c>
      <c r="F128">
        <v>0.47968849966472599</v>
      </c>
      <c r="G128">
        <f t="shared" si="11"/>
        <v>-6.0523083153781243E-2</v>
      </c>
      <c r="H128">
        <f t="shared" si="12"/>
        <v>3.8381630959709723</v>
      </c>
      <c r="L128">
        <v>0.77664659815471404</v>
      </c>
      <c r="M128">
        <f t="shared" si="13"/>
        <v>0.23643501533620681</v>
      </c>
      <c r="N128">
        <f t="shared" si="14"/>
        <v>4.6623481193716838</v>
      </c>
    </row>
    <row r="129" spans="2:14" x14ac:dyDescent="0.2">
      <c r="B129">
        <f t="shared" si="15"/>
        <v>1.6000000000000002E-10</v>
      </c>
      <c r="C129">
        <v>32</v>
      </c>
      <c r="D129">
        <v>0.50137255441751705</v>
      </c>
      <c r="F129">
        <v>0.647594264960351</v>
      </c>
      <c r="G129">
        <f t="shared" si="11"/>
        <v>0.10738268214184377</v>
      </c>
      <c r="H129">
        <f t="shared" si="12"/>
        <v>3.945545778112816</v>
      </c>
      <c r="L129">
        <v>0.73151008801091899</v>
      </c>
      <c r="M129">
        <f t="shared" si="13"/>
        <v>0.19129850519241176</v>
      </c>
      <c r="N129">
        <f t="shared" si="14"/>
        <v>4.8536466245640959</v>
      </c>
    </row>
    <row r="130" spans="2:14" x14ac:dyDescent="0.2">
      <c r="B130">
        <f t="shared" si="15"/>
        <v>1.6500000000000002E-10</v>
      </c>
      <c r="C130">
        <v>33</v>
      </c>
      <c r="D130">
        <v>0.561771897548342</v>
      </c>
      <c r="F130">
        <v>0.74773402700497704</v>
      </c>
      <c r="G130">
        <f t="shared" si="11"/>
        <v>0.20752244418646981</v>
      </c>
      <c r="H130">
        <f t="shared" si="12"/>
        <v>4.1530682222992858</v>
      </c>
      <c r="L130">
        <v>0.84610103985298102</v>
      </c>
      <c r="M130">
        <f t="shared" si="13"/>
        <v>0.30588945703447379</v>
      </c>
      <c r="N130">
        <f t="shared" si="14"/>
        <v>5.1595360815985698</v>
      </c>
    </row>
    <row r="131" spans="2:14" x14ac:dyDescent="0.2">
      <c r="B131">
        <f t="shared" si="15"/>
        <v>1.7000000000000001E-10</v>
      </c>
      <c r="C131">
        <v>34</v>
      </c>
      <c r="D131">
        <v>0.51855334426826205</v>
      </c>
      <c r="F131">
        <v>0.59268059718175603</v>
      </c>
      <c r="G131">
        <f t="shared" si="11"/>
        <v>5.24690143632488E-2</v>
      </c>
      <c r="H131">
        <f t="shared" si="12"/>
        <v>4.2055372366625345</v>
      </c>
      <c r="L131">
        <v>0.79755756583618498</v>
      </c>
      <c r="M131">
        <f t="shared" si="13"/>
        <v>0.25734598301767775</v>
      </c>
      <c r="N131">
        <f t="shared" si="14"/>
        <v>5.4168820646162477</v>
      </c>
    </row>
    <row r="132" spans="2:14" x14ac:dyDescent="0.2">
      <c r="B132">
        <f t="shared" si="15"/>
        <v>1.7500000000000002E-10</v>
      </c>
      <c r="C132">
        <v>35</v>
      </c>
      <c r="D132">
        <v>0.55273456775298602</v>
      </c>
      <c r="F132">
        <v>0.50095906161570203</v>
      </c>
      <c r="G132">
        <f t="shared" si="11"/>
        <v>-3.9252521202805202E-2</v>
      </c>
      <c r="H132">
        <f t="shared" si="12"/>
        <v>4.1662847154597298</v>
      </c>
      <c r="L132">
        <v>0.72950668293832399</v>
      </c>
      <c r="M132">
        <f t="shared" si="13"/>
        <v>0.18929510011981676</v>
      </c>
      <c r="N132">
        <f t="shared" si="14"/>
        <v>5.6061771647360645</v>
      </c>
    </row>
    <row r="133" spans="2:14" x14ac:dyDescent="0.2">
      <c r="B133">
        <f t="shared" si="15"/>
        <v>1.8000000000000002E-10</v>
      </c>
      <c r="C133">
        <v>36</v>
      </c>
      <c r="D133">
        <v>0.504287932942314</v>
      </c>
      <c r="F133">
        <v>0.48623383747245702</v>
      </c>
      <c r="G133">
        <f t="shared" si="11"/>
        <v>-5.397774534605021E-2</v>
      </c>
      <c r="H133">
        <f t="shared" si="12"/>
        <v>4.1123069701136794</v>
      </c>
      <c r="L133">
        <v>0.70210555181353596</v>
      </c>
      <c r="M133">
        <f t="shared" si="13"/>
        <v>0.16189396899502873</v>
      </c>
      <c r="N133">
        <f t="shared" si="14"/>
        <v>5.7680711337310928</v>
      </c>
    </row>
    <row r="134" spans="2:14" x14ac:dyDescent="0.2">
      <c r="B134">
        <f t="shared" si="15"/>
        <v>1.8500000000000001E-10</v>
      </c>
      <c r="C134">
        <v>37</v>
      </c>
      <c r="D134">
        <v>0.49432723879209201</v>
      </c>
      <c r="F134">
        <v>0.49579703004650699</v>
      </c>
      <c r="G134">
        <f t="shared" si="11"/>
        <v>-4.4414552772000238E-2</v>
      </c>
      <c r="H134">
        <f t="shared" si="12"/>
        <v>4.0678924173416791</v>
      </c>
      <c r="L134">
        <v>0.82157360036125104</v>
      </c>
      <c r="M134">
        <f t="shared" si="13"/>
        <v>0.28136201754274381</v>
      </c>
      <c r="N134">
        <f t="shared" si="14"/>
        <v>6.0494331512738366</v>
      </c>
    </row>
    <row r="135" spans="2:14" x14ac:dyDescent="0.2">
      <c r="B135">
        <f t="shared" si="15"/>
        <v>1.9000000000000002E-10</v>
      </c>
      <c r="C135">
        <v>38</v>
      </c>
      <c r="D135">
        <v>0.53898330418183005</v>
      </c>
      <c r="F135">
        <v>0.499668669302541</v>
      </c>
      <c r="G135">
        <f t="shared" si="11"/>
        <v>-4.0542913515966228E-2</v>
      </c>
      <c r="H135">
        <f t="shared" si="12"/>
        <v>4.0273495038257128</v>
      </c>
      <c r="L135">
        <v>0.78297583995880204</v>
      </c>
      <c r="M135">
        <f t="shared" si="13"/>
        <v>0.24276425714029481</v>
      </c>
      <c r="N135">
        <f t="shared" si="14"/>
        <v>6.2921974084141317</v>
      </c>
    </row>
    <row r="136" spans="2:14" x14ac:dyDescent="0.2">
      <c r="B136">
        <f t="shared" si="15"/>
        <v>1.9500000000000002E-10</v>
      </c>
      <c r="C136">
        <v>39</v>
      </c>
      <c r="D136">
        <v>0.51364523410081697</v>
      </c>
      <c r="F136">
        <v>0.75329396060153198</v>
      </c>
      <c r="G136">
        <f t="shared" si="11"/>
        <v>0.21308237778302475</v>
      </c>
      <c r="H136">
        <f t="shared" si="12"/>
        <v>4.2404318816087372</v>
      </c>
      <c r="L136">
        <v>0.864491721940288</v>
      </c>
      <c r="M136">
        <f t="shared" si="13"/>
        <v>0.32428013912178077</v>
      </c>
      <c r="N136">
        <f>N135+M136</f>
        <v>6.6164775475359123</v>
      </c>
    </row>
    <row r="137" spans="2:14" x14ac:dyDescent="0.2">
      <c r="B137">
        <f t="shared" si="15"/>
        <v>2.0000000000000003E-10</v>
      </c>
      <c r="C137">
        <v>40</v>
      </c>
      <c r="D137">
        <v>0.50491591695500104</v>
      </c>
      <c r="F137">
        <v>0.68438342905793603</v>
      </c>
      <c r="G137">
        <f>F137-$D$140</f>
        <v>0.1441718462394288</v>
      </c>
      <c r="H137">
        <f t="shared" si="12"/>
        <v>4.384603727848166</v>
      </c>
      <c r="L137">
        <v>0.678814689958946</v>
      </c>
      <c r="M137">
        <f t="shared" si="13"/>
        <v>0.13860310714043877</v>
      </c>
      <c r="N137">
        <f t="shared" si="14"/>
        <v>6.7550806546763509</v>
      </c>
    </row>
    <row r="140" spans="2:14" x14ac:dyDescent="0.2">
      <c r="B140" t="s">
        <v>46</v>
      </c>
      <c r="C140" t="s">
        <v>0</v>
      </c>
      <c r="D140">
        <f>AVERAGE(D98:D127)</f>
        <v>0.54021158281850723</v>
      </c>
      <c r="F140">
        <f>AVERAGE(F98:F137)</f>
        <v>0.64982667601471111</v>
      </c>
      <c r="G140">
        <f>AVERAGE(G98:G137)</f>
        <v>0.10961509319620415</v>
      </c>
      <c r="L140">
        <f>AVERAGE(L98:L137)</f>
        <v>0.709088599185416</v>
      </c>
      <c r="M140">
        <f>AVERAGE(M98:M137)</f>
        <v>0.16887701636690877</v>
      </c>
    </row>
    <row r="141" spans="2:14" x14ac:dyDescent="0.2">
      <c r="B141">
        <f>(0.0000000000000025)*2000</f>
        <v>4.9999999999999997E-12</v>
      </c>
      <c r="G141">
        <f>G140/B141/6*(10^-20)</f>
        <v>3.6538364398734714E-11</v>
      </c>
      <c r="M141">
        <f>M140/B141/6*(10^-20)</f>
        <v>5.6292338788969592E-11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C3E4-9EF6-7540-B500-357E297D966F}">
  <dimension ref="A2:V142"/>
  <sheetViews>
    <sheetView topLeftCell="A98" workbookViewId="0">
      <selection activeCell="H141" sqref="H141"/>
    </sheetView>
  </sheetViews>
  <sheetFormatPr baseColWidth="10" defaultRowHeight="16" x14ac:dyDescent="0.2"/>
  <cols>
    <col min="7" max="7" width="12.1640625" bestFit="1" customWidth="1"/>
    <col min="13" max="13" width="12.1640625" bestFit="1" customWidth="1"/>
  </cols>
  <sheetData>
    <row r="2" spans="2:11" x14ac:dyDescent="0.2">
      <c r="B2" t="s">
        <v>5</v>
      </c>
      <c r="C2" t="s">
        <v>4</v>
      </c>
      <c r="D2" t="s">
        <v>2</v>
      </c>
      <c r="E2" t="s">
        <v>3</v>
      </c>
      <c r="G2" t="s">
        <v>6</v>
      </c>
      <c r="H2">
        <v>2755.7768079999996</v>
      </c>
      <c r="I2" t="s">
        <v>7</v>
      </c>
      <c r="J2">
        <f>-H2*(2*(0.000523)*H2-3.24)</f>
        <v>985.07297489584164</v>
      </c>
      <c r="K2" t="s">
        <v>8</v>
      </c>
    </row>
    <row r="3" spans="2:11" x14ac:dyDescent="0.2">
      <c r="B3">
        <f>(C3*4)^3</f>
        <v>2674.0430720000004</v>
      </c>
      <c r="C3">
        <v>3.47</v>
      </c>
      <c r="D3">
        <v>-1385.2945579999998</v>
      </c>
      <c r="E3">
        <v>31.662350000000004</v>
      </c>
      <c r="G3" t="s">
        <v>4</v>
      </c>
      <c r="H3">
        <f>(H2^(1/3))/4</f>
        <v>3.5049999999999986</v>
      </c>
      <c r="J3">
        <f>J2/10</f>
        <v>98.507297489584161</v>
      </c>
      <c r="K3" t="s">
        <v>9</v>
      </c>
    </row>
    <row r="4" spans="2:11" x14ac:dyDescent="0.2">
      <c r="B4">
        <f t="shared" ref="B4:B10" si="0">(C4*4)^3</f>
        <v>2697.2282880000002</v>
      </c>
      <c r="C4">
        <v>3.48</v>
      </c>
      <c r="D4">
        <v>-1384.2771446333334</v>
      </c>
      <c r="E4">
        <v>22.707599999999999</v>
      </c>
      <c r="H4">
        <f>J3</f>
        <v>98.507297489584161</v>
      </c>
    </row>
    <row r="5" spans="2:11" x14ac:dyDescent="0.2">
      <c r="B5" s="2">
        <f t="shared" si="0"/>
        <v>2720.5471360000006</v>
      </c>
      <c r="C5" s="2">
        <v>3.49</v>
      </c>
      <c r="D5" s="2">
        <v>-1384.3875805666667</v>
      </c>
      <c r="E5" s="2">
        <v>12.594293333333335</v>
      </c>
    </row>
    <row r="6" spans="2:11" x14ac:dyDescent="0.2">
      <c r="B6">
        <f t="shared" si="0"/>
        <v>2744</v>
      </c>
      <c r="C6">
        <v>3.5</v>
      </c>
      <c r="D6">
        <v>-1383.2595714333336</v>
      </c>
      <c r="E6">
        <v>4.3795966666666706</v>
      </c>
    </row>
    <row r="7" spans="2:11" x14ac:dyDescent="0.2">
      <c r="B7">
        <f t="shared" si="0"/>
        <v>2767.5872639999993</v>
      </c>
      <c r="C7">
        <v>3.51</v>
      </c>
      <c r="D7">
        <v>-1383.0687452333332</v>
      </c>
      <c r="E7">
        <v>-5.3735133333333307</v>
      </c>
    </row>
    <row r="8" spans="2:11" x14ac:dyDescent="0.2">
      <c r="B8">
        <f t="shared" si="0"/>
        <v>2791.3093119999999</v>
      </c>
      <c r="C8">
        <v>3.52</v>
      </c>
      <c r="D8">
        <v>-1381.1563498333333</v>
      </c>
      <c r="E8">
        <v>-11.326333333333332</v>
      </c>
      <c r="H8" t="s">
        <v>12</v>
      </c>
      <c r="I8" t="s">
        <v>13</v>
      </c>
      <c r="J8" t="s">
        <v>14</v>
      </c>
    </row>
    <row r="9" spans="2:11" x14ac:dyDescent="0.2">
      <c r="B9">
        <f t="shared" si="0"/>
        <v>2815.1665279999997</v>
      </c>
      <c r="C9">
        <v>3.53</v>
      </c>
      <c r="D9">
        <v>-1381.0248611</v>
      </c>
      <c r="E9">
        <v>-19.754976666666664</v>
      </c>
      <c r="G9" t="s">
        <v>2</v>
      </c>
      <c r="H9">
        <v>-1383.1959518777776</v>
      </c>
      <c r="I9">
        <v>-1371.11478429</v>
      </c>
      <c r="J9">
        <v>-1393.7900505799998</v>
      </c>
    </row>
    <row r="10" spans="2:11" x14ac:dyDescent="0.2">
      <c r="B10" s="3">
        <f t="shared" si="0"/>
        <v>2755.7768079999996</v>
      </c>
      <c r="C10" s="3">
        <v>3.5049999999999999</v>
      </c>
      <c r="D10" s="3">
        <v>-1383.4137148333332</v>
      </c>
      <c r="E10" s="3">
        <v>-0.88136333333333339</v>
      </c>
      <c r="G10" t="s">
        <v>1</v>
      </c>
      <c r="H10">
        <v>0.16649622899146274</v>
      </c>
      <c r="I10">
        <v>0.20378763541325595</v>
      </c>
      <c r="J10">
        <v>0.12978776162068986</v>
      </c>
    </row>
    <row r="11" spans="2:11" x14ac:dyDescent="0.2">
      <c r="I11">
        <f>SUM(H10:I10)</f>
        <v>0.37028386440471872</v>
      </c>
      <c r="J11">
        <f>SUM(H10,J10)</f>
        <v>0.2962839906121526</v>
      </c>
    </row>
    <row r="12" spans="2:11" x14ac:dyDescent="0.2">
      <c r="H12" t="s">
        <v>15</v>
      </c>
      <c r="I12">
        <f>I9-127/128*H9</f>
        <v>1.2749492137324978</v>
      </c>
      <c r="J12">
        <f>J9-129/128*H9</f>
        <v>0.21211967182284752</v>
      </c>
    </row>
    <row r="17" spans="2:22" x14ac:dyDescent="0.2">
      <c r="C17">
        <v>3.47</v>
      </c>
      <c r="E17">
        <v>3.48</v>
      </c>
      <c r="G17">
        <v>3.49</v>
      </c>
      <c r="I17">
        <v>3.5</v>
      </c>
      <c r="K17">
        <v>3.51</v>
      </c>
      <c r="M17">
        <v>3.52</v>
      </c>
      <c r="O17">
        <v>3.53</v>
      </c>
      <c r="Q17">
        <v>3.5049999999999999</v>
      </c>
      <c r="S17" t="s">
        <v>21</v>
      </c>
      <c r="U17" t="s">
        <v>20</v>
      </c>
    </row>
    <row r="19" spans="2:22" x14ac:dyDescent="0.2">
      <c r="C19" s="1">
        <v>-1385.0177024</v>
      </c>
      <c r="D19" s="2">
        <v>32.475430000000003</v>
      </c>
      <c r="E19">
        <v>-1383.0673924</v>
      </c>
      <c r="F19">
        <v>24.63982</v>
      </c>
      <c r="G19" s="1">
        <v>-1384.0199855000001</v>
      </c>
      <c r="H19" s="2">
        <v>12.694000000000001</v>
      </c>
      <c r="I19">
        <v>-1383.3279069</v>
      </c>
      <c r="J19">
        <v>4.6416000000000004</v>
      </c>
      <c r="K19">
        <v>-1383.1850406000001</v>
      </c>
      <c r="L19">
        <v>-4.8136799999999997</v>
      </c>
      <c r="M19">
        <v>-1381.7978614000001</v>
      </c>
      <c r="N19">
        <v>-12.74578</v>
      </c>
      <c r="O19">
        <v>-1381.1958533</v>
      </c>
      <c r="P19">
        <v>-20.339379999999998</v>
      </c>
      <c r="Q19">
        <v>-1383.2618010000001</v>
      </c>
      <c r="R19">
        <v>-0.80508000000000002</v>
      </c>
      <c r="S19">
        <v>-1369.5994693</v>
      </c>
      <c r="T19">
        <v>-4.1254099999999996</v>
      </c>
      <c r="U19">
        <v>-1393.2459045000001</v>
      </c>
      <c r="V19">
        <v>9.5886000000000209</v>
      </c>
    </row>
    <row r="20" spans="2:22" x14ac:dyDescent="0.2">
      <c r="C20" s="1">
        <v>-1385.3194518</v>
      </c>
      <c r="D20" s="2">
        <v>31.61215</v>
      </c>
      <c r="E20">
        <v>-1385.0596568999999</v>
      </c>
      <c r="F20">
        <v>21.564330000000002</v>
      </c>
      <c r="G20" s="1">
        <v>-1384.6706882000001</v>
      </c>
      <c r="H20" s="2">
        <v>12.40737</v>
      </c>
      <c r="I20">
        <v>-1382.7666094000001</v>
      </c>
      <c r="J20">
        <v>4.4677000000000104</v>
      </c>
      <c r="K20">
        <v>-1383.191971</v>
      </c>
      <c r="L20">
        <v>-6.1022699999999901</v>
      </c>
      <c r="M20">
        <v>-1379.9160648</v>
      </c>
      <c r="N20">
        <v>-8.0958199999999998</v>
      </c>
      <c r="O20">
        <v>-1381.2262261999999</v>
      </c>
      <c r="P20">
        <v>-19.677040000000002</v>
      </c>
      <c r="Q20">
        <v>-1383.4156521</v>
      </c>
      <c r="R20">
        <v>-0.72726999999999997</v>
      </c>
      <c r="S20">
        <v>-1370.9540586999999</v>
      </c>
      <c r="T20">
        <v>-6.7170699999999997</v>
      </c>
      <c r="U20">
        <v>-1393.4185003</v>
      </c>
      <c r="V20">
        <v>9.8585400000000103</v>
      </c>
    </row>
    <row r="21" spans="2:22" x14ac:dyDescent="0.2">
      <c r="C21" s="1">
        <v>-1385.5465197999999</v>
      </c>
      <c r="D21" s="2">
        <v>30.899470000000001</v>
      </c>
      <c r="E21">
        <v>-1384.7043845999999</v>
      </c>
      <c r="F21">
        <v>21.91865</v>
      </c>
      <c r="G21" s="1">
        <v>-1384.472068</v>
      </c>
      <c r="H21" s="2">
        <v>12.681509999999999</v>
      </c>
      <c r="I21">
        <v>-1383.6841979999999</v>
      </c>
      <c r="J21">
        <v>4.02949</v>
      </c>
      <c r="K21">
        <v>-1382.8292240999999</v>
      </c>
      <c r="L21">
        <v>-5.2045899999999996</v>
      </c>
      <c r="M21">
        <v>-1381.7551232999999</v>
      </c>
      <c r="N21">
        <v>-13.1374</v>
      </c>
      <c r="O21">
        <v>-1380.6525038</v>
      </c>
      <c r="P21">
        <v>-19.24851</v>
      </c>
      <c r="Q21">
        <v>-1383.5636913999999</v>
      </c>
      <c r="R21">
        <v>-1.11174</v>
      </c>
      <c r="S21">
        <v>-1370.7510423000001</v>
      </c>
      <c r="T21">
        <v>-5.7356599999999904</v>
      </c>
      <c r="U21">
        <v>-1393.696807</v>
      </c>
      <c r="V21">
        <v>7.9962000000000097</v>
      </c>
    </row>
    <row r="22" spans="2:22" x14ac:dyDescent="0.2">
      <c r="G22" s="1"/>
      <c r="H22" s="2"/>
      <c r="Q22">
        <v>-1383.6171604000001</v>
      </c>
      <c r="R22">
        <v>-1.42195</v>
      </c>
      <c r="S22">
        <v>-1371.2738465</v>
      </c>
      <c r="T22">
        <v>-6.92279</v>
      </c>
      <c r="U22">
        <v>-1393.9871363</v>
      </c>
      <c r="V22">
        <v>8.2912200000000098</v>
      </c>
    </row>
    <row r="23" spans="2:22" x14ac:dyDescent="0.2">
      <c r="G23" s="1"/>
      <c r="H23" s="2"/>
      <c r="Q23">
        <v>-1383.5764031000001</v>
      </c>
      <c r="R23">
        <v>-0.70034000000000096</v>
      </c>
      <c r="S23">
        <v>-1371.4556153000001</v>
      </c>
      <c r="T23">
        <v>-6.1768700000000001</v>
      </c>
      <c r="U23">
        <v>-1393.9614131999999</v>
      </c>
      <c r="V23">
        <v>8.7428300000000103</v>
      </c>
    </row>
    <row r="24" spans="2:22" x14ac:dyDescent="0.2">
      <c r="G24" s="1"/>
      <c r="H24" s="2"/>
      <c r="Q24">
        <v>-1383.3178026000001</v>
      </c>
      <c r="R24">
        <v>-0.86965000000000103</v>
      </c>
      <c r="S24">
        <v>-1370.9291251</v>
      </c>
      <c r="T24">
        <v>-6.7023900000000003</v>
      </c>
      <c r="U24">
        <v>-1394.3986669000001</v>
      </c>
      <c r="V24">
        <v>7.4295900000000001</v>
      </c>
    </row>
    <row r="25" spans="2:22" x14ac:dyDescent="0.2">
      <c r="G25" s="1"/>
      <c r="H25" s="2"/>
      <c r="Q25">
        <v>-1382.7659709</v>
      </c>
      <c r="R25">
        <v>-0.29166999999999998</v>
      </c>
      <c r="S25">
        <v>-1371.7368876999999</v>
      </c>
      <c r="T25">
        <v>-6.7013699999999998</v>
      </c>
      <c r="U25">
        <v>-1394.3850855999999</v>
      </c>
      <c r="V25">
        <v>8.2881499999999892</v>
      </c>
    </row>
    <row r="26" spans="2:22" x14ac:dyDescent="0.2">
      <c r="G26" s="1"/>
      <c r="H26" s="2"/>
      <c r="Q26">
        <v>-1383.1831619</v>
      </c>
      <c r="R26">
        <v>-0.54915000000000103</v>
      </c>
      <c r="S26">
        <v>-1371.1523258</v>
      </c>
      <c r="T26">
        <v>-6.5755800000000004</v>
      </c>
      <c r="U26">
        <v>-1393.4734119</v>
      </c>
      <c r="V26">
        <v>9.3786500000000093</v>
      </c>
    </row>
    <row r="27" spans="2:22" x14ac:dyDescent="0.2">
      <c r="G27" s="1"/>
      <c r="H27" s="2"/>
      <c r="Q27">
        <v>-1382.0619234999999</v>
      </c>
      <c r="R27">
        <v>0.56178000000000095</v>
      </c>
      <c r="S27">
        <v>-1371.9224108000001</v>
      </c>
      <c r="T27">
        <v>-8.0907099999999996</v>
      </c>
      <c r="U27">
        <v>-1393.9405271000001</v>
      </c>
      <c r="V27">
        <v>8.5080799999999996</v>
      </c>
    </row>
    <row r="28" spans="2:22" x14ac:dyDescent="0.2">
      <c r="G28" s="1"/>
      <c r="H28" s="2"/>
      <c r="S28">
        <v>-1371.3730614000001</v>
      </c>
      <c r="T28">
        <v>-6.3657500000000002</v>
      </c>
      <c r="U28">
        <v>-1393.393053</v>
      </c>
      <c r="V28">
        <v>9.0722999999999807</v>
      </c>
    </row>
    <row r="30" spans="2:22" x14ac:dyDescent="0.2">
      <c r="B30" t="s">
        <v>0</v>
      </c>
      <c r="C30">
        <f t="shared" ref="C30:R30" si="1">AVERAGE(C19:C28)</f>
        <v>-1385.2945579999998</v>
      </c>
      <c r="D30">
        <f t="shared" si="1"/>
        <v>31.662350000000004</v>
      </c>
      <c r="E30">
        <f t="shared" si="1"/>
        <v>-1384.2771446333334</v>
      </c>
      <c r="F30">
        <f t="shared" si="1"/>
        <v>22.707599999999999</v>
      </c>
      <c r="G30">
        <f t="shared" si="1"/>
        <v>-1384.3875805666667</v>
      </c>
      <c r="H30">
        <f t="shared" si="1"/>
        <v>12.594293333333335</v>
      </c>
      <c r="I30">
        <f t="shared" si="1"/>
        <v>-1383.2595714333336</v>
      </c>
      <c r="J30">
        <f t="shared" si="1"/>
        <v>4.3795966666666706</v>
      </c>
      <c r="K30">
        <f t="shared" si="1"/>
        <v>-1383.0687452333332</v>
      </c>
      <c r="L30">
        <f t="shared" si="1"/>
        <v>-5.3735133333333307</v>
      </c>
      <c r="M30">
        <f t="shared" si="1"/>
        <v>-1381.1563498333333</v>
      </c>
      <c r="N30">
        <f t="shared" si="1"/>
        <v>-11.326333333333332</v>
      </c>
      <c r="O30">
        <f t="shared" si="1"/>
        <v>-1381.0248611</v>
      </c>
      <c r="P30">
        <f t="shared" si="1"/>
        <v>-19.754976666666664</v>
      </c>
      <c r="Q30">
        <f t="shared" si="1"/>
        <v>-1383.1959518777776</v>
      </c>
      <c r="R30">
        <f t="shared" si="1"/>
        <v>-0.6572300000000002</v>
      </c>
      <c r="S30">
        <f t="shared" ref="S30:V30" si="2">AVERAGE(S19:S28)</f>
        <v>-1371.11478429</v>
      </c>
      <c r="T30">
        <f t="shared" si="2"/>
        <v>-6.4113599999999993</v>
      </c>
      <c r="U30">
        <f t="shared" si="2"/>
        <v>-1393.7900505799998</v>
      </c>
      <c r="V30">
        <f t="shared" si="2"/>
        <v>8.7154160000000047</v>
      </c>
    </row>
    <row r="31" spans="2:22" x14ac:dyDescent="0.2">
      <c r="B31" t="s">
        <v>1</v>
      </c>
      <c r="C31">
        <f>STDEV(C19:C28)/SQRT(COUNT(C19:C28))</f>
        <v>0.15316302490539993</v>
      </c>
      <c r="E31">
        <f>STDEV(E19:E28)/SQRT(COUNT(E19:E28))</f>
        <v>0.61350901958269399</v>
      </c>
      <c r="G31">
        <f>STDEV(G19:G28)/SQRT(COUNT(G19:G28))</f>
        <v>0.19253319691269091</v>
      </c>
      <c r="I31">
        <f>STDEV(I19:I28)/SQRT(COUNT(I19:I28))</f>
        <v>0.26707958346768701</v>
      </c>
      <c r="K31">
        <f>STDEV(K19:K28)/SQRT(COUNT(K19:K28))</f>
        <v>0.11977727608082897</v>
      </c>
      <c r="M31">
        <f>STDEV(M19:M28)/SQRT(COUNT(M19:M28))</f>
        <v>0.62026522800894734</v>
      </c>
      <c r="O31">
        <f>STDEV(O19:O28)/SQRT(COUNT(O19:O28))</f>
        <v>0.18638499350453464</v>
      </c>
      <c r="Q31">
        <f>STDEV(Q19:Q28)/SQRT(COUNT(Q19:Q28))</f>
        <v>0.16649622899146274</v>
      </c>
      <c r="S31">
        <f>STDEV(S19:S28)/SQRT(COUNT(S19:S28))</f>
        <v>0.20378763541325595</v>
      </c>
      <c r="U31">
        <f>STDEV(U19:U28)/SQRT(COUNT(U19:U28))</f>
        <v>0.12978776162068986</v>
      </c>
    </row>
    <row r="34" spans="1:20" x14ac:dyDescent="0.2">
      <c r="P34" t="s">
        <v>35</v>
      </c>
    </row>
    <row r="35" spans="1:20" x14ac:dyDescent="0.2">
      <c r="D35" t="s">
        <v>22</v>
      </c>
      <c r="F35" t="s">
        <v>25</v>
      </c>
      <c r="H35" t="s">
        <v>29</v>
      </c>
      <c r="L35" t="s">
        <v>34</v>
      </c>
      <c r="N35" t="s">
        <v>29</v>
      </c>
      <c r="P35" t="s">
        <v>12</v>
      </c>
      <c r="R35" t="s">
        <v>14</v>
      </c>
      <c r="T35" t="s">
        <v>13</v>
      </c>
    </row>
    <row r="36" spans="1:20" x14ac:dyDescent="0.2">
      <c r="A36" t="s">
        <v>26</v>
      </c>
      <c r="B36" t="s">
        <v>27</v>
      </c>
      <c r="G36" t="s">
        <v>28</v>
      </c>
      <c r="H36">
        <v>0</v>
      </c>
      <c r="M36" t="s">
        <v>28</v>
      </c>
      <c r="N36">
        <v>0</v>
      </c>
    </row>
    <row r="37" spans="1:20" x14ac:dyDescent="0.2">
      <c r="A37">
        <f>2.5*2000</f>
        <v>5000</v>
      </c>
      <c r="B37">
        <f>A37*10^-15</f>
        <v>5.0000000000000005E-12</v>
      </c>
      <c r="C37">
        <v>1</v>
      </c>
      <c r="D37">
        <v>0.54612086365597201</v>
      </c>
      <c r="F37">
        <v>0.61098571460724305</v>
      </c>
      <c r="G37">
        <f>F37-$D$88</f>
        <v>5.0854093615342988E-2</v>
      </c>
      <c r="H37">
        <f>H36+G37</f>
        <v>5.0854093615342988E-2</v>
      </c>
      <c r="L37">
        <v>0.64135617421011404</v>
      </c>
      <c r="M37">
        <f>L37-$D$88</f>
        <v>8.122455321821398E-2</v>
      </c>
      <c r="N37">
        <f>N36+M37</f>
        <v>8.122455321821398E-2</v>
      </c>
      <c r="P37">
        <v>-1383.976467</v>
      </c>
      <c r="R37">
        <v>-1393.0195943000001</v>
      </c>
      <c r="T37">
        <v>-1370.9816456999999</v>
      </c>
    </row>
    <row r="38" spans="1:20" x14ac:dyDescent="0.2">
      <c r="B38">
        <f>$B$37*C38</f>
        <v>1.0000000000000001E-11</v>
      </c>
      <c r="C38">
        <v>2</v>
      </c>
      <c r="D38">
        <v>0.56251534614651</v>
      </c>
      <c r="F38">
        <v>0.85825480003143095</v>
      </c>
      <c r="G38">
        <f t="shared" ref="G38:G86" si="3">F38-$D$88</f>
        <v>0.29812317903953089</v>
      </c>
      <c r="H38">
        <f t="shared" ref="H38:H42" si="4">H37+G38</f>
        <v>0.34897727265487388</v>
      </c>
      <c r="L38">
        <v>0.74786753823082697</v>
      </c>
      <c r="M38">
        <f t="shared" ref="M38:M86" si="5">L38-$D$88</f>
        <v>0.18773591723892691</v>
      </c>
      <c r="N38">
        <f t="shared" ref="N38:N41" si="6">N37+M38</f>
        <v>0.26896047045714089</v>
      </c>
      <c r="P38">
        <v>-1383.4161303999999</v>
      </c>
      <c r="R38">
        <v>-1393.6719066999999</v>
      </c>
      <c r="T38">
        <v>-1370.2464488000001</v>
      </c>
    </row>
    <row r="39" spans="1:20" x14ac:dyDescent="0.2">
      <c r="B39">
        <f t="shared" ref="B39:B40" si="7">$B$37*C39</f>
        <v>1.5E-11</v>
      </c>
      <c r="C39">
        <v>3</v>
      </c>
      <c r="D39">
        <v>0.51689476386935096</v>
      </c>
      <c r="F39">
        <v>0.92698240768903095</v>
      </c>
      <c r="G39">
        <f t="shared" si="3"/>
        <v>0.36685078669713089</v>
      </c>
      <c r="H39">
        <f t="shared" si="4"/>
        <v>0.71582805935200478</v>
      </c>
      <c r="L39">
        <v>0.95228158355886705</v>
      </c>
      <c r="M39">
        <f t="shared" si="5"/>
        <v>0.39214996256696699</v>
      </c>
      <c r="N39">
        <f t="shared" si="6"/>
        <v>0.66111043302410788</v>
      </c>
      <c r="P39">
        <v>-1383.3577117</v>
      </c>
      <c r="R39">
        <v>-1393.9983514999999</v>
      </c>
      <c r="T39">
        <v>-1369.8880203000001</v>
      </c>
    </row>
    <row r="40" spans="1:20" x14ac:dyDescent="0.2">
      <c r="B40">
        <f t="shared" si="7"/>
        <v>2.0000000000000002E-11</v>
      </c>
      <c r="C40">
        <v>4</v>
      </c>
      <c r="D40">
        <v>0.53927884493490796</v>
      </c>
      <c r="F40">
        <v>0.699389344099976</v>
      </c>
      <c r="G40">
        <f t="shared" si="3"/>
        <v>0.13925772310807594</v>
      </c>
      <c r="H40">
        <f t="shared" si="4"/>
        <v>0.85508578246008071</v>
      </c>
      <c r="L40">
        <v>0.98486690854565095</v>
      </c>
      <c r="M40">
        <f t="shared" si="5"/>
        <v>0.4247352875537509</v>
      </c>
      <c r="N40">
        <f t="shared" si="6"/>
        <v>1.0858457205778587</v>
      </c>
      <c r="P40">
        <v>-1382.8842992</v>
      </c>
      <c r="R40">
        <v>-1393.4123486999999</v>
      </c>
      <c r="T40">
        <v>-1371.0036726000001</v>
      </c>
    </row>
    <row r="41" spans="1:20" x14ac:dyDescent="0.2">
      <c r="B41">
        <f t="shared" ref="B41:B86" si="8">$B$37*C41</f>
        <v>2.5000000000000004E-11</v>
      </c>
      <c r="C41">
        <v>5</v>
      </c>
      <c r="D41">
        <v>0.52483387428249095</v>
      </c>
      <c r="F41">
        <v>0.82217944146228505</v>
      </c>
      <c r="G41">
        <f t="shared" si="3"/>
        <v>0.262047820470385</v>
      </c>
      <c r="H41">
        <f t="shared" si="4"/>
        <v>1.1171336029304657</v>
      </c>
      <c r="L41">
        <v>0.66019779425701497</v>
      </c>
      <c r="M41">
        <f t="shared" si="5"/>
        <v>0.10006617326511491</v>
      </c>
      <c r="N41">
        <f t="shared" si="6"/>
        <v>1.1859118938429736</v>
      </c>
      <c r="P41">
        <v>-1383.4288686</v>
      </c>
      <c r="R41">
        <v>-1393.5498087999999</v>
      </c>
      <c r="T41">
        <v>-1371.0257501999999</v>
      </c>
    </row>
    <row r="42" spans="1:20" x14ac:dyDescent="0.2">
      <c r="B42">
        <f t="shared" si="8"/>
        <v>3E-11</v>
      </c>
      <c r="C42">
        <v>6</v>
      </c>
      <c r="D42">
        <v>0.53784541595687896</v>
      </c>
      <c r="F42">
        <v>0.54223550664339404</v>
      </c>
      <c r="G42">
        <f t="shared" si="3"/>
        <v>-1.789611434850602E-2</v>
      </c>
      <c r="H42">
        <f t="shared" si="4"/>
        <v>1.0992374885819598</v>
      </c>
      <c r="L42">
        <v>0.60884299148852405</v>
      </c>
      <c r="M42">
        <f t="shared" si="5"/>
        <v>4.8711370496623996E-2</v>
      </c>
      <c r="N42">
        <f t="shared" ref="N42:N86" si="9">N41+M42</f>
        <v>1.2346232643395976</v>
      </c>
      <c r="P42">
        <v>-1383.1891218999999</v>
      </c>
      <c r="R42">
        <v>-1394.1677221</v>
      </c>
      <c r="T42">
        <v>-1371.0163623999999</v>
      </c>
    </row>
    <row r="43" spans="1:20" x14ac:dyDescent="0.2">
      <c r="B43">
        <f t="shared" si="8"/>
        <v>3.5000000000000002E-11</v>
      </c>
      <c r="C43">
        <v>7</v>
      </c>
      <c r="D43">
        <v>0.50861498664705396</v>
      </c>
      <c r="F43">
        <v>1.0084742983066399</v>
      </c>
      <c r="G43">
        <f t="shared" si="3"/>
        <v>0.44834267731473987</v>
      </c>
      <c r="H43">
        <f t="shared" ref="H43:H86" si="10">H42+G43</f>
        <v>1.5475801658966997</v>
      </c>
      <c r="L43">
        <v>0.80147955326131604</v>
      </c>
      <c r="M43">
        <f t="shared" si="5"/>
        <v>0.24134793226941598</v>
      </c>
      <c r="N43">
        <f t="shared" si="9"/>
        <v>1.4759711966090134</v>
      </c>
      <c r="P43">
        <v>-1384.2355150000001</v>
      </c>
      <c r="R43">
        <v>-1394.2368779999999</v>
      </c>
      <c r="T43">
        <v>-1371.5008925</v>
      </c>
    </row>
    <row r="44" spans="1:20" x14ac:dyDescent="0.2">
      <c r="B44">
        <f t="shared" si="8"/>
        <v>4.0000000000000004E-11</v>
      </c>
      <c r="C44">
        <v>8</v>
      </c>
      <c r="D44">
        <v>0.454532378941084</v>
      </c>
      <c r="F44">
        <v>0.99100353539802699</v>
      </c>
      <c r="G44">
        <f t="shared" si="3"/>
        <v>0.43087191440612693</v>
      </c>
      <c r="H44">
        <f t="shared" si="10"/>
        <v>1.9784520803028265</v>
      </c>
      <c r="L44">
        <v>0.618238254977028</v>
      </c>
      <c r="M44">
        <f t="shared" si="5"/>
        <v>5.8106633985127942E-2</v>
      </c>
      <c r="N44">
        <f t="shared" si="9"/>
        <v>1.5340778305941414</v>
      </c>
      <c r="P44">
        <v>-1383.5054586000001</v>
      </c>
      <c r="R44">
        <v>-1394.0720663</v>
      </c>
      <c r="T44">
        <v>-1371.4422835</v>
      </c>
    </row>
    <row r="45" spans="1:20" x14ac:dyDescent="0.2">
      <c r="B45">
        <f t="shared" si="8"/>
        <v>4.5000000000000006E-11</v>
      </c>
      <c r="C45">
        <v>9</v>
      </c>
      <c r="D45">
        <v>0.56322566003010299</v>
      </c>
      <c r="F45">
        <v>0.74430815427955099</v>
      </c>
      <c r="G45">
        <f t="shared" si="3"/>
        <v>0.18417653328765093</v>
      </c>
      <c r="H45">
        <f t="shared" si="10"/>
        <v>2.1626286135904773</v>
      </c>
      <c r="L45">
        <v>0.85438361469243096</v>
      </c>
      <c r="M45">
        <f t="shared" si="5"/>
        <v>0.2942519937005309</v>
      </c>
      <c r="N45">
        <f t="shared" si="9"/>
        <v>1.8283298242946722</v>
      </c>
      <c r="P45">
        <v>-1383.8647616000001</v>
      </c>
      <c r="R45">
        <v>-1393.7122995</v>
      </c>
      <c r="T45">
        <v>-1370.2337144000001</v>
      </c>
    </row>
    <row r="46" spans="1:20" x14ac:dyDescent="0.2">
      <c r="B46">
        <f t="shared" si="8"/>
        <v>5.0000000000000008E-11</v>
      </c>
      <c r="C46">
        <v>10</v>
      </c>
      <c r="D46">
        <v>0.57271649450222795</v>
      </c>
      <c r="F46">
        <v>0.63601910082277602</v>
      </c>
      <c r="G46">
        <f t="shared" si="3"/>
        <v>7.5887479830875959E-2</v>
      </c>
      <c r="H46">
        <f t="shared" si="10"/>
        <v>2.238516093421353</v>
      </c>
      <c r="L46">
        <v>0.89486158542110605</v>
      </c>
      <c r="M46">
        <f t="shared" si="5"/>
        <v>0.334729964429206</v>
      </c>
      <c r="N46">
        <f t="shared" si="9"/>
        <v>2.1630597887238783</v>
      </c>
      <c r="P46">
        <v>-1383.0705759</v>
      </c>
      <c r="R46">
        <v>-1393.3195413000001</v>
      </c>
      <c r="T46">
        <v>-1369.5720756000001</v>
      </c>
    </row>
    <row r="47" spans="1:20" x14ac:dyDescent="0.2">
      <c r="B47">
        <f t="shared" si="8"/>
        <v>5.5000000000000004E-11</v>
      </c>
      <c r="C47">
        <v>11</v>
      </c>
      <c r="D47">
        <v>0.66489834983492502</v>
      </c>
      <c r="F47">
        <v>0.79041214106078295</v>
      </c>
      <c r="G47">
        <f>F47-$D$88</f>
        <v>0.23028052006888289</v>
      </c>
      <c r="H47">
        <f t="shared" si="10"/>
        <v>2.4687966134902357</v>
      </c>
      <c r="L47">
        <v>0.61304250786283898</v>
      </c>
      <c r="M47">
        <f t="shared" si="5"/>
        <v>5.2910886870938922E-2</v>
      </c>
      <c r="N47">
        <f t="shared" si="9"/>
        <v>2.215970675594817</v>
      </c>
      <c r="P47">
        <v>-1383.5287117</v>
      </c>
      <c r="R47">
        <v>-1394.6296556</v>
      </c>
      <c r="T47">
        <v>-1370.9303399</v>
      </c>
    </row>
    <row r="48" spans="1:20" x14ac:dyDescent="0.2">
      <c r="B48">
        <f t="shared" si="8"/>
        <v>6E-11</v>
      </c>
      <c r="C48">
        <v>12</v>
      </c>
      <c r="D48">
        <v>0.63010294302854797</v>
      </c>
      <c r="F48">
        <v>0.76497869285050901</v>
      </c>
      <c r="G48">
        <f t="shared" si="3"/>
        <v>0.20484707185860895</v>
      </c>
      <c r="H48">
        <f t="shared" si="10"/>
        <v>2.6736436853488446</v>
      </c>
      <c r="L48">
        <v>0.78042913275765302</v>
      </c>
      <c r="M48">
        <f t="shared" si="5"/>
        <v>0.22029751176575296</v>
      </c>
      <c r="N48">
        <f t="shared" si="9"/>
        <v>2.4362681873605698</v>
      </c>
      <c r="P48">
        <v>-1383.4206388</v>
      </c>
      <c r="R48">
        <v>-1393.2409775000001</v>
      </c>
      <c r="T48">
        <v>-1370.7272118000001</v>
      </c>
    </row>
    <row r="49" spans="2:20" x14ac:dyDescent="0.2">
      <c r="B49">
        <f t="shared" si="8"/>
        <v>6.5000000000000008E-11</v>
      </c>
      <c r="C49">
        <v>13</v>
      </c>
      <c r="D49">
        <v>0.58109439870105095</v>
      </c>
      <c r="F49">
        <v>0.76833416441958002</v>
      </c>
      <c r="G49">
        <f t="shared" si="3"/>
        <v>0.20820254342767996</v>
      </c>
      <c r="H49">
        <f t="shared" si="10"/>
        <v>2.8818462287765243</v>
      </c>
      <c r="L49">
        <v>0.93049813227280098</v>
      </c>
      <c r="M49">
        <f t="shared" si="5"/>
        <v>0.37036651128090092</v>
      </c>
      <c r="N49">
        <f t="shared" si="9"/>
        <v>2.8066346986414707</v>
      </c>
      <c r="P49">
        <v>-1383.2699184000001</v>
      </c>
      <c r="R49">
        <v>-1393.8447845000001</v>
      </c>
      <c r="T49">
        <v>-1371.6703898999999</v>
      </c>
    </row>
    <row r="50" spans="2:20" x14ac:dyDescent="0.2">
      <c r="B50">
        <f t="shared" si="8"/>
        <v>7.0000000000000004E-11</v>
      </c>
      <c r="C50">
        <v>14</v>
      </c>
      <c r="D50">
        <v>0.48905684560905699</v>
      </c>
      <c r="F50">
        <v>0.69905985872176901</v>
      </c>
      <c r="G50">
        <f t="shared" si="3"/>
        <v>0.13892823772986895</v>
      </c>
      <c r="H50">
        <f t="shared" si="10"/>
        <v>3.0207744665063934</v>
      </c>
      <c r="L50">
        <v>0.74459672096601004</v>
      </c>
      <c r="M50">
        <f t="shared" si="5"/>
        <v>0.18446509997410998</v>
      </c>
      <c r="N50">
        <f t="shared" si="9"/>
        <v>2.991099798615581</v>
      </c>
      <c r="P50">
        <v>-1383.558096</v>
      </c>
      <c r="R50">
        <v>-1394.0435978</v>
      </c>
      <c r="T50">
        <v>-1370.9230195</v>
      </c>
    </row>
    <row r="51" spans="2:20" x14ac:dyDescent="0.2">
      <c r="B51">
        <f t="shared" si="8"/>
        <v>7.5000000000000012E-11</v>
      </c>
      <c r="C51">
        <v>15</v>
      </c>
      <c r="D51">
        <v>0.57219422931824304</v>
      </c>
      <c r="F51">
        <v>0.75598192931246799</v>
      </c>
      <c r="G51">
        <f t="shared" si="3"/>
        <v>0.19585030832056793</v>
      </c>
      <c r="H51">
        <f t="shared" si="10"/>
        <v>3.2166247748269612</v>
      </c>
      <c r="L51">
        <v>0.67112920634200401</v>
      </c>
      <c r="M51">
        <f t="shared" si="5"/>
        <v>0.11099758535010396</v>
      </c>
      <c r="N51">
        <f t="shared" si="9"/>
        <v>3.1020973839656847</v>
      </c>
      <c r="P51">
        <v>-1382.9818493</v>
      </c>
      <c r="R51">
        <v>-1394.2686099</v>
      </c>
      <c r="T51">
        <v>-1371.1576600000001</v>
      </c>
    </row>
    <row r="52" spans="2:20" x14ac:dyDescent="0.2">
      <c r="B52">
        <f t="shared" si="8"/>
        <v>8.0000000000000008E-11</v>
      </c>
      <c r="C52">
        <v>16</v>
      </c>
      <c r="D52">
        <v>0.57941753225516501</v>
      </c>
      <c r="F52">
        <v>0.63037316738104199</v>
      </c>
      <c r="G52">
        <f t="shared" si="3"/>
        <v>7.0241546389141929E-2</v>
      </c>
      <c r="H52">
        <f t="shared" si="10"/>
        <v>3.2868663212161033</v>
      </c>
      <c r="L52">
        <v>0.79821320497197301</v>
      </c>
      <c r="M52">
        <f t="shared" si="5"/>
        <v>0.23808158398007295</v>
      </c>
      <c r="N52">
        <f t="shared" si="9"/>
        <v>3.3401789679457576</v>
      </c>
      <c r="P52">
        <v>-1383.9786085999999</v>
      </c>
      <c r="R52">
        <v>-1394.5772829</v>
      </c>
      <c r="T52">
        <v>-1370.9158890000001</v>
      </c>
    </row>
    <row r="53" spans="2:20" x14ac:dyDescent="0.2">
      <c r="B53">
        <f t="shared" si="8"/>
        <v>8.5000000000000004E-11</v>
      </c>
      <c r="C53">
        <v>17</v>
      </c>
      <c r="D53">
        <v>0.58735900674279196</v>
      </c>
      <c r="F53">
        <v>0.78843488559719699</v>
      </c>
      <c r="G53">
        <f t="shared" si="3"/>
        <v>0.22830326460529693</v>
      </c>
      <c r="H53">
        <f t="shared" si="10"/>
        <v>3.5151695858214005</v>
      </c>
      <c r="L53">
        <v>0.97324695660362504</v>
      </c>
      <c r="M53">
        <f t="shared" si="5"/>
        <v>0.41311533561172498</v>
      </c>
      <c r="N53">
        <f t="shared" si="9"/>
        <v>3.7532943035574826</v>
      </c>
      <c r="P53">
        <v>-1383.0213160000001</v>
      </c>
      <c r="R53">
        <v>-1393.1245379</v>
      </c>
      <c r="T53">
        <v>-1370.6536062</v>
      </c>
    </row>
    <row r="54" spans="2:20" x14ac:dyDescent="0.2">
      <c r="B54">
        <f t="shared" si="8"/>
        <v>9.0000000000000012E-11</v>
      </c>
      <c r="C54">
        <v>18</v>
      </c>
      <c r="D54">
        <v>0.51087026107178202</v>
      </c>
      <c r="F54">
        <v>0.77471907300003695</v>
      </c>
      <c r="G54">
        <f t="shared" si="3"/>
        <v>0.21458745200813689</v>
      </c>
      <c r="H54">
        <f t="shared" si="10"/>
        <v>3.7297570378295375</v>
      </c>
      <c r="L54">
        <v>0.73585090596205005</v>
      </c>
      <c r="M54">
        <f t="shared" si="5"/>
        <v>0.17571928497014999</v>
      </c>
      <c r="N54">
        <f t="shared" si="9"/>
        <v>3.9290135885276327</v>
      </c>
      <c r="P54">
        <v>-1383.9486601000001</v>
      </c>
      <c r="R54">
        <v>-1394.3253264</v>
      </c>
      <c r="T54">
        <v>-1371.3891288</v>
      </c>
    </row>
    <row r="55" spans="2:20" x14ac:dyDescent="0.2">
      <c r="B55">
        <f t="shared" si="8"/>
        <v>9.5000000000000008E-11</v>
      </c>
      <c r="C55">
        <v>19</v>
      </c>
      <c r="D55">
        <v>0.71272931409269602</v>
      </c>
      <c r="F55">
        <v>0.75570853620960998</v>
      </c>
      <c r="G55">
        <f t="shared" si="3"/>
        <v>0.19557691521770992</v>
      </c>
      <c r="H55">
        <f t="shared" si="10"/>
        <v>3.9253339530472475</v>
      </c>
      <c r="L55">
        <v>0.54975976729671205</v>
      </c>
      <c r="M55">
        <f t="shared" si="5"/>
        <v>-1.0371853695188005E-2</v>
      </c>
      <c r="N55">
        <f t="shared" si="9"/>
        <v>3.9186417348324447</v>
      </c>
      <c r="P55">
        <v>-1382.9708315</v>
      </c>
      <c r="R55">
        <v>-1394.6866316000001</v>
      </c>
      <c r="T55">
        <v>-1370.7677461000001</v>
      </c>
    </row>
    <row r="56" spans="2:20" x14ac:dyDescent="0.2">
      <c r="B56">
        <f t="shared" si="8"/>
        <v>1.0000000000000002E-10</v>
      </c>
      <c r="C56">
        <v>20</v>
      </c>
      <c r="D56">
        <v>0.53662139866044201</v>
      </c>
      <c r="F56">
        <v>0.88163413337497498</v>
      </c>
      <c r="G56">
        <f t="shared" si="3"/>
        <v>0.32150251238307492</v>
      </c>
      <c r="H56">
        <f t="shared" si="10"/>
        <v>4.2468364654303228</v>
      </c>
      <c r="L56">
        <v>0.76129782379021504</v>
      </c>
      <c r="M56">
        <f t="shared" si="5"/>
        <v>0.20116620279831499</v>
      </c>
      <c r="N56">
        <f t="shared" si="9"/>
        <v>4.1198079376307595</v>
      </c>
      <c r="P56">
        <v>-1383.3582566</v>
      </c>
      <c r="R56">
        <v>-1394.1258193000001</v>
      </c>
      <c r="T56">
        <v>-1371.1521981999999</v>
      </c>
    </row>
    <row r="57" spans="2:20" x14ac:dyDescent="0.2">
      <c r="B57">
        <f t="shared" si="8"/>
        <v>1.0500000000000001E-10</v>
      </c>
      <c r="C57">
        <v>21</v>
      </c>
      <c r="D57">
        <v>0.50498591340130505</v>
      </c>
      <c r="F57">
        <v>0.69484391233840903</v>
      </c>
      <c r="G57">
        <f t="shared" si="3"/>
        <v>0.13471229134650897</v>
      </c>
      <c r="H57">
        <f t="shared" si="10"/>
        <v>4.3815487567768319</v>
      </c>
      <c r="L57">
        <v>0.90666337536770503</v>
      </c>
      <c r="M57">
        <f t="shared" si="5"/>
        <v>0.34653175437580497</v>
      </c>
      <c r="N57">
        <f t="shared" si="9"/>
        <v>4.4663396920065646</v>
      </c>
      <c r="P57">
        <v>-1382.7852952000001</v>
      </c>
      <c r="R57">
        <v>-1394.0183893000001</v>
      </c>
      <c r="T57">
        <v>-1370.1000511</v>
      </c>
    </row>
    <row r="58" spans="2:20" x14ac:dyDescent="0.2">
      <c r="B58">
        <f t="shared" si="8"/>
        <v>1.1000000000000001E-10</v>
      </c>
      <c r="C58">
        <v>22</v>
      </c>
      <c r="D58">
        <v>0.626539747019209</v>
      </c>
      <c r="F58">
        <v>0.74656900924243097</v>
      </c>
      <c r="G58">
        <f t="shared" si="3"/>
        <v>0.18643738825053091</v>
      </c>
      <c r="H58">
        <f t="shared" si="10"/>
        <v>4.5679861450273629</v>
      </c>
      <c r="L58">
        <v>0.78689268980071903</v>
      </c>
      <c r="M58">
        <f t="shared" si="5"/>
        <v>0.22676106880881897</v>
      </c>
      <c r="N58">
        <f t="shared" si="9"/>
        <v>4.6931007608153834</v>
      </c>
      <c r="P58">
        <v>-1383.6235818</v>
      </c>
      <c r="R58">
        <v>-1393.4615901</v>
      </c>
      <c r="T58">
        <v>-1371.3403146000001</v>
      </c>
    </row>
    <row r="59" spans="2:20" x14ac:dyDescent="0.2">
      <c r="B59">
        <f t="shared" si="8"/>
        <v>1.1500000000000002E-10</v>
      </c>
      <c r="C59">
        <v>23</v>
      </c>
      <c r="D59">
        <v>0.50695973653006499</v>
      </c>
      <c r="F59">
        <v>0.95936823608979904</v>
      </c>
      <c r="G59">
        <f t="shared" si="3"/>
        <v>0.39923661509789898</v>
      </c>
      <c r="H59">
        <f t="shared" si="10"/>
        <v>4.9672227601252619</v>
      </c>
      <c r="L59">
        <v>0.83906164307721298</v>
      </c>
      <c r="M59">
        <f t="shared" si="5"/>
        <v>0.27893002208531292</v>
      </c>
      <c r="N59">
        <f t="shared" si="9"/>
        <v>4.9720307829006964</v>
      </c>
      <c r="P59">
        <v>-1383.3767204000001</v>
      </c>
      <c r="R59">
        <v>-1394.1785794</v>
      </c>
      <c r="T59">
        <v>-1370.6778766</v>
      </c>
    </row>
    <row r="60" spans="2:20" x14ac:dyDescent="0.2">
      <c r="B60">
        <f t="shared" si="8"/>
        <v>1.2E-10</v>
      </c>
      <c r="C60">
        <v>24</v>
      </c>
      <c r="D60">
        <v>0.61463699417601003</v>
      </c>
      <c r="F60">
        <v>0.70390669140732198</v>
      </c>
      <c r="G60">
        <f t="shared" si="3"/>
        <v>0.14377507041542192</v>
      </c>
      <c r="H60">
        <f t="shared" si="10"/>
        <v>5.1109978305406836</v>
      </c>
      <c r="L60">
        <v>0.59921419816580102</v>
      </c>
      <c r="M60">
        <f t="shared" si="5"/>
        <v>3.9082577173900956E-2</v>
      </c>
      <c r="N60">
        <f t="shared" si="9"/>
        <v>5.0111133600745976</v>
      </c>
      <c r="P60">
        <v>-1383.4379136</v>
      </c>
      <c r="R60">
        <v>-1394.5533444</v>
      </c>
      <c r="T60">
        <v>-1370.9129533</v>
      </c>
    </row>
    <row r="61" spans="2:20" x14ac:dyDescent="0.2">
      <c r="B61">
        <f t="shared" si="8"/>
        <v>1.2500000000000001E-10</v>
      </c>
      <c r="C61">
        <v>25</v>
      </c>
      <c r="D61">
        <v>0.62987081240367204</v>
      </c>
      <c r="F61">
        <v>0.78175339469226202</v>
      </c>
      <c r="G61">
        <f t="shared" si="3"/>
        <v>0.22162177370036196</v>
      </c>
      <c r="H61">
        <f t="shared" si="10"/>
        <v>5.3326196042410459</v>
      </c>
      <c r="L61">
        <v>0.97333318594698204</v>
      </c>
      <c r="M61">
        <f t="shared" si="5"/>
        <v>0.41320156495508198</v>
      </c>
      <c r="N61">
        <f t="shared" si="9"/>
        <v>5.4243149250296794</v>
      </c>
      <c r="P61">
        <v>-1383.4268201</v>
      </c>
      <c r="R61">
        <v>-1393.4227959</v>
      </c>
      <c r="T61">
        <v>-1371.4607037999999</v>
      </c>
    </row>
    <row r="62" spans="2:20" x14ac:dyDescent="0.2">
      <c r="B62">
        <f t="shared" si="8"/>
        <v>1.3000000000000002E-10</v>
      </c>
      <c r="C62">
        <v>26</v>
      </c>
      <c r="D62">
        <v>0.54679179300875003</v>
      </c>
      <c r="F62">
        <v>0.85913246982154401</v>
      </c>
      <c r="G62">
        <f t="shared" si="3"/>
        <v>0.29900084882964395</v>
      </c>
      <c r="H62">
        <f t="shared" si="10"/>
        <v>5.6316204530706901</v>
      </c>
      <c r="L62">
        <v>0.81128597601110497</v>
      </c>
      <c r="M62">
        <f t="shared" si="5"/>
        <v>0.25115435501920491</v>
      </c>
      <c r="N62">
        <f t="shared" si="9"/>
        <v>5.6754692800488842</v>
      </c>
      <c r="P62">
        <v>-1383.2036527</v>
      </c>
      <c r="R62">
        <v>-1393.5415298999999</v>
      </c>
      <c r="T62">
        <v>-1371.2975802000001</v>
      </c>
    </row>
    <row r="63" spans="2:20" x14ac:dyDescent="0.2">
      <c r="B63">
        <f t="shared" si="8"/>
        <v>1.3500000000000002E-10</v>
      </c>
      <c r="C63">
        <v>27</v>
      </c>
      <c r="D63">
        <v>0.50002552498083797</v>
      </c>
      <c r="F63">
        <v>0.75188717505443403</v>
      </c>
      <c r="G63">
        <f t="shared" si="3"/>
        <v>0.19175555406253397</v>
      </c>
      <c r="H63">
        <f t="shared" si="10"/>
        <v>5.8233760071332243</v>
      </c>
      <c r="L63">
        <v>0.85175638467417703</v>
      </c>
      <c r="M63">
        <f t="shared" si="5"/>
        <v>0.29162476368227697</v>
      </c>
      <c r="N63">
        <f t="shared" si="9"/>
        <v>5.9670940437311613</v>
      </c>
      <c r="P63">
        <v>-1383.423612</v>
      </c>
      <c r="R63">
        <v>-1394.6987356</v>
      </c>
      <c r="T63">
        <v>-1371.1694336999999</v>
      </c>
    </row>
    <row r="64" spans="2:20" x14ac:dyDescent="0.2">
      <c r="B64">
        <f t="shared" si="8"/>
        <v>1.4000000000000001E-10</v>
      </c>
      <c r="C64">
        <v>28</v>
      </c>
      <c r="D64">
        <v>0.60243957082652499</v>
      </c>
      <c r="F64">
        <v>0.70661324698677497</v>
      </c>
      <c r="G64">
        <f t="shared" si="3"/>
        <v>0.14648162599487491</v>
      </c>
      <c r="H64">
        <f t="shared" si="10"/>
        <v>5.9698576331280995</v>
      </c>
      <c r="L64">
        <v>0.79266176251937503</v>
      </c>
      <c r="M64">
        <f t="shared" si="5"/>
        <v>0.23253014152747498</v>
      </c>
      <c r="N64">
        <f t="shared" si="9"/>
        <v>6.199624185258636</v>
      </c>
      <c r="P64">
        <v>-1383.467815</v>
      </c>
      <c r="R64">
        <v>-1392.6355407999999</v>
      </c>
      <c r="T64">
        <v>-1371.1361801999999</v>
      </c>
    </row>
    <row r="65" spans="2:20" x14ac:dyDescent="0.2">
      <c r="B65">
        <f t="shared" si="8"/>
        <v>1.4500000000000002E-10</v>
      </c>
      <c r="C65">
        <v>29</v>
      </c>
      <c r="D65">
        <v>0.55965192465844305</v>
      </c>
      <c r="F65">
        <v>0.76981168439563197</v>
      </c>
      <c r="G65">
        <f t="shared" si="3"/>
        <v>0.20968006340373191</v>
      </c>
      <c r="H65">
        <f t="shared" si="10"/>
        <v>6.1795376965318312</v>
      </c>
      <c r="L65">
        <v>0.73096081463582097</v>
      </c>
      <c r="M65">
        <f t="shared" si="5"/>
        <v>0.17082919364392091</v>
      </c>
      <c r="N65">
        <f t="shared" si="9"/>
        <v>6.3704533789025568</v>
      </c>
      <c r="P65">
        <v>-1383.1436100000001</v>
      </c>
      <c r="R65">
        <v>-1394.3615212</v>
      </c>
      <c r="T65">
        <v>-1371.4402279000001</v>
      </c>
    </row>
    <row r="66" spans="2:20" x14ac:dyDescent="0.2">
      <c r="B66">
        <f t="shared" si="8"/>
        <v>1.5000000000000002E-10</v>
      </c>
      <c r="C66">
        <v>30</v>
      </c>
      <c r="D66">
        <v>0.567942385118821</v>
      </c>
      <c r="F66">
        <v>0.61583079039647104</v>
      </c>
      <c r="G66">
        <f t="shared" si="3"/>
        <v>5.5699169404570981E-2</v>
      </c>
      <c r="H66">
        <f t="shared" si="10"/>
        <v>6.2352368659364021</v>
      </c>
      <c r="L66">
        <v>0.76409132858372297</v>
      </c>
      <c r="M66">
        <f t="shared" si="5"/>
        <v>0.20395970759182291</v>
      </c>
      <c r="N66">
        <f t="shared" si="9"/>
        <v>6.5744130864943795</v>
      </c>
      <c r="P66">
        <v>-1383.9656057</v>
      </c>
      <c r="R66">
        <v>-1393.5299609000001</v>
      </c>
      <c r="T66">
        <v>-1371.5434772999999</v>
      </c>
    </row>
    <row r="67" spans="2:20" x14ac:dyDescent="0.2">
      <c r="B67">
        <f t="shared" si="8"/>
        <v>1.5500000000000001E-10</v>
      </c>
      <c r="C67">
        <v>31</v>
      </c>
      <c r="D67">
        <v>0.61926252796540204</v>
      </c>
      <c r="F67">
        <v>1.0165736577770901</v>
      </c>
      <c r="G67">
        <f t="shared" si="3"/>
        <v>0.45644203678519002</v>
      </c>
      <c r="H67">
        <f t="shared" si="10"/>
        <v>6.6916789027215922</v>
      </c>
      <c r="L67">
        <v>0.64132095842648995</v>
      </c>
      <c r="M67">
        <f t="shared" si="5"/>
        <v>8.1189337434589892E-2</v>
      </c>
      <c r="N67">
        <f t="shared" si="9"/>
        <v>6.6556024239289693</v>
      </c>
      <c r="P67">
        <v>-1383.2185987</v>
      </c>
      <c r="R67">
        <v>-1393.8582329000001</v>
      </c>
      <c r="T67">
        <v>-1370.4349016000001</v>
      </c>
    </row>
    <row r="68" spans="2:20" x14ac:dyDescent="0.2">
      <c r="B68">
        <f t="shared" si="8"/>
        <v>1.6000000000000002E-10</v>
      </c>
      <c r="C68">
        <v>32</v>
      </c>
      <c r="D68">
        <v>0.71168247954041497</v>
      </c>
      <c r="F68">
        <v>0.79209455272126505</v>
      </c>
      <c r="G68">
        <f t="shared" si="3"/>
        <v>0.231962931729365</v>
      </c>
      <c r="H68">
        <f t="shared" si="10"/>
        <v>6.9236418344509572</v>
      </c>
      <c r="L68">
        <v>0.70838510864738302</v>
      </c>
      <c r="M68">
        <f t="shared" si="5"/>
        <v>0.14825348765548296</v>
      </c>
      <c r="N68">
        <f t="shared" si="9"/>
        <v>6.8038559115844519</v>
      </c>
      <c r="P68">
        <v>-1383.1259480000001</v>
      </c>
      <c r="R68">
        <v>-1394.0965603</v>
      </c>
      <c r="T68">
        <v>-1371.2426029999999</v>
      </c>
    </row>
    <row r="69" spans="2:20" x14ac:dyDescent="0.2">
      <c r="B69">
        <f t="shared" si="8"/>
        <v>1.6500000000000002E-10</v>
      </c>
      <c r="C69">
        <v>33</v>
      </c>
      <c r="D69">
        <v>0.64973675645539797</v>
      </c>
      <c r="F69">
        <v>0.86456059202815505</v>
      </c>
      <c r="G69">
        <f t="shared" si="3"/>
        <v>0.30442897103625499</v>
      </c>
      <c r="H69">
        <f t="shared" si="10"/>
        <v>7.2280708054872118</v>
      </c>
      <c r="L69">
        <v>0.827550006198149</v>
      </c>
      <c r="M69">
        <f t="shared" si="5"/>
        <v>0.26741838520624894</v>
      </c>
      <c r="N69">
        <f t="shared" si="9"/>
        <v>7.0712742967907012</v>
      </c>
      <c r="P69">
        <v>-1383.7307939</v>
      </c>
      <c r="R69">
        <v>-1393.8232343</v>
      </c>
      <c r="T69">
        <v>-1371.1599487000001</v>
      </c>
    </row>
    <row r="70" spans="2:20" x14ac:dyDescent="0.2">
      <c r="B70">
        <f t="shared" si="8"/>
        <v>1.7000000000000001E-10</v>
      </c>
      <c r="C70">
        <v>34</v>
      </c>
      <c r="D70">
        <v>0.58368388602003896</v>
      </c>
      <c r="F70">
        <v>0.62873136872834301</v>
      </c>
      <c r="G70">
        <f t="shared" si="3"/>
        <v>6.8599747736442951E-2</v>
      </c>
      <c r="H70">
        <f t="shared" si="10"/>
        <v>7.2966705532236551</v>
      </c>
      <c r="L70">
        <v>0.62652932612302503</v>
      </c>
      <c r="M70">
        <f t="shared" si="5"/>
        <v>6.6397705131124973E-2</v>
      </c>
      <c r="N70">
        <f t="shared" si="9"/>
        <v>7.1376720019218265</v>
      </c>
      <c r="P70">
        <v>-1383.4109759999999</v>
      </c>
      <c r="R70">
        <v>-1394.6337504999999</v>
      </c>
      <c r="T70">
        <v>-1371.7630412999999</v>
      </c>
    </row>
    <row r="71" spans="2:20" x14ac:dyDescent="0.2">
      <c r="B71">
        <f t="shared" si="8"/>
        <v>1.7500000000000002E-10</v>
      </c>
      <c r="C71">
        <v>35</v>
      </c>
      <c r="D71">
        <v>0.63129940933602602</v>
      </c>
      <c r="F71">
        <v>0.68402932568919295</v>
      </c>
      <c r="G71">
        <f t="shared" si="3"/>
        <v>0.12389770469729289</v>
      </c>
      <c r="H71">
        <f t="shared" si="10"/>
        <v>7.420568257920948</v>
      </c>
      <c r="L71">
        <v>0.68015143945404199</v>
      </c>
      <c r="M71">
        <f t="shared" si="5"/>
        <v>0.12001981846214194</v>
      </c>
      <c r="N71">
        <f t="shared" si="9"/>
        <v>7.2576918203839682</v>
      </c>
      <c r="P71">
        <v>-1383.1738233999999</v>
      </c>
      <c r="R71">
        <v>-1394.2019104999999</v>
      </c>
      <c r="T71">
        <v>-1371.6449414000001</v>
      </c>
    </row>
    <row r="72" spans="2:20" x14ac:dyDescent="0.2">
      <c r="B72">
        <f t="shared" si="8"/>
        <v>1.8000000000000002E-10</v>
      </c>
      <c r="C72">
        <v>36</v>
      </c>
      <c r="D72">
        <v>0.50327342757134896</v>
      </c>
      <c r="F72">
        <v>0.88034965739881599</v>
      </c>
      <c r="G72">
        <f t="shared" si="3"/>
        <v>0.32021803640691593</v>
      </c>
      <c r="H72">
        <f t="shared" si="10"/>
        <v>7.7407862943278642</v>
      </c>
      <c r="L72">
        <v>0.75341907705928302</v>
      </c>
      <c r="M72">
        <f t="shared" si="5"/>
        <v>0.19328745606738296</v>
      </c>
      <c r="N72">
        <f t="shared" si="9"/>
        <v>7.4509792764513509</v>
      </c>
      <c r="P72">
        <v>-1383.3474510999999</v>
      </c>
      <c r="R72">
        <v>-1393.9420513</v>
      </c>
      <c r="T72">
        <v>-1371.3692652</v>
      </c>
    </row>
    <row r="73" spans="2:20" x14ac:dyDescent="0.2">
      <c r="B73">
        <f t="shared" si="8"/>
        <v>1.8500000000000001E-10</v>
      </c>
      <c r="C73">
        <v>37</v>
      </c>
      <c r="D73">
        <v>0.54377656897873194</v>
      </c>
      <c r="F73">
        <v>0.68144085003668997</v>
      </c>
      <c r="G73">
        <f t="shared" si="3"/>
        <v>0.12130922904478991</v>
      </c>
      <c r="H73">
        <f t="shared" si="10"/>
        <v>7.8620955233726537</v>
      </c>
      <c r="L73">
        <v>0.87369933053256499</v>
      </c>
      <c r="M73">
        <f t="shared" si="5"/>
        <v>0.31356770954066493</v>
      </c>
      <c r="N73">
        <f t="shared" si="9"/>
        <v>7.7645469859920162</v>
      </c>
      <c r="P73">
        <v>-1384.2003857</v>
      </c>
      <c r="R73">
        <v>-1393.9883777</v>
      </c>
      <c r="T73">
        <v>-1370.9912405</v>
      </c>
    </row>
    <row r="74" spans="2:20" x14ac:dyDescent="0.2">
      <c r="B74">
        <f t="shared" si="8"/>
        <v>1.9000000000000002E-10</v>
      </c>
      <c r="C74">
        <v>38</v>
      </c>
      <c r="D74">
        <v>0.54605932738597796</v>
      </c>
      <c r="F74">
        <v>0.73069976689553096</v>
      </c>
      <c r="G74">
        <f t="shared" si="3"/>
        <v>0.1705681459036309</v>
      </c>
      <c r="H74">
        <f t="shared" si="10"/>
        <v>8.0326636692762854</v>
      </c>
      <c r="L74">
        <v>0.74122469247047995</v>
      </c>
      <c r="M74">
        <f t="shared" si="5"/>
        <v>0.18109307147857989</v>
      </c>
      <c r="N74">
        <f t="shared" si="9"/>
        <v>7.9456400574705963</v>
      </c>
      <c r="P74">
        <v>-1383.6493121000001</v>
      </c>
      <c r="R74">
        <v>-1394.8154109</v>
      </c>
      <c r="T74">
        <v>-1370.9674064000001</v>
      </c>
    </row>
    <row r="75" spans="2:20" x14ac:dyDescent="0.2">
      <c r="B75">
        <f t="shared" si="8"/>
        <v>1.9500000000000002E-10</v>
      </c>
      <c r="C75">
        <v>39</v>
      </c>
      <c r="D75">
        <v>0.486660629699257</v>
      </c>
      <c r="F75">
        <v>0.83870830553036202</v>
      </c>
      <c r="G75">
        <f t="shared" si="3"/>
        <v>0.27857668453846196</v>
      </c>
      <c r="H75">
        <f t="shared" si="10"/>
        <v>8.3112403538147479</v>
      </c>
      <c r="L75">
        <v>0.71983572189616496</v>
      </c>
      <c r="M75">
        <f t="shared" si="5"/>
        <v>0.1597041009042649</v>
      </c>
      <c r="N75">
        <f t="shared" si="9"/>
        <v>8.1053441583748604</v>
      </c>
      <c r="P75">
        <v>-1383.691274</v>
      </c>
      <c r="R75">
        <v>-1393.9866457000001</v>
      </c>
      <c r="T75">
        <v>-1371.3936716999999</v>
      </c>
    </row>
    <row r="76" spans="2:20" x14ac:dyDescent="0.2">
      <c r="B76">
        <f t="shared" si="8"/>
        <v>2.0000000000000003E-10</v>
      </c>
      <c r="C76">
        <v>40</v>
      </c>
      <c r="D76">
        <v>0.451556899865733</v>
      </c>
      <c r="F76">
        <v>0.75527936972584098</v>
      </c>
      <c r="G76">
        <f t="shared" si="3"/>
        <v>0.19514774873394092</v>
      </c>
      <c r="H76">
        <f t="shared" si="10"/>
        <v>8.5063881025486889</v>
      </c>
      <c r="L76">
        <v>0.67428373572718803</v>
      </c>
      <c r="M76">
        <f t="shared" si="5"/>
        <v>0.11415211473528797</v>
      </c>
      <c r="N76">
        <f t="shared" si="9"/>
        <v>8.2194962731101491</v>
      </c>
      <c r="P76">
        <v>-1382.8927111</v>
      </c>
      <c r="R76">
        <v>-1393.9751191</v>
      </c>
      <c r="T76">
        <v>-1371.0521174</v>
      </c>
    </row>
    <row r="77" spans="2:20" x14ac:dyDescent="0.2">
      <c r="B77">
        <f t="shared" si="8"/>
        <v>2.0500000000000002E-10</v>
      </c>
      <c r="C77">
        <v>41</v>
      </c>
      <c r="D77">
        <v>0.53532505324740198</v>
      </c>
      <c r="F77">
        <v>0.66710095990844298</v>
      </c>
      <c r="G77">
        <f t="shared" si="3"/>
        <v>0.10696933891654292</v>
      </c>
      <c r="H77">
        <f t="shared" si="10"/>
        <v>8.6133574414652312</v>
      </c>
      <c r="L77">
        <v>0.54104765622491002</v>
      </c>
      <c r="M77">
        <f t="shared" si="5"/>
        <v>-1.9083964766990036E-2</v>
      </c>
      <c r="N77">
        <f t="shared" si="9"/>
        <v>8.200412308343159</v>
      </c>
      <c r="P77">
        <v>-1382.1503580999999</v>
      </c>
      <c r="R77">
        <v>-1393.9566362999999</v>
      </c>
      <c r="T77">
        <v>-1371.1927115999999</v>
      </c>
    </row>
    <row r="78" spans="2:20" x14ac:dyDescent="0.2">
      <c r="B78">
        <f t="shared" si="8"/>
        <v>2.1000000000000002E-10</v>
      </c>
      <c r="C78">
        <v>42</v>
      </c>
      <c r="D78">
        <v>0.55211971647800295</v>
      </c>
      <c r="F78">
        <v>0.79476175958222595</v>
      </c>
      <c r="G78">
        <f t="shared" si="3"/>
        <v>0.23463013859032589</v>
      </c>
      <c r="H78">
        <f t="shared" si="10"/>
        <v>8.8479875800555572</v>
      </c>
      <c r="L78">
        <v>0.89217774445456999</v>
      </c>
      <c r="M78">
        <f t="shared" si="5"/>
        <v>0.33204612346266993</v>
      </c>
      <c r="N78">
        <f t="shared" si="9"/>
        <v>8.5324584318058285</v>
      </c>
      <c r="P78">
        <v>-1383.1810243</v>
      </c>
      <c r="R78">
        <v>-1393.7877748999999</v>
      </c>
      <c r="T78">
        <v>-1370.2637463999999</v>
      </c>
    </row>
    <row r="79" spans="2:20" x14ac:dyDescent="0.2">
      <c r="B79">
        <f t="shared" si="8"/>
        <v>2.1500000000000003E-10</v>
      </c>
      <c r="C79">
        <v>43</v>
      </c>
      <c r="D79">
        <v>0.52762549249044699</v>
      </c>
      <c r="F79">
        <v>0.70600750998778095</v>
      </c>
      <c r="G79">
        <f t="shared" si="3"/>
        <v>0.14587588899588089</v>
      </c>
      <c r="H79">
        <f t="shared" si="10"/>
        <v>8.9938634690514387</v>
      </c>
      <c r="L79">
        <v>0.85795943869180802</v>
      </c>
      <c r="M79">
        <f t="shared" si="5"/>
        <v>0.29782781769990796</v>
      </c>
      <c r="N79">
        <f t="shared" si="9"/>
        <v>8.8302862495057362</v>
      </c>
      <c r="P79">
        <v>-1384.0408044000001</v>
      </c>
      <c r="R79">
        <v>-1394.2952646000001</v>
      </c>
      <c r="T79">
        <v>-1371.2995355</v>
      </c>
    </row>
    <row r="80" spans="2:20" x14ac:dyDescent="0.2">
      <c r="B80">
        <f t="shared" si="8"/>
        <v>2.2000000000000002E-10</v>
      </c>
      <c r="C80">
        <v>44</v>
      </c>
      <c r="D80">
        <v>0.71344763216643803</v>
      </c>
      <c r="F80">
        <v>0.80775102657324904</v>
      </c>
      <c r="G80">
        <f t="shared" si="3"/>
        <v>0.24761940558134898</v>
      </c>
      <c r="H80">
        <f t="shared" si="10"/>
        <v>9.2414828746327871</v>
      </c>
      <c r="L80">
        <v>0.64203567099399195</v>
      </c>
      <c r="M80">
        <f t="shared" si="5"/>
        <v>8.1904050002091888E-2</v>
      </c>
      <c r="N80">
        <f t="shared" si="9"/>
        <v>8.9121902995078273</v>
      </c>
      <c r="P80">
        <v>-1383.2013554</v>
      </c>
      <c r="R80">
        <v>-1393.8491237000001</v>
      </c>
      <c r="T80">
        <v>-1370.6982961000001</v>
      </c>
    </row>
    <row r="81" spans="2:20" x14ac:dyDescent="0.2">
      <c r="B81">
        <f t="shared" si="8"/>
        <v>2.2500000000000002E-10</v>
      </c>
      <c r="C81">
        <v>45</v>
      </c>
      <c r="D81">
        <v>0.51218879214331103</v>
      </c>
      <c r="F81">
        <v>0.84639674635073503</v>
      </c>
      <c r="G81">
        <f t="shared" si="3"/>
        <v>0.28626512535883497</v>
      </c>
      <c r="H81">
        <f t="shared" si="10"/>
        <v>9.5277479999916217</v>
      </c>
      <c r="L81">
        <v>0.676309410948846</v>
      </c>
      <c r="M81">
        <f t="shared" si="5"/>
        <v>0.11617778995694594</v>
      </c>
      <c r="N81">
        <f t="shared" si="9"/>
        <v>9.0283680894647738</v>
      </c>
      <c r="P81">
        <v>-1383.5216547</v>
      </c>
      <c r="R81">
        <v>-1393.9071592</v>
      </c>
      <c r="T81">
        <v>-1371.7863599</v>
      </c>
    </row>
    <row r="82" spans="2:20" x14ac:dyDescent="0.2">
      <c r="B82">
        <f t="shared" si="8"/>
        <v>2.3000000000000003E-10</v>
      </c>
      <c r="C82">
        <v>46</v>
      </c>
      <c r="D82">
        <v>0.61470138990200796</v>
      </c>
      <c r="F82">
        <v>0.61057934116254997</v>
      </c>
      <c r="G82">
        <f t="shared" si="3"/>
        <v>5.0447720170649912E-2</v>
      </c>
      <c r="H82">
        <f t="shared" si="10"/>
        <v>9.5781957201622721</v>
      </c>
      <c r="L82">
        <v>0.64097234452060203</v>
      </c>
      <c r="M82">
        <f t="shared" si="5"/>
        <v>8.0840723528701974E-2</v>
      </c>
      <c r="N82">
        <f t="shared" si="9"/>
        <v>9.1092088129934758</v>
      </c>
      <c r="P82">
        <v>-1383.1785838000001</v>
      </c>
      <c r="R82">
        <v>-1393.9186489000001</v>
      </c>
      <c r="T82">
        <v>-1371.0169983000001</v>
      </c>
    </row>
    <row r="83" spans="2:20" x14ac:dyDescent="0.2">
      <c r="B83">
        <f t="shared" si="8"/>
        <v>2.3500000000000002E-10</v>
      </c>
      <c r="C83">
        <v>47</v>
      </c>
      <c r="D83">
        <v>0.53447179701202796</v>
      </c>
      <c r="F83">
        <v>0.85822001094369704</v>
      </c>
      <c r="G83">
        <f t="shared" si="3"/>
        <v>0.29808838995179698</v>
      </c>
      <c r="H83">
        <f t="shared" si="10"/>
        <v>9.876284110114069</v>
      </c>
      <c r="L83">
        <v>0.60889055201959497</v>
      </c>
      <c r="M83">
        <f t="shared" si="5"/>
        <v>4.8758931027694907E-2</v>
      </c>
      <c r="N83">
        <f t="shared" si="9"/>
        <v>9.1579677440211711</v>
      </c>
      <c r="P83">
        <v>-1383.2063519000001</v>
      </c>
      <c r="R83">
        <v>-1393.3062285000001</v>
      </c>
      <c r="T83">
        <v>-1370.7433679999999</v>
      </c>
    </row>
    <row r="84" spans="2:20" x14ac:dyDescent="0.2">
      <c r="B84">
        <f t="shared" si="8"/>
        <v>2.4E-10</v>
      </c>
      <c r="C84">
        <v>48</v>
      </c>
      <c r="D84">
        <v>0.46741379122354998</v>
      </c>
      <c r="F84">
        <v>0.76806252578946499</v>
      </c>
      <c r="G84">
        <f t="shared" si="3"/>
        <v>0.20793090479756493</v>
      </c>
      <c r="H84">
        <f t="shared" si="10"/>
        <v>10.084215014911633</v>
      </c>
      <c r="L84">
        <v>0.82453973845875805</v>
      </c>
      <c r="M84">
        <f t="shared" si="5"/>
        <v>0.26440811746685799</v>
      </c>
      <c r="N84">
        <f t="shared" si="9"/>
        <v>9.4223758614880282</v>
      </c>
      <c r="P84">
        <v>-1383.8070204000001</v>
      </c>
      <c r="R84">
        <v>-1394.2365164</v>
      </c>
      <c r="T84">
        <v>-1370.3617145000001</v>
      </c>
    </row>
    <row r="85" spans="2:20" x14ac:dyDescent="0.2">
      <c r="B85">
        <f t="shared" si="8"/>
        <v>2.4500000000000003E-10</v>
      </c>
      <c r="C85">
        <v>49</v>
      </c>
      <c r="D85">
        <v>0.47186521541552501</v>
      </c>
      <c r="F85">
        <v>0.65766014623324298</v>
      </c>
      <c r="G85">
        <f t="shared" si="3"/>
        <v>9.7528525241342923E-2</v>
      </c>
      <c r="H85">
        <f t="shared" si="10"/>
        <v>10.181743540152976</v>
      </c>
      <c r="L85">
        <v>0.79684399391022998</v>
      </c>
      <c r="M85">
        <f t="shared" si="5"/>
        <v>0.23671237291832992</v>
      </c>
      <c r="N85">
        <f t="shared" si="9"/>
        <v>9.659088234406358</v>
      </c>
      <c r="P85">
        <v>-1382.8974231</v>
      </c>
      <c r="R85">
        <v>-1393.8962586</v>
      </c>
      <c r="T85">
        <v>-1371.5355499</v>
      </c>
    </row>
    <row r="86" spans="2:20" x14ac:dyDescent="0.2">
      <c r="B86">
        <f t="shared" si="8"/>
        <v>2.5000000000000002E-10</v>
      </c>
      <c r="C86">
        <v>50</v>
      </c>
      <c r="D86">
        <v>0.49966294629303498</v>
      </c>
      <c r="F86">
        <v>0.69225004652843802</v>
      </c>
      <c r="G86">
        <f t="shared" si="3"/>
        <v>0.13211842553653796</v>
      </c>
      <c r="H86">
        <f t="shared" si="10"/>
        <v>10.313861965689513</v>
      </c>
      <c r="L86">
        <v>0.66284819645940696</v>
      </c>
      <c r="M86">
        <f t="shared" si="5"/>
        <v>0.1027165754675069</v>
      </c>
      <c r="N86">
        <f t="shared" si="9"/>
        <v>9.7618048098738655</v>
      </c>
      <c r="P86">
        <v>-1382.8926727999999</v>
      </c>
      <c r="R86">
        <v>-1394.1336991999999</v>
      </c>
      <c r="T86">
        <v>-1370.8409199</v>
      </c>
    </row>
    <row r="88" spans="2:20" x14ac:dyDescent="0.2">
      <c r="C88" t="s">
        <v>0</v>
      </c>
      <c r="D88">
        <f>AVERAGE(D37:D86)</f>
        <v>0.56013162099190006</v>
      </c>
      <c r="F88">
        <f>AVERAGE(F37:F86)</f>
        <v>0.76640886030569022</v>
      </c>
      <c r="G88">
        <f>AVERAGE(G37:G86)</f>
        <v>0.20627723931379027</v>
      </c>
      <c r="M88">
        <f>AVERAGE(M37:M86)</f>
        <v>0.19523609619747731</v>
      </c>
      <c r="O88" t="s">
        <v>0</v>
      </c>
      <c r="P88">
        <f>AVERAGE(P37:P86)</f>
        <v>-1383.3867789259998</v>
      </c>
      <c r="R88">
        <f>AVERAGE(R37:R86)</f>
        <v>-1393.9407666319998</v>
      </c>
      <c r="T88">
        <f>AVERAGE(T37:T86)</f>
        <v>-1371.0007038280005</v>
      </c>
    </row>
    <row r="89" spans="2:20" x14ac:dyDescent="0.2">
      <c r="F89" t="s">
        <v>33</v>
      </c>
      <c r="G89">
        <f>G88/(0.000000000005)/6*(10^-20)</f>
        <v>6.8759079771263418E-11</v>
      </c>
      <c r="L89" t="s">
        <v>33</v>
      </c>
      <c r="M89">
        <f>M88/(0.000000000005)/6*(10^-20)</f>
        <v>6.5078698732492441E-11</v>
      </c>
      <c r="O89" t="s">
        <v>1</v>
      </c>
      <c r="P89">
        <f>STDEV(P37:P86)/SQRT(COUNT(P37:P86))</f>
        <v>5.6721448011037477E-2</v>
      </c>
      <c r="R89">
        <f>STDEV(R37:R86)/SQRT(COUNT(R37:R86))</f>
        <v>6.5849965900658849E-2</v>
      </c>
      <c r="T89">
        <f>STDEV(T37:T86)/SQRT(COUNT(T37:T86))</f>
        <v>6.8597471611549832E-2</v>
      </c>
    </row>
    <row r="91" spans="2:20" x14ac:dyDescent="0.2">
      <c r="F91" t="s">
        <v>31</v>
      </c>
      <c r="G91" t="s">
        <v>30</v>
      </c>
      <c r="M91" t="s">
        <v>30</v>
      </c>
      <c r="Q91" t="s">
        <v>15</v>
      </c>
      <c r="R91">
        <f>R88-129/128*P88</f>
        <v>0.25372150435941876</v>
      </c>
      <c r="S91" t="s">
        <v>15</v>
      </c>
      <c r="T91">
        <f>T88-127/128*P88</f>
        <v>1.5783658876398476</v>
      </c>
    </row>
    <row r="92" spans="2:20" x14ac:dyDescent="0.2">
      <c r="F92" t="s">
        <v>32</v>
      </c>
      <c r="G92" s="4">
        <v>16320000000</v>
      </c>
      <c r="L92" t="s">
        <v>31</v>
      </c>
      <c r="M92" s="4"/>
      <c r="R92">
        <f>R89+P89</f>
        <v>0.12257141391169632</v>
      </c>
      <c r="T92">
        <f>T89+P89</f>
        <v>0.12531891962258732</v>
      </c>
    </row>
    <row r="93" spans="2:20" x14ac:dyDescent="0.2">
      <c r="G93">
        <f>G92*(10^-20)</f>
        <v>1.6319999999999999E-10</v>
      </c>
      <c r="L93" t="s">
        <v>32</v>
      </c>
      <c r="M93">
        <f>M92*(10^-20)</f>
        <v>0</v>
      </c>
    </row>
    <row r="94" spans="2:20" x14ac:dyDescent="0.2">
      <c r="F94" t="s">
        <v>33</v>
      </c>
    </row>
    <row r="95" spans="2:20" x14ac:dyDescent="0.2">
      <c r="G95">
        <f>G93/6</f>
        <v>2.7199999999999997E-11</v>
      </c>
      <c r="L95" t="s">
        <v>33</v>
      </c>
      <c r="M95">
        <f>M93/6</f>
        <v>0</v>
      </c>
    </row>
    <row r="98" spans="1:14" x14ac:dyDescent="0.2">
      <c r="D98" t="s">
        <v>22</v>
      </c>
      <c r="F98" t="s">
        <v>74</v>
      </c>
      <c r="H98" t="s">
        <v>29</v>
      </c>
      <c r="L98" t="s">
        <v>77</v>
      </c>
      <c r="N98" t="s">
        <v>29</v>
      </c>
    </row>
    <row r="99" spans="1:14" x14ac:dyDescent="0.2">
      <c r="A99" t="s">
        <v>26</v>
      </c>
      <c r="B99" t="s">
        <v>27</v>
      </c>
      <c r="F99" t="s">
        <v>75</v>
      </c>
      <c r="G99" t="s">
        <v>76</v>
      </c>
      <c r="H99">
        <v>0</v>
      </c>
      <c r="L99" t="s">
        <v>75</v>
      </c>
      <c r="M99" t="s">
        <v>76</v>
      </c>
      <c r="N99">
        <v>0</v>
      </c>
    </row>
    <row r="100" spans="1:14" x14ac:dyDescent="0.2">
      <c r="A100">
        <f>2.5*2000</f>
        <v>5000</v>
      </c>
      <c r="B100">
        <f>A100*10^-15</f>
        <v>5.0000000000000005E-12</v>
      </c>
      <c r="C100">
        <v>1</v>
      </c>
      <c r="D100">
        <v>0.525352028389381</v>
      </c>
      <c r="E100" t="s">
        <v>71</v>
      </c>
      <c r="F100">
        <v>0.73002573444193497</v>
      </c>
      <c r="G100">
        <f>F100-$D$129</f>
        <v>0.10971791673628195</v>
      </c>
      <c r="H100">
        <f>H99+G100</f>
        <v>0.10971791673628195</v>
      </c>
      <c r="L100">
        <v>0.72566949829343497</v>
      </c>
      <c r="M100">
        <f>L100-$D$129</f>
        <v>0.10536168058778195</v>
      </c>
      <c r="N100">
        <f>N99+M100</f>
        <v>0.10536168058778195</v>
      </c>
    </row>
    <row r="101" spans="1:14" x14ac:dyDescent="0.2">
      <c r="B101">
        <f>$B$37*C101</f>
        <v>1.0000000000000001E-11</v>
      </c>
      <c r="C101">
        <v>2</v>
      </c>
      <c r="D101">
        <v>0.59221703921022095</v>
      </c>
      <c r="F101">
        <v>0.66346250072299895</v>
      </c>
      <c r="G101">
        <f t="shared" ref="G101:G139" si="11">F101-$D$129</f>
        <v>4.3154683017345929E-2</v>
      </c>
      <c r="H101">
        <f t="shared" ref="H101:H129" si="12">H100+G101</f>
        <v>0.15287259975362788</v>
      </c>
      <c r="L101">
        <v>1.30957827654023</v>
      </c>
      <c r="M101">
        <f t="shared" ref="M101:M103" si="13">L101-$D$129</f>
        <v>0.68927045883457694</v>
      </c>
      <c r="N101">
        <f t="shared" ref="N101:N129" si="14">N100+M101</f>
        <v>0.79463213942235889</v>
      </c>
    </row>
    <row r="102" spans="1:14" x14ac:dyDescent="0.2">
      <c r="B102">
        <f t="shared" ref="B102:B129" si="15">$B$37*C102</f>
        <v>1.5E-11</v>
      </c>
      <c r="C102">
        <v>3</v>
      </c>
      <c r="D102">
        <v>0.54298652050305796</v>
      </c>
      <c r="F102">
        <v>0.69767318028977898</v>
      </c>
      <c r="G102">
        <f t="shared" si="11"/>
        <v>7.7365362584125963E-2</v>
      </c>
      <c r="H102">
        <f t="shared" si="12"/>
        <v>0.23023796233775384</v>
      </c>
      <c r="L102">
        <v>0.98596784338530896</v>
      </c>
      <c r="M102">
        <f t="shared" si="13"/>
        <v>0.36566002567965594</v>
      </c>
      <c r="N102">
        <f t="shared" si="14"/>
        <v>1.1602921651020148</v>
      </c>
    </row>
    <row r="103" spans="1:14" x14ac:dyDescent="0.2">
      <c r="B103">
        <f t="shared" si="15"/>
        <v>2.0000000000000002E-11</v>
      </c>
      <c r="C103">
        <v>4</v>
      </c>
      <c r="D103">
        <v>0.57756117235856697</v>
      </c>
      <c r="F103">
        <v>0.64127225828493395</v>
      </c>
      <c r="G103">
        <f t="shared" si="11"/>
        <v>2.096444057928093E-2</v>
      </c>
      <c r="H103">
        <f t="shared" si="12"/>
        <v>0.25120240291703477</v>
      </c>
      <c r="L103">
        <v>0.71999378518360102</v>
      </c>
      <c r="M103">
        <f t="shared" si="13"/>
        <v>9.9685967477948001E-2</v>
      </c>
      <c r="N103">
        <f t="shared" si="14"/>
        <v>1.2599781325799628</v>
      </c>
    </row>
    <row r="104" spans="1:14" x14ac:dyDescent="0.2">
      <c r="B104">
        <f t="shared" si="15"/>
        <v>2.5000000000000004E-11</v>
      </c>
      <c r="C104">
        <v>5</v>
      </c>
      <c r="D104">
        <v>0.53532709490596098</v>
      </c>
      <c r="F104">
        <v>0.66229687671852999</v>
      </c>
      <c r="G104">
        <f t="shared" si="11"/>
        <v>4.1989059012876973E-2</v>
      </c>
      <c r="H104">
        <f t="shared" si="12"/>
        <v>0.29319146192991175</v>
      </c>
      <c r="L104">
        <v>0.68361324217207398</v>
      </c>
      <c r="M104">
        <f t="shared" ref="M104:M139" si="16">L104-$D$129</f>
        <v>6.3305424466420956E-2</v>
      </c>
      <c r="N104">
        <f t="shared" si="14"/>
        <v>1.3232835570463837</v>
      </c>
    </row>
    <row r="105" spans="1:14" x14ac:dyDescent="0.2">
      <c r="B105">
        <f t="shared" si="15"/>
        <v>3E-11</v>
      </c>
      <c r="C105">
        <v>6</v>
      </c>
      <c r="D105">
        <v>0.61381157430342204</v>
      </c>
      <c r="F105">
        <v>0.831842466352122</v>
      </c>
      <c r="G105">
        <f t="shared" si="11"/>
        <v>0.21153464864646898</v>
      </c>
      <c r="H105">
        <f t="shared" si="12"/>
        <v>0.50472611057638073</v>
      </c>
      <c r="L105">
        <v>0.782579874211903</v>
      </c>
      <c r="M105">
        <f t="shared" si="16"/>
        <v>0.16227205650624998</v>
      </c>
      <c r="N105">
        <f t="shared" si="14"/>
        <v>1.4855556135526338</v>
      </c>
    </row>
    <row r="106" spans="1:14" x14ac:dyDescent="0.2">
      <c r="B106">
        <f t="shared" si="15"/>
        <v>3.5000000000000002E-11</v>
      </c>
      <c r="C106">
        <v>7</v>
      </c>
      <c r="D106">
        <v>0.56576046204951003</v>
      </c>
      <c r="F106">
        <v>0.78527106476898201</v>
      </c>
      <c r="G106">
        <f t="shared" si="11"/>
        <v>0.16496324706332899</v>
      </c>
      <c r="H106">
        <f t="shared" si="12"/>
        <v>0.66968935763970971</v>
      </c>
      <c r="L106">
        <v>0.63603115303259805</v>
      </c>
      <c r="M106">
        <f t="shared" si="16"/>
        <v>1.5723335326945032E-2</v>
      </c>
      <c r="N106">
        <f t="shared" si="14"/>
        <v>1.5012789488795788</v>
      </c>
    </row>
    <row r="107" spans="1:14" x14ac:dyDescent="0.2">
      <c r="B107">
        <f t="shared" si="15"/>
        <v>4.0000000000000004E-11</v>
      </c>
      <c r="C107">
        <v>8</v>
      </c>
      <c r="D107">
        <v>0.50897342951171398</v>
      </c>
      <c r="F107">
        <v>0.63819664485307304</v>
      </c>
      <c r="G107">
        <f t="shared" si="11"/>
        <v>1.7888827147420017E-2</v>
      </c>
      <c r="H107">
        <f t="shared" si="12"/>
        <v>0.68757818478712973</v>
      </c>
      <c r="L107">
        <v>0.68264488711557003</v>
      </c>
      <c r="M107">
        <f t="shared" si="16"/>
        <v>6.2337069409917012E-2</v>
      </c>
      <c r="N107">
        <f t="shared" si="14"/>
        <v>1.5636160182894958</v>
      </c>
    </row>
    <row r="108" spans="1:14" x14ac:dyDescent="0.2">
      <c r="B108">
        <f t="shared" si="15"/>
        <v>4.5000000000000006E-11</v>
      </c>
      <c r="C108">
        <v>9</v>
      </c>
      <c r="D108">
        <v>0.56417748087905795</v>
      </c>
      <c r="F108">
        <v>0.95035404986076499</v>
      </c>
      <c r="G108">
        <f t="shared" si="11"/>
        <v>0.33004623215511197</v>
      </c>
      <c r="H108">
        <f t="shared" si="12"/>
        <v>1.0176244169422417</v>
      </c>
      <c r="L108">
        <v>0.95904670783705903</v>
      </c>
      <c r="M108">
        <f t="shared" si="16"/>
        <v>0.33873889013140601</v>
      </c>
      <c r="N108">
        <f t="shared" si="14"/>
        <v>1.9023549084209019</v>
      </c>
    </row>
    <row r="109" spans="1:14" x14ac:dyDescent="0.2">
      <c r="B109">
        <f t="shared" si="15"/>
        <v>5.0000000000000008E-11</v>
      </c>
      <c r="C109">
        <v>10</v>
      </c>
      <c r="D109">
        <v>0.53811272282605904</v>
      </c>
      <c r="F109">
        <v>0.59542539673179595</v>
      </c>
      <c r="G109">
        <f t="shared" si="11"/>
        <v>-2.4882420973857067E-2</v>
      </c>
      <c r="H109">
        <f t="shared" si="12"/>
        <v>0.99274199596838464</v>
      </c>
      <c r="L109">
        <v>1.11966205634358</v>
      </c>
      <c r="M109">
        <f t="shared" si="16"/>
        <v>0.49935423863792694</v>
      </c>
      <c r="N109">
        <f t="shared" si="14"/>
        <v>2.401709147058829</v>
      </c>
    </row>
    <row r="110" spans="1:14" x14ac:dyDescent="0.2">
      <c r="B110">
        <f t="shared" si="15"/>
        <v>5.5000000000000004E-11</v>
      </c>
      <c r="C110">
        <v>11</v>
      </c>
      <c r="D110">
        <v>0.62445730548179401</v>
      </c>
      <c r="E110" t="s">
        <v>72</v>
      </c>
      <c r="F110">
        <v>0.58672859844042702</v>
      </c>
      <c r="G110">
        <f t="shared" si="11"/>
        <v>-3.3579219265226001E-2</v>
      </c>
      <c r="H110">
        <f t="shared" si="12"/>
        <v>0.95916277670315864</v>
      </c>
      <c r="L110">
        <v>0.60701148055822296</v>
      </c>
      <c r="M110">
        <f t="shared" si="16"/>
        <v>-1.329633714743006E-2</v>
      </c>
      <c r="N110">
        <f t="shared" si="14"/>
        <v>2.388412809911399</v>
      </c>
    </row>
    <row r="111" spans="1:14" x14ac:dyDescent="0.2">
      <c r="B111">
        <f t="shared" si="15"/>
        <v>6E-11</v>
      </c>
      <c r="C111">
        <v>12</v>
      </c>
      <c r="D111">
        <v>0.58084422990950701</v>
      </c>
      <c r="F111">
        <v>0.57151186767334705</v>
      </c>
      <c r="G111">
        <f t="shared" si="11"/>
        <v>-4.8795950032305968E-2</v>
      </c>
      <c r="H111">
        <f t="shared" si="12"/>
        <v>0.91036682667085267</v>
      </c>
      <c r="L111">
        <v>0.82949710186428305</v>
      </c>
      <c r="M111">
        <f t="shared" si="16"/>
        <v>0.20918928415863003</v>
      </c>
      <c r="N111">
        <f t="shared" si="14"/>
        <v>2.5976020940700293</v>
      </c>
    </row>
    <row r="112" spans="1:14" x14ac:dyDescent="0.2">
      <c r="B112">
        <f t="shared" si="15"/>
        <v>6.5000000000000008E-11</v>
      </c>
      <c r="C112">
        <v>13</v>
      </c>
      <c r="D112">
        <v>0.50732276290216105</v>
      </c>
      <c r="F112">
        <v>0.82868931934829804</v>
      </c>
      <c r="G112">
        <f t="shared" si="11"/>
        <v>0.20838150164264502</v>
      </c>
      <c r="H112">
        <f t="shared" si="12"/>
        <v>1.1187483283134978</v>
      </c>
      <c r="L112">
        <v>0.56767707464029904</v>
      </c>
      <c r="M112">
        <f t="shared" si="16"/>
        <v>-5.263074306535398E-2</v>
      </c>
      <c r="N112">
        <f t="shared" si="14"/>
        <v>2.5449713510046754</v>
      </c>
    </row>
    <row r="113" spans="2:14" x14ac:dyDescent="0.2">
      <c r="B113">
        <f t="shared" si="15"/>
        <v>7.0000000000000004E-11</v>
      </c>
      <c r="C113">
        <v>14</v>
      </c>
      <c r="D113">
        <v>0.59172762709073601</v>
      </c>
      <c r="F113">
        <v>0.50106348314517701</v>
      </c>
      <c r="G113">
        <f t="shared" si="11"/>
        <v>-0.11924433456047601</v>
      </c>
      <c r="H113">
        <f t="shared" si="12"/>
        <v>0.99950399375302179</v>
      </c>
      <c r="L113">
        <v>0.88180040130366999</v>
      </c>
      <c r="M113">
        <f t="shared" si="16"/>
        <v>0.26149258359801697</v>
      </c>
      <c r="N113">
        <f t="shared" si="14"/>
        <v>2.8064639346026925</v>
      </c>
    </row>
    <row r="114" spans="2:14" x14ac:dyDescent="0.2">
      <c r="B114">
        <f t="shared" si="15"/>
        <v>7.5000000000000012E-11</v>
      </c>
      <c r="C114">
        <v>15</v>
      </c>
      <c r="D114">
        <v>0.59385017053535005</v>
      </c>
      <c r="F114">
        <v>0.57042452006569699</v>
      </c>
      <c r="G114">
        <f t="shared" si="11"/>
        <v>-4.9883297639956026E-2</v>
      </c>
      <c r="H114">
        <f t="shared" si="12"/>
        <v>0.94962069611306577</v>
      </c>
      <c r="L114">
        <v>0.83240403036904098</v>
      </c>
      <c r="M114">
        <f t="shared" si="16"/>
        <v>0.21209621266338796</v>
      </c>
      <c r="N114">
        <f t="shared" si="14"/>
        <v>3.0185601472660806</v>
      </c>
    </row>
    <row r="115" spans="2:14" x14ac:dyDescent="0.2">
      <c r="B115">
        <f t="shared" si="15"/>
        <v>8.0000000000000008E-11</v>
      </c>
      <c r="C115">
        <v>16</v>
      </c>
      <c r="D115">
        <v>0.63337860228062404</v>
      </c>
      <c r="F115">
        <v>1.1030775355589399</v>
      </c>
      <c r="G115">
        <f t="shared" si="11"/>
        <v>0.48276971785328693</v>
      </c>
      <c r="H115">
        <f t="shared" si="12"/>
        <v>1.4323904139663526</v>
      </c>
      <c r="L115">
        <v>0.56764333608324202</v>
      </c>
      <c r="M115">
        <f t="shared" si="16"/>
        <v>-5.2664481622410997E-2</v>
      </c>
      <c r="N115">
        <f t="shared" si="14"/>
        <v>2.9658956656436697</v>
      </c>
    </row>
    <row r="116" spans="2:14" x14ac:dyDescent="0.2">
      <c r="B116">
        <f t="shared" si="15"/>
        <v>8.5000000000000004E-11</v>
      </c>
      <c r="C116">
        <v>17</v>
      </c>
      <c r="D116">
        <v>0.59328946208556799</v>
      </c>
      <c r="F116">
        <v>0.82759533102719696</v>
      </c>
      <c r="G116">
        <f t="shared" si="11"/>
        <v>0.20728751332154394</v>
      </c>
      <c r="H116">
        <f t="shared" si="12"/>
        <v>1.6396779272878965</v>
      </c>
      <c r="L116">
        <v>0.82058182685976</v>
      </c>
      <c r="M116">
        <f t="shared" si="16"/>
        <v>0.20027400915410698</v>
      </c>
      <c r="N116">
        <f t="shared" si="14"/>
        <v>3.1661696747977768</v>
      </c>
    </row>
    <row r="117" spans="2:14" x14ac:dyDescent="0.2">
      <c r="B117">
        <f t="shared" si="15"/>
        <v>9.0000000000000012E-11</v>
      </c>
      <c r="C117">
        <v>18</v>
      </c>
      <c r="D117">
        <v>0.51208315267093996</v>
      </c>
      <c r="F117">
        <v>0.53274021801871296</v>
      </c>
      <c r="G117">
        <f t="shared" si="11"/>
        <v>-8.7567599686940056E-2</v>
      </c>
      <c r="H117">
        <f t="shared" si="12"/>
        <v>1.5521103276009565</v>
      </c>
      <c r="L117">
        <v>0.79572636794177198</v>
      </c>
      <c r="M117">
        <f t="shared" si="16"/>
        <v>0.17541855023611896</v>
      </c>
      <c r="N117">
        <f t="shared" si="14"/>
        <v>3.3415882250338957</v>
      </c>
    </row>
    <row r="118" spans="2:14" x14ac:dyDescent="0.2">
      <c r="B118">
        <f t="shared" si="15"/>
        <v>9.5000000000000008E-11</v>
      </c>
      <c r="C118">
        <v>19</v>
      </c>
      <c r="D118">
        <v>0.60306559159626905</v>
      </c>
      <c r="F118">
        <v>1.06281773995541</v>
      </c>
      <c r="G118">
        <f t="shared" si="11"/>
        <v>0.44250992224975694</v>
      </c>
      <c r="H118">
        <f t="shared" si="12"/>
        <v>1.9946202498507133</v>
      </c>
      <c r="L118">
        <v>0.72372099852905702</v>
      </c>
      <c r="M118">
        <f t="shared" si="16"/>
        <v>0.10341318082340401</v>
      </c>
      <c r="N118">
        <f t="shared" si="14"/>
        <v>3.4450014058572997</v>
      </c>
    </row>
    <row r="119" spans="2:14" x14ac:dyDescent="0.2">
      <c r="B119">
        <f t="shared" si="15"/>
        <v>1.0000000000000002E-10</v>
      </c>
      <c r="C119">
        <v>20</v>
      </c>
      <c r="D119">
        <v>0.55858461992416597</v>
      </c>
      <c r="F119">
        <v>0.84411636040931404</v>
      </c>
      <c r="G119">
        <f t="shared" si="11"/>
        <v>0.22380854270366102</v>
      </c>
      <c r="H119">
        <f t="shared" si="12"/>
        <v>2.2184287925543744</v>
      </c>
      <c r="L119">
        <v>0.700943106815752</v>
      </c>
      <c r="M119">
        <f t="shared" si="16"/>
        <v>8.0635289110098984E-2</v>
      </c>
      <c r="N119">
        <f t="shared" si="14"/>
        <v>3.5256366949673987</v>
      </c>
    </row>
    <row r="120" spans="2:14" x14ac:dyDescent="0.2">
      <c r="B120">
        <f t="shared" si="15"/>
        <v>1.0500000000000001E-10</v>
      </c>
      <c r="C120">
        <v>21</v>
      </c>
      <c r="D120">
        <v>0.51832635383687298</v>
      </c>
      <c r="E120" t="s">
        <v>73</v>
      </c>
      <c r="F120">
        <v>0.89190864256739699</v>
      </c>
      <c r="G120">
        <f t="shared" si="11"/>
        <v>0.27160082486174397</v>
      </c>
      <c r="H120">
        <f t="shared" si="12"/>
        <v>2.4900296174161185</v>
      </c>
      <c r="L120">
        <v>0.88471463001128003</v>
      </c>
      <c r="M120">
        <f t="shared" si="16"/>
        <v>0.26440681230562701</v>
      </c>
      <c r="N120">
        <f t="shared" si="14"/>
        <v>3.7900435072730256</v>
      </c>
    </row>
    <row r="121" spans="2:14" x14ac:dyDescent="0.2">
      <c r="B121">
        <f t="shared" si="15"/>
        <v>1.1000000000000001E-10</v>
      </c>
      <c r="C121">
        <v>22</v>
      </c>
      <c r="D121">
        <v>0.57086192948744596</v>
      </c>
      <c r="F121">
        <v>0.52972957361866302</v>
      </c>
      <c r="G121">
        <f t="shared" si="11"/>
        <v>-9.0578244086990001E-2</v>
      </c>
      <c r="H121">
        <f t="shared" si="12"/>
        <v>2.3994513733291285</v>
      </c>
      <c r="L121">
        <v>0.96921799490620797</v>
      </c>
      <c r="M121">
        <f t="shared" si="16"/>
        <v>0.34891017720055495</v>
      </c>
      <c r="N121">
        <f t="shared" si="14"/>
        <v>4.1389536844735808</v>
      </c>
    </row>
    <row r="122" spans="2:14" x14ac:dyDescent="0.2">
      <c r="B122">
        <f t="shared" si="15"/>
        <v>1.1500000000000002E-10</v>
      </c>
      <c r="C122">
        <v>23</v>
      </c>
      <c r="D122">
        <v>0.49031045055213501</v>
      </c>
      <c r="F122">
        <v>0.84854471437755097</v>
      </c>
      <c r="G122">
        <f t="shared" si="11"/>
        <v>0.22823689667189795</v>
      </c>
      <c r="H122">
        <f t="shared" si="12"/>
        <v>2.6276882700010264</v>
      </c>
      <c r="L122">
        <v>0.79366654251434099</v>
      </c>
      <c r="M122">
        <f t="shared" si="16"/>
        <v>0.17335872480868797</v>
      </c>
      <c r="N122">
        <f t="shared" si="14"/>
        <v>4.3123124092822689</v>
      </c>
    </row>
    <row r="123" spans="2:14" x14ac:dyDescent="0.2">
      <c r="B123">
        <f t="shared" si="15"/>
        <v>1.2E-10</v>
      </c>
      <c r="C123">
        <v>24</v>
      </c>
      <c r="D123">
        <v>0.496963379317096</v>
      </c>
      <c r="F123">
        <v>0.67774301659929803</v>
      </c>
      <c r="G123">
        <f t="shared" si="11"/>
        <v>5.7435198893645012E-2</v>
      </c>
      <c r="H123">
        <f t="shared" si="12"/>
        <v>2.6851234688946715</v>
      </c>
      <c r="L123">
        <v>0.91432122809647598</v>
      </c>
      <c r="M123">
        <f t="shared" si="16"/>
        <v>0.29401341039082296</v>
      </c>
      <c r="N123">
        <f t="shared" si="14"/>
        <v>4.6063258196730921</v>
      </c>
    </row>
    <row r="124" spans="2:14" x14ac:dyDescent="0.2">
      <c r="B124">
        <f t="shared" si="15"/>
        <v>1.2500000000000001E-10</v>
      </c>
      <c r="C124">
        <v>25</v>
      </c>
      <c r="D124">
        <v>0.54379336778047205</v>
      </c>
      <c r="F124">
        <v>0.62139093823503999</v>
      </c>
      <c r="G124">
        <f t="shared" si="11"/>
        <v>1.0831205293869717E-3</v>
      </c>
      <c r="H124">
        <f t="shared" si="12"/>
        <v>2.6862065894240583</v>
      </c>
      <c r="L124">
        <v>0.59744955175550096</v>
      </c>
      <c r="M124">
        <f t="shared" si="16"/>
        <v>-2.2858265950152057E-2</v>
      </c>
      <c r="N124">
        <f t="shared" si="14"/>
        <v>4.5834675537229401</v>
      </c>
    </row>
    <row r="125" spans="2:14" x14ac:dyDescent="0.2">
      <c r="B125">
        <f t="shared" si="15"/>
        <v>1.3000000000000002E-10</v>
      </c>
      <c r="C125">
        <v>26</v>
      </c>
      <c r="D125">
        <v>0.56018191598471601</v>
      </c>
      <c r="F125">
        <v>0.657017716132962</v>
      </c>
      <c r="G125">
        <f t="shared" si="11"/>
        <v>3.6709898427308985E-2</v>
      </c>
      <c r="H125">
        <f t="shared" si="12"/>
        <v>2.7229164878513674</v>
      </c>
      <c r="L125">
        <v>0.84635610950564599</v>
      </c>
      <c r="M125">
        <f t="shared" si="16"/>
        <v>0.22604829179999297</v>
      </c>
      <c r="N125">
        <f t="shared" si="14"/>
        <v>4.8095158455229328</v>
      </c>
    </row>
    <row r="126" spans="2:14" x14ac:dyDescent="0.2">
      <c r="B126">
        <f t="shared" si="15"/>
        <v>1.3500000000000002E-10</v>
      </c>
      <c r="C126">
        <v>27</v>
      </c>
      <c r="D126">
        <v>1.1040960065029299</v>
      </c>
      <c r="F126">
        <v>0.78795210196873999</v>
      </c>
      <c r="G126">
        <f t="shared" si="11"/>
        <v>0.16764428426308697</v>
      </c>
      <c r="H126">
        <f t="shared" si="12"/>
        <v>2.8905607721144544</v>
      </c>
      <c r="L126">
        <v>0.57757340041369498</v>
      </c>
      <c r="M126">
        <f t="shared" si="16"/>
        <v>-4.2734417291958038E-2</v>
      </c>
      <c r="N126">
        <f t="shared" si="14"/>
        <v>4.7667814282309751</v>
      </c>
    </row>
    <row r="127" spans="2:14" x14ac:dyDescent="0.2">
      <c r="B127">
        <f t="shared" si="15"/>
        <v>1.4000000000000001E-10</v>
      </c>
      <c r="C127">
        <v>28</v>
      </c>
      <c r="D127">
        <v>0.57233001280846996</v>
      </c>
      <c r="F127">
        <v>0.84278682305502195</v>
      </c>
      <c r="G127">
        <f t="shared" si="11"/>
        <v>0.22247900534936893</v>
      </c>
      <c r="H127">
        <f t="shared" si="12"/>
        <v>3.1130397774638232</v>
      </c>
      <c r="L127">
        <v>0.78877026887620505</v>
      </c>
      <c r="M127">
        <f t="shared" si="16"/>
        <v>0.16846245117055203</v>
      </c>
      <c r="N127">
        <f t="shared" si="14"/>
        <v>4.9352438794015274</v>
      </c>
    </row>
    <row r="128" spans="2:14" x14ac:dyDescent="0.2">
      <c r="B128">
        <f t="shared" si="15"/>
        <v>1.4500000000000002E-10</v>
      </c>
      <c r="C128">
        <v>29</v>
      </c>
      <c r="D128">
        <v>0.52947720294548095</v>
      </c>
      <c r="F128">
        <v>0.637635318012851</v>
      </c>
      <c r="G128">
        <f t="shared" si="11"/>
        <v>1.7327500307197985E-2</v>
      </c>
      <c r="H128">
        <f t="shared" si="12"/>
        <v>3.130367277771021</v>
      </c>
      <c r="L128">
        <v>0.66931791735227697</v>
      </c>
      <c r="M128">
        <f t="shared" si="16"/>
        <v>4.901009964662395E-2</v>
      </c>
      <c r="N128">
        <f t="shared" si="14"/>
        <v>4.9842539790481517</v>
      </c>
    </row>
    <row r="129" spans="2:14" x14ac:dyDescent="0.2">
      <c r="B129">
        <f t="shared" si="15"/>
        <v>1.5000000000000002E-10</v>
      </c>
      <c r="C129">
        <v>30</v>
      </c>
      <c r="D129">
        <v>0.62030781770565302</v>
      </c>
      <c r="F129">
        <v>0.78834692609309298</v>
      </c>
      <c r="G129">
        <f t="shared" si="11"/>
        <v>0.16803910838743996</v>
      </c>
      <c r="H129">
        <f t="shared" si="12"/>
        <v>3.2984063861584607</v>
      </c>
      <c r="L129">
        <v>0.78558886768474401</v>
      </c>
      <c r="M129">
        <f t="shared" si="16"/>
        <v>0.16528104997909099</v>
      </c>
      <c r="N129">
        <f t="shared" si="14"/>
        <v>5.149535029027243</v>
      </c>
    </row>
    <row r="130" spans="2:14" x14ac:dyDescent="0.2">
      <c r="B130">
        <f t="shared" ref="B130:B139" si="17">$B$37*C130</f>
        <v>1.5500000000000001E-10</v>
      </c>
      <c r="C130">
        <v>31</v>
      </c>
      <c r="D130">
        <v>0.54612086365597201</v>
      </c>
      <c r="F130">
        <v>0.61098571460724305</v>
      </c>
      <c r="G130">
        <f t="shared" si="11"/>
        <v>-9.3221030984099729E-3</v>
      </c>
      <c r="H130">
        <f t="shared" ref="H130:H139" si="18">H129+G130</f>
        <v>3.2890842830600509</v>
      </c>
      <c r="L130">
        <v>0.64135617421011404</v>
      </c>
      <c r="M130">
        <f t="shared" si="16"/>
        <v>2.1048356504461019E-2</v>
      </c>
      <c r="N130">
        <f t="shared" ref="N130:N139" si="19">N129+M130</f>
        <v>5.170583385531704</v>
      </c>
    </row>
    <row r="131" spans="2:14" x14ac:dyDescent="0.2">
      <c r="B131">
        <f t="shared" si="17"/>
        <v>1.6000000000000002E-10</v>
      </c>
      <c r="C131">
        <v>32</v>
      </c>
      <c r="D131">
        <v>0.56251534614651</v>
      </c>
      <c r="F131">
        <v>0.85825480003143095</v>
      </c>
      <c r="G131">
        <f t="shared" si="11"/>
        <v>0.23794698232577793</v>
      </c>
      <c r="H131">
        <f t="shared" si="18"/>
        <v>3.5270312653858289</v>
      </c>
      <c r="L131">
        <v>0.74786753823082697</v>
      </c>
      <c r="M131">
        <f t="shared" si="16"/>
        <v>0.12755972052517395</v>
      </c>
      <c r="N131">
        <f t="shared" si="19"/>
        <v>5.2981431060568784</v>
      </c>
    </row>
    <row r="132" spans="2:14" x14ac:dyDescent="0.2">
      <c r="B132">
        <f t="shared" si="17"/>
        <v>1.6500000000000002E-10</v>
      </c>
      <c r="C132">
        <v>33</v>
      </c>
      <c r="D132">
        <v>0.51689476386935096</v>
      </c>
      <c r="F132">
        <v>0.92698240768903095</v>
      </c>
      <c r="G132">
        <f t="shared" si="11"/>
        <v>0.30667458998337793</v>
      </c>
      <c r="H132">
        <f t="shared" si="18"/>
        <v>3.8337058553692067</v>
      </c>
      <c r="L132">
        <v>0.95228158355886705</v>
      </c>
      <c r="M132">
        <f t="shared" si="16"/>
        <v>0.33197376585321403</v>
      </c>
      <c r="N132">
        <f t="shared" si="19"/>
        <v>5.6301168719100927</v>
      </c>
    </row>
    <row r="133" spans="2:14" x14ac:dyDescent="0.2">
      <c r="B133">
        <f t="shared" si="17"/>
        <v>1.7000000000000001E-10</v>
      </c>
      <c r="C133">
        <v>34</v>
      </c>
      <c r="D133">
        <v>0.53927884493490796</v>
      </c>
      <c r="F133">
        <v>0.699389344099976</v>
      </c>
      <c r="G133">
        <f t="shared" si="11"/>
        <v>7.9081526394322976E-2</v>
      </c>
      <c r="H133">
        <f t="shared" si="18"/>
        <v>3.9127873817635299</v>
      </c>
      <c r="L133">
        <v>0.98486690854565095</v>
      </c>
      <c r="M133">
        <f t="shared" si="16"/>
        <v>0.36455909083999793</v>
      </c>
      <c r="N133">
        <f t="shared" si="19"/>
        <v>5.9946759627500903</v>
      </c>
    </row>
    <row r="134" spans="2:14" x14ac:dyDescent="0.2">
      <c r="B134">
        <f t="shared" si="17"/>
        <v>1.7500000000000002E-10</v>
      </c>
      <c r="C134">
        <v>35</v>
      </c>
      <c r="D134">
        <v>0.52483387428249095</v>
      </c>
      <c r="F134">
        <v>0.82217944146228505</v>
      </c>
      <c r="G134">
        <f t="shared" si="11"/>
        <v>0.20187162375663203</v>
      </c>
      <c r="H134">
        <f t="shared" si="18"/>
        <v>4.1146590055201617</v>
      </c>
      <c r="L134">
        <v>0.66019779425701497</v>
      </c>
      <c r="M134">
        <f t="shared" si="16"/>
        <v>3.988997655136195E-2</v>
      </c>
      <c r="N134">
        <f t="shared" si="19"/>
        <v>6.0345659393014524</v>
      </c>
    </row>
    <row r="135" spans="2:14" x14ac:dyDescent="0.2">
      <c r="B135">
        <f t="shared" si="17"/>
        <v>1.8000000000000002E-10</v>
      </c>
      <c r="C135">
        <v>36</v>
      </c>
      <c r="D135">
        <v>0.53784541595687896</v>
      </c>
      <c r="F135">
        <v>0.54223550664339404</v>
      </c>
      <c r="G135">
        <f t="shared" si="11"/>
        <v>-7.8072311062258981E-2</v>
      </c>
      <c r="H135">
        <f t="shared" si="18"/>
        <v>4.0365866944579025</v>
      </c>
      <c r="L135">
        <v>0.60884299148852405</v>
      </c>
      <c r="M135">
        <f t="shared" si="16"/>
        <v>-1.1464826217128965E-2</v>
      </c>
      <c r="N135">
        <f t="shared" si="19"/>
        <v>6.0231011130843237</v>
      </c>
    </row>
    <row r="136" spans="2:14" x14ac:dyDescent="0.2">
      <c r="B136">
        <f t="shared" si="17"/>
        <v>1.8500000000000001E-10</v>
      </c>
      <c r="C136">
        <v>37</v>
      </c>
      <c r="D136">
        <v>0.50861498664705396</v>
      </c>
      <c r="F136">
        <v>1.0084742983066399</v>
      </c>
      <c r="G136">
        <f t="shared" si="11"/>
        <v>0.38816648060098691</v>
      </c>
      <c r="H136">
        <f t="shared" si="18"/>
        <v>4.4247531750588891</v>
      </c>
      <c r="L136">
        <v>0.80147955326131604</v>
      </c>
      <c r="M136">
        <f t="shared" si="16"/>
        <v>0.18117173555566302</v>
      </c>
      <c r="N136">
        <f t="shared" si="19"/>
        <v>6.2042728486399863</v>
      </c>
    </row>
    <row r="137" spans="2:14" x14ac:dyDescent="0.2">
      <c r="B137">
        <f t="shared" si="17"/>
        <v>1.9000000000000002E-10</v>
      </c>
      <c r="C137">
        <v>38</v>
      </c>
      <c r="D137">
        <v>0.454532378941084</v>
      </c>
      <c r="F137">
        <v>0.99100353539802699</v>
      </c>
      <c r="G137">
        <f t="shared" si="11"/>
        <v>0.37069571769237397</v>
      </c>
      <c r="H137">
        <f t="shared" si="18"/>
        <v>4.7954488927512635</v>
      </c>
      <c r="L137">
        <v>0.618238254977028</v>
      </c>
      <c r="M137">
        <f t="shared" si="16"/>
        <v>-2.0695627286250184E-3</v>
      </c>
      <c r="N137">
        <f t="shared" si="19"/>
        <v>6.2022032859113612</v>
      </c>
    </row>
    <row r="138" spans="2:14" x14ac:dyDescent="0.2">
      <c r="B138">
        <f t="shared" si="17"/>
        <v>1.9500000000000002E-10</v>
      </c>
      <c r="C138">
        <v>39</v>
      </c>
      <c r="D138">
        <v>0.56322566003010299</v>
      </c>
      <c r="F138">
        <v>0.74430815427955099</v>
      </c>
      <c r="G138">
        <f t="shared" si="11"/>
        <v>0.12400033657389797</v>
      </c>
      <c r="H138">
        <f t="shared" si="18"/>
        <v>4.9194492293251617</v>
      </c>
      <c r="L138">
        <v>0.85438361469243096</v>
      </c>
      <c r="M138">
        <f t="shared" si="16"/>
        <v>0.23407579698677794</v>
      </c>
      <c r="N138">
        <f t="shared" si="19"/>
        <v>6.4362790828981389</v>
      </c>
    </row>
    <row r="139" spans="2:14" x14ac:dyDescent="0.2">
      <c r="B139">
        <f t="shared" si="17"/>
        <v>2.0000000000000003E-10</v>
      </c>
      <c r="C139">
        <v>40</v>
      </c>
      <c r="D139">
        <v>0.57271649450222795</v>
      </c>
      <c r="F139">
        <v>0.63601910082277602</v>
      </c>
      <c r="G139">
        <f t="shared" si="11"/>
        <v>1.5711283117122998E-2</v>
      </c>
      <c r="H139">
        <f t="shared" si="18"/>
        <v>4.9351605124422848</v>
      </c>
      <c r="L139">
        <v>0.89486158542110605</v>
      </c>
      <c r="M139">
        <f t="shared" si="16"/>
        <v>0.27455376771545303</v>
      </c>
      <c r="N139">
        <f t="shared" si="19"/>
        <v>6.7108328506135919</v>
      </c>
    </row>
    <row r="141" spans="2:14" x14ac:dyDescent="0.2">
      <c r="B141" t="s">
        <v>46</v>
      </c>
      <c r="C141" t="s">
        <v>0</v>
      </c>
      <c r="D141">
        <f>AVERAGE(D100:D129)</f>
        <v>0.57898438287784482</v>
      </c>
      <c r="F141">
        <f>AVERAGE(F100:F139)</f>
        <v>0.74368683051671025</v>
      </c>
      <c r="G141">
        <f>AVERAGE(G100:G139)</f>
        <v>0.12337901281105712</v>
      </c>
      <c r="L141">
        <f>AVERAGE(L100:L139)</f>
        <v>0.78807863897099284</v>
      </c>
      <c r="M141">
        <f>AVERAGE(M100:M139)</f>
        <v>0.16777082126533979</v>
      </c>
    </row>
    <row r="142" spans="2:14" x14ac:dyDescent="0.2">
      <c r="B142">
        <f>(0.0000000000000025)*2000</f>
        <v>4.9999999999999997E-12</v>
      </c>
      <c r="G142">
        <f>G141/B142/6*(10^-20)</f>
        <v>4.1126337603685707E-11</v>
      </c>
      <c r="M142">
        <f>M141/B142/6*(10^-20)</f>
        <v>5.5923607088446598E-11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900</vt:lpstr>
      <vt:lpstr>950</vt:lpstr>
      <vt:lpstr>1000</vt:lpstr>
      <vt:lpstr>1050</vt:lpstr>
      <vt:lpstr>1100</vt:lpstr>
      <vt:lpstr>1150</vt:lpstr>
      <vt:lpstr>1200</vt:lpstr>
      <vt:lpstr>1250</vt:lpstr>
      <vt:lpstr>1300</vt:lpstr>
      <vt:lpstr>1350</vt:lpstr>
      <vt:lpstr>1400</vt:lpstr>
      <vt:lpstr>summary</vt:lpstr>
      <vt:lpstr>trajectory</vt:lpstr>
      <vt:lpstr>msd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2019-09-23T11:49:24Z</dcterms:created>
  <dcterms:modified xsi:type="dcterms:W3CDTF">2020-03-10T20:37:43Z</dcterms:modified>
</cp:coreProperties>
</file>