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UZr/"/>
    </mc:Choice>
  </mc:AlternateContent>
  <xr:revisionPtr revIDLastSave="0" documentId="13_ncr:1_{A9E7855F-43E8-0F4B-AD7C-68DC6A3700AB}" xr6:coauthVersionLast="40" xr6:coauthVersionMax="40" xr10:uidLastSave="{00000000-0000-0000-0000-000000000000}"/>
  <bookViews>
    <workbookView xWindow="4960" yWindow="3440" windowWidth="27720" windowHeight="19840" activeTab="1" xr2:uid="{EB6AE24F-A3E9-8F45-8627-FB35F05A8BC0}"/>
  </bookViews>
  <sheets>
    <sheet name="mixref1" sheetId="1" r:id="rId1"/>
    <sheet name="mixref0" sheetId="2" r:id="rId2"/>
    <sheet name="0Ktest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9" i="3" l="1"/>
  <c r="M30" i="3"/>
  <c r="M31" i="3"/>
  <c r="M32" i="3"/>
  <c r="M33" i="3"/>
  <c r="M34" i="3"/>
  <c r="M35" i="3"/>
  <c r="M36" i="3"/>
  <c r="M28" i="3"/>
  <c r="M37" i="3"/>
  <c r="M27" i="3"/>
  <c r="K36" i="3"/>
  <c r="K34" i="3"/>
  <c r="K33" i="3"/>
  <c r="K35" i="3"/>
  <c r="K32" i="3"/>
  <c r="K29" i="3"/>
  <c r="K31" i="3"/>
  <c r="K28" i="3"/>
  <c r="K30" i="3"/>
  <c r="K27" i="3"/>
  <c r="K37" i="3"/>
  <c r="C18" i="3"/>
  <c r="G24" i="3"/>
  <c r="G23" i="3"/>
  <c r="D24" i="3"/>
  <c r="D23" i="3"/>
  <c r="E18" i="3"/>
  <c r="D18" i="3"/>
  <c r="C6" i="3"/>
  <c r="G12" i="3"/>
  <c r="G11" i="3"/>
  <c r="D12" i="3"/>
  <c r="D11" i="3"/>
  <c r="E6" i="3"/>
  <c r="D6" i="3"/>
  <c r="T10" i="2"/>
  <c r="U10" i="2"/>
  <c r="X10" i="2"/>
  <c r="T11" i="2"/>
  <c r="U11" i="2"/>
  <c r="X11" i="2"/>
  <c r="T12" i="2"/>
  <c r="U12" i="2"/>
  <c r="X12" i="2"/>
  <c r="T13" i="2"/>
  <c r="U13" i="2"/>
  <c r="X13" i="2"/>
  <c r="T14" i="2"/>
  <c r="U14" i="2"/>
  <c r="X14" i="2"/>
  <c r="T15" i="2"/>
  <c r="U15" i="2"/>
  <c r="X15" i="2"/>
  <c r="T16" i="2"/>
  <c r="U16" i="2"/>
  <c r="X16" i="2"/>
  <c r="T17" i="2"/>
  <c r="U17" i="2"/>
  <c r="X17" i="2"/>
  <c r="U9" i="2"/>
  <c r="X9" i="2"/>
  <c r="T9" i="2"/>
  <c r="E66" i="2"/>
  <c r="H66" i="2"/>
  <c r="G66" i="2"/>
  <c r="L65" i="2"/>
  <c r="I65" i="2"/>
  <c r="J65" i="2"/>
  <c r="H59" i="2"/>
  <c r="G59" i="2"/>
  <c r="E59" i="2"/>
  <c r="L58" i="2"/>
  <c r="I58" i="2"/>
  <c r="J58" i="2"/>
  <c r="H52" i="2"/>
  <c r="G52" i="2"/>
  <c r="L51" i="2"/>
  <c r="E52" i="2"/>
  <c r="I51" i="2"/>
  <c r="J51" i="2"/>
  <c r="H45" i="2"/>
  <c r="G45" i="2"/>
  <c r="E45" i="2"/>
  <c r="I44" i="2"/>
  <c r="J44" i="2"/>
  <c r="H38" i="2"/>
  <c r="G38" i="2"/>
  <c r="E38" i="2"/>
  <c r="L37" i="2"/>
  <c r="I37" i="2"/>
  <c r="J37" i="2"/>
  <c r="H31" i="2"/>
  <c r="G31" i="2"/>
  <c r="L30" i="2"/>
  <c r="E31" i="2"/>
  <c r="I30" i="2"/>
  <c r="J30" i="2"/>
  <c r="H24" i="2"/>
  <c r="G24" i="2"/>
  <c r="E24" i="2"/>
  <c r="L23" i="2"/>
  <c r="I23" i="2"/>
  <c r="J23" i="2"/>
  <c r="H17" i="2"/>
  <c r="G17" i="2"/>
  <c r="L16" i="2"/>
  <c r="E17" i="2"/>
  <c r="I16" i="2"/>
  <c r="J16" i="2"/>
  <c r="H10" i="2"/>
  <c r="G10" i="2"/>
  <c r="E10" i="2"/>
  <c r="L9" i="2"/>
  <c r="I9" i="2"/>
  <c r="J9" i="2"/>
  <c r="K9" i="2"/>
  <c r="L44" i="2"/>
  <c r="K16" i="2"/>
  <c r="K44" i="2"/>
  <c r="K51" i="2"/>
  <c r="K23" i="2"/>
  <c r="K58" i="2"/>
  <c r="K30" i="2"/>
  <c r="K65" i="2"/>
  <c r="K37" i="2"/>
  <c r="E66" i="1"/>
  <c r="E59" i="1"/>
  <c r="E52" i="1"/>
  <c r="E45" i="1"/>
  <c r="E38" i="1"/>
  <c r="E31" i="1"/>
  <c r="E24" i="1"/>
  <c r="E17" i="1"/>
  <c r="E10" i="1"/>
  <c r="I58" i="1"/>
  <c r="J58" i="1"/>
  <c r="G59" i="1"/>
  <c r="H59" i="1"/>
  <c r="L58" i="1"/>
  <c r="I44" i="1"/>
  <c r="J44" i="1"/>
  <c r="G45" i="1"/>
  <c r="H45" i="1"/>
  <c r="L44" i="1"/>
  <c r="H52" i="1"/>
  <c r="G52" i="1"/>
  <c r="I51" i="1"/>
  <c r="J51" i="1"/>
  <c r="I30" i="1"/>
  <c r="J30" i="1"/>
  <c r="H66" i="1"/>
  <c r="G66" i="1"/>
  <c r="H38" i="1"/>
  <c r="G38" i="1"/>
  <c r="L37" i="1"/>
  <c r="H31" i="1"/>
  <c r="G31" i="1"/>
  <c r="H24" i="1"/>
  <c r="G24" i="1"/>
  <c r="H17" i="1"/>
  <c r="G17" i="1"/>
  <c r="H10" i="1"/>
  <c r="G10" i="1"/>
  <c r="I65" i="1"/>
  <c r="J65" i="1"/>
  <c r="I37" i="1"/>
  <c r="J37" i="1"/>
  <c r="I23" i="1"/>
  <c r="J23" i="1"/>
  <c r="I9" i="1"/>
  <c r="J9" i="1"/>
  <c r="I16" i="1"/>
  <c r="J16" i="1"/>
  <c r="K44" i="1"/>
  <c r="K58" i="1"/>
  <c r="L30" i="1"/>
  <c r="L9" i="1"/>
  <c r="L16" i="1"/>
  <c r="L23" i="1"/>
  <c r="L51" i="1"/>
  <c r="L65" i="1"/>
  <c r="K37" i="1"/>
  <c r="K51" i="1"/>
  <c r="K65" i="1"/>
  <c r="K9" i="1"/>
  <c r="K16" i="1"/>
  <c r="K23" i="1"/>
  <c r="K30" i="1"/>
</calcChain>
</file>

<file path=xl/sharedStrings.xml><?xml version="1.0" encoding="utf-8"?>
<sst xmlns="http://schemas.openxmlformats.org/spreadsheetml/2006/main" count="100" uniqueCount="43">
  <si>
    <t>bccU</t>
  </si>
  <si>
    <t>u5zr</t>
  </si>
  <si>
    <t>1000K</t>
  </si>
  <si>
    <t>u10zr</t>
  </si>
  <si>
    <t>u15zr</t>
  </si>
  <si>
    <t>u23zr</t>
  </si>
  <si>
    <t>listing atomic percent Zr</t>
  </si>
  <si>
    <t>bcc zr</t>
  </si>
  <si>
    <t>E</t>
  </si>
  <si>
    <t>E/at</t>
  </si>
  <si>
    <t>T</t>
  </si>
  <si>
    <t>V</t>
  </si>
  <si>
    <t>P</t>
  </si>
  <si>
    <t xml:space="preserve">U at </t>
  </si>
  <si>
    <t xml:space="preserve">Zr at </t>
  </si>
  <si>
    <t>Ef/at</t>
  </si>
  <si>
    <t>frac Zr</t>
  </si>
  <si>
    <t>u60zr</t>
  </si>
  <si>
    <t>u40zr</t>
  </si>
  <si>
    <t>u80zr</t>
  </si>
  <si>
    <t>diff from mixref1</t>
  </si>
  <si>
    <t>del E/at</t>
  </si>
  <si>
    <t>del Ef/at</t>
  </si>
  <si>
    <t>V/at</t>
  </si>
  <si>
    <t>del V/at</t>
  </si>
  <si>
    <t>based on documentation, this should be the default</t>
  </si>
  <si>
    <t>but doesn’t change the results much</t>
  </si>
  <si>
    <t>2000 atoms 0 K</t>
  </si>
  <si>
    <t>Lx</t>
  </si>
  <si>
    <t>per at</t>
  </si>
  <si>
    <t>vac</t>
  </si>
  <si>
    <t>fixed volume shell</t>
  </si>
  <si>
    <t>Ef</t>
  </si>
  <si>
    <t>shell</t>
  </si>
  <si>
    <t>14 at</t>
  </si>
  <si>
    <t>64 at</t>
  </si>
  <si>
    <t>relax vol</t>
  </si>
  <si>
    <t>phase change to fcc</t>
  </si>
  <si>
    <t>with Ben0 potential</t>
  </si>
  <si>
    <t>phase change to bct</t>
  </si>
  <si>
    <t>Zr:</t>
  </si>
  <si>
    <t>iso</t>
  </si>
  <si>
    <t>aniso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</si>
</sst>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mixref1!$Q$9:$Q$17</c:f>
              <c:numCache>
                <c:formatCode>General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1</c:v>
                </c:pt>
              </c:numCache>
            </c:numRef>
          </c:xVal>
          <c:yVal>
            <c:numRef>
              <c:f>mixref1!$O$9:$O$17</c:f>
              <c:numCache>
                <c:formatCode>General</c:formatCode>
                <c:ptCount val="9"/>
                <c:pt idx="0">
                  <c:v>0</c:v>
                </c:pt>
                <c:pt idx="1">
                  <c:v>1.3725719822660132E-2</c:v>
                </c:pt>
                <c:pt idx="2">
                  <c:v>1.3309106436198981E-2</c:v>
                </c:pt>
                <c:pt idx="3">
                  <c:v>3.5022295543010173E-3</c:v>
                </c:pt>
                <c:pt idx="4">
                  <c:v>-2.0536032192179476E-2</c:v>
                </c:pt>
                <c:pt idx="5">
                  <c:v>-7.5143594167358607E-2</c:v>
                </c:pt>
                <c:pt idx="6">
                  <c:v>-0.10662980291439883</c:v>
                </c:pt>
                <c:pt idx="7">
                  <c:v>-8.2607282354399736E-2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A8-6046-A69B-C41696072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56991"/>
        <c:axId val="127557615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mixref1!$P$9:$P$17</c:f>
              <c:numCache>
                <c:formatCode>General</c:formatCode>
                <c:ptCount val="9"/>
                <c:pt idx="0">
                  <c:v>0</c:v>
                </c:pt>
                <c:pt idx="1">
                  <c:v>5.1400000000000001E-2</c:v>
                </c:pt>
                <c:pt idx="2">
                  <c:v>9.8000000000000004E-2</c:v>
                </c:pt>
                <c:pt idx="3">
                  <c:v>0.14699999999999999</c:v>
                </c:pt>
                <c:pt idx="4">
                  <c:v>0.2278</c:v>
                </c:pt>
                <c:pt idx="5">
                  <c:v>0.39829999999999999</c:v>
                </c:pt>
                <c:pt idx="6">
                  <c:v>0.59450000000000003</c:v>
                </c:pt>
                <c:pt idx="7">
                  <c:v>0.79449999999999998</c:v>
                </c:pt>
                <c:pt idx="8">
                  <c:v>1</c:v>
                </c:pt>
              </c:numCache>
            </c:numRef>
          </c:xVal>
          <c:yVal>
            <c:numRef>
              <c:f>mixref1!$N$9:$N$17</c:f>
              <c:numCache>
                <c:formatCode>General</c:formatCode>
                <c:ptCount val="9"/>
                <c:pt idx="0">
                  <c:v>-5.1507339791</c:v>
                </c:pt>
                <c:pt idx="1">
                  <c:v>-5.1839431734999994</c:v>
                </c:pt>
                <c:pt idx="2">
                  <c:v>-5.226911674100001</c:v>
                </c:pt>
                <c:pt idx="3">
                  <c:v>-5.2814619516999999</c:v>
                </c:pt>
                <c:pt idx="4">
                  <c:v>-5.3792811681000003</c:v>
                </c:pt>
                <c:pt idx="5">
                  <c:v>-5.5896021781999998</c:v>
                </c:pt>
                <c:pt idx="6">
                  <c:v>-5.8002567712999999</c:v>
                </c:pt>
                <c:pt idx="7">
                  <c:v>-5.9588727668999999</c:v>
                </c:pt>
                <c:pt idx="8">
                  <c:v>-6.0639265599000005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A8-6046-A69B-C41696072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03487"/>
        <c:axId val="162578639"/>
      </c:scatterChart>
      <c:valAx>
        <c:axId val="43695699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c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27557615"/>
        <c:crosses val="autoZero"/>
        <c:crossBetween val="midCat"/>
      </c:valAx>
      <c:valAx>
        <c:axId val="1275576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  <a:r>
                  <a:rPr lang="en-US" baseline="-25000"/>
                  <a:t>f</a:t>
                </a:r>
                <a:r>
                  <a:rPr lang="en-US"/>
                  <a:t>/at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436956991"/>
        <c:crosses val="autoZero"/>
        <c:crossBetween val="midCat"/>
      </c:valAx>
      <c:valAx>
        <c:axId val="1625786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E/at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439103487"/>
        <c:crosses val="max"/>
        <c:crossBetween val="midCat"/>
      </c:valAx>
      <c:valAx>
        <c:axId val="439103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5786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mixref0!$P$9:$P$17</c:f>
              <c:numCache>
                <c:formatCode>General</c:formatCode>
                <c:ptCount val="9"/>
                <c:pt idx="0">
                  <c:v>0</c:v>
                </c:pt>
                <c:pt idx="1">
                  <c:v>4.8399999999999999E-2</c:v>
                </c:pt>
                <c:pt idx="2">
                  <c:v>9.8299999999999998E-2</c:v>
                </c:pt>
                <c:pt idx="3">
                  <c:v>0.15090000000000001</c:v>
                </c:pt>
                <c:pt idx="4">
                  <c:v>0.23380000000000001</c:v>
                </c:pt>
                <c:pt idx="5">
                  <c:v>0.40939999999999999</c:v>
                </c:pt>
                <c:pt idx="6">
                  <c:v>0.60550000000000004</c:v>
                </c:pt>
                <c:pt idx="7">
                  <c:v>0.79620000000000002</c:v>
                </c:pt>
                <c:pt idx="8">
                  <c:v>1</c:v>
                </c:pt>
              </c:numCache>
            </c:numRef>
          </c:xVal>
          <c:yVal>
            <c:numRef>
              <c:f>mixref0!$O$9:$O$17</c:f>
              <c:numCache>
                <c:formatCode>General</c:formatCode>
                <c:ptCount val="9"/>
                <c:pt idx="0">
                  <c:v>0</c:v>
                </c:pt>
                <c:pt idx="1">
                  <c:v>1.3298053020799117E-2</c:v>
                </c:pt>
                <c:pt idx="2">
                  <c:v>1.2500589484599978E-2</c:v>
                </c:pt>
                <c:pt idx="3">
                  <c:v>2.8003559257978594E-3</c:v>
                </c:pt>
                <c:pt idx="4">
                  <c:v>-2.1171325064399227E-2</c:v>
                </c:pt>
                <c:pt idx="5">
                  <c:v>-7.6972370797201428E-2</c:v>
                </c:pt>
                <c:pt idx="6">
                  <c:v>-0.10442209170900085</c:v>
                </c:pt>
                <c:pt idx="7">
                  <c:v>-8.3420995675602683E-2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31-FC43-918B-7A637364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56991"/>
        <c:axId val="127557615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mixref0!$P$9:$P$17</c:f>
              <c:numCache>
                <c:formatCode>General</c:formatCode>
                <c:ptCount val="9"/>
                <c:pt idx="0">
                  <c:v>0</c:v>
                </c:pt>
                <c:pt idx="1">
                  <c:v>4.8399999999999999E-2</c:v>
                </c:pt>
                <c:pt idx="2">
                  <c:v>9.8299999999999998E-2</c:v>
                </c:pt>
                <c:pt idx="3">
                  <c:v>0.15090000000000001</c:v>
                </c:pt>
                <c:pt idx="4">
                  <c:v>0.23380000000000001</c:v>
                </c:pt>
                <c:pt idx="5">
                  <c:v>0.40939999999999999</c:v>
                </c:pt>
                <c:pt idx="6">
                  <c:v>0.60550000000000004</c:v>
                </c:pt>
                <c:pt idx="7">
                  <c:v>0.79620000000000002</c:v>
                </c:pt>
                <c:pt idx="8">
                  <c:v>1</c:v>
                </c:pt>
              </c:numCache>
            </c:numRef>
          </c:xVal>
          <c:yVal>
            <c:numRef>
              <c:f>mixref0!$N$9:$N$17</c:f>
              <c:numCache>
                <c:formatCode>General</c:formatCode>
                <c:ptCount val="9"/>
                <c:pt idx="0">
                  <c:v>-5.1508579757999993</c:v>
                </c:pt>
                <c:pt idx="1">
                  <c:v>-5.1817587719000002</c:v>
                </c:pt>
                <c:pt idx="2">
                  <c:v>-5.2281248835999996</c:v>
                </c:pt>
                <c:pt idx="3">
                  <c:v>-5.2858594036000008</c:v>
                </c:pt>
                <c:pt idx="4">
                  <c:v>-5.3855353116999991</c:v>
                </c:pt>
                <c:pt idx="5">
                  <c:v>-5.6016941654000005</c:v>
                </c:pt>
                <c:pt idx="6">
                  <c:v>-5.8082222811999999</c:v>
                </c:pt>
                <c:pt idx="7">
                  <c:v>-5.9613683035000014</c:v>
                </c:pt>
                <c:pt idx="8">
                  <c:v>-6.0640573377999996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31-FC43-918B-7A637364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03487"/>
        <c:axId val="162578639"/>
      </c:scatterChart>
      <c:valAx>
        <c:axId val="43695699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c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27557615"/>
        <c:crosses val="autoZero"/>
        <c:crossBetween val="midCat"/>
      </c:valAx>
      <c:valAx>
        <c:axId val="1275576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  <a:r>
                  <a:rPr lang="en-US" baseline="-25000"/>
                  <a:t>f</a:t>
                </a:r>
                <a:r>
                  <a:rPr lang="en-US"/>
                  <a:t>/at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436956991"/>
        <c:crosses val="autoZero"/>
        <c:crossBetween val="midCat"/>
      </c:valAx>
      <c:valAx>
        <c:axId val="1625786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E/at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439103487"/>
        <c:crosses val="max"/>
        <c:crossBetween val="midCat"/>
      </c:valAx>
      <c:valAx>
        <c:axId val="439103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5786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mixref0!$P$9:$P$17</c:f>
              <c:numCache>
                <c:formatCode>General</c:formatCode>
                <c:ptCount val="9"/>
                <c:pt idx="0">
                  <c:v>0</c:v>
                </c:pt>
                <c:pt idx="1">
                  <c:v>4.8399999999999999E-2</c:v>
                </c:pt>
                <c:pt idx="2">
                  <c:v>9.8299999999999998E-2</c:v>
                </c:pt>
                <c:pt idx="3">
                  <c:v>0.15090000000000001</c:v>
                </c:pt>
                <c:pt idx="4">
                  <c:v>0.23380000000000001</c:v>
                </c:pt>
                <c:pt idx="5">
                  <c:v>0.40939999999999999</c:v>
                </c:pt>
                <c:pt idx="6">
                  <c:v>0.60550000000000004</c:v>
                </c:pt>
                <c:pt idx="7">
                  <c:v>0.79620000000000002</c:v>
                </c:pt>
                <c:pt idx="8">
                  <c:v>1</c:v>
                </c:pt>
              </c:numCache>
            </c:numRef>
          </c:xVal>
          <c:yVal>
            <c:numRef>
              <c:f>mixref0!$O$9:$O$17</c:f>
              <c:numCache>
                <c:formatCode>General</c:formatCode>
                <c:ptCount val="9"/>
                <c:pt idx="0">
                  <c:v>0</c:v>
                </c:pt>
                <c:pt idx="1">
                  <c:v>1.3298053020799117E-2</c:v>
                </c:pt>
                <c:pt idx="2">
                  <c:v>1.2500589484599978E-2</c:v>
                </c:pt>
                <c:pt idx="3">
                  <c:v>2.8003559257978594E-3</c:v>
                </c:pt>
                <c:pt idx="4">
                  <c:v>-2.1171325064399227E-2</c:v>
                </c:pt>
                <c:pt idx="5">
                  <c:v>-7.6972370797201428E-2</c:v>
                </c:pt>
                <c:pt idx="6">
                  <c:v>-0.10442209170900085</c:v>
                </c:pt>
                <c:pt idx="7">
                  <c:v>-8.3420995675602683E-2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B3-784F-88D8-F0F62A2C4E3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mixref1!$P$9:$P$17</c:f>
              <c:numCache>
                <c:formatCode>General</c:formatCode>
                <c:ptCount val="9"/>
                <c:pt idx="0">
                  <c:v>0</c:v>
                </c:pt>
                <c:pt idx="1">
                  <c:v>5.1400000000000001E-2</c:v>
                </c:pt>
                <c:pt idx="2">
                  <c:v>9.8000000000000004E-2</c:v>
                </c:pt>
                <c:pt idx="3">
                  <c:v>0.14699999999999999</c:v>
                </c:pt>
                <c:pt idx="4">
                  <c:v>0.2278</c:v>
                </c:pt>
                <c:pt idx="5">
                  <c:v>0.39829999999999999</c:v>
                </c:pt>
                <c:pt idx="6">
                  <c:v>0.59450000000000003</c:v>
                </c:pt>
                <c:pt idx="7">
                  <c:v>0.79449999999999998</c:v>
                </c:pt>
                <c:pt idx="8">
                  <c:v>1</c:v>
                </c:pt>
              </c:numCache>
            </c:numRef>
          </c:xVal>
          <c:yVal>
            <c:numRef>
              <c:f>mixref1!$O$9:$O$17</c:f>
              <c:numCache>
                <c:formatCode>General</c:formatCode>
                <c:ptCount val="9"/>
                <c:pt idx="0">
                  <c:v>0</c:v>
                </c:pt>
                <c:pt idx="1">
                  <c:v>1.3725719822660132E-2</c:v>
                </c:pt>
                <c:pt idx="2">
                  <c:v>1.3309106436198981E-2</c:v>
                </c:pt>
                <c:pt idx="3">
                  <c:v>3.5022295543010173E-3</c:v>
                </c:pt>
                <c:pt idx="4">
                  <c:v>-2.0536032192179476E-2</c:v>
                </c:pt>
                <c:pt idx="5">
                  <c:v>-7.5143594167358607E-2</c:v>
                </c:pt>
                <c:pt idx="6">
                  <c:v>-0.10662980291439883</c:v>
                </c:pt>
                <c:pt idx="7">
                  <c:v>-8.2607282354399736E-2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B3-784F-88D8-F0F62A2C4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56991"/>
        <c:axId val="127557615"/>
      </c:scatterChart>
      <c:valAx>
        <c:axId val="43695699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c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27557615"/>
        <c:crosses val="autoZero"/>
        <c:crossBetween val="midCat"/>
      </c:valAx>
      <c:valAx>
        <c:axId val="1275576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  <a:r>
                  <a:rPr lang="en-US" baseline="-25000"/>
                  <a:t>f</a:t>
                </a:r>
                <a:r>
                  <a:rPr lang="en-US"/>
                  <a:t>/at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43695699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239129483814523"/>
                  <c:y val="-4.84270195392242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multiLvlStrRef>
              <c:f>'0Ktest'!$D$28:$E$36</c:f>
              <c:multiLvlStrCache>
                <c:ptCount val="9"/>
                <c:lvl>
                  <c:pt idx="0">
                    <c:v>Zr:</c:v>
                  </c:pt>
                  <c:pt idx="1">
                    <c:v>Zr:</c:v>
                  </c:pt>
                  <c:pt idx="2">
                    <c:v>Zr:</c:v>
                  </c:pt>
                  <c:pt idx="3">
                    <c:v>Zr:</c:v>
                  </c:pt>
                  <c:pt idx="4">
                    <c:v>Zr:</c:v>
                  </c:pt>
                  <c:pt idx="5">
                    <c:v>Zr:</c:v>
                  </c:pt>
                  <c:pt idx="6">
                    <c:v>Zr:</c:v>
                  </c:pt>
                  <c:pt idx="7">
                    <c:v>Zr:</c:v>
                  </c:pt>
                  <c:pt idx="8">
                    <c:v>Zr:</c:v>
                  </c:pt>
                </c:lvl>
                <c:lvl>
                  <c:pt idx="0">
                    <c:v>0.1</c:v>
                  </c:pt>
                  <c:pt idx="1">
                    <c:v>0.2</c:v>
                  </c:pt>
                  <c:pt idx="2">
                    <c:v>0.3</c:v>
                  </c:pt>
                  <c:pt idx="3">
                    <c:v>0.4</c:v>
                  </c:pt>
                  <c:pt idx="4">
                    <c:v>0.5</c:v>
                  </c:pt>
                  <c:pt idx="5">
                    <c:v>0.6</c:v>
                  </c:pt>
                  <c:pt idx="6">
                    <c:v>0.7</c:v>
                  </c:pt>
                  <c:pt idx="7">
                    <c:v>0.8</c:v>
                  </c:pt>
                  <c:pt idx="8">
                    <c:v>0.9</c:v>
                  </c:pt>
                </c:lvl>
              </c:multiLvlStrCache>
            </c:multiLvlStrRef>
          </c:xVal>
          <c:yVal>
            <c:numRef>
              <c:f>'0Ktest'!$F$28:$F$36</c:f>
              <c:numCache>
                <c:formatCode>General</c:formatCode>
                <c:ptCount val="9"/>
                <c:pt idx="0">
                  <c:v>3.5175000000000001</c:v>
                </c:pt>
                <c:pt idx="1">
                  <c:v>3.5249999999999999</c:v>
                </c:pt>
                <c:pt idx="2">
                  <c:v>3.5325000000000002</c:v>
                </c:pt>
                <c:pt idx="3">
                  <c:v>3.5350000000000001</c:v>
                </c:pt>
                <c:pt idx="4">
                  <c:v>3.54</c:v>
                </c:pt>
                <c:pt idx="5">
                  <c:v>3.5525000000000002</c:v>
                </c:pt>
                <c:pt idx="6">
                  <c:v>3.5575000000000001</c:v>
                </c:pt>
                <c:pt idx="7">
                  <c:v>3.56</c:v>
                </c:pt>
                <c:pt idx="8">
                  <c:v>3.5670000000000002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14-EF4B-B2E4-D55C50EE9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281600"/>
        <c:axId val="2075283280"/>
      </c:scatterChart>
      <c:valAx>
        <c:axId val="207528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283280"/>
        <c:crosses val="autoZero"/>
        <c:crossBetween val="midCat"/>
      </c:valAx>
      <c:valAx>
        <c:axId val="2075283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28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767139704976423"/>
                  <c:y val="-3.02836937482606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'0Ktest'!$I$27:$I$37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'0Ktest'!$K$27:$K$37</c:f>
              <c:numCache>
                <c:formatCode>0.000</c:formatCode>
                <c:ptCount val="11"/>
                <c:pt idx="0">
                  <c:v>3.4383183000000002</c:v>
                </c:pt>
                <c:pt idx="1">
                  <c:v>3.4493505463767371</c:v>
                </c:pt>
                <c:pt idx="2">
                  <c:v>3.4583041016867595</c:v>
                </c:pt>
                <c:pt idx="3">
                  <c:v>3.4687240448237793</c:v>
                </c:pt>
                <c:pt idx="4">
                  <c:v>3.4828448134506251</c:v>
                </c:pt>
                <c:pt idx="5">
                  <c:v>3.4906929328011898</c:v>
                </c:pt>
                <c:pt idx="6">
                  <c:v>3.4980634457065554</c:v>
                </c:pt>
                <c:pt idx="7">
                  <c:v>3.5067279024873179</c:v>
                </c:pt>
                <c:pt idx="8">
                  <c:v>3.5159561806989097</c:v>
                </c:pt>
                <c:pt idx="9">
                  <c:v>3.526081515132963</c:v>
                </c:pt>
                <c:pt idx="10">
                  <c:v>3.5350126000000004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1C-0149-953C-C883CF520E8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'0Ktest'!$I$27:$I$37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'0Ktest'!$M$27:$M$37</c:f>
              <c:numCache>
                <c:formatCode>General</c:formatCode>
                <c:ptCount val="11"/>
                <c:pt idx="0">
                  <c:v>3.4383183000000002</c:v>
                </c:pt>
                <c:pt idx="1">
                  <c:v>3.4532637322011994</c:v>
                </c:pt>
                <c:pt idx="2">
                  <c:v>3.4586913257252982</c:v>
                </c:pt>
                <c:pt idx="3">
                  <c:v>3.4687067852744606</c:v>
                </c:pt>
                <c:pt idx="4">
                  <c:v>3.4828244784236437</c:v>
                </c:pt>
                <c:pt idx="5">
                  <c:v>3.4906755341840245</c:v>
                </c:pt>
                <c:pt idx="6">
                  <c:v>3.4980547830404269</c:v>
                </c:pt>
                <c:pt idx="7">
                  <c:v>3.5067255442139214</c:v>
                </c:pt>
                <c:pt idx="8">
                  <c:v>3.5159538078242258</c:v>
                </c:pt>
                <c:pt idx="9">
                  <c:v>3.5260817028017555</c:v>
                </c:pt>
                <c:pt idx="10">
                  <c:v>3.5350126000000004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1C-0149-953C-C883CF520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190048"/>
        <c:axId val="1996294000"/>
      </c:scatterChart>
      <c:valAx>
        <c:axId val="2075190048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294000"/>
        <c:crosses val="autoZero"/>
        <c:crossBetween val="midCat"/>
      </c:valAx>
      <c:valAx>
        <c:axId val="1996294000"/>
        <c:scaling>
          <c:orientation val="minMax"/>
          <c:min val="3.42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19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628650</xdr:colOff>
      <xdr:row>20</xdr:row>
      <xdr:rowOff>101600</xdr:rowOff>
    </xdr:from>
    <xdr:to>
      <xdr:col>18</xdr:col>
      <xdr:colOff>247650</xdr:colOff>
      <xdr:row>38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07934B-8B21-2945-BB9C-72FA1A80E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0.45139</cdr:x>
      <cdr:y>0.42361</cdr:y>
    </cdr:from>
    <cdr:to>
      <cdr:x>0.69861</cdr:x>
      <cdr:y>0.42361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6E241F84-2A23-4445-99D7-49E0DE28DB7C}"/>
            </a:ext>
          </a:extLst>
        </cdr:cNvPr>
        <cdr:cNvCxnSpPr/>
      </cdr:nvCxnSpPr>
      <cdr:spPr>
        <a:xfrm xmlns:a="http://schemas.openxmlformats.org/drawingml/2006/main" flipV="1">
          <a:off x="2063750" y="1549400"/>
          <a:ext cx="1130300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accent2"/>
          </a:solidFill>
          <a:prstDash val="sysDot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0.25139</cdr:x>
      <cdr:y>0.60764</cdr:y>
    </cdr:from>
    <cdr:to>
      <cdr:x>0.44028</cdr:x>
      <cdr:y>0.60764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74D2321F-30E9-5141-A580-2D64332627C5}"/>
            </a:ext>
          </a:extLst>
        </cdr:cNvPr>
        <cdr:cNvCxnSpPr/>
      </cdr:nvCxnSpPr>
      <cdr:spPr>
        <a:xfrm xmlns:a="http://schemas.openxmlformats.org/drawingml/2006/main" flipH="1">
          <a:off x="1149350" y="2222500"/>
          <a:ext cx="863600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628650</xdr:colOff>
      <xdr:row>20</xdr:row>
      <xdr:rowOff>101600</xdr:rowOff>
    </xdr:from>
    <xdr:to>
      <xdr:col>18</xdr:col>
      <xdr:colOff>247650</xdr:colOff>
      <xdr:row>38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C962DB-815C-324E-BF76-C40DBC072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660400</xdr:colOff>
      <xdr:row>20</xdr:row>
      <xdr:rowOff>101600</xdr:rowOff>
    </xdr:from>
    <xdr:to>
      <xdr:col>24</xdr:col>
      <xdr:colOff>279400</xdr:colOff>
      <xdr:row>38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7D465D-87B1-254C-903F-EE7F88645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0.45139</cdr:x>
      <cdr:y>0.42361</cdr:y>
    </cdr:from>
    <cdr:to>
      <cdr:x>0.69861</cdr:x>
      <cdr:y>0.42361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6E241F84-2A23-4445-99D7-49E0DE28DB7C}"/>
            </a:ext>
          </a:extLst>
        </cdr:cNvPr>
        <cdr:cNvCxnSpPr/>
      </cdr:nvCxnSpPr>
      <cdr:spPr>
        <a:xfrm xmlns:a="http://schemas.openxmlformats.org/drawingml/2006/main" flipV="1">
          <a:off x="2063750" y="1549400"/>
          <a:ext cx="1130300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accent2"/>
          </a:solidFill>
          <a:prstDash val="sysDot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0.25139</cdr:x>
      <cdr:y>0.60764</cdr:y>
    </cdr:from>
    <cdr:to>
      <cdr:x>0.44028</cdr:x>
      <cdr:y>0.60764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74D2321F-30E9-5141-A580-2D64332627C5}"/>
            </a:ext>
          </a:extLst>
        </cdr:cNvPr>
        <cdr:cNvCxnSpPr/>
      </cdr:nvCxnSpPr>
      <cdr:spPr>
        <a:xfrm xmlns:a="http://schemas.openxmlformats.org/drawingml/2006/main" flipH="1">
          <a:off x="1149350" y="2222500"/>
          <a:ext cx="863600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488950</xdr:colOff>
      <xdr:row>38</xdr:row>
      <xdr:rowOff>69850</xdr:rowOff>
    </xdr:from>
    <xdr:to>
      <xdr:col>7</xdr:col>
      <xdr:colOff>107950</xdr:colOff>
      <xdr:row>51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28D5DD-0D9E-7145-9AEF-D5CEE867C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133350</xdr:colOff>
      <xdr:row>22</xdr:row>
      <xdr:rowOff>38100</xdr:rowOff>
    </xdr:from>
    <xdr:to>
      <xdr:col>19</xdr:col>
      <xdr:colOff>469900</xdr:colOff>
      <xdr:row>37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DCE253-AE6A-7445-98BB-A79C9ED36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FBE17-B52A-A540-A353-09283131CE74}">
  <dimension ref="B1:R66"/>
  <sheetViews>
    <sheetView workbookViewId="0">
      <selection activeCell="B18" sqref="B18:L24"/>
    </sheetView>
  </sheetViews>
  <sheetFormatPr baseColWidth="10" defaultRowHeight="16" x14ac:dyDescent="0.2"/>
  <sheetData>
    <row r="1" spans="2:18" x14ac:dyDescent="0.2">
      <c r="B1" t="s">
        <v>6</v>
      </c>
    </row>
    <row r="2" spans="2:18" x14ac:dyDescent="0.2">
      <c r="B2" t="s">
        <v>2</v>
      </c>
    </row>
    <row r="4" spans="2:18" x14ac:dyDescent="0.2">
      <c r="B4" t="s">
        <v>0</v>
      </c>
      <c r="C4" t="s">
        <v>10</v>
      </c>
      <c r="D4" t="s">
        <v>8</v>
      </c>
      <c r="E4" t="s">
        <v>11</v>
      </c>
      <c r="F4" t="s">
        <v>12</v>
      </c>
      <c r="G4" t="s">
        <v>13</v>
      </c>
      <c r="H4" t="s">
        <v>14</v>
      </c>
    </row>
    <row r="5" spans="2:18" x14ac:dyDescent="0.2">
      <c r="B5">
        <v>100000</v>
      </c>
      <c r="C5">
        <v>1000.427488</v>
      </c>
      <c r="D5">
        <v>-10301.507793999999</v>
      </c>
      <c r="E5">
        <v>42688.853394999998</v>
      </c>
      <c r="F5">
        <v>-3.1757390000000001</v>
      </c>
      <c r="G5">
        <v>2000</v>
      </c>
      <c r="H5">
        <v>0</v>
      </c>
    </row>
    <row r="6" spans="2:18" x14ac:dyDescent="0.2">
      <c r="B6">
        <v>100000</v>
      </c>
      <c r="C6">
        <v>1000.318778</v>
      </c>
      <c r="D6">
        <v>-10301.545357999999</v>
      </c>
      <c r="E6">
        <v>42690.845998999997</v>
      </c>
      <c r="F6">
        <v>-3.1822819999999998</v>
      </c>
      <c r="G6">
        <v>2000</v>
      </c>
      <c r="H6">
        <v>0</v>
      </c>
    </row>
    <row r="7" spans="2:18" x14ac:dyDescent="0.2">
      <c r="B7">
        <v>100000</v>
      </c>
      <c r="C7">
        <v>1000.047344</v>
      </c>
      <c r="D7">
        <v>-10301.662407</v>
      </c>
      <c r="E7">
        <v>42685.798072999998</v>
      </c>
      <c r="F7">
        <v>-3.2111360000000002</v>
      </c>
      <c r="G7">
        <v>2000</v>
      </c>
      <c r="H7">
        <v>0</v>
      </c>
    </row>
    <row r="8" spans="2:18" x14ac:dyDescent="0.2">
      <c r="B8">
        <v>100000</v>
      </c>
      <c r="C8">
        <v>999.887023</v>
      </c>
      <c r="D8">
        <v>-10301.619579</v>
      </c>
      <c r="E8">
        <v>42684.979271999997</v>
      </c>
      <c r="F8">
        <v>-3.3006630000000001</v>
      </c>
      <c r="G8">
        <v>2000</v>
      </c>
      <c r="H8">
        <v>0</v>
      </c>
      <c r="I8" t="s">
        <v>8</v>
      </c>
      <c r="J8" t="s">
        <v>9</v>
      </c>
      <c r="K8" t="s">
        <v>15</v>
      </c>
      <c r="L8" t="s">
        <v>16</v>
      </c>
      <c r="N8" t="s">
        <v>9</v>
      </c>
      <c r="O8" t="s">
        <v>15</v>
      </c>
      <c r="P8" t="s">
        <v>16</v>
      </c>
      <c r="R8" t="s">
        <v>11</v>
      </c>
    </row>
    <row r="9" spans="2:18" x14ac:dyDescent="0.2">
      <c r="B9">
        <v>100000</v>
      </c>
      <c r="C9">
        <v>1000.86662</v>
      </c>
      <c r="D9">
        <v>-10301.004653</v>
      </c>
      <c r="E9">
        <v>42691.786161000004</v>
      </c>
      <c r="F9">
        <v>-3.0981779999999999</v>
      </c>
      <c r="G9">
        <v>2000</v>
      </c>
      <c r="H9">
        <v>0</v>
      </c>
      <c r="I9">
        <f>AVERAGE(D5:D9)</f>
        <v>-10301.467958200001</v>
      </c>
      <c r="J9">
        <f>I9/2000</f>
        <v>-5.1507339791</v>
      </c>
      <c r="K9">
        <f>J9-(G10*$J$9+H10*$J$65)/2000</f>
        <v>0</v>
      </c>
      <c r="L9">
        <f>H10/SUM(G10:H10)</f>
        <v>0</v>
      </c>
      <c r="N9">
        <v>-5.1507339791</v>
      </c>
      <c r="O9">
        <v>0</v>
      </c>
      <c r="P9">
        <v>0</v>
      </c>
      <c r="Q9">
        <v>0</v>
      </c>
      <c r="R9" s="1">
        <v>21.344226289999998</v>
      </c>
    </row>
    <row r="10" spans="2:18" x14ac:dyDescent="0.2">
      <c r="E10">
        <f>AVERAGE(E5:E9)/2000</f>
        <v>21.344226289999998</v>
      </c>
      <c r="G10">
        <f>AVERAGE(G5:G9)</f>
        <v>2000</v>
      </c>
      <c r="H10">
        <f>AVERAGE(H5:H9)</f>
        <v>0</v>
      </c>
      <c r="N10">
        <v>-5.1839431734999994</v>
      </c>
      <c r="O10">
        <v>1.3725719822660132E-2</v>
      </c>
      <c r="P10">
        <v>5.1400000000000001E-2</v>
      </c>
      <c r="Q10">
        <v>0.05</v>
      </c>
      <c r="R10" s="1">
        <v>21.490535242300002</v>
      </c>
    </row>
    <row r="11" spans="2:18" x14ac:dyDescent="0.2">
      <c r="B11" t="s">
        <v>1</v>
      </c>
      <c r="N11">
        <v>-5.226911674100001</v>
      </c>
      <c r="O11">
        <v>1.3309106436198981E-2</v>
      </c>
      <c r="P11">
        <v>9.8000000000000004E-2</v>
      </c>
      <c r="Q11">
        <v>0.1</v>
      </c>
      <c r="R11" s="1">
        <v>21.577480806800001</v>
      </c>
    </row>
    <row r="12" spans="2:18" x14ac:dyDescent="0.2">
      <c r="B12">
        <v>100000</v>
      </c>
      <c r="C12">
        <v>999.46869200000003</v>
      </c>
      <c r="D12">
        <v>-10367.868623</v>
      </c>
      <c r="E12">
        <v>42972.472870999998</v>
      </c>
      <c r="F12">
        <v>-3.1886389999999998</v>
      </c>
      <c r="G12">
        <v>1899</v>
      </c>
      <c r="H12">
        <v>101</v>
      </c>
      <c r="N12">
        <v>-5.2814619516999999</v>
      </c>
      <c r="O12">
        <v>3.5022295543010173E-3</v>
      </c>
      <c r="P12">
        <v>0.14699999999999999</v>
      </c>
      <c r="Q12">
        <v>0.15</v>
      </c>
      <c r="R12" s="1">
        <v>21.638799703699998</v>
      </c>
    </row>
    <row r="13" spans="2:18" x14ac:dyDescent="0.2">
      <c r="B13">
        <v>100000</v>
      </c>
      <c r="C13">
        <v>1000.312113</v>
      </c>
      <c r="D13">
        <v>-10370.048815</v>
      </c>
      <c r="E13">
        <v>42980.690598000001</v>
      </c>
      <c r="F13">
        <v>-3.1873520000000002</v>
      </c>
      <c r="G13">
        <v>1896</v>
      </c>
      <c r="H13">
        <v>104</v>
      </c>
      <c r="N13">
        <v>-5.3792811681000003</v>
      </c>
      <c r="O13">
        <v>-2.0536032192179476E-2</v>
      </c>
      <c r="P13">
        <v>0.2278</v>
      </c>
      <c r="Q13">
        <v>0.23</v>
      </c>
      <c r="R13" s="1">
        <v>21.713731268800004</v>
      </c>
    </row>
    <row r="14" spans="2:18" x14ac:dyDescent="0.2">
      <c r="B14">
        <v>100000</v>
      </c>
      <c r="C14">
        <v>999.61611500000004</v>
      </c>
      <c r="D14">
        <v>-10371.709113999999</v>
      </c>
      <c r="E14">
        <v>42986.243025000003</v>
      </c>
      <c r="F14">
        <v>-3.1691229999999999</v>
      </c>
      <c r="G14">
        <v>1893</v>
      </c>
      <c r="H14">
        <v>107</v>
      </c>
      <c r="N14">
        <v>-5.5896021781999998</v>
      </c>
      <c r="O14">
        <v>-7.5143594167358607E-2</v>
      </c>
      <c r="P14">
        <v>0.39829999999999999</v>
      </c>
      <c r="Q14">
        <v>0.4</v>
      </c>
      <c r="R14" s="1">
        <v>21.8556118811</v>
      </c>
    </row>
    <row r="15" spans="2:18" x14ac:dyDescent="0.2">
      <c r="B15">
        <v>100000</v>
      </c>
      <c r="C15">
        <v>999.51396399999999</v>
      </c>
      <c r="D15">
        <v>-10365.479385000001</v>
      </c>
      <c r="E15">
        <v>42992.006788999999</v>
      </c>
      <c r="F15">
        <v>-3.1529910000000001</v>
      </c>
      <c r="G15">
        <v>1897</v>
      </c>
      <c r="H15">
        <v>103</v>
      </c>
      <c r="N15">
        <v>-5.8002567712999999</v>
      </c>
      <c r="O15">
        <v>-0.10662980291439883</v>
      </c>
      <c r="P15">
        <v>0.59450000000000003</v>
      </c>
      <c r="Q15">
        <v>0.6</v>
      </c>
      <c r="R15" s="1">
        <v>22.061132822799998</v>
      </c>
    </row>
    <row r="16" spans="2:18" x14ac:dyDescent="0.2">
      <c r="B16">
        <v>100000</v>
      </c>
      <c r="C16">
        <v>1000.63712</v>
      </c>
      <c r="D16">
        <v>-10364.325798</v>
      </c>
      <c r="E16">
        <v>42973.939140000002</v>
      </c>
      <c r="F16">
        <v>-3.0963539999999998</v>
      </c>
      <c r="G16">
        <v>1901</v>
      </c>
      <c r="H16">
        <v>99</v>
      </c>
      <c r="I16">
        <f>AVERAGE(D12:D16)</f>
        <v>-10367.886347</v>
      </c>
      <c r="J16">
        <f>I16/2000</f>
        <v>-5.1839431734999994</v>
      </c>
      <c r="K16">
        <f>J16-(G17*$J$9+H17*$J$65)/2000</f>
        <v>1.3728904253120788E-2</v>
      </c>
      <c r="L16">
        <f>H17/SUM(G17:H17)</f>
        <v>5.1400000000000001E-2</v>
      </c>
      <c r="N16">
        <v>-5.9588727668999999</v>
      </c>
      <c r="O16">
        <v>-8.2607282354399736E-2</v>
      </c>
      <c r="P16">
        <v>0.79449999999999998</v>
      </c>
      <c r="Q16">
        <v>0.8</v>
      </c>
      <c r="R16" s="1">
        <v>22.361401490099997</v>
      </c>
    </row>
    <row r="17" spans="2:18" x14ac:dyDescent="0.2">
      <c r="E17">
        <f>AVERAGE(E12:E16)/2000</f>
        <v>21.490535242300002</v>
      </c>
      <c r="G17">
        <f>AVERAGE(G12:G16)</f>
        <v>1897.2</v>
      </c>
      <c r="H17">
        <f>AVERAGE(H12:H16)</f>
        <v>102.8</v>
      </c>
      <c r="N17">
        <v>-6.0639265599000005</v>
      </c>
      <c r="O17">
        <v>0</v>
      </c>
      <c r="P17">
        <v>1</v>
      </c>
      <c r="Q17">
        <v>1</v>
      </c>
      <c r="R17" s="1">
        <v>22.771444273900002</v>
      </c>
    </row>
    <row r="18" spans="2:18" x14ac:dyDescent="0.2">
      <c r="B18" t="s">
        <v>3</v>
      </c>
    </row>
    <row r="19" spans="2:18" x14ac:dyDescent="0.2">
      <c r="B19">
        <v>100000</v>
      </c>
      <c r="C19">
        <v>1000.09002</v>
      </c>
      <c r="D19">
        <v>-10441.153036</v>
      </c>
      <c r="E19">
        <v>43143.458483000002</v>
      </c>
      <c r="F19">
        <v>-3.098274</v>
      </c>
      <c r="G19">
        <v>1816</v>
      </c>
      <c r="H19">
        <v>184</v>
      </c>
    </row>
    <row r="20" spans="2:18" x14ac:dyDescent="0.2">
      <c r="B20">
        <v>100000</v>
      </c>
      <c r="C20">
        <v>1000.984122</v>
      </c>
      <c r="D20">
        <v>-10484.230141</v>
      </c>
      <c r="E20">
        <v>43190.719287</v>
      </c>
      <c r="F20">
        <v>-3.187843</v>
      </c>
      <c r="G20">
        <v>1776</v>
      </c>
      <c r="H20">
        <v>224</v>
      </c>
    </row>
    <row r="21" spans="2:18" x14ac:dyDescent="0.2">
      <c r="B21">
        <v>100000</v>
      </c>
      <c r="C21">
        <v>999.76094499999999</v>
      </c>
      <c r="D21">
        <v>-10458.191661999999</v>
      </c>
      <c r="E21">
        <v>43160.340262999998</v>
      </c>
      <c r="F21">
        <v>-3.1925910000000002</v>
      </c>
      <c r="G21">
        <v>1799</v>
      </c>
      <c r="H21">
        <v>201</v>
      </c>
    </row>
    <row r="22" spans="2:18" x14ac:dyDescent="0.2">
      <c r="B22">
        <v>100000</v>
      </c>
      <c r="C22">
        <v>1000.768966</v>
      </c>
      <c r="D22">
        <v>-10431.238128000001</v>
      </c>
      <c r="E22">
        <v>43128.262744</v>
      </c>
      <c r="F22">
        <v>-3.079332</v>
      </c>
      <c r="G22">
        <v>1825</v>
      </c>
      <c r="H22">
        <v>175</v>
      </c>
    </row>
    <row r="23" spans="2:18" x14ac:dyDescent="0.2">
      <c r="B23">
        <v>100000</v>
      </c>
      <c r="C23">
        <v>1001.684941</v>
      </c>
      <c r="D23">
        <v>-10454.303774</v>
      </c>
      <c r="E23">
        <v>43152.027290999999</v>
      </c>
      <c r="F23">
        <v>-3.2131470000000002</v>
      </c>
      <c r="G23">
        <v>1804</v>
      </c>
      <c r="H23">
        <v>196</v>
      </c>
      <c r="I23">
        <f>AVERAGE(D19:D23)</f>
        <v>-10453.823348200001</v>
      </c>
      <c r="J23">
        <f>I23/2000</f>
        <v>-5.226911674100001</v>
      </c>
      <c r="K23">
        <f>J23-(G24*$J$9+H24*$J$65)/2000</f>
        <v>1.3315177918398646E-2</v>
      </c>
      <c r="L23">
        <f>H24/SUM(G24:H24)</f>
        <v>9.8000000000000004E-2</v>
      </c>
    </row>
    <row r="24" spans="2:18" x14ac:dyDescent="0.2">
      <c r="E24">
        <f>AVERAGE(E19:E23)/2000</f>
        <v>21.577480806800001</v>
      </c>
      <c r="G24">
        <f>AVERAGE(G19:G23)</f>
        <v>1804</v>
      </c>
      <c r="H24">
        <f>AVERAGE(H19:H23)</f>
        <v>196</v>
      </c>
    </row>
    <row r="25" spans="2:18" x14ac:dyDescent="0.2">
      <c r="B25" t="s">
        <v>4</v>
      </c>
    </row>
    <row r="26" spans="2:18" x14ac:dyDescent="0.2">
      <c r="B26">
        <v>100000</v>
      </c>
      <c r="C26">
        <v>1000.89643</v>
      </c>
      <c r="D26">
        <v>-10545.008628</v>
      </c>
      <c r="E26">
        <v>43281.309837000001</v>
      </c>
      <c r="F26">
        <v>-3.280796</v>
      </c>
      <c r="G26">
        <v>1718</v>
      </c>
      <c r="H26">
        <v>282</v>
      </c>
    </row>
    <row r="27" spans="2:18" x14ac:dyDescent="0.2">
      <c r="B27">
        <v>100000</v>
      </c>
      <c r="C27">
        <v>999.97525299999995</v>
      </c>
      <c r="D27">
        <v>-10543.964485</v>
      </c>
      <c r="E27">
        <v>43233.775453000002</v>
      </c>
      <c r="F27">
        <v>-3.203665</v>
      </c>
      <c r="G27">
        <v>1726</v>
      </c>
      <c r="H27">
        <v>274</v>
      </c>
    </row>
    <row r="28" spans="2:18" x14ac:dyDescent="0.2">
      <c r="B28">
        <v>100000</v>
      </c>
      <c r="C28">
        <v>999.27081499999997</v>
      </c>
      <c r="D28">
        <v>-10575.475893000001</v>
      </c>
      <c r="E28">
        <v>43288.120456999997</v>
      </c>
      <c r="F28">
        <v>-3.210321</v>
      </c>
      <c r="G28">
        <v>1696</v>
      </c>
      <c r="H28">
        <v>304</v>
      </c>
    </row>
    <row r="29" spans="2:18" x14ac:dyDescent="0.2">
      <c r="B29">
        <v>100000</v>
      </c>
      <c r="C29">
        <v>1000.293324</v>
      </c>
      <c r="D29">
        <v>-10565.404832</v>
      </c>
      <c r="E29">
        <v>43298.568285000001</v>
      </c>
      <c r="F29">
        <v>-3.2545660000000001</v>
      </c>
      <c r="G29">
        <v>1700</v>
      </c>
      <c r="H29">
        <v>300</v>
      </c>
    </row>
    <row r="30" spans="2:18" x14ac:dyDescent="0.2">
      <c r="B30">
        <v>100000</v>
      </c>
      <c r="C30">
        <v>1000.3438200000001</v>
      </c>
      <c r="D30">
        <v>-10584.765679</v>
      </c>
      <c r="E30">
        <v>43286.223005</v>
      </c>
      <c r="F30">
        <v>-3.2158570000000002</v>
      </c>
      <c r="G30">
        <v>1690</v>
      </c>
      <c r="H30">
        <v>310</v>
      </c>
      <c r="I30">
        <f>AVERAGE(D26:D30)</f>
        <v>-10562.9239034</v>
      </c>
      <c r="J30">
        <f>I30/2000</f>
        <v>-5.2814619516999999</v>
      </c>
      <c r="K30">
        <f>J30-(G31*$J$9+H31*$J$65)/2000</f>
        <v>3.5113367776000715E-3</v>
      </c>
      <c r="L30">
        <f>H31/SUM(G31:H31)</f>
        <v>0.14699999999999999</v>
      </c>
    </row>
    <row r="31" spans="2:18" x14ac:dyDescent="0.2">
      <c r="E31">
        <f>AVERAGE(E26:E30)/2000</f>
        <v>21.638799703699998</v>
      </c>
      <c r="G31">
        <f>AVERAGE(G26:G30)</f>
        <v>1706</v>
      </c>
      <c r="H31">
        <f>AVERAGE(H26:H30)</f>
        <v>294</v>
      </c>
    </row>
    <row r="32" spans="2:18" x14ac:dyDescent="0.2">
      <c r="B32" t="s">
        <v>5</v>
      </c>
    </row>
    <row r="33" spans="2:12" x14ac:dyDescent="0.2">
      <c r="B33">
        <v>100000</v>
      </c>
      <c r="C33">
        <v>1000.210616</v>
      </c>
      <c r="D33">
        <v>-10746.898671000001</v>
      </c>
      <c r="E33">
        <v>43429.849683</v>
      </c>
      <c r="F33">
        <v>-3.077677</v>
      </c>
      <c r="G33">
        <v>1551</v>
      </c>
      <c r="H33">
        <v>449</v>
      </c>
    </row>
    <row r="34" spans="2:12" x14ac:dyDescent="0.2">
      <c r="B34">
        <v>100000</v>
      </c>
      <c r="C34">
        <v>999.77241800000002</v>
      </c>
      <c r="D34">
        <v>-10751.118053</v>
      </c>
      <c r="E34">
        <v>43409.693869000002</v>
      </c>
      <c r="F34">
        <v>-3.161181</v>
      </c>
      <c r="G34">
        <v>1552</v>
      </c>
      <c r="H34">
        <v>448</v>
      </c>
    </row>
    <row r="35" spans="2:12" x14ac:dyDescent="0.2">
      <c r="B35">
        <v>100000</v>
      </c>
      <c r="C35">
        <v>1000.32661</v>
      </c>
      <c r="D35">
        <v>-10767.233042</v>
      </c>
      <c r="E35">
        <v>43443.242359999997</v>
      </c>
      <c r="F35">
        <v>-3.1315919999999999</v>
      </c>
      <c r="G35">
        <v>1536</v>
      </c>
      <c r="H35">
        <v>464</v>
      </c>
    </row>
    <row r="36" spans="2:12" x14ac:dyDescent="0.2">
      <c r="B36">
        <v>100000</v>
      </c>
      <c r="C36">
        <v>1000.141377</v>
      </c>
      <c r="D36">
        <v>-10771.182494999999</v>
      </c>
      <c r="E36">
        <v>43435.398767999999</v>
      </c>
      <c r="F36">
        <v>-3.282842</v>
      </c>
      <c r="G36">
        <v>1535</v>
      </c>
      <c r="H36">
        <v>465</v>
      </c>
    </row>
    <row r="37" spans="2:12" x14ac:dyDescent="0.2">
      <c r="B37">
        <v>100000</v>
      </c>
      <c r="C37">
        <v>1000.610167</v>
      </c>
      <c r="D37">
        <v>-10756.379419999999</v>
      </c>
      <c r="E37">
        <v>43419.128008</v>
      </c>
      <c r="F37">
        <v>-3.2506439999999999</v>
      </c>
      <c r="G37">
        <v>1548</v>
      </c>
      <c r="H37">
        <v>452</v>
      </c>
      <c r="I37">
        <f>AVERAGE(D33:D37)</f>
        <v>-10758.562336200001</v>
      </c>
      <c r="J37">
        <f>I37/2000</f>
        <v>-5.3792811681000003</v>
      </c>
      <c r="K37">
        <f>J37-(G38*$J$9+H38*$J$65)/2000</f>
        <v>-2.0521919093760665E-2</v>
      </c>
      <c r="L37">
        <f>H38/SUM(G38:H38)</f>
        <v>0.2278</v>
      </c>
    </row>
    <row r="38" spans="2:12" x14ac:dyDescent="0.2">
      <c r="E38">
        <f>AVERAGE(E33:E37)/2000</f>
        <v>21.713731268800004</v>
      </c>
      <c r="G38">
        <f>AVERAGE(G33:G37)</f>
        <v>1544.4</v>
      </c>
      <c r="H38">
        <f>AVERAGE(H33:H37)</f>
        <v>455.6</v>
      </c>
    </row>
    <row r="39" spans="2:12" x14ac:dyDescent="0.2">
      <c r="B39" t="s">
        <v>18</v>
      </c>
    </row>
    <row r="40" spans="2:12" x14ac:dyDescent="0.2">
      <c r="B40">
        <v>100000</v>
      </c>
      <c r="C40">
        <v>1000.198558</v>
      </c>
      <c r="D40">
        <v>-11189.535368999999</v>
      </c>
      <c r="E40">
        <v>43719.892475000001</v>
      </c>
      <c r="F40">
        <v>-3.089299</v>
      </c>
      <c r="G40">
        <v>1196</v>
      </c>
      <c r="H40">
        <v>804</v>
      </c>
    </row>
    <row r="41" spans="2:12" x14ac:dyDescent="0.2">
      <c r="B41">
        <v>100000</v>
      </c>
      <c r="C41">
        <v>999.58445400000005</v>
      </c>
      <c r="D41">
        <v>-11173.308384</v>
      </c>
      <c r="E41">
        <v>43724.289556000003</v>
      </c>
      <c r="F41">
        <v>-3.1814360000000002</v>
      </c>
      <c r="G41">
        <v>1203</v>
      </c>
      <c r="H41">
        <v>797</v>
      </c>
    </row>
    <row r="42" spans="2:12" x14ac:dyDescent="0.2">
      <c r="B42">
        <v>100000</v>
      </c>
      <c r="C42">
        <v>999.34921099999997</v>
      </c>
      <c r="D42">
        <v>-11238.53139</v>
      </c>
      <c r="E42">
        <v>43726.531284999997</v>
      </c>
      <c r="F42">
        <v>-3.0309309999999998</v>
      </c>
      <c r="G42">
        <v>1161</v>
      </c>
      <c r="H42">
        <v>839</v>
      </c>
    </row>
    <row r="43" spans="2:12" x14ac:dyDescent="0.2">
      <c r="B43">
        <v>100000</v>
      </c>
      <c r="C43">
        <v>1000.377642</v>
      </c>
      <c r="D43">
        <v>-11147.675010999999</v>
      </c>
      <c r="E43">
        <v>43699.543035000002</v>
      </c>
      <c r="F43">
        <v>-3.123383</v>
      </c>
      <c r="G43">
        <v>1226</v>
      </c>
      <c r="H43">
        <v>774</v>
      </c>
    </row>
    <row r="44" spans="2:12" x14ac:dyDescent="0.2">
      <c r="B44">
        <v>100000</v>
      </c>
      <c r="C44">
        <v>1000.038625</v>
      </c>
      <c r="D44">
        <v>-11146.971627999999</v>
      </c>
      <c r="E44">
        <v>43685.862459999997</v>
      </c>
      <c r="F44">
        <v>-3.163259</v>
      </c>
      <c r="G44">
        <v>1231</v>
      </c>
      <c r="H44">
        <v>769</v>
      </c>
      <c r="I44">
        <f>AVERAGE(D40:D44)</f>
        <v>-11179.2043564</v>
      </c>
      <c r="J44">
        <f>I44/2000</f>
        <v>-5.5896021781999998</v>
      </c>
      <c r="K44">
        <f>J44-(G45*$J$9+H45*$J$65)/2000</f>
        <v>-7.5143594167358607E-2</v>
      </c>
      <c r="L44">
        <f>H45/SUM(G45:H45)</f>
        <v>0.39829999999999999</v>
      </c>
    </row>
    <row r="45" spans="2:12" x14ac:dyDescent="0.2">
      <c r="E45">
        <f>AVERAGE(E40:E44)/2000</f>
        <v>21.8556118811</v>
      </c>
      <c r="G45">
        <f>AVERAGE(G40:G44)</f>
        <v>1203.4000000000001</v>
      </c>
      <c r="H45">
        <f>AVERAGE(H40:H44)</f>
        <v>796.6</v>
      </c>
    </row>
    <row r="46" spans="2:12" x14ac:dyDescent="0.2">
      <c r="B46" t="s">
        <v>17</v>
      </c>
    </row>
    <row r="47" spans="2:12" x14ac:dyDescent="0.2">
      <c r="B47">
        <v>100000</v>
      </c>
      <c r="C47">
        <v>999.47676200000001</v>
      </c>
      <c r="D47">
        <v>-11620.662993</v>
      </c>
      <c r="E47">
        <v>44138.060545</v>
      </c>
      <c r="F47">
        <v>-3.250966</v>
      </c>
      <c r="G47">
        <v>791</v>
      </c>
      <c r="H47">
        <v>1209</v>
      </c>
    </row>
    <row r="48" spans="2:12" x14ac:dyDescent="0.2">
      <c r="B48">
        <v>100000</v>
      </c>
      <c r="C48">
        <v>1000.075245</v>
      </c>
      <c r="D48">
        <v>-11607.822903</v>
      </c>
      <c r="E48">
        <v>44172.521045000001</v>
      </c>
      <c r="F48">
        <v>-3.1219070000000002</v>
      </c>
      <c r="G48">
        <v>792</v>
      </c>
      <c r="H48">
        <v>1208</v>
      </c>
    </row>
    <row r="49" spans="2:12" x14ac:dyDescent="0.2">
      <c r="B49">
        <v>100000</v>
      </c>
      <c r="C49">
        <v>1000.1712199999999</v>
      </c>
      <c r="D49">
        <v>-11557.935179</v>
      </c>
      <c r="E49">
        <v>44122.788976999997</v>
      </c>
      <c r="F49">
        <v>-3.117874</v>
      </c>
      <c r="G49">
        <v>840</v>
      </c>
      <c r="H49">
        <v>1160</v>
      </c>
    </row>
    <row r="50" spans="2:12" x14ac:dyDescent="0.2">
      <c r="B50">
        <v>100000</v>
      </c>
      <c r="C50">
        <v>999.94425200000001</v>
      </c>
      <c r="D50">
        <v>-11607.308548000001</v>
      </c>
      <c r="E50">
        <v>44090.574798000001</v>
      </c>
      <c r="F50">
        <v>-3.1286</v>
      </c>
      <c r="G50">
        <v>817</v>
      </c>
      <c r="H50">
        <v>1183</v>
      </c>
    </row>
    <row r="51" spans="2:12" x14ac:dyDescent="0.2">
      <c r="B51">
        <v>100000</v>
      </c>
      <c r="C51">
        <v>999.84530900000004</v>
      </c>
      <c r="D51">
        <v>-11608.838089999999</v>
      </c>
      <c r="E51">
        <v>44087.382862999999</v>
      </c>
      <c r="F51">
        <v>-3.1354570000000002</v>
      </c>
      <c r="G51">
        <v>815</v>
      </c>
      <c r="H51">
        <v>1185</v>
      </c>
      <c r="I51">
        <f>AVERAGE(D47:D51)</f>
        <v>-11600.5135426</v>
      </c>
      <c r="J51">
        <f>I51/2000</f>
        <v>-5.8002567712999999</v>
      </c>
      <c r="K51">
        <f>J51-(G52*$J$9+H52*$J$65)/2000</f>
        <v>-0.10662980291439883</v>
      </c>
      <c r="L51">
        <f>H52/SUM(G52:H52)</f>
        <v>0.59450000000000003</v>
      </c>
    </row>
    <row r="52" spans="2:12" x14ac:dyDescent="0.2">
      <c r="E52">
        <f>AVERAGE(E47:E51)/2000</f>
        <v>22.061132822799998</v>
      </c>
      <c r="G52">
        <f>AVERAGE(G47:G51)</f>
        <v>811</v>
      </c>
      <c r="H52">
        <f>AVERAGE(H47:H51)</f>
        <v>1189</v>
      </c>
    </row>
    <row r="53" spans="2:12" x14ac:dyDescent="0.2">
      <c r="B53" t="s">
        <v>19</v>
      </c>
    </row>
    <row r="54" spans="2:12" x14ac:dyDescent="0.2">
      <c r="B54">
        <v>100000</v>
      </c>
      <c r="C54">
        <v>998.22115499999995</v>
      </c>
      <c r="D54">
        <v>-11920.81647</v>
      </c>
      <c r="E54">
        <v>44740.748898999998</v>
      </c>
      <c r="F54">
        <v>-3.041925</v>
      </c>
      <c r="G54">
        <v>404</v>
      </c>
      <c r="H54">
        <v>1596</v>
      </c>
    </row>
    <row r="55" spans="2:12" x14ac:dyDescent="0.2">
      <c r="B55">
        <v>100000</v>
      </c>
      <c r="C55">
        <v>1000.875893</v>
      </c>
      <c r="D55">
        <v>-11936.159664000001</v>
      </c>
      <c r="E55">
        <v>44710.227382999998</v>
      </c>
      <c r="F55">
        <v>-3.1620409999999999</v>
      </c>
      <c r="G55">
        <v>400</v>
      </c>
      <c r="H55">
        <v>1600</v>
      </c>
    </row>
    <row r="56" spans="2:12" x14ac:dyDescent="0.2">
      <c r="B56">
        <v>100000</v>
      </c>
      <c r="C56">
        <v>1000.0921</v>
      </c>
      <c r="D56">
        <v>-11931.384166</v>
      </c>
      <c r="E56">
        <v>44725.860359999999</v>
      </c>
      <c r="F56">
        <v>-3.009153</v>
      </c>
      <c r="G56">
        <v>401</v>
      </c>
      <c r="H56">
        <v>1599</v>
      </c>
    </row>
    <row r="57" spans="2:12" x14ac:dyDescent="0.2">
      <c r="B57">
        <v>100000</v>
      </c>
      <c r="C57">
        <v>999.61322199999995</v>
      </c>
      <c r="D57">
        <v>-11903.126114000001</v>
      </c>
      <c r="E57">
        <v>44743.066228000003</v>
      </c>
      <c r="F57">
        <v>-3.1113719999999998</v>
      </c>
      <c r="G57">
        <v>414</v>
      </c>
      <c r="H57">
        <v>1586</v>
      </c>
    </row>
    <row r="58" spans="2:12" x14ac:dyDescent="0.2">
      <c r="B58">
        <v>100000</v>
      </c>
      <c r="C58">
        <v>1000.422941</v>
      </c>
      <c r="D58">
        <v>-11897.241255000001</v>
      </c>
      <c r="E58">
        <v>44694.112030999997</v>
      </c>
      <c r="F58">
        <v>-3.0068619999999999</v>
      </c>
      <c r="G58">
        <v>436</v>
      </c>
      <c r="H58">
        <v>1564</v>
      </c>
      <c r="I58">
        <f>AVERAGE(D54:D58)</f>
        <v>-11917.7455338</v>
      </c>
      <c r="J58">
        <f>I58/2000</f>
        <v>-5.9588727668999999</v>
      </c>
      <c r="K58">
        <f>J58-(G59*$J$9+H59*$J$65)/2000</f>
        <v>-8.2607282354399736E-2</v>
      </c>
      <c r="L58">
        <f>H59/SUM(G59:H59)</f>
        <v>0.79449999999999998</v>
      </c>
    </row>
    <row r="59" spans="2:12" x14ac:dyDescent="0.2">
      <c r="E59">
        <f>AVERAGE(E54:E58)/2000</f>
        <v>22.361401490099997</v>
      </c>
      <c r="G59">
        <f>AVERAGE(G54:G58)</f>
        <v>411</v>
      </c>
      <c r="H59">
        <f>AVERAGE(H54:H58)</f>
        <v>1589</v>
      </c>
    </row>
    <row r="60" spans="2:12" x14ac:dyDescent="0.2">
      <c r="B60" t="s">
        <v>7</v>
      </c>
    </row>
    <row r="61" spans="2:12" x14ac:dyDescent="0.2">
      <c r="B61">
        <v>100000</v>
      </c>
      <c r="C61">
        <v>1001.383382</v>
      </c>
      <c r="D61">
        <v>-12127.586966000001</v>
      </c>
      <c r="E61">
        <v>45544.057536</v>
      </c>
      <c r="F61">
        <v>-3.0323039999999999</v>
      </c>
      <c r="G61">
        <v>0</v>
      </c>
      <c r="H61">
        <v>2000</v>
      </c>
    </row>
    <row r="62" spans="2:12" x14ac:dyDescent="0.2">
      <c r="B62">
        <v>100000</v>
      </c>
      <c r="C62">
        <v>1000.974023</v>
      </c>
      <c r="D62">
        <v>-12127.630617000001</v>
      </c>
      <c r="E62">
        <v>45543.209110000003</v>
      </c>
      <c r="F62">
        <v>-2.988143</v>
      </c>
      <c r="G62">
        <v>0</v>
      </c>
      <c r="H62">
        <v>2000</v>
      </c>
    </row>
    <row r="63" spans="2:12" x14ac:dyDescent="0.2">
      <c r="B63">
        <v>100000</v>
      </c>
      <c r="C63">
        <v>999.91175899999996</v>
      </c>
      <c r="D63">
        <v>-12127.970052999999</v>
      </c>
      <c r="E63">
        <v>45542.152135999997</v>
      </c>
      <c r="F63">
        <v>-2.9428010000000002</v>
      </c>
      <c r="G63">
        <v>0</v>
      </c>
      <c r="H63">
        <v>2000</v>
      </c>
    </row>
    <row r="64" spans="2:12" x14ac:dyDescent="0.2">
      <c r="B64">
        <v>100000</v>
      </c>
      <c r="C64">
        <v>1000.464311</v>
      </c>
      <c r="D64">
        <v>-12127.971264</v>
      </c>
      <c r="E64">
        <v>45542.529860000002</v>
      </c>
      <c r="F64">
        <v>-3.0384350000000002</v>
      </c>
      <c r="G64">
        <v>0</v>
      </c>
      <c r="H64">
        <v>2000</v>
      </c>
    </row>
    <row r="65" spans="2:12" x14ac:dyDescent="0.2">
      <c r="B65">
        <v>100000</v>
      </c>
      <c r="C65">
        <v>1000.16927</v>
      </c>
      <c r="D65">
        <v>-12128.106699</v>
      </c>
      <c r="E65">
        <v>45542.494097000003</v>
      </c>
      <c r="F65">
        <v>-2.9845009999999998</v>
      </c>
      <c r="G65">
        <v>0</v>
      </c>
      <c r="H65">
        <v>2000</v>
      </c>
      <c r="I65">
        <f>AVERAGE(D61:D65)</f>
        <v>-12127.853119800002</v>
      </c>
      <c r="J65">
        <f>I65/2000</f>
        <v>-6.0639265599000005</v>
      </c>
      <c r="K65">
        <f>J65-(G66*$J$9+H66*$J$65)/2000</f>
        <v>0</v>
      </c>
      <c r="L65">
        <f>H66/SUM(G66:H66)</f>
        <v>1</v>
      </c>
    </row>
    <row r="66" spans="2:12" x14ac:dyDescent="0.2">
      <c r="E66">
        <f>AVERAGE(E61:E65)/2000</f>
        <v>22.771444273900002</v>
      </c>
      <c r="G66">
        <f>AVERAGE(G61:G65)</f>
        <v>0</v>
      </c>
      <c r="H66">
        <f>AVERAGE(H61:H65)</f>
        <v>2000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F7CDB-7848-DE42-8252-8CE1C1D219ED}">
  <dimension ref="B1:X66"/>
  <sheetViews>
    <sheetView tabSelected="1" workbookViewId="0">
      <selection activeCell="Q17" sqref="Q17"/>
    </sheetView>
  </sheetViews>
  <sheetFormatPr baseColWidth="10" defaultRowHeight="16" x14ac:dyDescent="0.2"/>
  <sheetData>
    <row r="1" spans="2:24" x14ac:dyDescent="0.2">
      <c r="B1" t="s">
        <v>6</v>
      </c>
      <c r="G1" t="s">
        <v>25</v>
      </c>
      <c r="L1" t="s">
        <v>26</v>
      </c>
    </row>
    <row r="2" spans="2:24" x14ac:dyDescent="0.2">
      <c r="B2" t="s">
        <v>2</v>
      </c>
    </row>
    <row r="4" spans="2:24" x14ac:dyDescent="0.2">
      <c r="B4" t="s">
        <v>0</v>
      </c>
      <c r="C4" t="s">
        <v>10</v>
      </c>
      <c r="D4" t="s">
        <v>8</v>
      </c>
      <c r="E4" t="s">
        <v>11</v>
      </c>
      <c r="F4" t="s">
        <v>12</v>
      </c>
      <c r="G4" t="s">
        <v>13</v>
      </c>
      <c r="H4" t="s">
        <v>14</v>
      </c>
    </row>
    <row r="5" spans="2:24" x14ac:dyDescent="0.2">
      <c r="B5">
        <v>100000</v>
      </c>
      <c r="C5">
        <v>999.68382799999995</v>
      </c>
      <c r="D5">
        <v>-10301.729657</v>
      </c>
      <c r="E5">
        <v>42690.431246</v>
      </c>
      <c r="F5">
        <v>-3.2776930000000002</v>
      </c>
      <c r="G5">
        <v>2000</v>
      </c>
      <c r="H5">
        <v>0</v>
      </c>
    </row>
    <row r="6" spans="2:24" x14ac:dyDescent="0.2">
      <c r="B6">
        <v>100000</v>
      </c>
      <c r="C6">
        <v>1000.654993</v>
      </c>
      <c r="D6">
        <v>-10301.632522</v>
      </c>
      <c r="E6">
        <v>42687.737174000002</v>
      </c>
      <c r="F6">
        <v>-3.2580719999999999</v>
      </c>
      <c r="G6">
        <v>2000</v>
      </c>
      <c r="H6">
        <v>0</v>
      </c>
    </row>
    <row r="7" spans="2:24" x14ac:dyDescent="0.2">
      <c r="B7">
        <v>100000</v>
      </c>
      <c r="C7">
        <v>999.89655800000003</v>
      </c>
      <c r="D7">
        <v>-10301.658165000001</v>
      </c>
      <c r="E7">
        <v>42688.208395000001</v>
      </c>
      <c r="F7">
        <v>-3.2848809999999999</v>
      </c>
      <c r="G7">
        <v>2000</v>
      </c>
      <c r="H7">
        <v>0</v>
      </c>
      <c r="T7" t="s">
        <v>20</v>
      </c>
    </row>
    <row r="8" spans="2:24" x14ac:dyDescent="0.2">
      <c r="B8">
        <v>100000</v>
      </c>
      <c r="C8">
        <v>999.68699800000002</v>
      </c>
      <c r="D8">
        <v>-10301.660988</v>
      </c>
      <c r="E8">
        <v>42690.745157999998</v>
      </c>
      <c r="F8">
        <v>-3.2364639999999998</v>
      </c>
      <c r="G8">
        <v>2000</v>
      </c>
      <c r="H8">
        <v>0</v>
      </c>
      <c r="I8" t="s">
        <v>8</v>
      </c>
      <c r="J8" t="s">
        <v>9</v>
      </c>
      <c r="K8" t="s">
        <v>15</v>
      </c>
      <c r="L8" t="s">
        <v>16</v>
      </c>
      <c r="N8" t="s">
        <v>9</v>
      </c>
      <c r="O8" t="s">
        <v>15</v>
      </c>
      <c r="P8" t="s">
        <v>16</v>
      </c>
      <c r="R8" t="s">
        <v>23</v>
      </c>
      <c r="T8" t="s">
        <v>21</v>
      </c>
      <c r="U8" t="s">
        <v>22</v>
      </c>
      <c r="X8" t="s">
        <v>24</v>
      </c>
    </row>
    <row r="9" spans="2:24" x14ac:dyDescent="0.2">
      <c r="B9">
        <v>100000</v>
      </c>
      <c r="C9">
        <v>999.05030899999997</v>
      </c>
      <c r="D9">
        <v>-10301.898426</v>
      </c>
      <c r="E9">
        <v>42681.792273999999</v>
      </c>
      <c r="F9">
        <v>-3.0530879999999998</v>
      </c>
      <c r="G9">
        <v>2000</v>
      </c>
      <c r="H9">
        <v>0</v>
      </c>
      <c r="I9">
        <f>AVERAGE(D5:D9)</f>
        <v>-10301.715951599999</v>
      </c>
      <c r="J9">
        <f>I9/2000</f>
        <v>-5.1508579757999993</v>
      </c>
      <c r="K9">
        <f>J9-(G10*$J$9+H10*$J$65)/2000</f>
        <v>0</v>
      </c>
      <c r="L9">
        <f>H10/SUM(G10:H10)</f>
        <v>0</v>
      </c>
      <c r="N9">
        <v>-5.1508579757999993</v>
      </c>
      <c r="O9">
        <v>0</v>
      </c>
      <c r="P9">
        <v>0</v>
      </c>
      <c r="Q9">
        <v>0</v>
      </c>
      <c r="R9">
        <v>21.343891424700001</v>
      </c>
      <c r="T9">
        <f>N9-mixref1!N9</f>
        <v>-1.2399669999929586E-4</v>
      </c>
      <c r="U9">
        <f>O9-mixref1!O9</f>
        <v>0</v>
      </c>
      <c r="X9">
        <f>R9-mixref1!R9</f>
        <v>-3.3486529999748882E-4</v>
      </c>
    </row>
    <row r="10" spans="2:24" x14ac:dyDescent="0.2">
      <c r="E10">
        <f>AVERAGE(E5:E9)/2000</f>
        <v>21.343891424700001</v>
      </c>
      <c r="G10">
        <f>AVERAGE(G5:G9)</f>
        <v>2000</v>
      </c>
      <c r="H10">
        <f>AVERAGE(H5:H9)</f>
        <v>0</v>
      </c>
      <c r="N10">
        <v>-5.1817587719000002</v>
      </c>
      <c r="O10">
        <v>1.3298053020799117E-2</v>
      </c>
      <c r="P10">
        <v>4.8399999999999999E-2</v>
      </c>
      <c r="Q10">
        <v>0.05</v>
      </c>
      <c r="R10">
        <v>21.483719578600002</v>
      </c>
      <c r="T10">
        <f>N10-mixref1!N10</f>
        <v>2.1844015999992195E-3</v>
      </c>
      <c r="U10">
        <f>O10-mixref1!O10</f>
        <v>-4.2766680186101524E-4</v>
      </c>
      <c r="X10">
        <f>R10-mixref1!R10</f>
        <v>-6.8156636999994191E-3</v>
      </c>
    </row>
    <row r="11" spans="2:24" x14ac:dyDescent="0.2">
      <c r="B11" t="s">
        <v>1</v>
      </c>
      <c r="N11">
        <v>-5.2281248835999996</v>
      </c>
      <c r="O11">
        <v>1.2500589484599978E-2</v>
      </c>
      <c r="P11">
        <v>9.8299999999999998E-2</v>
      </c>
      <c r="Q11">
        <v>0.1</v>
      </c>
      <c r="R11">
        <v>21.573712014199998</v>
      </c>
      <c r="T11">
        <f>N11-mixref1!N11</f>
        <v>-1.213209499998591E-3</v>
      </c>
      <c r="U11">
        <f>O11-mixref1!O11</f>
        <v>-8.0851695159900316E-4</v>
      </c>
      <c r="X11">
        <f>R11-mixref1!R11</f>
        <v>-3.7687926000025129E-3</v>
      </c>
    </row>
    <row r="12" spans="2:24" x14ac:dyDescent="0.2">
      <c r="B12">
        <v>100000</v>
      </c>
      <c r="C12">
        <v>1000.225644</v>
      </c>
      <c r="D12">
        <v>-10367.608894999999</v>
      </c>
      <c r="E12">
        <v>42970.524732999998</v>
      </c>
      <c r="F12">
        <v>-3.2744740000000001</v>
      </c>
      <c r="G12">
        <v>1899</v>
      </c>
      <c r="H12">
        <v>101</v>
      </c>
      <c r="N12">
        <v>-5.2858594036000008</v>
      </c>
      <c r="O12">
        <v>2.8003559257978594E-3</v>
      </c>
      <c r="P12">
        <v>0.15090000000000001</v>
      </c>
      <c r="Q12">
        <v>0.15</v>
      </c>
      <c r="R12">
        <v>21.643738031599998</v>
      </c>
      <c r="T12">
        <f>N12-mixref1!N12</f>
        <v>-4.3974519000009593E-3</v>
      </c>
      <c r="U12">
        <f>O12-mixref1!O12</f>
        <v>-7.0187362850315793E-4</v>
      </c>
      <c r="X12">
        <f>R12-mixref1!R12</f>
        <v>4.938327899999706E-3</v>
      </c>
    </row>
    <row r="13" spans="2:24" x14ac:dyDescent="0.2">
      <c r="B13">
        <v>100000</v>
      </c>
      <c r="C13">
        <v>999.27569100000005</v>
      </c>
      <c r="D13">
        <v>-10360.694917000001</v>
      </c>
      <c r="E13">
        <v>42957.278277999998</v>
      </c>
      <c r="F13">
        <v>-3.2568630000000001</v>
      </c>
      <c r="G13">
        <v>1907</v>
      </c>
      <c r="H13">
        <v>93</v>
      </c>
      <c r="N13">
        <v>-5.3855353116999991</v>
      </c>
      <c r="O13">
        <v>-2.1171325064399227E-2</v>
      </c>
      <c r="P13">
        <v>0.23380000000000001</v>
      </c>
      <c r="Q13">
        <v>0.23</v>
      </c>
      <c r="R13">
        <v>21.723490796599997</v>
      </c>
      <c r="T13">
        <f>N13-mixref1!N13</f>
        <v>-6.2541435999987627E-3</v>
      </c>
      <c r="U13">
        <f>O13-mixref1!O13</f>
        <v>-6.3529287221975039E-4</v>
      </c>
      <c r="X13">
        <f>R13-mixref1!R13</f>
        <v>9.7595277999928953E-3</v>
      </c>
    </row>
    <row r="14" spans="2:24" x14ac:dyDescent="0.2">
      <c r="B14">
        <v>100000</v>
      </c>
      <c r="C14">
        <v>1000.464521</v>
      </c>
      <c r="D14">
        <v>-10354.563015</v>
      </c>
      <c r="E14">
        <v>42949.124365000003</v>
      </c>
      <c r="F14">
        <v>-3.286565</v>
      </c>
      <c r="G14">
        <v>1913</v>
      </c>
      <c r="H14">
        <v>87</v>
      </c>
      <c r="N14">
        <v>-5.6016941654000005</v>
      </c>
      <c r="O14">
        <v>-7.6972370797201428E-2</v>
      </c>
      <c r="P14">
        <v>0.40939999999999999</v>
      </c>
      <c r="Q14">
        <v>0.4</v>
      </c>
      <c r="R14">
        <v>21.866091754200003</v>
      </c>
      <c r="T14">
        <f>N14-mixref1!N14</f>
        <v>-1.2091987200000709E-2</v>
      </c>
      <c r="U14">
        <f>O14-mixref1!O14</f>
        <v>-1.828776629842821E-3</v>
      </c>
      <c r="X14">
        <f>R14-mixref1!R14</f>
        <v>1.047987310000309E-2</v>
      </c>
    </row>
    <row r="15" spans="2:24" x14ac:dyDescent="0.2">
      <c r="B15">
        <v>100000</v>
      </c>
      <c r="C15">
        <v>999.72754999999995</v>
      </c>
      <c r="D15">
        <v>-10374.447201000001</v>
      </c>
      <c r="E15">
        <v>42999.402989000002</v>
      </c>
      <c r="F15">
        <v>-3.1559919999999999</v>
      </c>
      <c r="G15">
        <v>1890</v>
      </c>
      <c r="H15">
        <v>110</v>
      </c>
      <c r="N15">
        <v>-5.8082222811999999</v>
      </c>
      <c r="O15">
        <v>-0.10442209170900085</v>
      </c>
      <c r="P15">
        <v>0.60550000000000004</v>
      </c>
      <c r="Q15">
        <v>0.6</v>
      </c>
      <c r="R15">
        <v>22.086003532199996</v>
      </c>
      <c r="T15">
        <f>N15-mixref1!N15</f>
        <v>-7.9655099000000007E-3</v>
      </c>
      <c r="U15">
        <f>O15-mixref1!O15</f>
        <v>2.2077112053979775E-3</v>
      </c>
      <c r="X15">
        <f>R15-mixref1!R15</f>
        <v>2.4870709399998248E-2</v>
      </c>
    </row>
    <row r="16" spans="2:24" x14ac:dyDescent="0.2">
      <c r="B16">
        <v>100000</v>
      </c>
      <c r="C16">
        <v>1000.7392139999999</v>
      </c>
      <c r="D16">
        <v>-10360.273691</v>
      </c>
      <c r="E16">
        <v>42960.865421000002</v>
      </c>
      <c r="F16">
        <v>-3.1070000000000002</v>
      </c>
      <c r="G16">
        <v>1907</v>
      </c>
      <c r="H16">
        <v>93</v>
      </c>
      <c r="I16">
        <f>AVERAGE(D12:D16)</f>
        <v>-10363.517543800001</v>
      </c>
      <c r="J16">
        <f>I16/2000</f>
        <v>-5.1817587719000002</v>
      </c>
      <c r="K16">
        <f>J16-(G17*$J$9+H17*$J$65)/2000</f>
        <v>1.3298053020799117E-2</v>
      </c>
      <c r="L16">
        <f>H17/SUM(G17:H17)</f>
        <v>4.8399999999999999E-2</v>
      </c>
      <c r="N16">
        <v>-5.9613683035000014</v>
      </c>
      <c r="O16">
        <v>-8.3420995675602683E-2</v>
      </c>
      <c r="P16">
        <v>0.79620000000000002</v>
      </c>
      <c r="Q16">
        <v>0.8</v>
      </c>
      <c r="R16">
        <v>22.361994692800003</v>
      </c>
      <c r="T16">
        <f>N16-mixref1!N16</f>
        <v>-2.4955366000014578E-3</v>
      </c>
      <c r="U16">
        <f>O16-mixref1!O16</f>
        <v>-8.1371332120294682E-4</v>
      </c>
      <c r="X16">
        <f>R16-mixref1!R16</f>
        <v>5.9320270000640107E-4</v>
      </c>
    </row>
    <row r="17" spans="2:24" x14ac:dyDescent="0.2">
      <c r="E17">
        <f>AVERAGE(E12:E16)/2000</f>
        <v>21.483719578600002</v>
      </c>
      <c r="G17">
        <f>AVERAGE(G12:G16)</f>
        <v>1903.2</v>
      </c>
      <c r="H17">
        <f>AVERAGE(H12:H16)</f>
        <v>96.8</v>
      </c>
      <c r="N17">
        <v>-6.0640573377999996</v>
      </c>
      <c r="O17">
        <v>0</v>
      </c>
      <c r="P17">
        <v>1</v>
      </c>
      <c r="Q17">
        <v>1</v>
      </c>
      <c r="R17">
        <v>22.770799052999998</v>
      </c>
      <c r="T17">
        <f>N17-mixref1!N17</f>
        <v>-1.307778999990461E-4</v>
      </c>
      <c r="U17">
        <f>O17-mixref1!O17</f>
        <v>0</v>
      </c>
      <c r="X17">
        <f>R17-mixref1!R17</f>
        <v>-6.4522090000451726E-4</v>
      </c>
    </row>
    <row r="18" spans="2:24" x14ac:dyDescent="0.2">
      <c r="B18" t="s">
        <v>3</v>
      </c>
    </row>
    <row r="19" spans="2:24" x14ac:dyDescent="0.2">
      <c r="B19">
        <v>100000</v>
      </c>
      <c r="C19">
        <v>999.39123300000006</v>
      </c>
      <c r="D19">
        <v>-10484.558999999999</v>
      </c>
      <c r="E19">
        <v>43173.089649000001</v>
      </c>
      <c r="F19">
        <v>-3.2919139999999998</v>
      </c>
      <c r="G19">
        <v>1779</v>
      </c>
      <c r="H19">
        <v>221</v>
      </c>
    </row>
    <row r="20" spans="2:24" x14ac:dyDescent="0.2">
      <c r="B20">
        <v>100000</v>
      </c>
      <c r="C20">
        <v>1000.211945</v>
      </c>
      <c r="D20">
        <v>-10452.699596</v>
      </c>
      <c r="E20">
        <v>43151.882587</v>
      </c>
      <c r="F20">
        <v>-3.180736</v>
      </c>
      <c r="G20">
        <v>1805</v>
      </c>
      <c r="H20">
        <v>195</v>
      </c>
    </row>
    <row r="21" spans="2:24" x14ac:dyDescent="0.2">
      <c r="B21">
        <v>100000</v>
      </c>
      <c r="C21">
        <v>999.19561899999997</v>
      </c>
      <c r="D21">
        <v>-10438.57466</v>
      </c>
      <c r="E21">
        <v>43110.206111</v>
      </c>
      <c r="F21">
        <v>-3.2452619999999999</v>
      </c>
      <c r="G21">
        <v>1823</v>
      </c>
      <c r="H21">
        <v>177</v>
      </c>
    </row>
    <row r="22" spans="2:24" x14ac:dyDescent="0.2">
      <c r="B22">
        <v>100000</v>
      </c>
      <c r="C22">
        <v>1000.485707</v>
      </c>
      <c r="D22">
        <v>-10440.933779000001</v>
      </c>
      <c r="E22">
        <v>43131.376501999999</v>
      </c>
      <c r="F22">
        <v>-3.105785</v>
      </c>
      <c r="G22">
        <v>1817</v>
      </c>
      <c r="H22">
        <v>183</v>
      </c>
    </row>
    <row r="23" spans="2:24" x14ac:dyDescent="0.2">
      <c r="B23">
        <v>100000</v>
      </c>
      <c r="C23">
        <v>999.67621799999995</v>
      </c>
      <c r="D23">
        <v>-10464.481801</v>
      </c>
      <c r="E23">
        <v>43170.565293</v>
      </c>
      <c r="F23">
        <v>-3.1977739999999999</v>
      </c>
      <c r="G23">
        <v>1793</v>
      </c>
      <c r="H23">
        <v>207</v>
      </c>
      <c r="I23">
        <f>AVERAGE(D19:D23)</f>
        <v>-10456.249767199999</v>
      </c>
      <c r="J23">
        <f>I23/2000</f>
        <v>-5.2281248835999996</v>
      </c>
      <c r="K23">
        <f>J23-(G24*$J$9+H24*$J$65)/2000</f>
        <v>1.2500589484599978E-2</v>
      </c>
      <c r="L23">
        <f>H24/SUM(G24:H24)</f>
        <v>9.8299999999999998E-2</v>
      </c>
    </row>
    <row r="24" spans="2:24" x14ac:dyDescent="0.2">
      <c r="E24">
        <f>AVERAGE(E19:E23)/2000</f>
        <v>21.573712014199998</v>
      </c>
      <c r="G24">
        <f>AVERAGE(G19:G23)</f>
        <v>1803.4</v>
      </c>
      <c r="H24">
        <f>AVERAGE(H19:H23)</f>
        <v>196.6</v>
      </c>
    </row>
    <row r="25" spans="2:24" x14ac:dyDescent="0.2">
      <c r="B25" t="s">
        <v>4</v>
      </c>
    </row>
    <row r="26" spans="2:24" x14ac:dyDescent="0.2">
      <c r="B26">
        <v>100000</v>
      </c>
      <c r="C26">
        <v>999.43144099999995</v>
      </c>
      <c r="D26">
        <v>-10570.516255</v>
      </c>
      <c r="E26">
        <v>43283.874657</v>
      </c>
      <c r="F26">
        <v>-3.2201689999999998</v>
      </c>
      <c r="G26">
        <v>1699</v>
      </c>
      <c r="H26">
        <v>301</v>
      </c>
    </row>
    <row r="27" spans="2:24" x14ac:dyDescent="0.2">
      <c r="B27">
        <v>100000</v>
      </c>
      <c r="C27">
        <v>1000.7357060000001</v>
      </c>
      <c r="D27">
        <v>-10575.081093999999</v>
      </c>
      <c r="E27">
        <v>43300.069048999998</v>
      </c>
      <c r="F27">
        <v>-3.1092219999999999</v>
      </c>
      <c r="G27">
        <v>1693</v>
      </c>
      <c r="H27">
        <v>307</v>
      </c>
    </row>
    <row r="28" spans="2:24" x14ac:dyDescent="0.2">
      <c r="B28">
        <v>100000</v>
      </c>
      <c r="C28">
        <v>1001.1696920000001</v>
      </c>
      <c r="D28">
        <v>-10549.639095</v>
      </c>
      <c r="E28">
        <v>43264.388956000003</v>
      </c>
      <c r="F28">
        <v>-3.2702049999999998</v>
      </c>
      <c r="G28">
        <v>1718</v>
      </c>
      <c r="H28">
        <v>282</v>
      </c>
    </row>
    <row r="29" spans="2:24" x14ac:dyDescent="0.2">
      <c r="B29">
        <v>100000</v>
      </c>
      <c r="C29">
        <v>999.607981</v>
      </c>
      <c r="D29">
        <v>-10580.789089</v>
      </c>
      <c r="E29">
        <v>43302.588305999998</v>
      </c>
      <c r="F29">
        <v>-3.2646289999999998</v>
      </c>
      <c r="G29">
        <v>1689</v>
      </c>
      <c r="H29">
        <v>311</v>
      </c>
    </row>
    <row r="30" spans="2:24" x14ac:dyDescent="0.2">
      <c r="B30">
        <v>100000</v>
      </c>
      <c r="C30">
        <v>999.70066799999995</v>
      </c>
      <c r="D30">
        <v>-10582.568503</v>
      </c>
      <c r="E30">
        <v>43286.459347999997</v>
      </c>
      <c r="F30">
        <v>-3.1354739999999999</v>
      </c>
      <c r="G30">
        <v>1692</v>
      </c>
      <c r="H30">
        <v>308</v>
      </c>
      <c r="I30">
        <f>AVERAGE(D26:D30)</f>
        <v>-10571.718807200001</v>
      </c>
      <c r="J30">
        <f>I30/2000</f>
        <v>-5.2858594036000008</v>
      </c>
      <c r="K30">
        <f>J30-(G31*$J$9+H31*$J$65)/2000</f>
        <v>2.8003559257978594E-3</v>
      </c>
      <c r="L30">
        <f>H31/SUM(G31:H31)</f>
        <v>0.15090000000000001</v>
      </c>
    </row>
    <row r="31" spans="2:24" x14ac:dyDescent="0.2">
      <c r="E31">
        <f>AVERAGE(E26:E30)/2000</f>
        <v>21.643738031599998</v>
      </c>
      <c r="G31">
        <f>AVERAGE(G26:G30)</f>
        <v>1698.2</v>
      </c>
      <c r="H31">
        <f>AVERAGE(H26:H30)</f>
        <v>301.8</v>
      </c>
    </row>
    <row r="32" spans="2:24" x14ac:dyDescent="0.2">
      <c r="B32" t="s">
        <v>5</v>
      </c>
    </row>
    <row r="33" spans="2:12" x14ac:dyDescent="0.2">
      <c r="B33">
        <v>100000</v>
      </c>
      <c r="C33">
        <v>1000.376581</v>
      </c>
      <c r="D33">
        <v>-10738.917953</v>
      </c>
      <c r="E33">
        <v>43437.049399000003</v>
      </c>
      <c r="F33">
        <v>-3.1719710000000001</v>
      </c>
      <c r="G33">
        <v>1557</v>
      </c>
      <c r="H33">
        <v>443</v>
      </c>
    </row>
    <row r="34" spans="2:12" x14ac:dyDescent="0.2">
      <c r="B34">
        <v>100000</v>
      </c>
      <c r="C34">
        <v>999.706637</v>
      </c>
      <c r="D34">
        <v>-10753.828218000001</v>
      </c>
      <c r="E34">
        <v>43438.516023999997</v>
      </c>
      <c r="F34">
        <v>-3.2086450000000002</v>
      </c>
      <c r="G34">
        <v>1545</v>
      </c>
      <c r="H34">
        <v>455</v>
      </c>
    </row>
    <row r="35" spans="2:12" x14ac:dyDescent="0.2">
      <c r="B35">
        <v>100000</v>
      </c>
      <c r="C35">
        <v>1000.650233</v>
      </c>
      <c r="D35">
        <v>-10809.141883</v>
      </c>
      <c r="E35">
        <v>43482.772063999997</v>
      </c>
      <c r="F35">
        <v>-3.208062</v>
      </c>
      <c r="G35">
        <v>1500</v>
      </c>
      <c r="H35">
        <v>500</v>
      </c>
    </row>
    <row r="36" spans="2:12" x14ac:dyDescent="0.2">
      <c r="B36">
        <v>100000</v>
      </c>
      <c r="C36">
        <v>999.56588299999999</v>
      </c>
      <c r="D36">
        <v>-10799.216672</v>
      </c>
      <c r="E36">
        <v>43442.429512000002</v>
      </c>
      <c r="F36">
        <v>-3.2691150000000002</v>
      </c>
      <c r="G36">
        <v>1514</v>
      </c>
      <c r="H36">
        <v>486</v>
      </c>
    </row>
    <row r="37" spans="2:12" x14ac:dyDescent="0.2">
      <c r="B37">
        <v>100000</v>
      </c>
      <c r="C37">
        <v>999.39133600000002</v>
      </c>
      <c r="D37">
        <v>-10754.248390999999</v>
      </c>
      <c r="E37">
        <v>43434.140966999999</v>
      </c>
      <c r="F37">
        <v>-3.332077</v>
      </c>
      <c r="G37">
        <v>1546</v>
      </c>
      <c r="H37">
        <v>454</v>
      </c>
      <c r="I37">
        <f>AVERAGE(D33:D37)</f>
        <v>-10771.070623399999</v>
      </c>
      <c r="J37">
        <f>I37/2000</f>
        <v>-5.3855353116999991</v>
      </c>
      <c r="K37">
        <f>J37-(G38*$J$9+H38*$J$65)/2000</f>
        <v>-2.1171325064399227E-2</v>
      </c>
      <c r="L37">
        <f>H38/SUM(G38:H38)</f>
        <v>0.23380000000000001</v>
      </c>
    </row>
    <row r="38" spans="2:12" x14ac:dyDescent="0.2">
      <c r="E38">
        <f>AVERAGE(E33:E37)/2000</f>
        <v>21.723490796599997</v>
      </c>
      <c r="G38">
        <f>AVERAGE(G33:G37)</f>
        <v>1532.4</v>
      </c>
      <c r="H38">
        <f>AVERAGE(H33:H37)</f>
        <v>467.6</v>
      </c>
    </row>
    <row r="39" spans="2:12" x14ac:dyDescent="0.2">
      <c r="B39" t="s">
        <v>18</v>
      </c>
    </row>
    <row r="40" spans="2:12" x14ac:dyDescent="0.2">
      <c r="B40">
        <v>100000</v>
      </c>
      <c r="C40">
        <v>999.90432799999996</v>
      </c>
      <c r="D40">
        <v>-11216.336719999999</v>
      </c>
      <c r="E40">
        <v>43734.360136000003</v>
      </c>
      <c r="F40">
        <v>-3.0736080000000001</v>
      </c>
      <c r="G40">
        <v>1175</v>
      </c>
      <c r="H40">
        <v>825</v>
      </c>
    </row>
    <row r="41" spans="2:12" x14ac:dyDescent="0.2">
      <c r="B41">
        <v>100000</v>
      </c>
      <c r="C41">
        <v>1000.016224</v>
      </c>
      <c r="D41">
        <v>-11208.002536</v>
      </c>
      <c r="E41">
        <v>43767.850582999999</v>
      </c>
      <c r="F41">
        <v>-3.1359880000000002</v>
      </c>
      <c r="G41">
        <v>1168</v>
      </c>
      <c r="H41">
        <v>832</v>
      </c>
    </row>
    <row r="42" spans="2:12" x14ac:dyDescent="0.2">
      <c r="B42">
        <v>100000</v>
      </c>
      <c r="C42">
        <v>999.55119400000001</v>
      </c>
      <c r="D42">
        <v>-11211.013797</v>
      </c>
      <c r="E42">
        <v>43739.869092000001</v>
      </c>
      <c r="F42">
        <v>-3.2389679999999998</v>
      </c>
      <c r="G42">
        <v>1173</v>
      </c>
      <c r="H42">
        <v>827</v>
      </c>
    </row>
    <row r="43" spans="2:12" x14ac:dyDescent="0.2">
      <c r="B43">
        <v>100000</v>
      </c>
      <c r="C43">
        <v>999.79834700000004</v>
      </c>
      <c r="D43">
        <v>-11164.979805000001</v>
      </c>
      <c r="E43">
        <v>43698.274644999998</v>
      </c>
      <c r="F43">
        <v>-3.164202</v>
      </c>
      <c r="G43">
        <v>1214</v>
      </c>
      <c r="H43">
        <v>786</v>
      </c>
    </row>
    <row r="44" spans="2:12" x14ac:dyDescent="0.2">
      <c r="B44">
        <v>100000</v>
      </c>
      <c r="C44">
        <v>999.69487600000002</v>
      </c>
      <c r="D44">
        <v>-11216.608796</v>
      </c>
      <c r="E44">
        <v>43720.563086000002</v>
      </c>
      <c r="F44">
        <v>-3.1006969999999998</v>
      </c>
      <c r="G44">
        <v>1176</v>
      </c>
      <c r="H44">
        <v>824</v>
      </c>
      <c r="I44">
        <f>AVERAGE(D40:D44)</f>
        <v>-11203.3883308</v>
      </c>
      <c r="J44">
        <f>I44/2000</f>
        <v>-5.6016941654000005</v>
      </c>
      <c r="K44">
        <f>J44-(G45*$J$9+H45*$J$65)/2000</f>
        <v>-7.6972370797201428E-2</v>
      </c>
      <c r="L44">
        <f>H45/SUM(G45:H45)</f>
        <v>0.40939999999999999</v>
      </c>
    </row>
    <row r="45" spans="2:12" x14ac:dyDescent="0.2">
      <c r="E45">
        <f>AVERAGE(E40:E44)/2000</f>
        <v>21.866091754200003</v>
      </c>
      <c r="G45">
        <f>AVERAGE(G40:G44)</f>
        <v>1181.2</v>
      </c>
      <c r="H45">
        <f>AVERAGE(H40:H44)</f>
        <v>818.8</v>
      </c>
    </row>
    <row r="46" spans="2:12" x14ac:dyDescent="0.2">
      <c r="B46" t="s">
        <v>17</v>
      </c>
    </row>
    <row r="47" spans="2:12" x14ac:dyDescent="0.2">
      <c r="B47">
        <v>100000</v>
      </c>
      <c r="C47">
        <v>998.85270700000001</v>
      </c>
      <c r="D47">
        <v>-11596.307537000001</v>
      </c>
      <c r="E47">
        <v>44175.653542</v>
      </c>
      <c r="F47">
        <v>-3.1956030000000002</v>
      </c>
      <c r="G47">
        <v>803</v>
      </c>
      <c r="H47">
        <v>1197</v>
      </c>
    </row>
    <row r="48" spans="2:12" x14ac:dyDescent="0.2">
      <c r="B48">
        <v>100000</v>
      </c>
      <c r="C48">
        <v>999.22408499999995</v>
      </c>
      <c r="D48">
        <v>-11624.029393000001</v>
      </c>
      <c r="E48">
        <v>44186.716547000004</v>
      </c>
      <c r="F48">
        <v>-3.0691619999999999</v>
      </c>
      <c r="G48">
        <v>777</v>
      </c>
      <c r="H48">
        <v>1223</v>
      </c>
    </row>
    <row r="49" spans="2:12" x14ac:dyDescent="0.2">
      <c r="B49">
        <v>100000</v>
      </c>
      <c r="C49">
        <v>999.00958300000002</v>
      </c>
      <c r="D49">
        <v>-11619.678171</v>
      </c>
      <c r="E49">
        <v>44189.592861999998</v>
      </c>
      <c r="F49">
        <v>-3.1609039999999999</v>
      </c>
      <c r="G49">
        <v>784</v>
      </c>
      <c r="H49">
        <v>1216</v>
      </c>
    </row>
    <row r="50" spans="2:12" x14ac:dyDescent="0.2">
      <c r="B50">
        <v>100000</v>
      </c>
      <c r="C50">
        <v>999.490678</v>
      </c>
      <c r="D50">
        <v>-11632.965657000001</v>
      </c>
      <c r="E50">
        <v>44207.748313999997</v>
      </c>
      <c r="F50">
        <v>-3.0793119999999998</v>
      </c>
      <c r="G50">
        <v>765</v>
      </c>
      <c r="H50">
        <v>1235</v>
      </c>
    </row>
    <row r="51" spans="2:12" x14ac:dyDescent="0.2">
      <c r="B51">
        <v>100000</v>
      </c>
      <c r="C51">
        <v>1000.755252</v>
      </c>
      <c r="D51">
        <v>-11609.242054</v>
      </c>
      <c r="E51">
        <v>44100.324056999998</v>
      </c>
      <c r="F51">
        <v>-3.3187489999999999</v>
      </c>
      <c r="G51">
        <v>816</v>
      </c>
      <c r="H51">
        <v>1184</v>
      </c>
      <c r="I51">
        <f>AVERAGE(D47:D51)</f>
        <v>-11616.4445624</v>
      </c>
      <c r="J51">
        <f>I51/2000</f>
        <v>-5.8082222811999999</v>
      </c>
      <c r="K51">
        <f>J51-(G52*$J$9+H52*$J$65)/2000</f>
        <v>-0.10442209170900085</v>
      </c>
      <c r="L51">
        <f>H52/SUM(G52:H52)</f>
        <v>0.60550000000000004</v>
      </c>
    </row>
    <row r="52" spans="2:12" x14ac:dyDescent="0.2">
      <c r="E52">
        <f>AVERAGE(E47:E51)/2000</f>
        <v>22.086003532199996</v>
      </c>
      <c r="G52">
        <f>AVERAGE(G47:G51)</f>
        <v>789</v>
      </c>
      <c r="H52">
        <f>AVERAGE(H47:H51)</f>
        <v>1211</v>
      </c>
    </row>
    <row r="53" spans="2:12" x14ac:dyDescent="0.2">
      <c r="B53" t="s">
        <v>19</v>
      </c>
    </row>
    <row r="54" spans="2:12" x14ac:dyDescent="0.2">
      <c r="B54">
        <v>100000</v>
      </c>
      <c r="C54">
        <v>1000.496847</v>
      </c>
      <c r="D54">
        <v>-11931.568257000001</v>
      </c>
      <c r="E54">
        <v>44680.556850000001</v>
      </c>
      <c r="F54">
        <v>-3.0468839999999999</v>
      </c>
      <c r="G54">
        <v>414</v>
      </c>
      <c r="H54">
        <v>1586</v>
      </c>
    </row>
    <row r="55" spans="2:12" x14ac:dyDescent="0.2">
      <c r="B55">
        <v>100000</v>
      </c>
      <c r="C55">
        <v>1000.763561</v>
      </c>
      <c r="D55">
        <v>-11906.296859</v>
      </c>
      <c r="E55">
        <v>44703.468353999997</v>
      </c>
      <c r="F55">
        <v>-2.9848249999999998</v>
      </c>
      <c r="G55">
        <v>426</v>
      </c>
      <c r="H55">
        <v>1574</v>
      </c>
    </row>
    <row r="56" spans="2:12" x14ac:dyDescent="0.2">
      <c r="B56">
        <v>100000</v>
      </c>
      <c r="C56">
        <v>999.87974199999996</v>
      </c>
      <c r="D56">
        <v>-11952.900799999999</v>
      </c>
      <c r="E56">
        <v>44739.980213000003</v>
      </c>
      <c r="F56">
        <v>-3.1147520000000002</v>
      </c>
      <c r="G56">
        <v>381</v>
      </c>
      <c r="H56">
        <v>1619</v>
      </c>
    </row>
    <row r="57" spans="2:12" x14ac:dyDescent="0.2">
      <c r="B57">
        <v>100000</v>
      </c>
      <c r="C57">
        <v>1000.003166</v>
      </c>
      <c r="D57">
        <v>-11914.680307000001</v>
      </c>
      <c r="E57">
        <v>44725.562343999998</v>
      </c>
      <c r="F57">
        <v>-3.0778430000000001</v>
      </c>
      <c r="G57">
        <v>412</v>
      </c>
      <c r="H57">
        <v>1588</v>
      </c>
    </row>
    <row r="58" spans="2:12" x14ac:dyDescent="0.2">
      <c r="B58">
        <v>100000</v>
      </c>
      <c r="C58">
        <v>999.15810299999998</v>
      </c>
      <c r="D58">
        <v>-11908.236811999999</v>
      </c>
      <c r="E58">
        <v>44770.379166999999</v>
      </c>
      <c r="F58">
        <v>-3.0517509999999999</v>
      </c>
      <c r="G58">
        <v>405</v>
      </c>
      <c r="H58">
        <v>1595</v>
      </c>
      <c r="I58">
        <f>AVERAGE(D54:D58)</f>
        <v>-11922.736607000003</v>
      </c>
      <c r="J58">
        <f>I58/2000</f>
        <v>-5.9613683035000014</v>
      </c>
      <c r="K58">
        <f>J58-(G59*$J$9+H59*$J$65)/2000</f>
        <v>-8.3420995675602683E-2</v>
      </c>
      <c r="L58">
        <f>H59/SUM(G59:H59)</f>
        <v>0.79620000000000002</v>
      </c>
    </row>
    <row r="59" spans="2:12" x14ac:dyDescent="0.2">
      <c r="E59">
        <f>AVERAGE(E54:E58)/2000</f>
        <v>22.361994692800003</v>
      </c>
      <c r="G59">
        <f>AVERAGE(G54:G58)</f>
        <v>407.6</v>
      </c>
      <c r="H59">
        <f>AVERAGE(H54:H58)</f>
        <v>1592.4</v>
      </c>
    </row>
    <row r="60" spans="2:12" x14ac:dyDescent="0.2">
      <c r="B60" t="s">
        <v>7</v>
      </c>
    </row>
    <row r="61" spans="2:12" x14ac:dyDescent="0.2">
      <c r="B61">
        <v>100000</v>
      </c>
      <c r="C61">
        <v>999.47386200000005</v>
      </c>
      <c r="D61">
        <v>-12128.166052</v>
      </c>
      <c r="E61">
        <v>45541.613815999997</v>
      </c>
      <c r="F61">
        <v>-2.9542250000000001</v>
      </c>
      <c r="G61">
        <v>0</v>
      </c>
      <c r="H61">
        <v>2000</v>
      </c>
    </row>
    <row r="62" spans="2:12" x14ac:dyDescent="0.2">
      <c r="B62">
        <v>100000</v>
      </c>
      <c r="C62">
        <v>999.31228399999998</v>
      </c>
      <c r="D62">
        <v>-12128.333205999999</v>
      </c>
      <c r="E62">
        <v>45541.224768</v>
      </c>
      <c r="F62">
        <v>-3.1115789999999999</v>
      </c>
      <c r="G62">
        <v>0</v>
      </c>
      <c r="H62">
        <v>2000</v>
      </c>
    </row>
    <row r="63" spans="2:12" x14ac:dyDescent="0.2">
      <c r="B63">
        <v>100000</v>
      </c>
      <c r="C63">
        <v>1000.748643</v>
      </c>
      <c r="D63">
        <v>-12127.645016</v>
      </c>
      <c r="E63">
        <v>45542.984739</v>
      </c>
      <c r="F63">
        <v>-3.0438499999999999</v>
      </c>
      <c r="G63">
        <v>0</v>
      </c>
      <c r="H63">
        <v>2000</v>
      </c>
    </row>
    <row r="64" spans="2:12" x14ac:dyDescent="0.2">
      <c r="B64">
        <v>100000</v>
      </c>
      <c r="C64">
        <v>998.66822100000002</v>
      </c>
      <c r="D64">
        <v>-12128.38751</v>
      </c>
      <c r="E64">
        <v>45540.066816999999</v>
      </c>
      <c r="F64">
        <v>-3.0129260000000002</v>
      </c>
      <c r="G64">
        <v>0</v>
      </c>
      <c r="H64">
        <v>2000</v>
      </c>
    </row>
    <row r="65" spans="2:12" x14ac:dyDescent="0.2">
      <c r="B65">
        <v>100000</v>
      </c>
      <c r="C65">
        <v>999.95094800000004</v>
      </c>
      <c r="D65">
        <v>-12128.041594</v>
      </c>
      <c r="E65">
        <v>45542.10039</v>
      </c>
      <c r="F65">
        <v>-3.0764119999999999</v>
      </c>
      <c r="G65">
        <v>0</v>
      </c>
      <c r="H65">
        <v>2000</v>
      </c>
      <c r="I65">
        <f>AVERAGE(D61:D65)</f>
        <v>-12128.1146756</v>
      </c>
      <c r="J65">
        <f>I65/2000</f>
        <v>-6.0640573377999996</v>
      </c>
      <c r="K65">
        <f>J65-(G66*$J$9+H66*$J$65)/2000</f>
        <v>0</v>
      </c>
      <c r="L65">
        <f>H66/SUM(G66:H66)</f>
        <v>1</v>
      </c>
    </row>
    <row r="66" spans="2:12" x14ac:dyDescent="0.2">
      <c r="E66">
        <f>AVERAGE(E61:E65)/2000</f>
        <v>22.770799052999998</v>
      </c>
      <c r="G66">
        <f>AVERAGE(G61:G65)</f>
        <v>0</v>
      </c>
      <c r="H66">
        <f>AVERAGE(H61:H65)</f>
        <v>2000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3C0E1-B1BA-2B47-8B67-F15316F2FAE9}">
  <dimension ref="B2:M50"/>
  <sheetViews>
    <sheetView topLeftCell="A2" workbookViewId="0">
      <selection activeCell="M40" sqref="M40"/>
    </sheetView>
  </sheetViews>
  <sheetFormatPr baseColWidth="10" defaultRowHeight="16" x14ac:dyDescent="0.2"/>
  <sheetData>
    <row r="2" spans="2:8" x14ac:dyDescent="0.2">
      <c r="B2" t="s">
        <v>27</v>
      </c>
    </row>
    <row r="4" spans="2:8" x14ac:dyDescent="0.2">
      <c r="C4" t="s">
        <v>8</v>
      </c>
      <c r="D4" t="s">
        <v>11</v>
      </c>
      <c r="E4" t="s">
        <v>28</v>
      </c>
    </row>
    <row r="5" spans="2:8" x14ac:dyDescent="0.2">
      <c r="C5">
        <v>-10562.054</v>
      </c>
      <c r="D5">
        <v>40647.913</v>
      </c>
      <c r="E5">
        <v>34.383183000000002</v>
      </c>
    </row>
    <row r="6" spans="2:8" x14ac:dyDescent="0.2">
      <c r="B6" t="s">
        <v>29</v>
      </c>
      <c r="C6">
        <f>C5/2000</f>
        <v>-5.2810269999999999</v>
      </c>
      <c r="D6">
        <f>D5/20</f>
        <v>2032.3956499999999</v>
      </c>
      <c r="E6">
        <f>E5/10</f>
        <v>3.4383183000000002</v>
      </c>
    </row>
    <row r="8" spans="2:8" x14ac:dyDescent="0.2">
      <c r="B8" t="s">
        <v>30</v>
      </c>
    </row>
    <row r="9" spans="2:8" x14ac:dyDescent="0.2">
      <c r="B9" t="s">
        <v>31</v>
      </c>
      <c r="F9" t="s">
        <v>36</v>
      </c>
    </row>
    <row r="10" spans="2:8" x14ac:dyDescent="0.2">
      <c r="B10" t="s">
        <v>33</v>
      </c>
      <c r="C10" t="s">
        <v>8</v>
      </c>
      <c r="D10" t="s">
        <v>32</v>
      </c>
      <c r="F10" t="s">
        <v>8</v>
      </c>
      <c r="G10" t="s">
        <v>32</v>
      </c>
    </row>
    <row r="11" spans="2:8" x14ac:dyDescent="0.2">
      <c r="B11" t="s">
        <v>34</v>
      </c>
      <c r="C11">
        <v>-10555.432000000001</v>
      </c>
      <c r="D11">
        <f>C11-1999*$C$6</f>
        <v>1.3409729999984847</v>
      </c>
      <c r="F11">
        <v>-10578.055</v>
      </c>
      <c r="G11">
        <f>F11-1999*$C$6</f>
        <v>-21.282027000001108</v>
      </c>
      <c r="H11" t="s">
        <v>37</v>
      </c>
    </row>
    <row r="12" spans="2:8" x14ac:dyDescent="0.2">
      <c r="B12" t="s">
        <v>35</v>
      </c>
      <c r="C12">
        <v>-10555.499</v>
      </c>
      <c r="D12">
        <f>C12-1999*$C$6</f>
        <v>1.273972999999387</v>
      </c>
      <c r="F12">
        <v>-10578.106</v>
      </c>
      <c r="G12">
        <f>F12-1999*$C$6</f>
        <v>-21.333027000000584</v>
      </c>
      <c r="H12" t="s">
        <v>37</v>
      </c>
    </row>
    <row r="15" spans="2:8" x14ac:dyDescent="0.2">
      <c r="B15" t="s">
        <v>38</v>
      </c>
    </row>
    <row r="16" spans="2:8" x14ac:dyDescent="0.2">
      <c r="C16" t="s">
        <v>8</v>
      </c>
      <c r="D16" t="s">
        <v>11</v>
      </c>
      <c r="E16" t="s">
        <v>28</v>
      </c>
    </row>
    <row r="17" spans="2:13" x14ac:dyDescent="0.2">
      <c r="C17">
        <v>-10817.451999999999</v>
      </c>
      <c r="D17">
        <v>42976.22</v>
      </c>
      <c r="E17">
        <v>35.027521</v>
      </c>
    </row>
    <row r="18" spans="2:13" x14ac:dyDescent="0.2">
      <c r="B18" t="s">
        <v>29</v>
      </c>
      <c r="C18">
        <f>C17/2000</f>
        <v>-5.4087259999999997</v>
      </c>
      <c r="D18">
        <f>D17/20</f>
        <v>2148.8110000000001</v>
      </c>
      <c r="E18">
        <f>E17/10</f>
        <v>3.5027520999999999</v>
      </c>
    </row>
    <row r="20" spans="2:13" x14ac:dyDescent="0.2">
      <c r="B20" t="s">
        <v>30</v>
      </c>
    </row>
    <row r="21" spans="2:13" x14ac:dyDescent="0.2">
      <c r="B21" t="s">
        <v>31</v>
      </c>
      <c r="F21" t="s">
        <v>36</v>
      </c>
    </row>
    <row r="22" spans="2:13" x14ac:dyDescent="0.2">
      <c r="B22" t="s">
        <v>33</v>
      </c>
      <c r="C22" t="s">
        <v>8</v>
      </c>
      <c r="D22" t="s">
        <v>32</v>
      </c>
      <c r="F22" t="s">
        <v>8</v>
      </c>
      <c r="G22" t="s">
        <v>32</v>
      </c>
    </row>
    <row r="23" spans="2:13" x14ac:dyDescent="0.2">
      <c r="B23" t="s">
        <v>34</v>
      </c>
      <c r="C23">
        <v>-10810.523999999999</v>
      </c>
      <c r="D23">
        <f>C23-1999*$C$18</f>
        <v>1.5192740000002232</v>
      </c>
      <c r="G23">
        <f>F23-1999*$C$18</f>
        <v>10812.043274</v>
      </c>
    </row>
    <row r="24" spans="2:13" x14ac:dyDescent="0.2">
      <c r="B24" t="s">
        <v>35</v>
      </c>
      <c r="C24">
        <v>-10810.617</v>
      </c>
      <c r="D24">
        <f>C24-1999*$C$18</f>
        <v>1.4262739999994665</v>
      </c>
      <c r="G24">
        <f>F24-1999*$C$18</f>
        <v>10812.043274</v>
      </c>
      <c r="H24" t="s">
        <v>39</v>
      </c>
    </row>
    <row r="26" spans="2:13" x14ac:dyDescent="0.2">
      <c r="J26" t="s">
        <v>41</v>
      </c>
      <c r="L26" t="s">
        <v>42</v>
      </c>
    </row>
    <row r="27" spans="2:13" x14ac:dyDescent="0.2">
      <c r="I27">
        <v>0</v>
      </c>
      <c r="J27">
        <v>34.383183000000002</v>
      </c>
      <c r="K27" s="3">
        <f>J27/10</f>
        <v>3.4383183000000002</v>
      </c>
      <c r="L27">
        <v>34.383183000000002</v>
      </c>
      <c r="M27">
        <f>L27/10</f>
        <v>3.4383183000000002</v>
      </c>
    </row>
    <row r="28" spans="2:13" x14ac:dyDescent="0.2">
      <c r="D28" s="2">
        <v>0.1</v>
      </c>
      <c r="E28" t="s">
        <v>40</v>
      </c>
      <c r="F28">
        <v>3.5175000000000001</v>
      </c>
      <c r="I28">
        <v>0.1</v>
      </c>
      <c r="J28">
        <v>41040.438999999998</v>
      </c>
      <c r="K28" s="3">
        <f t="shared" ref="K28:M29" si="0">(J28^(1/3))/10</f>
        <v>3.4493505463767371</v>
      </c>
      <c r="L28">
        <v>41180.275000000001</v>
      </c>
      <c r="M28">
        <f t="shared" si="0"/>
        <v>3.4532637322011994</v>
      </c>
    </row>
    <row r="29" spans="2:13" x14ac:dyDescent="0.2">
      <c r="D29" s="2">
        <v>0.2</v>
      </c>
      <c r="E29" t="s">
        <v>40</v>
      </c>
      <c r="F29">
        <v>3.5249999999999999</v>
      </c>
      <c r="I29">
        <v>0.15</v>
      </c>
      <c r="J29">
        <v>41360.858</v>
      </c>
      <c r="K29" s="3">
        <f t="shared" si="0"/>
        <v>3.4583041016867595</v>
      </c>
      <c r="L29">
        <v>41374.752999999997</v>
      </c>
      <c r="M29">
        <f t="shared" ref="M29" si="1">(L29^(1/3))/10</f>
        <v>3.4586913257252982</v>
      </c>
    </row>
    <row r="30" spans="2:13" x14ac:dyDescent="0.2">
      <c r="D30" s="2">
        <v>0.3</v>
      </c>
      <c r="E30" t="s">
        <v>40</v>
      </c>
      <c r="F30">
        <v>3.5325000000000002</v>
      </c>
      <c r="I30">
        <v>0.23</v>
      </c>
      <c r="J30">
        <v>41735.849000000002</v>
      </c>
      <c r="K30" s="3">
        <f>(J30^(1/3))/10</f>
        <v>3.4687240448237793</v>
      </c>
      <c r="L30">
        <v>41735.226000000002</v>
      </c>
      <c r="M30">
        <f t="shared" ref="M30" si="2">(L30^(1/3))/10</f>
        <v>3.4687067852744606</v>
      </c>
    </row>
    <row r="31" spans="2:13" x14ac:dyDescent="0.2">
      <c r="D31" s="2">
        <v>0.4</v>
      </c>
      <c r="E31" t="s">
        <v>40</v>
      </c>
      <c r="F31">
        <v>3.5350000000000001</v>
      </c>
      <c r="I31">
        <v>0.4</v>
      </c>
      <c r="J31">
        <v>42247.631999999998</v>
      </c>
      <c r="K31" s="3">
        <f t="shared" ref="K31:K36" si="3">(J31^(1/3))/10</f>
        <v>3.4828448134506251</v>
      </c>
      <c r="L31">
        <v>42246.892</v>
      </c>
      <c r="M31">
        <f t="shared" ref="M31" si="4">(L31^(1/3))/10</f>
        <v>3.4828244784236437</v>
      </c>
    </row>
    <row r="32" spans="2:13" x14ac:dyDescent="0.2">
      <c r="D32" s="2">
        <v>0.5</v>
      </c>
      <c r="E32" t="s">
        <v>40</v>
      </c>
      <c r="F32">
        <v>3.54</v>
      </c>
      <c r="I32">
        <v>0.5</v>
      </c>
      <c r="J32">
        <v>42533.874000000003</v>
      </c>
      <c r="K32" s="3">
        <f t="shared" si="3"/>
        <v>3.4906929328011898</v>
      </c>
      <c r="L32">
        <v>42533.237999999998</v>
      </c>
      <c r="M32">
        <f t="shared" ref="M32" si="5">(L32^(1/3))/10</f>
        <v>3.4906755341840245</v>
      </c>
    </row>
    <row r="33" spans="4:13" x14ac:dyDescent="0.2">
      <c r="D33" s="2">
        <v>0.6</v>
      </c>
      <c r="E33" t="s">
        <v>40</v>
      </c>
      <c r="F33">
        <v>3.5525000000000002</v>
      </c>
      <c r="I33">
        <v>0.6</v>
      </c>
      <c r="J33">
        <v>42803.870999999999</v>
      </c>
      <c r="K33" s="3">
        <f t="shared" si="3"/>
        <v>3.4980634457065554</v>
      </c>
      <c r="L33">
        <v>42803.553</v>
      </c>
      <c r="M33">
        <f t="shared" ref="M33" si="6">(L33^(1/3))/10</f>
        <v>3.4980547830404269</v>
      </c>
    </row>
    <row r="34" spans="4:13" x14ac:dyDescent="0.2">
      <c r="D34" s="2">
        <v>0.7</v>
      </c>
      <c r="E34" t="s">
        <v>40</v>
      </c>
      <c r="F34">
        <v>3.5575000000000001</v>
      </c>
      <c r="I34">
        <v>0.7</v>
      </c>
      <c r="J34">
        <v>43122.726000000002</v>
      </c>
      <c r="K34" s="3">
        <f t="shared" si="3"/>
        <v>3.5067279024873179</v>
      </c>
      <c r="L34">
        <v>43122.639000000003</v>
      </c>
      <c r="M34">
        <f t="shared" ref="M34" si="7">(L34^(1/3))/10</f>
        <v>3.5067255442139214</v>
      </c>
    </row>
    <row r="35" spans="4:13" x14ac:dyDescent="0.2">
      <c r="D35" s="2">
        <v>0.8</v>
      </c>
      <c r="E35" t="s">
        <v>40</v>
      </c>
      <c r="F35">
        <v>3.56</v>
      </c>
      <c r="I35">
        <v>0.8</v>
      </c>
      <c r="J35">
        <v>43464.067000000003</v>
      </c>
      <c r="K35" s="3">
        <f t="shared" si="3"/>
        <v>3.5159561806989097</v>
      </c>
      <c r="L35">
        <v>43463.978999999999</v>
      </c>
      <c r="M35">
        <f t="shared" ref="M35" si="8">(L35^(1/3))/10</f>
        <v>3.5159538078242258</v>
      </c>
    </row>
    <row r="36" spans="4:13" x14ac:dyDescent="0.2">
      <c r="D36" s="2">
        <v>0.9</v>
      </c>
      <c r="E36" t="s">
        <v>40</v>
      </c>
      <c r="F36">
        <v>3.5670000000000002</v>
      </c>
      <c r="I36">
        <v>0.9</v>
      </c>
      <c r="J36">
        <v>43840.656000000003</v>
      </c>
      <c r="K36" s="3">
        <f t="shared" si="3"/>
        <v>3.526081515132963</v>
      </c>
      <c r="L36">
        <v>43840.663</v>
      </c>
      <c r="M36">
        <f t="shared" ref="M36" si="9">(L36^(1/3))/10</f>
        <v>3.5260817028017555</v>
      </c>
    </row>
    <row r="37" spans="4:13" x14ac:dyDescent="0.2">
      <c r="I37">
        <v>1</v>
      </c>
      <c r="J37">
        <v>35.350126000000003</v>
      </c>
      <c r="K37" s="3">
        <f>J37/10</f>
        <v>3.5350126000000004</v>
      </c>
      <c r="L37">
        <v>35.350126000000003</v>
      </c>
      <c r="M37">
        <f>L37/10</f>
        <v>3.5350126000000004</v>
      </c>
    </row>
    <row r="40" spans="4:13" x14ac:dyDescent="0.2">
      <c r="I40">
        <v>0</v>
      </c>
      <c r="J40" s="3">
        <v>3.4383183000000002</v>
      </c>
    </row>
    <row r="41" spans="4:13" x14ac:dyDescent="0.2">
      <c r="I41">
        <v>0.1</v>
      </c>
      <c r="J41" s="3">
        <v>3.4493505463767371</v>
      </c>
    </row>
    <row r="42" spans="4:13" x14ac:dyDescent="0.2">
      <c r="I42">
        <v>0.15</v>
      </c>
      <c r="J42" s="3">
        <v>3.4583041016867595</v>
      </c>
    </row>
    <row r="43" spans="4:13" x14ac:dyDescent="0.2">
      <c r="I43">
        <v>0.23</v>
      </c>
      <c r="J43" s="3">
        <v>3.4687240448237793</v>
      </c>
    </row>
    <row r="44" spans="4:13" x14ac:dyDescent="0.2">
      <c r="I44">
        <v>0.4</v>
      </c>
      <c r="J44" s="3">
        <v>3.4828448134506251</v>
      </c>
    </row>
    <row r="45" spans="4:13" x14ac:dyDescent="0.2">
      <c r="I45">
        <v>0.5</v>
      </c>
      <c r="J45" s="3">
        <v>3.4906929328011898</v>
      </c>
    </row>
    <row r="46" spans="4:13" x14ac:dyDescent="0.2">
      <c r="I46">
        <v>0.6</v>
      </c>
      <c r="J46" s="3">
        <v>3.4980634457065554</v>
      </c>
    </row>
    <row r="47" spans="4:13" x14ac:dyDescent="0.2">
      <c r="I47">
        <v>0.7</v>
      </c>
      <c r="J47" s="3">
        <v>3.5067279024873179</v>
      </c>
    </row>
    <row r="48" spans="4:13" x14ac:dyDescent="0.2">
      <c r="I48">
        <v>0.8</v>
      </c>
      <c r="J48" s="3">
        <v>3.5159561806989097</v>
      </c>
    </row>
    <row r="49" spans="9:10" x14ac:dyDescent="0.2">
      <c r="I49">
        <v>0.9</v>
      </c>
      <c r="J49" s="3">
        <v>3.526081515132963</v>
      </c>
    </row>
    <row r="50" spans="9:10" x14ac:dyDescent="0.2">
      <c r="I50">
        <v>1</v>
      </c>
      <c r="J50" s="3">
        <v>3.5350126000000004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mixref1</vt:lpstr>
      <vt:lpstr>mixref0</vt:lpstr>
      <vt:lpstr>0Ktest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</dc:creator>
  <cp:lastModifiedBy>Ben B</cp:lastModifiedBy>
  <dcterms:created xsi:type="dcterms:W3CDTF">2018-03-22T17:10:08Z</dcterms:created>
  <dcterms:modified xsi:type="dcterms:W3CDTF">2019-01-16T16:29:58Z</dcterms:modified>
</cp:coreProperties>
</file>