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CB7BE157-7F3A-E344-BEBF-DDD821A302B4}" xr6:coauthVersionLast="47" xr6:coauthVersionMax="47" xr10:uidLastSave="{00000000-0000-0000-0000-000000000000}"/>
  <bookViews>
    <workbookView xWindow="2500" yWindow="620" windowWidth="21840" windowHeight="15980" activeTab="5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6" l="1"/>
  <c r="G27" i="6"/>
  <c r="H27" i="6"/>
  <c r="F28" i="6"/>
  <c r="G28" i="6"/>
  <c r="H28" i="6"/>
  <c r="F45" i="6"/>
  <c r="G45" i="6" s="1"/>
  <c r="H45" i="6" s="1"/>
  <c r="F44" i="6"/>
  <c r="G44" i="6" s="1"/>
  <c r="H44" i="6" s="1"/>
  <c r="M43" i="6"/>
  <c r="K43" i="6"/>
  <c r="J43" i="6"/>
  <c r="F43" i="6"/>
  <c r="G43" i="6" s="1"/>
  <c r="H43" i="6" s="1"/>
  <c r="F42" i="6"/>
  <c r="G42" i="6" s="1"/>
  <c r="H42" i="6" s="1"/>
  <c r="F41" i="6"/>
  <c r="G41" i="6" s="1"/>
  <c r="H41" i="6" s="1"/>
  <c r="G40" i="6"/>
  <c r="H40" i="6" s="1"/>
  <c r="F40" i="6"/>
  <c r="M32" i="6"/>
  <c r="K32" i="6"/>
  <c r="J32" i="6"/>
  <c r="F32" i="6"/>
  <c r="G32" i="6" s="1"/>
  <c r="H32" i="6" s="1"/>
  <c r="F31" i="6"/>
  <c r="G31" i="6" s="1"/>
  <c r="H31" i="6" s="1"/>
  <c r="F30" i="6"/>
  <c r="G30" i="6" s="1"/>
  <c r="H30" i="6" s="1"/>
  <c r="G29" i="6"/>
  <c r="H29" i="6" s="1"/>
  <c r="F29" i="6"/>
  <c r="F40" i="5"/>
  <c r="G40" i="5" s="1"/>
  <c r="H40" i="5" s="1"/>
  <c r="F39" i="5"/>
  <c r="G39" i="5" s="1"/>
  <c r="H39" i="5" s="1"/>
  <c r="M38" i="5"/>
  <c r="K38" i="5"/>
  <c r="J38" i="5"/>
  <c r="F38" i="5"/>
  <c r="G38" i="5" s="1"/>
  <c r="H38" i="5" s="1"/>
  <c r="F37" i="5"/>
  <c r="G37" i="5" s="1"/>
  <c r="H37" i="5" s="1"/>
  <c r="F36" i="5"/>
  <c r="G36" i="5" s="1"/>
  <c r="H36" i="5" s="1"/>
  <c r="G35" i="5"/>
  <c r="H35" i="5" s="1"/>
  <c r="F35" i="5"/>
  <c r="F30" i="5"/>
  <c r="G30" i="5" s="1"/>
  <c r="H30" i="5" s="1"/>
  <c r="F29" i="5"/>
  <c r="G29" i="5" s="1"/>
  <c r="H29" i="5" s="1"/>
  <c r="M28" i="5"/>
  <c r="K28" i="5"/>
  <c r="J28" i="5"/>
  <c r="F28" i="5"/>
  <c r="G28" i="5" s="1"/>
  <c r="H28" i="5" s="1"/>
  <c r="F27" i="5"/>
  <c r="G27" i="5" s="1"/>
  <c r="H27" i="5" s="1"/>
  <c r="F26" i="5"/>
  <c r="G26" i="5" s="1"/>
  <c r="H26" i="5" s="1"/>
  <c r="G25" i="5"/>
  <c r="H25" i="5" s="1"/>
  <c r="F25" i="5"/>
  <c r="F40" i="4"/>
  <c r="G40" i="4"/>
  <c r="H40" i="4"/>
  <c r="F42" i="4"/>
  <c r="G42" i="4"/>
  <c r="H42" i="4"/>
  <c r="F43" i="4"/>
  <c r="G43" i="4" s="1"/>
  <c r="H43" i="4" s="1"/>
  <c r="F44" i="4"/>
  <c r="G44" i="4"/>
  <c r="H44" i="4" s="1"/>
  <c r="F37" i="4"/>
  <c r="G37" i="4"/>
  <c r="H37" i="4" s="1"/>
  <c r="F39" i="4"/>
  <c r="G39" i="4" s="1"/>
  <c r="H39" i="4" s="1"/>
  <c r="F41" i="4"/>
  <c r="G41" i="4" s="1"/>
  <c r="H41" i="4" s="1"/>
  <c r="F45" i="4"/>
  <c r="G45" i="4" s="1"/>
  <c r="H45" i="4" s="1"/>
  <c r="F16" i="4"/>
  <c r="G16" i="4"/>
  <c r="H16" i="4"/>
  <c r="F27" i="4"/>
  <c r="G27" i="4" s="1"/>
  <c r="H27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M46" i="4"/>
  <c r="K46" i="4"/>
  <c r="J46" i="4"/>
  <c r="F38" i="4"/>
  <c r="G38" i="4" s="1"/>
  <c r="H38" i="4" s="1"/>
  <c r="F32" i="4"/>
  <c r="G32" i="4" s="1"/>
  <c r="H32" i="4" s="1"/>
  <c r="F31" i="4"/>
  <c r="G31" i="4" s="1"/>
  <c r="H31" i="4" s="1"/>
  <c r="M30" i="4"/>
  <c r="K30" i="4"/>
  <c r="J30" i="4"/>
  <c r="F30" i="4"/>
  <c r="G30" i="4" s="1"/>
  <c r="H30" i="4" s="1"/>
  <c r="F29" i="4"/>
  <c r="G29" i="4" s="1"/>
  <c r="H29" i="4" s="1"/>
  <c r="F28" i="4"/>
  <c r="G28" i="4" s="1"/>
  <c r="H28" i="4" s="1"/>
  <c r="F26" i="4"/>
  <c r="G26" i="4" s="1"/>
  <c r="H26" i="4" s="1"/>
  <c r="K35" i="3"/>
  <c r="K49" i="3"/>
  <c r="J10" i="3" a="1"/>
  <c r="J10" i="3" s="1"/>
  <c r="J6" i="3" a="1"/>
  <c r="J6" i="3" s="1"/>
  <c r="K18" i="2"/>
  <c r="J10" i="2" a="1"/>
  <c r="J10" i="2" s="1"/>
  <c r="F21" i="2" l="1"/>
  <c r="G21" i="2"/>
  <c r="H21" i="2" s="1"/>
  <c r="K11" i="2"/>
  <c r="F51" i="3" l="1"/>
  <c r="G51" i="3"/>
  <c r="H51" i="3"/>
  <c r="F49" i="3"/>
  <c r="G49" i="3"/>
  <c r="H49" i="3"/>
  <c r="M35" i="3"/>
  <c r="F33" i="3"/>
  <c r="G33" i="3"/>
  <c r="H33" i="3" s="1"/>
  <c r="F37" i="3"/>
  <c r="G37" i="3"/>
  <c r="H37" i="3"/>
  <c r="F35" i="3"/>
  <c r="G35" i="3" s="1"/>
  <c r="H35" i="3" s="1"/>
  <c r="K19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31" i="3"/>
  <c r="G31" i="3" s="1"/>
  <c r="H31" i="3" s="1"/>
  <c r="F32" i="3"/>
  <c r="G32" i="3" s="1"/>
  <c r="H32" i="3" s="1"/>
  <c r="F34" i="3"/>
  <c r="G34" i="3" s="1"/>
  <c r="H34" i="3" s="1"/>
  <c r="F36" i="3"/>
  <c r="G36" i="3"/>
  <c r="H36" i="3" s="1"/>
  <c r="F46" i="3"/>
  <c r="G46" i="3" s="1"/>
  <c r="H46" i="3" s="1"/>
  <c r="F47" i="3"/>
  <c r="G47" i="3" s="1"/>
  <c r="H47" i="3" s="1"/>
  <c r="F48" i="3"/>
  <c r="G48" i="3" s="1"/>
  <c r="H48" i="3" s="1"/>
  <c r="F50" i="3"/>
  <c r="G50" i="3" s="1"/>
  <c r="H50" i="3" s="1"/>
  <c r="F52" i="3"/>
  <c r="G52" i="3"/>
  <c r="H52" i="3" s="1"/>
  <c r="F21" i="3"/>
  <c r="G21" i="3" s="1"/>
  <c r="H21" i="3" s="1"/>
  <c r="F19" i="3"/>
  <c r="G19" i="3" s="1"/>
  <c r="H19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 s="1"/>
  <c r="H22" i="3" s="1"/>
  <c r="F15" i="3"/>
  <c r="G15" i="3" s="1"/>
  <c r="M49" i="3"/>
  <c r="J49" i="3"/>
  <c r="F45" i="3"/>
  <c r="G45" i="3" s="1"/>
  <c r="H45" i="3" s="1"/>
  <c r="J35" i="3"/>
  <c r="F38" i="3"/>
  <c r="G38" i="3" s="1"/>
  <c r="H38" i="3" s="1"/>
  <c r="F30" i="3"/>
  <c r="G30" i="3" s="1"/>
  <c r="H30" i="3" s="1"/>
  <c r="H15" i="3" l="1"/>
  <c r="G28" i="1"/>
  <c r="H28" i="1" s="1"/>
  <c r="F26" i="1"/>
  <c r="H26" i="1" s="1"/>
  <c r="D28" i="1"/>
  <c r="M19" i="6"/>
  <c r="K19" i="6"/>
  <c r="F21" i="6"/>
  <c r="G21" i="6" s="1"/>
  <c r="H21" i="6" s="1"/>
  <c r="F20" i="6"/>
  <c r="G20" i="6" s="1"/>
  <c r="H20" i="6" s="1"/>
  <c r="J19" i="6"/>
  <c r="F19" i="6"/>
  <c r="G19" i="6" s="1"/>
  <c r="H19" i="6" s="1"/>
  <c r="F18" i="6"/>
  <c r="G18" i="6" s="1"/>
  <c r="H18" i="6" s="1"/>
  <c r="F17" i="6"/>
  <c r="G17" i="6" s="1"/>
  <c r="H17" i="6" s="1"/>
  <c r="F16" i="6"/>
  <c r="G16" i="6" s="1"/>
  <c r="H16" i="6" s="1"/>
  <c r="J10" i="6" a="1"/>
  <c r="J10" i="6" s="1"/>
  <c r="F20" i="5"/>
  <c r="G20" i="5" s="1"/>
  <c r="H20" i="5" s="1"/>
  <c r="F19" i="5"/>
  <c r="G19" i="5" s="1"/>
  <c r="H19" i="5" s="1"/>
  <c r="M18" i="5"/>
  <c r="K18" i="5"/>
  <c r="J18" i="5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H15" i="5" s="1"/>
  <c r="J10" i="5" a="1"/>
  <c r="J10" i="5" s="1"/>
  <c r="F21" i="4"/>
  <c r="G21" i="4" s="1"/>
  <c r="H21" i="4" s="1"/>
  <c r="F20" i="4"/>
  <c r="G20" i="4" s="1"/>
  <c r="H20" i="4" s="1"/>
  <c r="M19" i="4"/>
  <c r="K19" i="4"/>
  <c r="J19" i="4"/>
  <c r="F19" i="4"/>
  <c r="G19" i="4" s="1"/>
  <c r="H19" i="4" s="1"/>
  <c r="F18" i="4"/>
  <c r="G18" i="4" s="1"/>
  <c r="H18" i="4" s="1"/>
  <c r="F17" i="4"/>
  <c r="G17" i="4" s="1"/>
  <c r="H17" i="4" s="1"/>
  <c r="F15" i="4"/>
  <c r="G15" i="4" s="1"/>
  <c r="H15" i="4" s="1"/>
  <c r="J10" i="4" a="1"/>
  <c r="J10" i="4" s="1"/>
  <c r="M19" i="3"/>
  <c r="J19" i="3"/>
  <c r="F23" i="3"/>
  <c r="G23" i="3" s="1"/>
  <c r="H23" i="3" s="1"/>
  <c r="F16" i="3"/>
  <c r="G16" i="3" s="1"/>
  <c r="H16" i="3" s="1"/>
  <c r="F15" i="2"/>
  <c r="G15" i="2" s="1"/>
  <c r="J6" i="2" s="1" a="1"/>
  <c r="J6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J6" i="4" a="1"/>
  <c r="J6" i="4" s="1"/>
  <c r="J6" i="5" a="1"/>
  <c r="J6" i="5" s="1"/>
  <c r="J6" i="6" a="1"/>
  <c r="J6" i="6" s="1"/>
  <c r="L7" i="6" l="1"/>
  <c r="K7" i="6"/>
  <c r="K7" i="4"/>
  <c r="L7" i="4"/>
  <c r="K7" i="5"/>
  <c r="L7" i="5"/>
  <c r="L7" i="3" l="1"/>
  <c r="K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<sst xmlns="http://schemas.openxmlformats.org/spreadsheetml/2006/main" count="325" uniqueCount="39">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</sst>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'KF-14ZrF4'!$G$15:$G$22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'KF-14ZrF4'!$C$15:$C$22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sqref="A1:I28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opLeftCell="A1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LINEST(E15:E21,G15:G21^{1,2})</f>
        <v>8.613447868446438E-6</v>
      </c>
      <c r="K6">
        <v>-0.10446933740266881</v>
      </c>
      <c r="L6">
        <v>313.96297767585992</v>
      </c>
    </row>
    <row r="7" spans="2:13" x14ac:dyDescent="0.2">
      <c r="B7" t="s">
        <v>36</v>
      </c>
      <c r="J7" t="s">
        <v>23</v>
      </c>
      <c r="K7">
        <f>(-K6+SQRT(K6^2-4*J6*L6))/(2*J6)</f>
        <v>6634.9310771564196</v>
      </c>
      <c r="L7">
        <f>(-K6-SQRT(K6^2-4*J6*L6))/(2*J6)</f>
        <v>5493.7006854354622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LINEST(E15:E21,C15:C21^{1,2})</f>
        <v>0.10511559262018591</v>
      </c>
      <c r="K10">
        <v>91.123197101902093</v>
      </c>
      <c r="L10">
        <v>19746.256059849064</v>
      </c>
    </row>
    <row r="11" spans="2:13" x14ac:dyDescent="0.2">
      <c r="J11" t="s">
        <v>23</v>
      </c>
      <c r="K11">
        <f>(-K10+SQRT(K10^2-4*J10*L10))/(2*J10)</f>
        <v>-428.98213962382243</v>
      </c>
      <c r="L11">
        <f>(-K10-SQRT(K10^2-4*J10*L10))/(2*J10)</f>
        <v>-437.90349390114346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J29">
        <f>I29^(1/3)</f>
        <v>0</v>
      </c>
      <c r="K29" t="e">
        <f>$B$8/(I29*(10^-24))</f>
        <v>#DIV/0!</v>
      </c>
      <c r="M29">
        <f>L29/L30</f>
        <v>0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J39">
        <f>I39^(1/3)</f>
        <v>0</v>
      </c>
      <c r="K39" t="e">
        <f>$B$8/(I39*(10^-24))</f>
        <v>#DIV/0!</v>
      </c>
      <c r="M39">
        <f>L39/L40</f>
        <v>0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52"/>
  <sheetViews>
    <sheetView topLeftCell="A5" workbookViewId="0">
      <selection activeCell="J41" sqref="J41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LINEST(E45:E52,G45:G52^{1,2})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LINEST(E45:E52,C45:C52^{1,2})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0.95</v>
      </c>
      <c r="C15">
        <v>-528.25467925555597</v>
      </c>
      <c r="D15">
        <v>24.0418186666667</v>
      </c>
      <c r="E15">
        <v>14.2376111111111</v>
      </c>
      <c r="F15">
        <f>$F$10*B15</f>
        <v>15.2</v>
      </c>
      <c r="G15">
        <f t="shared" ref="G15" si="0">F15^3</f>
        <v>3511.8079999999995</v>
      </c>
      <c r="H15">
        <f>$B$8/G15/(1E-24)</f>
        <v>2.5251152682606799</v>
      </c>
    </row>
    <row r="16" spans="2:13" x14ac:dyDescent="0.2">
      <c r="B16">
        <v>0.96</v>
      </c>
      <c r="C16">
        <v>-527.84212601333297</v>
      </c>
      <c r="D16">
        <v>23.9372557777778</v>
      </c>
      <c r="E16">
        <v>8.47206444444444</v>
      </c>
      <c r="F16">
        <f>$F$10*B16</f>
        <v>15.36</v>
      </c>
      <c r="G16">
        <f t="shared" ref="G16:G23" si="1">F16^3</f>
        <v>3623.8786559999999</v>
      </c>
      <c r="H16">
        <f>$B$8/G16/(1E-24)</f>
        <v>2.4470245396649397</v>
      </c>
    </row>
    <row r="17" spans="2:13" x14ac:dyDescent="0.2">
      <c r="B17">
        <v>0.97</v>
      </c>
      <c r="C17">
        <v>-527.18377083111102</v>
      </c>
      <c r="D17">
        <v>24.066739999999999</v>
      </c>
      <c r="E17">
        <v>6.4389200000000004</v>
      </c>
      <c r="F17">
        <f t="shared" ref="F17:F22" si="2">$F$10*B17</f>
        <v>15.52</v>
      </c>
      <c r="G17">
        <f t="shared" ref="G17:G22" si="3">F17^3</f>
        <v>3738.3086079999998</v>
      </c>
      <c r="H17">
        <f t="shared" ref="H17:H22" si="4">$B$8/G17/(1E-24)</f>
        <v>2.3721209054338193</v>
      </c>
    </row>
    <row r="18" spans="2:13" x14ac:dyDescent="0.2">
      <c r="B18">
        <v>0.98</v>
      </c>
      <c r="C18">
        <v>-525.92149071333301</v>
      </c>
      <c r="D18">
        <v>23.891061333333301</v>
      </c>
      <c r="E18">
        <v>2.7732222222222198</v>
      </c>
      <c r="F18">
        <f t="shared" si="2"/>
        <v>15.68</v>
      </c>
      <c r="G18">
        <f t="shared" si="3"/>
        <v>3855.1224319999997</v>
      </c>
      <c r="H18">
        <f t="shared" si="4"/>
        <v>2.3002434180539151</v>
      </c>
    </row>
    <row r="19" spans="2:13" x14ac:dyDescent="0.2">
      <c r="B19">
        <v>0.98499999999999999</v>
      </c>
      <c r="C19">
        <v>-525.56425348222206</v>
      </c>
      <c r="D19">
        <v>24.092456666666699</v>
      </c>
      <c r="E19">
        <v>1.25029777777778</v>
      </c>
      <c r="F19">
        <f t="shared" si="2"/>
        <v>15.76</v>
      </c>
      <c r="G19">
        <f t="shared" si="3"/>
        <v>3914.4309760000001</v>
      </c>
      <c r="H19">
        <f t="shared" si="4"/>
        <v>2.2653918422292807</v>
      </c>
      <c r="I19">
        <v>3994.2839025192211</v>
      </c>
      <c r="J19">
        <f>I19^(1/3)</f>
        <v>15.866445465692877</v>
      </c>
      <c r="K19">
        <f>$B$8/(I19*(10^-24))</f>
        <v>2.2201025806921408</v>
      </c>
      <c r="L19">
        <v>-524.99364174123298</v>
      </c>
      <c r="M19">
        <f>L19/L21</f>
        <v>-7.4999091677319001</v>
      </c>
    </row>
    <row r="20" spans="2:13" x14ac:dyDescent="0.2">
      <c r="B20">
        <v>0.99</v>
      </c>
      <c r="C20">
        <v>-525.34512331333406</v>
      </c>
      <c r="D20">
        <v>24.265241777777799</v>
      </c>
      <c r="E20">
        <v>0.96986444444444497</v>
      </c>
      <c r="F20">
        <f t="shared" si="2"/>
        <v>15.84</v>
      </c>
      <c r="G20">
        <f t="shared" si="3"/>
        <v>3974.3447039999996</v>
      </c>
      <c r="H20">
        <f t="shared" si="4"/>
        <v>2.2312407857011092</v>
      </c>
    </row>
    <row r="21" spans="2:13" x14ac:dyDescent="0.2">
      <c r="B21">
        <v>0.995</v>
      </c>
      <c r="C21">
        <v>-524.15501022222304</v>
      </c>
      <c r="D21">
        <v>24.065220888888899</v>
      </c>
      <c r="E21">
        <v>-0.47470888888888901</v>
      </c>
      <c r="F21">
        <f t="shared" si="2"/>
        <v>15.92</v>
      </c>
      <c r="G21">
        <f t="shared" si="3"/>
        <v>4034.8666880000001</v>
      </c>
      <c r="H21">
        <f t="shared" si="4"/>
        <v>2.1977727359303527</v>
      </c>
      <c r="K21" t="s">
        <v>8</v>
      </c>
      <c r="L21">
        <v>70</v>
      </c>
    </row>
    <row r="22" spans="2:13" x14ac:dyDescent="0.2">
      <c r="B22">
        <v>1</v>
      </c>
      <c r="C22">
        <v>-523.81104607333305</v>
      </c>
      <c r="D22">
        <v>24.041715111111099</v>
      </c>
      <c r="E22">
        <v>-1.9249666666666601</v>
      </c>
      <c r="F22">
        <f t="shared" si="2"/>
        <v>16</v>
      </c>
      <c r="G22">
        <f t="shared" si="3"/>
        <v>4096</v>
      </c>
      <c r="H22">
        <f t="shared" si="4"/>
        <v>2.1649707031250003</v>
      </c>
    </row>
    <row r="23" spans="2:13" x14ac:dyDescent="0.2">
      <c r="B23">
        <v>1.02</v>
      </c>
      <c r="C23">
        <v>-521.49088338000001</v>
      </c>
      <c r="D23">
        <v>23.771260444444401</v>
      </c>
      <c r="E23">
        <v>-4.7992933333333303</v>
      </c>
      <c r="F23">
        <f t="shared" ref="F23" si="5">$F$10*B23</f>
        <v>16.32</v>
      </c>
      <c r="G23">
        <f t="shared" si="1"/>
        <v>4346.7079679999997</v>
      </c>
      <c r="H23">
        <f t="shared" ref="H23" si="6">$B$8/G23/(1E-24)</f>
        <v>2.0401002471947067</v>
      </c>
    </row>
    <row r="27" spans="2:13" x14ac:dyDescent="0.2">
      <c r="B27">
        <v>1200</v>
      </c>
    </row>
    <row r="28" spans="2:13" x14ac:dyDescent="0.2">
      <c r="H28" t="s">
        <v>26</v>
      </c>
    </row>
    <row r="29" spans="2:13" x14ac:dyDescent="0.2"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30</v>
      </c>
      <c r="K29" t="s">
        <v>32</v>
      </c>
      <c r="L29" t="s">
        <v>34</v>
      </c>
      <c r="M29" t="s">
        <v>35</v>
      </c>
    </row>
    <row r="30" spans="2:13" x14ac:dyDescent="0.2">
      <c r="B30">
        <v>0.96</v>
      </c>
      <c r="C30">
        <v>-525.45463531999997</v>
      </c>
      <c r="D30">
        <v>26.361683777777799</v>
      </c>
      <c r="E30">
        <v>10.8266288888889</v>
      </c>
      <c r="F30">
        <f>$F$10*B30</f>
        <v>15.36</v>
      </c>
      <c r="G30">
        <f t="shared" ref="G30" si="7">F30^3</f>
        <v>3623.8786559999999</v>
      </c>
      <c r="H30">
        <f>$B$8/G30/(1E-24)</f>
        <v>2.4470245396649397</v>
      </c>
    </row>
    <row r="31" spans="2:13" x14ac:dyDescent="0.2">
      <c r="B31">
        <v>0.97</v>
      </c>
      <c r="C31">
        <v>-524.46697975333302</v>
      </c>
      <c r="D31">
        <v>26.1851522222222</v>
      </c>
      <c r="E31">
        <v>6.86597777777778</v>
      </c>
      <c r="F31">
        <f t="shared" ref="F31:F37" si="8">$F$10*B31</f>
        <v>15.52</v>
      </c>
      <c r="G31">
        <f t="shared" ref="G31:G37" si="9">F31^3</f>
        <v>3738.3086079999998</v>
      </c>
      <c r="H31">
        <f t="shared" ref="H31:H37" si="10">$B$8/G31/(1E-24)</f>
        <v>2.3721209054338193</v>
      </c>
    </row>
    <row r="32" spans="2:13" x14ac:dyDescent="0.2">
      <c r="B32">
        <v>0.98</v>
      </c>
      <c r="C32">
        <v>-524.47880021555602</v>
      </c>
      <c r="D32">
        <v>26.180476444444398</v>
      </c>
      <c r="E32">
        <v>4.0373111111111104</v>
      </c>
      <c r="F32">
        <f t="shared" si="8"/>
        <v>15.68</v>
      </c>
      <c r="G32">
        <f t="shared" si="9"/>
        <v>3855.1224319999997</v>
      </c>
      <c r="H32">
        <f t="shared" si="10"/>
        <v>2.3002434180539151</v>
      </c>
    </row>
    <row r="33" spans="2:13" x14ac:dyDescent="0.2">
      <c r="B33">
        <v>0.98499999999999999</v>
      </c>
      <c r="C33">
        <v>-523.56711291111196</v>
      </c>
      <c r="D33">
        <v>26.176381111111102</v>
      </c>
      <c r="E33">
        <v>2.9937155555555601</v>
      </c>
      <c r="F33">
        <f t="shared" ref="F33" si="11">$F$10*B33</f>
        <v>15.76</v>
      </c>
      <c r="G33">
        <f t="shared" ref="G33" si="12">F33^3</f>
        <v>3914.4309760000001</v>
      </c>
      <c r="H33">
        <f t="shared" si="10"/>
        <v>2.2653918422292807</v>
      </c>
    </row>
    <row r="34" spans="2:13" x14ac:dyDescent="0.2">
      <c r="B34">
        <v>0.99</v>
      </c>
      <c r="C34">
        <v>-522.44468174666702</v>
      </c>
      <c r="D34">
        <v>26.290647111111099</v>
      </c>
      <c r="E34">
        <v>2.0696022222222199</v>
      </c>
      <c r="F34">
        <f t="shared" si="8"/>
        <v>15.84</v>
      </c>
      <c r="G34">
        <f t="shared" si="9"/>
        <v>3974.3447039999996</v>
      </c>
      <c r="H34">
        <f t="shared" si="10"/>
        <v>2.2312407857011092</v>
      </c>
    </row>
    <row r="35" spans="2:13" x14ac:dyDescent="0.2">
      <c r="B35">
        <v>0.995</v>
      </c>
      <c r="C35">
        <v>-522.14655775999995</v>
      </c>
      <c r="D35">
        <v>26.196605111111101</v>
      </c>
      <c r="E35">
        <v>0.86381333333333299</v>
      </c>
      <c r="F35">
        <f t="shared" si="8"/>
        <v>15.92</v>
      </c>
      <c r="G35">
        <f t="shared" si="9"/>
        <v>4034.8666880000001</v>
      </c>
      <c r="H35">
        <f t="shared" si="10"/>
        <v>2.1977727359303527</v>
      </c>
      <c r="I35">
        <v>4081.634573182117</v>
      </c>
      <c r="J35">
        <f>I35^(1/3)</f>
        <v>15.98127310718343</v>
      </c>
      <c r="K35">
        <f>$B$8/(I35*(10^-24))</f>
        <v>2.1725903779491365</v>
      </c>
      <c r="L35">
        <v>-521.80565933729838</v>
      </c>
      <c r="M35">
        <f>L35/L37</f>
        <v>-7.4543665619614057</v>
      </c>
    </row>
    <row r="36" spans="2:13" x14ac:dyDescent="0.2">
      <c r="B36">
        <v>1</v>
      </c>
      <c r="C36">
        <v>-521.40108918666601</v>
      </c>
      <c r="D36">
        <v>26.053430888888901</v>
      </c>
      <c r="E36">
        <v>-0.46448444444444298</v>
      </c>
      <c r="F36">
        <f t="shared" si="8"/>
        <v>16</v>
      </c>
      <c r="G36">
        <f t="shared" si="9"/>
        <v>4096</v>
      </c>
      <c r="H36">
        <f t="shared" si="10"/>
        <v>2.1649707031250003</v>
      </c>
    </row>
    <row r="37" spans="2:13" x14ac:dyDescent="0.2">
      <c r="B37">
        <v>1.0049999999999999</v>
      </c>
      <c r="C37">
        <v>-521.68680275999998</v>
      </c>
      <c r="D37">
        <v>26.075939777777801</v>
      </c>
      <c r="E37">
        <v>-0.96124666666666503</v>
      </c>
      <c r="F37">
        <f t="shared" si="8"/>
        <v>16.079999999999998</v>
      </c>
      <c r="G37">
        <f t="shared" si="9"/>
        <v>4157.7477119999985</v>
      </c>
      <c r="H37">
        <f t="shared" si="10"/>
        <v>2.132818202125681</v>
      </c>
      <c r="K37" t="s">
        <v>8</v>
      </c>
      <c r="L37">
        <v>70</v>
      </c>
    </row>
    <row r="38" spans="2:13" x14ac:dyDescent="0.2">
      <c r="B38">
        <v>1.02</v>
      </c>
      <c r="C38">
        <v>-519.23876108444495</v>
      </c>
      <c r="D38">
        <v>26.287757111111102</v>
      </c>
      <c r="E38">
        <v>-3.5029422222222202</v>
      </c>
      <c r="F38">
        <f t="shared" ref="F38" si="13">$F$10*B38</f>
        <v>16.32</v>
      </c>
      <c r="G38">
        <f t="shared" ref="G38" si="14">F38^3</f>
        <v>4346.7079679999997</v>
      </c>
      <c r="H38">
        <f t="shared" ref="H38" si="15">$B$8/G38/(1E-24)</f>
        <v>2.0401002471947067</v>
      </c>
    </row>
    <row r="42" spans="2:13" x14ac:dyDescent="0.2">
      <c r="B42">
        <v>1300</v>
      </c>
    </row>
    <row r="43" spans="2:13" x14ac:dyDescent="0.2">
      <c r="H43" t="s">
        <v>26</v>
      </c>
    </row>
    <row r="44" spans="2:13" x14ac:dyDescent="0.2"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30</v>
      </c>
      <c r="K44" t="s">
        <v>32</v>
      </c>
      <c r="L44" t="s">
        <v>34</v>
      </c>
      <c r="M44" t="s">
        <v>35</v>
      </c>
    </row>
    <row r="45" spans="2:13" x14ac:dyDescent="0.2">
      <c r="B45">
        <v>0.96</v>
      </c>
      <c r="C45">
        <v>-523.37667997999995</v>
      </c>
      <c r="D45">
        <v>28.074015111111098</v>
      </c>
      <c r="E45">
        <v>12.820624444444499</v>
      </c>
      <c r="F45">
        <f>$F$10*B45</f>
        <v>15.36</v>
      </c>
      <c r="G45">
        <f t="shared" ref="G45" si="16">F45^3</f>
        <v>3623.8786559999999</v>
      </c>
      <c r="H45">
        <f>$B$8/G45/(1E-24)</f>
        <v>2.4470245396649397</v>
      </c>
    </row>
    <row r="46" spans="2:13" x14ac:dyDescent="0.2">
      <c r="B46">
        <v>0.97</v>
      </c>
      <c r="C46">
        <v>-522.04771110888805</v>
      </c>
      <c r="D46">
        <v>28.5797197777778</v>
      </c>
      <c r="E46">
        <v>9.2870533333333292</v>
      </c>
      <c r="F46">
        <f t="shared" ref="F46:F52" si="17">$F$10*B46</f>
        <v>15.52</v>
      </c>
      <c r="G46">
        <f t="shared" ref="G46:G52" si="18">F46^3</f>
        <v>3738.3086079999998</v>
      </c>
      <c r="H46">
        <f t="shared" ref="H46:H52" si="19">$B$8/G46/(1E-24)</f>
        <v>2.3721209054338193</v>
      </c>
    </row>
    <row r="47" spans="2:13" x14ac:dyDescent="0.2">
      <c r="B47">
        <v>0.98</v>
      </c>
      <c r="C47">
        <v>-521.28418319555499</v>
      </c>
      <c r="D47">
        <v>28.730115333333298</v>
      </c>
      <c r="E47">
        <v>6.1875311111111104</v>
      </c>
      <c r="F47">
        <f t="shared" si="17"/>
        <v>15.68</v>
      </c>
      <c r="G47">
        <f t="shared" si="18"/>
        <v>3855.1224319999997</v>
      </c>
      <c r="H47">
        <f t="shared" si="19"/>
        <v>2.3002434180539151</v>
      </c>
    </row>
    <row r="48" spans="2:13" x14ac:dyDescent="0.2">
      <c r="B48">
        <v>0.99</v>
      </c>
      <c r="C48">
        <v>-519.98656403111102</v>
      </c>
      <c r="D48">
        <v>28.2896246666667</v>
      </c>
      <c r="E48">
        <v>3.53874222222223</v>
      </c>
      <c r="F48">
        <f t="shared" si="17"/>
        <v>15.84</v>
      </c>
      <c r="G48">
        <f t="shared" si="18"/>
        <v>3974.3447039999996</v>
      </c>
      <c r="H48">
        <f t="shared" si="19"/>
        <v>2.2312407857011092</v>
      </c>
    </row>
    <row r="49" spans="2:13" x14ac:dyDescent="0.2">
      <c r="B49">
        <v>0.995</v>
      </c>
      <c r="C49">
        <v>-519.84563150888903</v>
      </c>
      <c r="D49">
        <v>28.537317777777801</v>
      </c>
      <c r="E49">
        <v>2.0832044444444402</v>
      </c>
      <c r="F49">
        <f t="shared" si="17"/>
        <v>15.92</v>
      </c>
      <c r="G49">
        <f t="shared" si="18"/>
        <v>4034.8666880000001</v>
      </c>
      <c r="H49">
        <f t="shared" si="19"/>
        <v>2.1977727359303527</v>
      </c>
      <c r="I49">
        <v>4149.0639032692943</v>
      </c>
      <c r="J49">
        <f>I49^(1/3)</f>
        <v>16.068797382569095</v>
      </c>
      <c r="K49">
        <f>$B$8/(I49*(10^-24))</f>
        <v>2.1372820970563007</v>
      </c>
      <c r="L49">
        <v>-519.11584824859972</v>
      </c>
      <c r="M49">
        <f>L49/L51</f>
        <v>-7.4159406892657103</v>
      </c>
    </row>
    <row r="50" spans="2:13" x14ac:dyDescent="0.2">
      <c r="B50">
        <v>1</v>
      </c>
      <c r="C50">
        <v>-519.41449992000003</v>
      </c>
      <c r="D50">
        <v>28.180623333333301</v>
      </c>
      <c r="E50">
        <v>1.3138777777777799</v>
      </c>
      <c r="F50">
        <f t="shared" si="17"/>
        <v>16</v>
      </c>
      <c r="G50">
        <f t="shared" si="18"/>
        <v>4096</v>
      </c>
      <c r="H50">
        <f t="shared" si="19"/>
        <v>2.1649707031250003</v>
      </c>
    </row>
    <row r="51" spans="2:13" x14ac:dyDescent="0.2">
      <c r="B51">
        <v>1.0049999999999999</v>
      </c>
      <c r="C51">
        <v>-518.85688919999996</v>
      </c>
      <c r="D51">
        <v>28.029070222222199</v>
      </c>
      <c r="E51">
        <v>-0.60583111111111099</v>
      </c>
      <c r="F51">
        <f t="shared" si="17"/>
        <v>16.079999999999998</v>
      </c>
      <c r="G51">
        <f t="shared" si="18"/>
        <v>4157.7477119999985</v>
      </c>
      <c r="H51">
        <f t="shared" si="19"/>
        <v>2.132818202125681</v>
      </c>
      <c r="K51" t="s">
        <v>8</v>
      </c>
      <c r="L51">
        <v>70</v>
      </c>
    </row>
    <row r="52" spans="2:13" x14ac:dyDescent="0.2">
      <c r="B52">
        <v>1.01</v>
      </c>
      <c r="C52">
        <v>-519.01832318444497</v>
      </c>
      <c r="D52">
        <v>28.218963111111101</v>
      </c>
      <c r="E52">
        <v>-1.0133333333333301</v>
      </c>
      <c r="F52">
        <f t="shared" si="17"/>
        <v>16.16</v>
      </c>
      <c r="G52">
        <f t="shared" si="18"/>
        <v>4220.1128959999996</v>
      </c>
      <c r="H52">
        <f t="shared" si="19"/>
        <v>2.1012992350051105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48"/>
  <sheetViews>
    <sheetView topLeftCell="A14" workbookViewId="0">
      <selection activeCell="I40" sqref="I40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LINEST(E15:E21,G15:G21^{1,2})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t="e" cm="1">
        <f t="array" ref="J10">LINEST(E15:E21,C15:C21^{1,2})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1" si="0">F15^3</f>
        <v>3504.881359</v>
      </c>
      <c r="H15">
        <f>$B$8/G15/(1E-24)</f>
        <v>2.9955844220061087</v>
      </c>
    </row>
    <row r="16" spans="2:13" x14ac:dyDescent="0.2">
      <c r="B16">
        <v>0.99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1" si="2">$F$10*B17</f>
        <v>15.5</v>
      </c>
      <c r="G17">
        <f t="shared" si="0"/>
        <v>3723.875</v>
      </c>
      <c r="H17">
        <f t="shared" ref="H17:H21" si="3">$B$8/G17/(1E-24)</f>
        <v>2.8194200933167735</v>
      </c>
    </row>
    <row r="18" spans="2:13" x14ac:dyDescent="0.2">
      <c r="B18">
        <v>1.02</v>
      </c>
      <c r="C18">
        <v>-736.083428924445</v>
      </c>
      <c r="D18">
        <v>30.3860073333333</v>
      </c>
      <c r="E18">
        <v>2.0604977777777802</v>
      </c>
      <c r="F18">
        <f t="shared" si="2"/>
        <v>15.81</v>
      </c>
      <c r="G18">
        <f t="shared" si="0"/>
        <v>3951.8059410000005</v>
      </c>
      <c r="H18">
        <f t="shared" si="3"/>
        <v>2.6568025244031075</v>
      </c>
    </row>
    <row r="19" spans="2:13" x14ac:dyDescent="0.2">
      <c r="B19">
        <v>1.03</v>
      </c>
      <c r="C19">
        <v>-734.85377556444496</v>
      </c>
      <c r="D19">
        <v>30.682576222222199</v>
      </c>
      <c r="E19">
        <v>-0.71365555555555504</v>
      </c>
      <c r="F19">
        <f t="shared" si="2"/>
        <v>15.965</v>
      </c>
      <c r="G19">
        <f t="shared" si="0"/>
        <v>4069.1787571250002</v>
      </c>
      <c r="H19">
        <f t="shared" si="3"/>
        <v>2.580168782611552</v>
      </c>
      <c r="J19">
        <f>I19^(1/3)</f>
        <v>0</v>
      </c>
      <c r="K19" t="e">
        <f>$L$5/(I19*(10^-24))</f>
        <v>#VALUE!</v>
      </c>
      <c r="M19">
        <f>L19/L21</f>
        <v>0</v>
      </c>
    </row>
    <row r="20" spans="2:13" x14ac:dyDescent="0.2">
      <c r="B20">
        <v>1.04</v>
      </c>
      <c r="C20">
        <v>-734.62908651999999</v>
      </c>
      <c r="D20">
        <v>30.5033173333333</v>
      </c>
      <c r="E20">
        <v>-2.0962755555555499</v>
      </c>
      <c r="F20">
        <f t="shared" si="2"/>
        <v>16.12</v>
      </c>
      <c r="G20">
        <f t="shared" si="0"/>
        <v>4188.8529280000012</v>
      </c>
      <c r="H20">
        <f t="shared" si="3"/>
        <v>2.5064541965222218</v>
      </c>
    </row>
    <row r="21" spans="2:13" x14ac:dyDescent="0.2">
      <c r="F21">
        <f t="shared" si="2"/>
        <v>0</v>
      </c>
      <c r="G21">
        <f t="shared" si="0"/>
        <v>0</v>
      </c>
      <c r="H21" t="e">
        <f t="shared" si="3"/>
        <v>#DIV/0!</v>
      </c>
      <c r="K21" t="s">
        <v>8</v>
      </c>
      <c r="L21">
        <v>100</v>
      </c>
    </row>
    <row r="23" spans="2:13" x14ac:dyDescent="0.2">
      <c r="B23">
        <v>1200</v>
      </c>
    </row>
    <row r="24" spans="2:13" x14ac:dyDescent="0.2">
      <c r="H24" t="s">
        <v>26</v>
      </c>
    </row>
    <row r="25" spans="2:13" x14ac:dyDescent="0.2"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30</v>
      </c>
      <c r="K25" t="s">
        <v>32</v>
      </c>
      <c r="L25" t="s">
        <v>34</v>
      </c>
      <c r="M25" t="s">
        <v>35</v>
      </c>
    </row>
    <row r="26" spans="2:13" x14ac:dyDescent="0.2">
      <c r="B26">
        <v>0.98</v>
      </c>
      <c r="C26">
        <v>-740.92391491555497</v>
      </c>
      <c r="D26">
        <v>28.2492315555555</v>
      </c>
      <c r="E26">
        <v>10.0307</v>
      </c>
      <c r="F26">
        <f>$F$10*B26</f>
        <v>15.19</v>
      </c>
      <c r="G26">
        <f t="shared" ref="G26:G32" si="4">F26^3</f>
        <v>3504.881359</v>
      </c>
      <c r="H26">
        <f>$B$8/G26/(1E-24)</f>
        <v>2.9955844220061087</v>
      </c>
    </row>
    <row r="27" spans="2:13" x14ac:dyDescent="0.2">
      <c r="B27">
        <v>0.99</v>
      </c>
      <c r="F27">
        <f>$F$10*B27</f>
        <v>15.345000000000001</v>
      </c>
      <c r="G27">
        <f t="shared" ref="G27" si="5">F27^3</f>
        <v>3613.2721886250006</v>
      </c>
      <c r="H27">
        <f>$B$8/G27/(1E-24)</f>
        <v>2.9057229712869672</v>
      </c>
    </row>
    <row r="28" spans="2:13" x14ac:dyDescent="0.2">
      <c r="B28">
        <v>1</v>
      </c>
      <c r="C28">
        <v>-739.55277276666698</v>
      </c>
      <c r="D28">
        <v>28.546505111111099</v>
      </c>
      <c r="E28">
        <v>4.5871977777777797</v>
      </c>
      <c r="F28">
        <f t="shared" ref="F28:F32" si="6">$F$10*B28</f>
        <v>15.5</v>
      </c>
      <c r="G28">
        <f t="shared" si="4"/>
        <v>3723.875</v>
      </c>
      <c r="H28">
        <f t="shared" ref="H28:H32" si="7">$B$8/G28/(1E-24)</f>
        <v>2.8194200933167735</v>
      </c>
    </row>
    <row r="29" spans="2:13" x14ac:dyDescent="0.2">
      <c r="B29">
        <v>1.01</v>
      </c>
      <c r="C29">
        <v>-740.14233880888901</v>
      </c>
      <c r="D29">
        <v>28.192646888888898</v>
      </c>
      <c r="E29">
        <v>0.52010000000000101</v>
      </c>
      <c r="F29">
        <f t="shared" si="6"/>
        <v>15.654999999999999</v>
      </c>
      <c r="G29">
        <f t="shared" si="4"/>
        <v>3836.7121363749993</v>
      </c>
      <c r="H29">
        <f t="shared" si="7"/>
        <v>2.7365013654425008</v>
      </c>
    </row>
    <row r="30" spans="2:13" x14ac:dyDescent="0.2">
      <c r="B30">
        <v>1.02</v>
      </c>
      <c r="C30">
        <v>-738.26064061333295</v>
      </c>
      <c r="D30">
        <v>28.723782444444499</v>
      </c>
      <c r="E30">
        <v>0.35238666666666701</v>
      </c>
      <c r="F30">
        <f t="shared" si="6"/>
        <v>15.81</v>
      </c>
      <c r="G30">
        <f t="shared" si="4"/>
        <v>3951.8059410000005</v>
      </c>
      <c r="H30">
        <f t="shared" si="7"/>
        <v>2.6568025244031075</v>
      </c>
      <c r="J30">
        <f>I30^(1/3)</f>
        <v>0</v>
      </c>
      <c r="K30" t="e">
        <f>$L$5/(I30*(10^-24))</f>
        <v>#VALUE!</v>
      </c>
      <c r="M30">
        <f>L30/L32</f>
        <v>0</v>
      </c>
    </row>
    <row r="31" spans="2:13" x14ac:dyDescent="0.2">
      <c r="B31">
        <v>1.03</v>
      </c>
      <c r="C31">
        <v>-737.17040198444499</v>
      </c>
      <c r="D31">
        <v>28.372455777777802</v>
      </c>
      <c r="E31">
        <v>-2.5063866666666699</v>
      </c>
      <c r="F31">
        <f t="shared" si="6"/>
        <v>15.965</v>
      </c>
      <c r="G31">
        <f t="shared" si="4"/>
        <v>4069.1787571250002</v>
      </c>
      <c r="H31">
        <f t="shared" si="7"/>
        <v>2.580168782611552</v>
      </c>
    </row>
    <row r="32" spans="2:13" x14ac:dyDescent="0.2">
      <c r="F32">
        <f t="shared" si="6"/>
        <v>0</v>
      </c>
      <c r="G32">
        <f t="shared" si="4"/>
        <v>0</v>
      </c>
      <c r="H32" t="e">
        <f t="shared" si="7"/>
        <v>#DIV/0!</v>
      </c>
      <c r="K32" t="s">
        <v>8</v>
      </c>
      <c r="L32">
        <v>100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0.97</v>
      </c>
      <c r="F37">
        <f>$F$10*B37</f>
        <v>15.035</v>
      </c>
      <c r="G37">
        <f t="shared" ref="G37" si="8">F37^3</f>
        <v>3398.6801678750003</v>
      </c>
      <c r="H37">
        <f>$B$8/G37/(1E-24)</f>
        <v>3.0891897682047929</v>
      </c>
    </row>
    <row r="38" spans="2:13" x14ac:dyDescent="0.2">
      <c r="B38">
        <v>0.98</v>
      </c>
      <c r="C38">
        <v>-743.74325746666705</v>
      </c>
      <c r="D38">
        <v>25.8493855555556</v>
      </c>
      <c r="E38">
        <v>8.1363844444444506</v>
      </c>
      <c r="F38">
        <f>$F$10*B38</f>
        <v>15.19</v>
      </c>
      <c r="G38">
        <f t="shared" ref="G38" si="9">F38^3</f>
        <v>3504.881359</v>
      </c>
      <c r="H38">
        <f>$B$8/G38/(1E-24)</f>
        <v>2.9955844220061087</v>
      </c>
    </row>
    <row r="39" spans="2:13" x14ac:dyDescent="0.2">
      <c r="B39">
        <v>0.99</v>
      </c>
      <c r="C39">
        <v>-744.043220331111</v>
      </c>
      <c r="D39">
        <v>25.8155251111111</v>
      </c>
      <c r="E39">
        <v>5.2090377777777697</v>
      </c>
      <c r="F39">
        <f t="shared" ref="F39:F45" si="10">$F$10*B39</f>
        <v>15.345000000000001</v>
      </c>
      <c r="G39">
        <f t="shared" ref="G39:G45" si="11">F39^3</f>
        <v>3613.2721886250006</v>
      </c>
      <c r="H39">
        <f t="shared" ref="H39:H45" si="12">$B$8/G39/(1E-24)</f>
        <v>2.9057229712869672</v>
      </c>
    </row>
    <row r="40" spans="2:13" x14ac:dyDescent="0.2">
      <c r="B40">
        <v>0.995</v>
      </c>
      <c r="F40">
        <f t="shared" ref="F40" si="13">$F$10*B40</f>
        <v>15.422499999999999</v>
      </c>
      <c r="G40">
        <f t="shared" ref="G40" si="14">F40^3</f>
        <v>3668.2957001406244</v>
      </c>
      <c r="H40">
        <f t="shared" si="12"/>
        <v>2.862137858623969</v>
      </c>
    </row>
    <row r="41" spans="2:13" x14ac:dyDescent="0.2">
      <c r="B41">
        <v>1</v>
      </c>
      <c r="C41">
        <v>-742.69321425999999</v>
      </c>
      <c r="D41">
        <v>25.839372000000001</v>
      </c>
      <c r="E41">
        <v>1.27230222222222</v>
      </c>
      <c r="F41">
        <f t="shared" si="10"/>
        <v>15.5</v>
      </c>
      <c r="G41">
        <f t="shared" si="11"/>
        <v>3723.875</v>
      </c>
      <c r="H41">
        <f t="shared" si="12"/>
        <v>2.8194200933167735</v>
      </c>
    </row>
    <row r="42" spans="2:13" x14ac:dyDescent="0.2">
      <c r="B42">
        <v>1.0049999999999999</v>
      </c>
      <c r="F42">
        <f t="shared" ref="F42:F44" si="15">$F$10*B42</f>
        <v>15.577499999999999</v>
      </c>
      <c r="G42">
        <f t="shared" ref="G42:G44" si="16">F42^3</f>
        <v>3780.0128811093741</v>
      </c>
      <c r="H42">
        <f t="shared" si="12"/>
        <v>2.7775482069041675</v>
      </c>
    </row>
    <row r="43" spans="2:13" x14ac:dyDescent="0.2">
      <c r="B43">
        <v>1.01</v>
      </c>
      <c r="C43">
        <v>-741.28435082888802</v>
      </c>
      <c r="D43">
        <v>25.917558222222201</v>
      </c>
      <c r="E43">
        <v>6.3646666666666907E-2</v>
      </c>
      <c r="F43">
        <f t="shared" si="15"/>
        <v>15.654999999999999</v>
      </c>
      <c r="G43">
        <f t="shared" si="16"/>
        <v>3836.7121363749993</v>
      </c>
      <c r="H43">
        <f t="shared" si="12"/>
        <v>2.7365013654425008</v>
      </c>
    </row>
    <row r="44" spans="2:13" x14ac:dyDescent="0.2">
      <c r="B44">
        <v>1.0149999999999999</v>
      </c>
      <c r="F44">
        <f t="shared" si="15"/>
        <v>15.732499999999998</v>
      </c>
      <c r="G44">
        <f t="shared" si="16"/>
        <v>3893.9755587031236</v>
      </c>
      <c r="H44">
        <f t="shared" si="12"/>
        <v>2.6962593477337373</v>
      </c>
    </row>
    <row r="45" spans="2:13" x14ac:dyDescent="0.2">
      <c r="B45">
        <v>1.02</v>
      </c>
      <c r="C45">
        <v>-741.62913321333394</v>
      </c>
      <c r="D45">
        <v>25.916210888888902</v>
      </c>
      <c r="E45">
        <v>-2.2028888888888898</v>
      </c>
      <c r="F45">
        <f t="shared" si="10"/>
        <v>15.81</v>
      </c>
      <c r="G45">
        <f t="shared" si="11"/>
        <v>3951.8059410000005</v>
      </c>
      <c r="H45">
        <f t="shared" si="12"/>
        <v>2.6568025244031075</v>
      </c>
    </row>
    <row r="46" spans="2:13" x14ac:dyDescent="0.2">
      <c r="J46">
        <f>I46^(1/3)</f>
        <v>0</v>
      </c>
      <c r="K46" t="e">
        <f>$L$5/(I46*(10^-24))</f>
        <v>#VALUE!</v>
      </c>
      <c r="M46">
        <f>L46/L48</f>
        <v>0</v>
      </c>
    </row>
    <row r="48" spans="2:13" x14ac:dyDescent="0.2">
      <c r="K48" t="s">
        <v>8</v>
      </c>
      <c r="L4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40"/>
  <sheetViews>
    <sheetView topLeftCell="A4" workbookViewId="0">
      <selection activeCell="E19" sqref="E19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:G20" si="0">F15^3</f>
        <v>2985.983999999999</v>
      </c>
      <c r="H15">
        <f>$B$8/G15/(1E-24)</f>
        <v>3.2327366790980809</v>
      </c>
    </row>
    <row r="16" spans="2:13" x14ac:dyDescent="0.2">
      <c r="B16">
        <v>0.98</v>
      </c>
      <c r="C16">
        <v>-699.22553231999996</v>
      </c>
      <c r="D16">
        <v>27.329148444444499</v>
      </c>
      <c r="E16">
        <v>5.19390888888889</v>
      </c>
      <c r="F16">
        <f t="shared" ref="F16:F20" si="1">$F$10*B16</f>
        <v>14.7</v>
      </c>
      <c r="G16">
        <f t="shared" si="0"/>
        <v>3176.5229999999997</v>
      </c>
      <c r="H16">
        <f t="shared" ref="H16:H20" si="2">$B$8/G16/(1E-24)</f>
        <v>3.0388257853004697</v>
      </c>
    </row>
    <row r="17" spans="2:13" x14ac:dyDescent="0.2">
      <c r="B17">
        <v>0.99</v>
      </c>
      <c r="F17">
        <f t="shared" si="1"/>
        <v>14.85</v>
      </c>
      <c r="G17">
        <f t="shared" si="0"/>
        <v>3274.7591249999996</v>
      </c>
      <c r="H17">
        <f t="shared" si="2"/>
        <v>2.947667181475524</v>
      </c>
    </row>
    <row r="18" spans="2:13" x14ac:dyDescent="0.2">
      <c r="B18">
        <v>1</v>
      </c>
      <c r="C18">
        <v>-698.057605971111</v>
      </c>
      <c r="D18">
        <v>27.54477</v>
      </c>
      <c r="E18">
        <v>0.39500444444444299</v>
      </c>
      <c r="F18">
        <f t="shared" si="1"/>
        <v>15</v>
      </c>
      <c r="G18">
        <f t="shared" si="0"/>
        <v>3375</v>
      </c>
      <c r="H18">
        <f t="shared" si="2"/>
        <v>2.8601185185185192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B19">
        <v>1.01</v>
      </c>
      <c r="F19">
        <f t="shared" si="1"/>
        <v>15.15</v>
      </c>
      <c r="G19">
        <f t="shared" si="0"/>
        <v>3477.2658750000001</v>
      </c>
      <c r="H19">
        <f t="shared" si="2"/>
        <v>2.7760028559794847</v>
      </c>
    </row>
    <row r="20" spans="2:13" x14ac:dyDescent="0.2">
      <c r="F20">
        <f t="shared" si="1"/>
        <v>0</v>
      </c>
      <c r="G20">
        <f t="shared" si="0"/>
        <v>0</v>
      </c>
      <c r="H20" t="e">
        <f t="shared" si="2"/>
        <v>#DIV/0!</v>
      </c>
      <c r="K20" t="s">
        <v>8</v>
      </c>
      <c r="L20">
        <v>100</v>
      </c>
    </row>
    <row r="22" spans="2:13" x14ac:dyDescent="0.2">
      <c r="B22">
        <v>1200</v>
      </c>
    </row>
    <row r="23" spans="2:13" x14ac:dyDescent="0.2">
      <c r="H23" t="s">
        <v>26</v>
      </c>
    </row>
    <row r="24" spans="2:13" x14ac:dyDescent="0.2"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30</v>
      </c>
      <c r="K24" t="s">
        <v>32</v>
      </c>
      <c r="L24" t="s">
        <v>34</v>
      </c>
      <c r="M24" t="s">
        <v>35</v>
      </c>
    </row>
    <row r="25" spans="2:13" x14ac:dyDescent="0.2">
      <c r="B25">
        <v>0.96</v>
      </c>
      <c r="F25">
        <f>$F$10*B25</f>
        <v>14.399999999999999</v>
      </c>
      <c r="G25">
        <f t="shared" ref="G25:G30" si="3">F25^3</f>
        <v>2985.983999999999</v>
      </c>
      <c r="H25">
        <f>$B$8/G25/(1E-24)</f>
        <v>3.2327366790980809</v>
      </c>
    </row>
    <row r="26" spans="2:13" x14ac:dyDescent="0.2">
      <c r="B26">
        <v>0.98</v>
      </c>
      <c r="F26">
        <f t="shared" ref="F26:F30" si="4">$F$10*B26</f>
        <v>14.7</v>
      </c>
      <c r="G26">
        <f t="shared" si="3"/>
        <v>3176.5229999999997</v>
      </c>
      <c r="H26">
        <f t="shared" ref="H26:H30" si="5">$B$8/G26/(1E-24)</f>
        <v>3.0388257853004697</v>
      </c>
    </row>
    <row r="27" spans="2:13" x14ac:dyDescent="0.2">
      <c r="B27">
        <v>1</v>
      </c>
      <c r="F27">
        <f t="shared" si="4"/>
        <v>15</v>
      </c>
      <c r="G27">
        <f t="shared" si="3"/>
        <v>3375</v>
      </c>
      <c r="H27">
        <f t="shared" si="5"/>
        <v>2.8601185185185192</v>
      </c>
    </row>
    <row r="28" spans="2:13" x14ac:dyDescent="0.2">
      <c r="F28">
        <f t="shared" si="4"/>
        <v>0</v>
      </c>
      <c r="G28">
        <f t="shared" si="3"/>
        <v>0</v>
      </c>
      <c r="H28" t="e">
        <f t="shared" si="5"/>
        <v>#DIV/0!</v>
      </c>
      <c r="J28">
        <f>I28^(1/3)</f>
        <v>0</v>
      </c>
      <c r="K28" t="e">
        <f>$L$5/(I28*(10^-24))</f>
        <v>#VALUE!</v>
      </c>
      <c r="M28">
        <f>L28/L30</f>
        <v>0</v>
      </c>
    </row>
    <row r="29" spans="2:13" x14ac:dyDescent="0.2">
      <c r="F29">
        <f t="shared" si="4"/>
        <v>0</v>
      </c>
      <c r="G29">
        <f t="shared" si="3"/>
        <v>0</v>
      </c>
      <c r="H29" t="e">
        <f t="shared" si="5"/>
        <v>#DIV/0!</v>
      </c>
    </row>
    <row r="30" spans="2:13" x14ac:dyDescent="0.2">
      <c r="F30">
        <f t="shared" si="4"/>
        <v>0</v>
      </c>
      <c r="G30">
        <f t="shared" si="3"/>
        <v>0</v>
      </c>
      <c r="H30" t="e">
        <f t="shared" si="5"/>
        <v>#DIV/0!</v>
      </c>
      <c r="K30" t="s">
        <v>8</v>
      </c>
      <c r="L30">
        <v>100</v>
      </c>
    </row>
    <row r="32" spans="2:13" x14ac:dyDescent="0.2">
      <c r="B32">
        <v>1100</v>
      </c>
    </row>
    <row r="33" spans="2:13" x14ac:dyDescent="0.2">
      <c r="H33" t="s">
        <v>26</v>
      </c>
    </row>
    <row r="34" spans="2:13" x14ac:dyDescent="0.2"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30</v>
      </c>
      <c r="K34" t="s">
        <v>32</v>
      </c>
      <c r="L34" t="s">
        <v>34</v>
      </c>
      <c r="M34" t="s">
        <v>35</v>
      </c>
    </row>
    <row r="35" spans="2:13" x14ac:dyDescent="0.2">
      <c r="B35">
        <v>0.96</v>
      </c>
      <c r="F35">
        <f>$F$10*B35</f>
        <v>14.399999999999999</v>
      </c>
      <c r="G35">
        <f t="shared" ref="G35:G40" si="6">F35^3</f>
        <v>2985.983999999999</v>
      </c>
      <c r="H35">
        <f>$B$8/G35/(1E-24)</f>
        <v>3.2327366790980809</v>
      </c>
    </row>
    <row r="36" spans="2:13" x14ac:dyDescent="0.2">
      <c r="B36">
        <v>0.98</v>
      </c>
      <c r="F36">
        <f t="shared" ref="F36:F40" si="7">$F$10*B36</f>
        <v>14.7</v>
      </c>
      <c r="G36">
        <f t="shared" si="6"/>
        <v>3176.5229999999997</v>
      </c>
      <c r="H36">
        <f t="shared" ref="H36:H40" si="8">$B$8/G36/(1E-24)</f>
        <v>3.0388257853004697</v>
      </c>
    </row>
    <row r="37" spans="2:13" x14ac:dyDescent="0.2">
      <c r="B37">
        <v>1</v>
      </c>
      <c r="F37">
        <f t="shared" si="7"/>
        <v>15</v>
      </c>
      <c r="G37">
        <f t="shared" si="6"/>
        <v>3375</v>
      </c>
      <c r="H37">
        <f t="shared" si="8"/>
        <v>2.8601185185185192</v>
      </c>
    </row>
    <row r="38" spans="2:13" x14ac:dyDescent="0.2">
      <c r="F38">
        <f t="shared" si="7"/>
        <v>0</v>
      </c>
      <c r="G38">
        <f t="shared" si="6"/>
        <v>0</v>
      </c>
      <c r="H38" t="e">
        <f t="shared" si="8"/>
        <v>#DIV/0!</v>
      </c>
      <c r="J38">
        <f>I38^(1/3)</f>
        <v>0</v>
      </c>
      <c r="K38" t="e">
        <f>$L$5/(I38*(10^-24))</f>
        <v>#VALUE!</v>
      </c>
      <c r="M38">
        <f>L38/L40</f>
        <v>0</v>
      </c>
    </row>
    <row r="39" spans="2:13" x14ac:dyDescent="0.2">
      <c r="F39">
        <f t="shared" si="7"/>
        <v>0</v>
      </c>
      <c r="G39">
        <f t="shared" si="6"/>
        <v>0</v>
      </c>
      <c r="H39" t="e">
        <f t="shared" si="8"/>
        <v>#DIV/0!</v>
      </c>
    </row>
    <row r="40" spans="2:13" x14ac:dyDescent="0.2">
      <c r="F40">
        <f t="shared" si="7"/>
        <v>0</v>
      </c>
      <c r="G40">
        <f t="shared" si="6"/>
        <v>0</v>
      </c>
      <c r="H40" t="e">
        <f t="shared" si="8"/>
        <v>#DIV/0!</v>
      </c>
      <c r="K40" t="s">
        <v>8</v>
      </c>
      <c r="L4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5"/>
  <sheetViews>
    <sheetView tabSelected="1" topLeftCell="A11" workbookViewId="0">
      <selection activeCell="I28" sqref="I28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LINEST(E16:E21,G16:G21^{1,2})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LINEST(E16:E21,C16:C21^{1,2})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6" spans="2:13" x14ac:dyDescent="0.2">
      <c r="F16">
        <f>$F$10*B16</f>
        <v>0</v>
      </c>
      <c r="G16">
        <f t="shared" ref="G16:G21" si="0">F16^3</f>
        <v>0</v>
      </c>
      <c r="H16" t="e">
        <f>$B$8/G16/(1E-24)</f>
        <v>#DIV/0!</v>
      </c>
    </row>
    <row r="17" spans="2:13" x14ac:dyDescent="0.2">
      <c r="F17">
        <f t="shared" ref="F17:F21" si="1">$F$10*B17</f>
        <v>0</v>
      </c>
      <c r="G17">
        <f t="shared" si="0"/>
        <v>0</v>
      </c>
      <c r="H17" t="e">
        <f t="shared" ref="H17:H21" si="2">$B$8/G17/(1E-24)</f>
        <v>#DIV/0!</v>
      </c>
    </row>
    <row r="18" spans="2:13" x14ac:dyDescent="0.2">
      <c r="F18">
        <f t="shared" si="1"/>
        <v>0</v>
      </c>
      <c r="G18">
        <f t="shared" si="0"/>
        <v>0</v>
      </c>
      <c r="H18" t="e">
        <f t="shared" si="2"/>
        <v>#DIV/0!</v>
      </c>
    </row>
    <row r="19" spans="2:13" x14ac:dyDescent="0.2">
      <c r="F19">
        <f t="shared" si="1"/>
        <v>0</v>
      </c>
      <c r="G19">
        <f t="shared" si="0"/>
        <v>0</v>
      </c>
      <c r="H19" t="e">
        <f t="shared" si="2"/>
        <v>#DIV/0!</v>
      </c>
      <c r="J19">
        <f>I19^(1/3)</f>
        <v>0</v>
      </c>
      <c r="K19" t="e">
        <f>$B$8/(I19*(10^-24))</f>
        <v>#DIV/0!</v>
      </c>
      <c r="M19">
        <f>L19/L21</f>
        <v>0</v>
      </c>
    </row>
    <row r="20" spans="2:13" x14ac:dyDescent="0.2">
      <c r="F20">
        <f t="shared" si="1"/>
        <v>0</v>
      </c>
      <c r="G20">
        <f t="shared" si="0"/>
        <v>0</v>
      </c>
      <c r="H20" t="e">
        <f t="shared" si="2"/>
        <v>#DIV/0!</v>
      </c>
    </row>
    <row r="21" spans="2:13" x14ac:dyDescent="0.2">
      <c r="F21">
        <f t="shared" si="1"/>
        <v>0</v>
      </c>
      <c r="G21">
        <f t="shared" si="0"/>
        <v>0</v>
      </c>
      <c r="H21" t="e">
        <f t="shared" si="2"/>
        <v>#DIV/0!</v>
      </c>
      <c r="K21" t="s">
        <v>8</v>
      </c>
      <c r="L21">
        <v>30</v>
      </c>
    </row>
    <row r="23" spans="2:13" x14ac:dyDescent="0.2">
      <c r="B23">
        <v>1200</v>
      </c>
    </row>
    <row r="24" spans="2:13" x14ac:dyDescent="0.2">
      <c r="H24" t="s">
        <v>26</v>
      </c>
    </row>
    <row r="25" spans="2:13" x14ac:dyDescent="0.2"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30</v>
      </c>
      <c r="K25" t="s">
        <v>32</v>
      </c>
      <c r="L25" t="s">
        <v>34</v>
      </c>
      <c r="M25" t="s">
        <v>35</v>
      </c>
    </row>
    <row r="27" spans="2:13" x14ac:dyDescent="0.2">
      <c r="B27">
        <v>0.88</v>
      </c>
      <c r="F27">
        <f>$F$10*B27</f>
        <v>13.2</v>
      </c>
      <c r="G27">
        <f t="shared" ref="G27" si="3">F27^3</f>
        <v>2299.9679999999998</v>
      </c>
      <c r="H27">
        <f>$B$8/G27/(1E-24)</f>
        <v>4.031690875699141</v>
      </c>
    </row>
    <row r="28" spans="2:13" x14ac:dyDescent="0.2">
      <c r="B28">
        <v>0.9</v>
      </c>
      <c r="F28">
        <f>$F$10*B28</f>
        <v>13.5</v>
      </c>
      <c r="G28">
        <f t="shared" ref="G28" si="4">F28^3</f>
        <v>2460.375</v>
      </c>
      <c r="H28">
        <f>$B$8/G28/(1E-24)</f>
        <v>3.7688401158360012</v>
      </c>
    </row>
    <row r="29" spans="2:13" x14ac:dyDescent="0.2">
      <c r="B29">
        <v>0.92</v>
      </c>
      <c r="C29">
        <v>-705.34679249999999</v>
      </c>
      <c r="D29">
        <v>23.015228666666701</v>
      </c>
      <c r="E29">
        <v>-3.45505777777778</v>
      </c>
      <c r="F29">
        <f>$F$10*B29</f>
        <v>13.8</v>
      </c>
      <c r="G29">
        <f t="shared" ref="G29:G32" si="5">F29^3</f>
        <v>2628.0720000000006</v>
      </c>
      <c r="H29">
        <f>$B$8/G29/(1E-24)</f>
        <v>3.5283508214386816</v>
      </c>
    </row>
    <row r="30" spans="2:13" x14ac:dyDescent="0.2">
      <c r="B30">
        <v>0.94</v>
      </c>
      <c r="C30">
        <v>-704.126350946667</v>
      </c>
      <c r="D30">
        <v>23.065804888888898</v>
      </c>
      <c r="E30">
        <v>-3.71379555555556</v>
      </c>
      <c r="F30">
        <f t="shared" ref="F30:F32" si="6">$F$10*B30</f>
        <v>14.1</v>
      </c>
      <c r="G30">
        <f t="shared" si="5"/>
        <v>2803.221</v>
      </c>
      <c r="H30">
        <f t="shared" ref="H30:H32" si="7">$B$8/G30/(1E-24)</f>
        <v>3.3078947396584151</v>
      </c>
    </row>
    <row r="31" spans="2:13" x14ac:dyDescent="0.2">
      <c r="B31">
        <v>0.96</v>
      </c>
      <c r="C31">
        <v>-702.68675454666595</v>
      </c>
      <c r="D31">
        <v>23.330576666666701</v>
      </c>
      <c r="E31">
        <v>-3.9988800000000002</v>
      </c>
      <c r="F31">
        <f t="shared" si="6"/>
        <v>14.399999999999999</v>
      </c>
      <c r="G31">
        <f t="shared" si="5"/>
        <v>2985.983999999999</v>
      </c>
      <c r="H31">
        <f t="shared" si="7"/>
        <v>3.1054285622427997</v>
      </c>
    </row>
    <row r="32" spans="2:13" x14ac:dyDescent="0.2">
      <c r="B32">
        <v>1</v>
      </c>
      <c r="C32">
        <v>-701.38569239333299</v>
      </c>
      <c r="D32">
        <v>23.201893999999999</v>
      </c>
      <c r="E32">
        <v>-4.5790600000000001</v>
      </c>
      <c r="F32">
        <f t="shared" si="6"/>
        <v>15</v>
      </c>
      <c r="G32">
        <f t="shared" si="5"/>
        <v>3375</v>
      </c>
      <c r="H32">
        <f t="shared" si="7"/>
        <v>2.7474844444444453</v>
      </c>
      <c r="J32">
        <f>I32^(1/3)</f>
        <v>0</v>
      </c>
      <c r="K32" t="e">
        <f>$B$8/(I32*(10^-24))</f>
        <v>#DIV/0!</v>
      </c>
      <c r="M32">
        <f>L32/L34</f>
        <v>0</v>
      </c>
    </row>
    <row r="34" spans="2:13" x14ac:dyDescent="0.2">
      <c r="K34" t="s">
        <v>8</v>
      </c>
      <c r="L34">
        <v>30</v>
      </c>
    </row>
    <row r="36" spans="2:13" x14ac:dyDescent="0.2">
      <c r="B36">
        <v>1100</v>
      </c>
    </row>
    <row r="37" spans="2:13" x14ac:dyDescent="0.2">
      <c r="H37" t="s">
        <v>26</v>
      </c>
    </row>
    <row r="38" spans="2:13" x14ac:dyDescent="0.2"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30</v>
      </c>
      <c r="K38" t="s">
        <v>32</v>
      </c>
      <c r="L38" t="s">
        <v>34</v>
      </c>
      <c r="M38" t="s">
        <v>35</v>
      </c>
    </row>
    <row r="40" spans="2:13" x14ac:dyDescent="0.2">
      <c r="F40">
        <f>$F$10*B40</f>
        <v>0</v>
      </c>
      <c r="G40">
        <f t="shared" ref="G40:G45" si="8">F40^3</f>
        <v>0</v>
      </c>
      <c r="H40" t="e">
        <f>$B$8/G40/(1E-24)</f>
        <v>#DIV/0!</v>
      </c>
    </row>
    <row r="41" spans="2:13" x14ac:dyDescent="0.2">
      <c r="F41">
        <f t="shared" ref="F41:F45" si="9">$F$10*B41</f>
        <v>0</v>
      </c>
      <c r="G41">
        <f t="shared" si="8"/>
        <v>0</v>
      </c>
      <c r="H41" t="e">
        <f t="shared" ref="H41:H45" si="10">$B$8/G41/(1E-24)</f>
        <v>#DIV/0!</v>
      </c>
    </row>
    <row r="42" spans="2:13" x14ac:dyDescent="0.2">
      <c r="F42">
        <f t="shared" si="9"/>
        <v>0</v>
      </c>
      <c r="G42">
        <f t="shared" si="8"/>
        <v>0</v>
      </c>
      <c r="H42" t="e">
        <f t="shared" si="10"/>
        <v>#DIV/0!</v>
      </c>
    </row>
    <row r="43" spans="2:13" x14ac:dyDescent="0.2">
      <c r="F43">
        <f t="shared" si="9"/>
        <v>0</v>
      </c>
      <c r="G43">
        <f t="shared" si="8"/>
        <v>0</v>
      </c>
      <c r="H43" t="e">
        <f t="shared" si="10"/>
        <v>#DIV/0!</v>
      </c>
      <c r="J43">
        <f>I43^(1/3)</f>
        <v>0</v>
      </c>
      <c r="K43" t="e">
        <f>$B$8/(I43*(10^-24))</f>
        <v>#DIV/0!</v>
      </c>
      <c r="M43">
        <f>L43/L45</f>
        <v>0</v>
      </c>
    </row>
    <row r="44" spans="2:13" x14ac:dyDescent="0.2">
      <c r="F44">
        <f t="shared" si="9"/>
        <v>0</v>
      </c>
      <c r="G44">
        <f t="shared" si="8"/>
        <v>0</v>
      </c>
      <c r="H44" t="e">
        <f t="shared" si="10"/>
        <v>#DIV/0!</v>
      </c>
    </row>
    <row r="45" spans="2:13" x14ac:dyDescent="0.2">
      <c r="F45">
        <f t="shared" si="9"/>
        <v>0</v>
      </c>
      <c r="G45">
        <f t="shared" si="8"/>
        <v>0</v>
      </c>
      <c r="H45" t="e">
        <f t="shared" si="10"/>
        <v>#DIV/0!</v>
      </c>
      <c r="K45" t="s">
        <v>8</v>
      </c>
      <c r="L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KF</vt:lpstr>
      <vt:lpstr>KF-14ZrF4</vt:lpstr>
      <vt:lpstr>KF-42ZrF4</vt:lpstr>
      <vt:lpstr>KF-55ZrF4</vt:lpstr>
      <vt:lpstr>ZrF4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2022-08-29T19:31:58Z</dcterms:modified>
</cp:coreProperties>
</file>