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SALT/"/>
    </mc:Choice>
  </mc:AlternateContent>
  <xr:revisionPtr revIDLastSave="0" documentId="13_ncr:1_{D02B7907-7CC1-9140-9B29-1B1DA2E10F81}" xr6:coauthVersionLast="47" xr6:coauthVersionMax="47" xr10:uidLastSave="{00000000-0000-0000-0000-000000000000}"/>
  <bookViews>
    <workbookView xWindow="1340" yWindow="8400" windowWidth="26840" windowHeight="15940" xr2:uid="{51594871-0799-C149-AB5C-64988C7A1478}"/>
  </bookViews>
  <sheets>
    <sheet name="compositions" sheetId="1" r:id="rId1"/>
    <sheet name="mix te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1" l="1"/>
  <c r="J24" i="1"/>
  <c r="J23" i="1"/>
  <c r="H20" i="1"/>
  <c r="J19" i="1"/>
  <c r="J18" i="1"/>
  <c r="E14" i="1"/>
  <c r="E11" i="1"/>
  <c r="E8" i="1"/>
  <c r="A5" i="1"/>
  <c r="A4" i="1"/>
  <c r="A3" i="1"/>
  <c r="D14" i="1"/>
  <c r="D11" i="1"/>
  <c r="D8" i="1"/>
  <c r="H15" i="1"/>
  <c r="J14" i="1"/>
  <c r="J13" i="1"/>
  <c r="H10" i="1"/>
  <c r="H5" i="1"/>
  <c r="J9" i="1"/>
  <c r="J8" i="1"/>
  <c r="J4" i="1"/>
  <c r="J3" i="1"/>
  <c r="C4" i="1"/>
  <c r="C3" i="1"/>
  <c r="C5" i="1" s="1"/>
</calcChain>
</file>

<file path=xl/sharedStrings.xml><?xml version="1.0" encoding="utf-8"?>
<sst xmlns="http://schemas.openxmlformats.org/spreadsheetml/2006/main" count="149" uniqueCount="55">
  <si>
    <t>LiF-ThF4</t>
  </si>
  <si>
    <t>LiF</t>
  </si>
  <si>
    <t>ThF4</t>
  </si>
  <si>
    <t>g/mol</t>
  </si>
  <si>
    <t>est density of ThF4</t>
  </si>
  <si>
    <t>5.5 g/cc</t>
  </si>
  <si>
    <t>est density of LiF-ThF4</t>
  </si>
  <si>
    <t>4.5 g/cc</t>
  </si>
  <si>
    <t>est density of LiF</t>
  </si>
  <si>
    <t>1.6 g/cc</t>
  </si>
  <si>
    <t>molecules</t>
  </si>
  <si>
    <t>atoms</t>
  </si>
  <si>
    <t>LiF-25ThF4</t>
  </si>
  <si>
    <t>est vol/mol</t>
  </si>
  <si>
    <t>est Lx</t>
  </si>
  <si>
    <t>amix</t>
  </si>
  <si>
    <t>bmix</t>
  </si>
  <si>
    <t>amin</t>
  </si>
  <si>
    <t>imix</t>
  </si>
  <si>
    <t>rms© first step first iteration</t>
  </si>
  <si>
    <t>rms© last step first iteration</t>
  </si>
  <si>
    <t>notes</t>
  </si>
  <si>
    <t>mix1</t>
  </si>
  <si>
    <t>mix2</t>
  </si>
  <si>
    <t>mix3</t>
  </si>
  <si>
    <t>mix4</t>
  </si>
  <si>
    <t>-</t>
  </si>
  <si>
    <t>mix5</t>
  </si>
  <si>
    <t>mix6</t>
  </si>
  <si>
    <t>mix7</t>
  </si>
  <si>
    <t>mix8</t>
  </si>
  <si>
    <t>mix9</t>
  </si>
  <si>
    <t>LiFThF4 mixing</t>
  </si>
  <si>
    <t>rms© first step second iteration</t>
  </si>
  <si>
    <t>rms© last step second iteration</t>
  </si>
  <si>
    <t>solid</t>
  </si>
  <si>
    <t>great!</t>
  </si>
  <si>
    <t>rms© first step third iteration</t>
  </si>
  <si>
    <t>rms© last step third iteration</t>
  </si>
  <si>
    <t>rms© first step 10th iteration</t>
  </si>
  <si>
    <t>rms© last step 10th iteration</t>
  </si>
  <si>
    <t>meh</t>
  </si>
  <si>
    <t>Tmelt (K)</t>
  </si>
  <si>
    <t>good</t>
  </si>
  <si>
    <t>quit after 7 iterations, diverged</t>
  </si>
  <si>
    <t>still meh, but imix1 adds stability</t>
  </si>
  <si>
    <t>great</t>
  </si>
  <si>
    <t>diverging, not gonna work</t>
  </si>
  <si>
    <t>keeps failing… don’t know</t>
  </si>
  <si>
    <t>ok?</t>
  </si>
  <si>
    <t>seems not bad, probably my best bet here</t>
  </si>
  <si>
    <t>using this for all three compositions for now…</t>
  </si>
  <si>
    <t>Th4</t>
  </si>
  <si>
    <t>LiF-11ThF4</t>
  </si>
  <si>
    <t>LiF-60ThF4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</si>
</sst>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7F7AC-C433-C446-9095-C88CFB680673}">
  <dimension ref="A1:K25"/>
  <sheetViews>
    <sheetView tabSelected="1" workbookViewId="0">
      <selection activeCell="M23" sqref="M23"/>
    </sheetView>
  </sheetViews>
  <sheetFormatPr baseColWidth="10" defaultRowHeight="16" x14ac:dyDescent="0.2"/>
  <sheetData>
    <row r="1" spans="1:11" x14ac:dyDescent="0.2">
      <c r="A1" t="s">
        <v>0</v>
      </c>
    </row>
    <row r="2" spans="1:11" x14ac:dyDescent="0.2">
      <c r="A2" t="s">
        <v>42</v>
      </c>
      <c r="G2" t="s">
        <v>1</v>
      </c>
    </row>
    <row r="3" spans="1:11" x14ac:dyDescent="0.2">
      <c r="A3">
        <f>850+273</f>
        <v>1123</v>
      </c>
      <c r="B3" t="s">
        <v>1</v>
      </c>
      <c r="C3">
        <f>7+19</f>
        <v>26</v>
      </c>
      <c r="D3" t="s">
        <v>3</v>
      </c>
      <c r="G3" t="s">
        <v>1</v>
      </c>
      <c r="H3">
        <v>80</v>
      </c>
      <c r="J3">
        <f>SUM(H3:H4)</f>
        <v>80</v>
      </c>
      <c r="K3" t="s">
        <v>10</v>
      </c>
    </row>
    <row r="4" spans="1:11" x14ac:dyDescent="0.2">
      <c r="A4">
        <f>560+273</f>
        <v>833</v>
      </c>
      <c r="B4" t="s">
        <v>2</v>
      </c>
      <c r="C4">
        <f>19*4+232</f>
        <v>308</v>
      </c>
      <c r="D4" t="s">
        <v>3</v>
      </c>
      <c r="G4" t="s">
        <v>2</v>
      </c>
      <c r="H4">
        <v>0</v>
      </c>
      <c r="J4">
        <f>H3*2+H4*5</f>
        <v>160</v>
      </c>
      <c r="K4" t="s">
        <v>11</v>
      </c>
    </row>
    <row r="5" spans="1:11" x14ac:dyDescent="0.2">
      <c r="A5">
        <f>1100+273</f>
        <v>1373</v>
      </c>
      <c r="B5" t="s">
        <v>12</v>
      </c>
      <c r="C5">
        <f>C3*0.75+0.25*C4</f>
        <v>96.5</v>
      </c>
      <c r="D5" t="s">
        <v>3</v>
      </c>
      <c r="H5">
        <f>H4/SUM(H3:H4)</f>
        <v>0</v>
      </c>
    </row>
    <row r="7" spans="1:11" x14ac:dyDescent="0.2">
      <c r="B7" t="s">
        <v>4</v>
      </c>
      <c r="D7" t="s">
        <v>13</v>
      </c>
      <c r="E7" t="s">
        <v>14</v>
      </c>
      <c r="G7" t="s">
        <v>12</v>
      </c>
    </row>
    <row r="8" spans="1:11" x14ac:dyDescent="0.2">
      <c r="B8" t="s">
        <v>5</v>
      </c>
      <c r="D8">
        <f>(5.5/308*(6.022E+23)*(1E-24))^(-1)</f>
        <v>92.992361341746943</v>
      </c>
      <c r="E8">
        <f>(D8*J13)^(1/3)</f>
        <v>14.077412723955774</v>
      </c>
      <c r="G8" t="s">
        <v>1</v>
      </c>
      <c r="H8">
        <v>42</v>
      </c>
      <c r="J8">
        <f>SUM(H8:H9)</f>
        <v>56</v>
      </c>
      <c r="K8" t="s">
        <v>10</v>
      </c>
    </row>
    <row r="9" spans="1:11" x14ac:dyDescent="0.2">
      <c r="G9" t="s">
        <v>2</v>
      </c>
      <c r="H9">
        <v>14</v>
      </c>
      <c r="J9">
        <f>H8*2+H9*5</f>
        <v>154</v>
      </c>
      <c r="K9" t="s">
        <v>11</v>
      </c>
    </row>
    <row r="10" spans="1:11" x14ac:dyDescent="0.2">
      <c r="B10" t="s">
        <v>6</v>
      </c>
      <c r="D10" t="s">
        <v>13</v>
      </c>
      <c r="E10" t="s">
        <v>14</v>
      </c>
      <c r="H10">
        <f>H9/SUM(H8:H9)</f>
        <v>0.25</v>
      </c>
    </row>
    <row r="11" spans="1:11" x14ac:dyDescent="0.2">
      <c r="B11" t="s">
        <v>7</v>
      </c>
      <c r="D11">
        <f>(4.5/96.5*(6.022E+23)*(1E-24))^(-1)</f>
        <v>35.610170116978487</v>
      </c>
      <c r="E11">
        <f>(D11*J8)^(1/3)</f>
        <v>12.586955355291733</v>
      </c>
    </row>
    <row r="12" spans="1:11" x14ac:dyDescent="0.2">
      <c r="G12" t="s">
        <v>52</v>
      </c>
    </row>
    <row r="13" spans="1:11" x14ac:dyDescent="0.2">
      <c r="B13" t="s">
        <v>8</v>
      </c>
      <c r="D13" t="s">
        <v>13</v>
      </c>
      <c r="E13" t="s">
        <v>14</v>
      </c>
      <c r="G13" t="s">
        <v>1</v>
      </c>
      <c r="H13">
        <v>0</v>
      </c>
      <c r="J13">
        <f>SUM(H13:H14)</f>
        <v>30</v>
      </c>
      <c r="K13" t="s">
        <v>10</v>
      </c>
    </row>
    <row r="14" spans="1:11" x14ac:dyDescent="0.2">
      <c r="B14" t="s">
        <v>9</v>
      </c>
      <c r="D14">
        <f>(1.6/26*(6.022E+23)*(1E-24))^(-1)</f>
        <v>26.984390567917636</v>
      </c>
      <c r="E14">
        <f>(D14*J3)^(1/3)</f>
        <v>12.924116585764546</v>
      </c>
      <c r="G14" t="s">
        <v>2</v>
      </c>
      <c r="H14">
        <v>30</v>
      </c>
      <c r="J14">
        <f>H13*2+H14*5</f>
        <v>150</v>
      </c>
      <c r="K14" t="s">
        <v>11</v>
      </c>
    </row>
    <row r="15" spans="1:11" x14ac:dyDescent="0.2">
      <c r="H15">
        <f>H14/SUM(H13:H14)</f>
        <v>1</v>
      </c>
    </row>
    <row r="17" spans="7:11" x14ac:dyDescent="0.2">
      <c r="G17" t="s">
        <v>53</v>
      </c>
    </row>
    <row r="18" spans="7:11" x14ac:dyDescent="0.2">
      <c r="G18" t="s">
        <v>1</v>
      </c>
      <c r="H18">
        <v>64</v>
      </c>
      <c r="J18">
        <f>SUM(H18:H19)</f>
        <v>72</v>
      </c>
      <c r="K18" t="s">
        <v>10</v>
      </c>
    </row>
    <row r="19" spans="7:11" x14ac:dyDescent="0.2">
      <c r="G19" t="s">
        <v>2</v>
      </c>
      <c r="H19">
        <v>8</v>
      </c>
      <c r="J19">
        <f>H18*2+H19*5</f>
        <v>168</v>
      </c>
      <c r="K19" t="s">
        <v>11</v>
      </c>
    </row>
    <row r="20" spans="7:11" x14ac:dyDescent="0.2">
      <c r="H20">
        <f>H19/SUM(H18:H19)</f>
        <v>0.1111111111111111</v>
      </c>
    </row>
    <row r="22" spans="7:11" x14ac:dyDescent="0.2">
      <c r="G22" t="s">
        <v>54</v>
      </c>
    </row>
    <row r="23" spans="7:11" x14ac:dyDescent="0.2">
      <c r="G23" t="s">
        <v>1</v>
      </c>
      <c r="H23">
        <v>16</v>
      </c>
      <c r="J23">
        <f>SUM(H23:H24)</f>
        <v>40</v>
      </c>
      <c r="K23" t="s">
        <v>10</v>
      </c>
    </row>
    <row r="24" spans="7:11" x14ac:dyDescent="0.2">
      <c r="G24" t="s">
        <v>2</v>
      </c>
      <c r="H24">
        <v>24</v>
      </c>
      <c r="J24">
        <f>H23*2+H24*5</f>
        <v>152</v>
      </c>
      <c r="K24" t="s">
        <v>11</v>
      </c>
    </row>
    <row r="25" spans="7:11" x14ac:dyDescent="0.2">
      <c r="H25">
        <f>H24/SUM(H23:H24)</f>
        <v>0.6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6AE0D-8E83-EF4B-88C7-B2B4166A65F0}">
  <dimension ref="A1:M44"/>
  <sheetViews>
    <sheetView workbookViewId="0">
      <selection activeCell="M40" sqref="M40"/>
    </sheetView>
  </sheetViews>
  <sheetFormatPr baseColWidth="10" defaultRowHeight="16" x14ac:dyDescent="0.2"/>
  <cols>
    <col min="7" max="7" width="25.1640625" customWidth="1"/>
    <col min="8" max="8" width="24.5" customWidth="1"/>
  </cols>
  <sheetData>
    <row r="1" spans="1:9" x14ac:dyDescent="0.2">
      <c r="A1" t="s">
        <v>32</v>
      </c>
    </row>
    <row r="2" spans="1:9" x14ac:dyDescent="0.2"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</row>
    <row r="3" spans="1:9" x14ac:dyDescent="0.2">
      <c r="B3" t="s">
        <v>22</v>
      </c>
      <c r="C3">
        <v>0.4</v>
      </c>
      <c r="D3">
        <v>1</v>
      </c>
      <c r="E3">
        <v>0.1</v>
      </c>
      <c r="F3">
        <v>4</v>
      </c>
      <c r="G3" s="1">
        <v>22.7</v>
      </c>
      <c r="H3" s="1">
        <v>1.87</v>
      </c>
      <c r="I3" t="s">
        <v>35</v>
      </c>
    </row>
    <row r="4" spans="1:9" x14ac:dyDescent="0.2">
      <c r="B4" t="s">
        <v>23</v>
      </c>
      <c r="C4">
        <v>0.4</v>
      </c>
      <c r="D4">
        <v>1</v>
      </c>
      <c r="E4" t="s">
        <v>26</v>
      </c>
      <c r="F4">
        <v>1</v>
      </c>
      <c r="G4" s="1">
        <v>22.7</v>
      </c>
      <c r="H4" s="1">
        <v>2.96</v>
      </c>
      <c r="I4" t="s">
        <v>41</v>
      </c>
    </row>
    <row r="5" spans="1:9" x14ac:dyDescent="0.2">
      <c r="B5" t="s">
        <v>24</v>
      </c>
      <c r="C5">
        <v>0.4</v>
      </c>
      <c r="D5">
        <v>3</v>
      </c>
      <c r="E5">
        <v>0.1</v>
      </c>
      <c r="F5">
        <v>4</v>
      </c>
      <c r="G5" s="1">
        <v>22.7</v>
      </c>
      <c r="H5" s="1">
        <v>2.16</v>
      </c>
      <c r="I5" t="s">
        <v>43</v>
      </c>
    </row>
    <row r="6" spans="1:9" x14ac:dyDescent="0.2">
      <c r="B6" t="s">
        <v>25</v>
      </c>
      <c r="C6">
        <v>0.4</v>
      </c>
      <c r="D6">
        <v>3</v>
      </c>
      <c r="E6" t="s">
        <v>26</v>
      </c>
      <c r="F6">
        <v>1</v>
      </c>
      <c r="G6" s="1">
        <v>22.7</v>
      </c>
      <c r="H6" s="1">
        <v>1.33</v>
      </c>
      <c r="I6" t="s">
        <v>41</v>
      </c>
    </row>
    <row r="7" spans="1:9" x14ac:dyDescent="0.2">
      <c r="B7" t="s">
        <v>27</v>
      </c>
      <c r="C7">
        <v>0.2</v>
      </c>
      <c r="D7">
        <v>3</v>
      </c>
      <c r="E7">
        <v>0.1</v>
      </c>
      <c r="F7">
        <v>4</v>
      </c>
      <c r="G7" s="1">
        <v>22.7</v>
      </c>
      <c r="H7" s="1">
        <v>4.6500000000000004</v>
      </c>
      <c r="I7" t="s">
        <v>35</v>
      </c>
    </row>
    <row r="8" spans="1:9" x14ac:dyDescent="0.2">
      <c r="B8" t="s">
        <v>28</v>
      </c>
      <c r="G8" s="1"/>
      <c r="H8" s="1"/>
    </row>
    <row r="9" spans="1:9" x14ac:dyDescent="0.2">
      <c r="B9" t="s">
        <v>29</v>
      </c>
      <c r="C9">
        <v>0.6</v>
      </c>
      <c r="D9">
        <v>3</v>
      </c>
      <c r="E9">
        <v>0.1</v>
      </c>
      <c r="F9">
        <v>4</v>
      </c>
      <c r="G9" s="1">
        <v>22.7</v>
      </c>
      <c r="H9" s="1">
        <v>1.1100000000000001</v>
      </c>
      <c r="I9" t="s">
        <v>43</v>
      </c>
    </row>
    <row r="10" spans="1:9" x14ac:dyDescent="0.2">
      <c r="B10" t="s">
        <v>30</v>
      </c>
      <c r="C10">
        <v>0.6</v>
      </c>
      <c r="D10">
        <v>3</v>
      </c>
      <c r="E10" t="s">
        <v>26</v>
      </c>
      <c r="F10">
        <v>1</v>
      </c>
      <c r="G10" s="1"/>
      <c r="H10" s="1"/>
      <c r="I10" t="s">
        <v>48</v>
      </c>
    </row>
    <row r="11" spans="1:9" x14ac:dyDescent="0.2">
      <c r="B11" t="s">
        <v>31</v>
      </c>
      <c r="C11">
        <v>0.4</v>
      </c>
      <c r="D11">
        <v>1</v>
      </c>
      <c r="E11">
        <v>0.02</v>
      </c>
      <c r="F11">
        <v>4</v>
      </c>
      <c r="G11" s="1">
        <v>22.7</v>
      </c>
      <c r="H11" s="1">
        <v>0.68200000000000005</v>
      </c>
      <c r="I11" t="s">
        <v>46</v>
      </c>
    </row>
    <row r="13" spans="1:9" x14ac:dyDescent="0.2">
      <c r="C13" t="s">
        <v>15</v>
      </c>
      <c r="D13" t="s">
        <v>16</v>
      </c>
      <c r="E13" t="s">
        <v>17</v>
      </c>
      <c r="F13" t="s">
        <v>18</v>
      </c>
      <c r="G13" t="s">
        <v>33</v>
      </c>
      <c r="H13" t="s">
        <v>34</v>
      </c>
      <c r="I13" t="s">
        <v>21</v>
      </c>
    </row>
    <row r="14" spans="1:9" x14ac:dyDescent="0.2">
      <c r="B14" t="s">
        <v>22</v>
      </c>
      <c r="C14">
        <v>0.4</v>
      </c>
      <c r="D14">
        <v>1</v>
      </c>
      <c r="E14">
        <v>0.1</v>
      </c>
      <c r="F14">
        <v>4</v>
      </c>
      <c r="G14" s="1">
        <v>1.63</v>
      </c>
      <c r="H14" s="1">
        <v>1.39</v>
      </c>
      <c r="I14" t="s">
        <v>43</v>
      </c>
    </row>
    <row r="15" spans="1:9" x14ac:dyDescent="0.2">
      <c r="B15" t="s">
        <v>23</v>
      </c>
      <c r="C15">
        <v>0.4</v>
      </c>
      <c r="D15">
        <v>1</v>
      </c>
      <c r="E15" t="s">
        <v>26</v>
      </c>
      <c r="F15">
        <v>1</v>
      </c>
      <c r="G15" s="1">
        <v>2.37</v>
      </c>
      <c r="H15" s="1">
        <v>2.21</v>
      </c>
      <c r="I15" t="s">
        <v>41</v>
      </c>
    </row>
    <row r="16" spans="1:9" x14ac:dyDescent="0.2">
      <c r="B16" t="s">
        <v>24</v>
      </c>
      <c r="C16">
        <v>0.4</v>
      </c>
      <c r="D16">
        <v>3</v>
      </c>
      <c r="E16">
        <v>0.1</v>
      </c>
      <c r="F16">
        <v>4</v>
      </c>
      <c r="G16" s="1">
        <v>1.93</v>
      </c>
      <c r="H16" s="1">
        <v>0.495</v>
      </c>
      <c r="I16" t="s">
        <v>43</v>
      </c>
    </row>
    <row r="17" spans="2:9" x14ac:dyDescent="0.2">
      <c r="B17" t="s">
        <v>25</v>
      </c>
      <c r="C17">
        <v>0.4</v>
      </c>
      <c r="D17">
        <v>3</v>
      </c>
      <c r="E17" t="s">
        <v>26</v>
      </c>
      <c r="F17">
        <v>1</v>
      </c>
      <c r="G17" s="1">
        <v>1.89</v>
      </c>
      <c r="H17" s="1">
        <v>1.85</v>
      </c>
      <c r="I17" t="s">
        <v>41</v>
      </c>
    </row>
    <row r="18" spans="2:9" x14ac:dyDescent="0.2">
      <c r="B18" t="s">
        <v>27</v>
      </c>
      <c r="C18">
        <v>0.2</v>
      </c>
      <c r="D18">
        <v>3</v>
      </c>
      <c r="E18">
        <v>0.1</v>
      </c>
      <c r="F18">
        <v>4</v>
      </c>
      <c r="G18" s="1">
        <v>4.12</v>
      </c>
      <c r="H18" s="1">
        <v>3.7</v>
      </c>
      <c r="I18" t="s">
        <v>43</v>
      </c>
    </row>
    <row r="19" spans="2:9" x14ac:dyDescent="0.2">
      <c r="B19" t="s">
        <v>28</v>
      </c>
      <c r="G19" s="1"/>
      <c r="H19" s="1"/>
    </row>
    <row r="20" spans="2:9" x14ac:dyDescent="0.2">
      <c r="B20" t="s">
        <v>29</v>
      </c>
      <c r="C20">
        <v>0.6</v>
      </c>
      <c r="D20">
        <v>3</v>
      </c>
      <c r="E20">
        <v>0.1</v>
      </c>
      <c r="F20">
        <v>4</v>
      </c>
      <c r="G20" s="1">
        <v>1.36</v>
      </c>
      <c r="H20" s="1">
        <v>0.71399999999999997</v>
      </c>
      <c r="I20" t="s">
        <v>36</v>
      </c>
    </row>
    <row r="21" spans="2:9" x14ac:dyDescent="0.2">
      <c r="B21" t="s">
        <v>30</v>
      </c>
      <c r="G21" s="1"/>
      <c r="H21" s="1"/>
    </row>
    <row r="22" spans="2:9" x14ac:dyDescent="0.2">
      <c r="B22" t="s">
        <v>31</v>
      </c>
      <c r="C22">
        <v>0.4</v>
      </c>
      <c r="D22">
        <v>1</v>
      </c>
      <c r="E22">
        <v>0.02</v>
      </c>
      <c r="F22">
        <v>4</v>
      </c>
      <c r="G22" s="1">
        <v>0.88800000000000001</v>
      </c>
      <c r="H22" s="1">
        <v>1.67</v>
      </c>
      <c r="I22" t="s">
        <v>43</v>
      </c>
    </row>
    <row r="24" spans="2:9" x14ac:dyDescent="0.2">
      <c r="C24" t="s">
        <v>15</v>
      </c>
      <c r="D24" t="s">
        <v>16</v>
      </c>
      <c r="E24" t="s">
        <v>17</v>
      </c>
      <c r="F24" t="s">
        <v>18</v>
      </c>
      <c r="G24" t="s">
        <v>37</v>
      </c>
      <c r="H24" t="s">
        <v>38</v>
      </c>
      <c r="I24" t="s">
        <v>21</v>
      </c>
    </row>
    <row r="25" spans="2:9" x14ac:dyDescent="0.2">
      <c r="B25" t="s">
        <v>22</v>
      </c>
      <c r="C25">
        <v>0.4</v>
      </c>
      <c r="D25">
        <v>1</v>
      </c>
      <c r="E25">
        <v>0.1</v>
      </c>
      <c r="F25">
        <v>4</v>
      </c>
      <c r="G25" s="1">
        <v>1.85</v>
      </c>
      <c r="H25" s="1">
        <v>3.54</v>
      </c>
      <c r="I25" t="s">
        <v>35</v>
      </c>
    </row>
    <row r="26" spans="2:9" x14ac:dyDescent="0.2">
      <c r="B26" t="s">
        <v>23</v>
      </c>
      <c r="C26">
        <v>0.4</v>
      </c>
      <c r="D26">
        <v>1</v>
      </c>
      <c r="E26" t="s">
        <v>26</v>
      </c>
      <c r="F26">
        <v>1</v>
      </c>
      <c r="G26" s="1">
        <v>8.7799999999999994</v>
      </c>
      <c r="H26" s="1">
        <v>1.64</v>
      </c>
      <c r="I26" t="s">
        <v>41</v>
      </c>
    </row>
    <row r="27" spans="2:9" x14ac:dyDescent="0.2">
      <c r="B27" t="s">
        <v>24</v>
      </c>
      <c r="C27">
        <v>0.4</v>
      </c>
      <c r="D27">
        <v>3</v>
      </c>
      <c r="E27">
        <v>0.1</v>
      </c>
      <c r="F27">
        <v>4</v>
      </c>
      <c r="G27" s="1">
        <v>2.31</v>
      </c>
      <c r="H27" s="1">
        <v>1.58</v>
      </c>
      <c r="I27" t="s">
        <v>35</v>
      </c>
    </row>
    <row r="28" spans="2:9" x14ac:dyDescent="0.2">
      <c r="B28" t="s">
        <v>25</v>
      </c>
      <c r="C28">
        <v>0.4</v>
      </c>
      <c r="D28">
        <v>3</v>
      </c>
      <c r="E28" t="s">
        <v>26</v>
      </c>
      <c r="F28">
        <v>1</v>
      </c>
      <c r="G28" s="1">
        <v>5.82</v>
      </c>
      <c r="H28" s="1">
        <v>1.1100000000000001</v>
      </c>
      <c r="I28" t="s">
        <v>49</v>
      </c>
    </row>
    <row r="29" spans="2:9" x14ac:dyDescent="0.2">
      <c r="B29" t="s">
        <v>27</v>
      </c>
      <c r="C29">
        <v>0.2</v>
      </c>
      <c r="D29">
        <v>3</v>
      </c>
      <c r="E29">
        <v>0.1</v>
      </c>
      <c r="F29">
        <v>4</v>
      </c>
      <c r="G29" s="1">
        <v>5.84</v>
      </c>
      <c r="H29" s="1">
        <v>2.5099999999999998</v>
      </c>
      <c r="I29" t="s">
        <v>35</v>
      </c>
    </row>
    <row r="30" spans="2:9" x14ac:dyDescent="0.2">
      <c r="B30" t="s">
        <v>28</v>
      </c>
      <c r="G30" s="1"/>
      <c r="H30" s="1"/>
    </row>
    <row r="31" spans="2:9" x14ac:dyDescent="0.2">
      <c r="B31" t="s">
        <v>29</v>
      </c>
      <c r="C31">
        <v>0.6</v>
      </c>
      <c r="D31">
        <v>3</v>
      </c>
      <c r="E31">
        <v>0.1</v>
      </c>
      <c r="F31">
        <v>4</v>
      </c>
      <c r="G31" s="1">
        <v>1.26</v>
      </c>
      <c r="H31" s="1">
        <v>0.78300000000000003</v>
      </c>
      <c r="I31" t="s">
        <v>36</v>
      </c>
    </row>
    <row r="32" spans="2:9" x14ac:dyDescent="0.2">
      <c r="B32" t="s">
        <v>30</v>
      </c>
      <c r="G32" s="1"/>
      <c r="H32" s="1"/>
    </row>
    <row r="33" spans="2:13" x14ac:dyDescent="0.2">
      <c r="B33" t="s">
        <v>31</v>
      </c>
      <c r="C33">
        <v>0.4</v>
      </c>
      <c r="D33">
        <v>1</v>
      </c>
      <c r="E33">
        <v>0.02</v>
      </c>
      <c r="F33">
        <v>4</v>
      </c>
      <c r="G33" s="1">
        <v>2.0699999999999998</v>
      </c>
      <c r="H33" s="1">
        <v>2.82</v>
      </c>
      <c r="I33" t="s">
        <v>43</v>
      </c>
    </row>
    <row r="35" spans="2:13" x14ac:dyDescent="0.2">
      <c r="C35" t="s">
        <v>15</v>
      </c>
      <c r="D35" t="s">
        <v>16</v>
      </c>
      <c r="E35" t="s">
        <v>17</v>
      </c>
      <c r="F35" t="s">
        <v>18</v>
      </c>
      <c r="G35" t="s">
        <v>39</v>
      </c>
      <c r="H35" t="s">
        <v>40</v>
      </c>
      <c r="I35" t="s">
        <v>21</v>
      </c>
    </row>
    <row r="36" spans="2:13" x14ac:dyDescent="0.2">
      <c r="B36" t="s">
        <v>22</v>
      </c>
      <c r="C36">
        <v>0.4</v>
      </c>
      <c r="D36">
        <v>1</v>
      </c>
      <c r="E36">
        <v>0.1</v>
      </c>
      <c r="F36">
        <v>4</v>
      </c>
      <c r="G36" s="1"/>
      <c r="H36" s="1"/>
      <c r="I36" t="s">
        <v>44</v>
      </c>
    </row>
    <row r="37" spans="2:13" x14ac:dyDescent="0.2">
      <c r="B37" t="s">
        <v>23</v>
      </c>
      <c r="C37">
        <v>0.4</v>
      </c>
      <c r="D37">
        <v>1</v>
      </c>
      <c r="E37" t="s">
        <v>26</v>
      </c>
      <c r="F37">
        <v>1</v>
      </c>
      <c r="G37" s="1">
        <v>5.12</v>
      </c>
      <c r="H37" s="1">
        <v>1.77</v>
      </c>
      <c r="I37" t="s">
        <v>45</v>
      </c>
    </row>
    <row r="38" spans="2:13" x14ac:dyDescent="0.2">
      <c r="B38" t="s">
        <v>24</v>
      </c>
      <c r="C38">
        <v>0.4</v>
      </c>
      <c r="D38">
        <v>3</v>
      </c>
      <c r="E38">
        <v>0.1</v>
      </c>
      <c r="F38">
        <v>4</v>
      </c>
      <c r="G38" s="1">
        <v>24.4</v>
      </c>
      <c r="H38" s="1">
        <v>17.8</v>
      </c>
      <c r="I38" t="s">
        <v>47</v>
      </c>
    </row>
    <row r="39" spans="2:13" x14ac:dyDescent="0.2">
      <c r="B39" s="2" t="s">
        <v>25</v>
      </c>
      <c r="C39" s="2">
        <v>0.4</v>
      </c>
      <c r="D39" s="2">
        <v>3</v>
      </c>
      <c r="E39" s="2" t="s">
        <v>26</v>
      </c>
      <c r="F39" s="2">
        <v>1</v>
      </c>
      <c r="G39" s="3">
        <v>2.59</v>
      </c>
      <c r="H39" s="3">
        <v>1.65</v>
      </c>
      <c r="I39" s="2" t="s">
        <v>50</v>
      </c>
      <c r="J39" s="2"/>
      <c r="K39" s="2"/>
      <c r="M39" t="s">
        <v>51</v>
      </c>
    </row>
    <row r="40" spans="2:13" x14ac:dyDescent="0.2">
      <c r="B40" t="s">
        <v>27</v>
      </c>
      <c r="C40">
        <v>0.2</v>
      </c>
      <c r="D40">
        <v>3</v>
      </c>
      <c r="E40">
        <v>0.1</v>
      </c>
      <c r="F40">
        <v>4</v>
      </c>
      <c r="G40" s="1">
        <v>29.5</v>
      </c>
      <c r="H40" s="1">
        <v>24.6</v>
      </c>
      <c r="I40" t="s">
        <v>47</v>
      </c>
    </row>
    <row r="41" spans="2:13" x14ac:dyDescent="0.2">
      <c r="B41" t="s">
        <v>28</v>
      </c>
      <c r="G41" s="1"/>
      <c r="H41" s="1"/>
    </row>
    <row r="42" spans="2:13" x14ac:dyDescent="0.2">
      <c r="B42" t="s">
        <v>29</v>
      </c>
      <c r="C42">
        <v>0.6</v>
      </c>
      <c r="D42">
        <v>3</v>
      </c>
      <c r="E42">
        <v>0.1</v>
      </c>
      <c r="F42">
        <v>4</v>
      </c>
      <c r="G42" s="1">
        <v>30</v>
      </c>
      <c r="H42" s="1">
        <v>19.5</v>
      </c>
      <c r="I42" t="s">
        <v>47</v>
      </c>
    </row>
    <row r="43" spans="2:13" x14ac:dyDescent="0.2">
      <c r="B43" t="s">
        <v>30</v>
      </c>
      <c r="G43" s="1"/>
      <c r="H43" s="1"/>
    </row>
    <row r="44" spans="2:13" x14ac:dyDescent="0.2">
      <c r="B44" t="s">
        <v>31</v>
      </c>
      <c r="C44">
        <v>0.4</v>
      </c>
      <c r="D44">
        <v>1</v>
      </c>
      <c r="E44">
        <v>0.02</v>
      </c>
      <c r="F44">
        <v>4</v>
      </c>
      <c r="G44" s="1">
        <v>12.9</v>
      </c>
      <c r="H44" s="1">
        <v>27.7</v>
      </c>
      <c r="I44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compositions</vt:lpstr>
      <vt:lpstr>mix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2022-10-11T15:31:40Z</dcterms:created>
  <dcterms:modified xsi:type="dcterms:W3CDTF">2023-09-13T14:12:00Z</dcterms:modified>
</cp:coreProperties>
</file>