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D9F8B92F-CDD3-7B43-952D-04E51FBC1454}" xr6:coauthVersionLast="36" xr6:coauthVersionMax="36" xr10:uidLastSave="{00000000-0000-0000-0000-000000000000}"/>
  <bookViews>
    <workbookView xWindow="9560" yWindow="4000" windowWidth="31060" windowHeight="20160" xr2:uid="{0F7820DC-44CC-2B4B-8AC1-1323D7D57B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N48" i="1"/>
  <c r="M48" i="1" l="1"/>
  <c r="M9" i="1"/>
  <c r="N9" i="1"/>
  <c r="J9" i="1"/>
  <c r="L9" i="1" s="1"/>
  <c r="K9" i="1" l="1"/>
  <c r="I9" i="1" l="1"/>
  <c r="F9" i="1"/>
  <c r="G9" i="1" s="1"/>
  <c r="V6" i="1"/>
  <c r="V7" i="1"/>
  <c r="V8" i="1"/>
  <c r="V10" i="1"/>
  <c r="V5" i="1"/>
  <c r="F49" i="1"/>
  <c r="G49" i="1" s="1"/>
  <c r="I49" i="1" s="1"/>
  <c r="F50" i="1"/>
  <c r="G50" i="1" s="1"/>
  <c r="I50" i="1" s="1"/>
  <c r="F51" i="1"/>
  <c r="G51" i="1"/>
  <c r="I51" i="1" s="1"/>
  <c r="F52" i="1"/>
  <c r="G52" i="1" s="1"/>
  <c r="I52" i="1" s="1"/>
  <c r="M41" i="1"/>
  <c r="N41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M32" i="1"/>
  <c r="N32" i="1" s="1"/>
  <c r="F32" i="1"/>
  <c r="G32" i="1"/>
  <c r="I32" i="1" s="1"/>
  <c r="F24" i="1"/>
  <c r="G24" i="1" s="1"/>
  <c r="I24" i="1" s="1"/>
  <c r="F25" i="1"/>
  <c r="G25" i="1" s="1"/>
  <c r="F26" i="1"/>
  <c r="G26" i="1" s="1"/>
  <c r="I26" i="1" s="1"/>
  <c r="M24" i="1"/>
  <c r="N24" i="1" s="1"/>
  <c r="M16" i="1"/>
  <c r="N16" i="1" s="1"/>
  <c r="F16" i="1"/>
  <c r="G16" i="1" s="1"/>
  <c r="I16" i="1" s="1"/>
  <c r="F10" i="1"/>
  <c r="G10" i="1" s="1"/>
  <c r="I10" i="1" s="1"/>
  <c r="J41" i="1" l="1"/>
  <c r="L41" i="1" s="1"/>
  <c r="I25" i="1"/>
  <c r="J24" i="1"/>
  <c r="L24" i="1" s="1"/>
  <c r="K41" i="1" l="1"/>
  <c r="K24" i="1"/>
  <c r="F48" i="1"/>
  <c r="F39" i="1"/>
  <c r="F34" i="1"/>
  <c r="F33" i="1"/>
  <c r="F31" i="1"/>
  <c r="F23" i="1"/>
  <c r="F8" i="1"/>
  <c r="G8" i="1" s="1"/>
  <c r="F17" i="1"/>
  <c r="G17" i="1" s="1"/>
  <c r="F18" i="1"/>
  <c r="G18" i="1" s="1"/>
  <c r="I18" i="1" s="1"/>
  <c r="F15" i="1"/>
  <c r="G15" i="1" s="1"/>
  <c r="I15" i="1" s="1"/>
  <c r="F6" i="1"/>
  <c r="G6" i="1" s="1"/>
  <c r="I6" i="1" s="1"/>
  <c r="F7" i="1"/>
  <c r="G7" i="1" s="1"/>
  <c r="I7" i="1" s="1"/>
  <c r="F5" i="1"/>
  <c r="G5" i="1" s="1"/>
  <c r="I5" i="1" s="1"/>
  <c r="G48" i="1"/>
  <c r="G39" i="1"/>
  <c r="I39" i="1" s="1"/>
  <c r="G34" i="1"/>
  <c r="I34" i="1" s="1"/>
  <c r="G33" i="1"/>
  <c r="G31" i="1"/>
  <c r="I31" i="1" s="1"/>
  <c r="G23" i="1"/>
  <c r="I8" i="1" l="1"/>
  <c r="I48" i="1"/>
  <c r="J48" i="1"/>
  <c r="I17" i="1"/>
  <c r="J16" i="1"/>
  <c r="I33" i="1"/>
  <c r="J32" i="1"/>
  <c r="I23" i="1"/>
  <c r="K48" i="1" l="1"/>
  <c r="L48" i="1"/>
  <c r="K32" i="1"/>
  <c r="L32" i="1"/>
  <c r="L16" i="1"/>
  <c r="K16" i="1"/>
</calcChain>
</file>

<file path=xl/sharedStrings.xml><?xml version="1.0" encoding="utf-8"?>
<sst xmlns="http://schemas.openxmlformats.org/spreadsheetml/2006/main" count="83" uniqueCount="14">
  <si>
    <t>NaCl-UCl3 GGA</t>
  </si>
  <si>
    <t>E</t>
  </si>
  <si>
    <t>KE</t>
  </si>
  <si>
    <t>P</t>
  </si>
  <si>
    <t>Lx</t>
  </si>
  <si>
    <t>V</t>
  </si>
  <si>
    <t>Total Mass</t>
  </si>
  <si>
    <t>Density</t>
  </si>
  <si>
    <t>Vol fit</t>
  </si>
  <si>
    <t>Energy Fit</t>
  </si>
  <si>
    <t>E/mol</t>
  </si>
  <si>
    <t># molecules</t>
  </si>
  <si>
    <t>density</t>
  </si>
  <si>
    <t>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</si>
</sst>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BD12-2601-E640-A79C-6A81D9554394}">
  <dimension ref="A1:V54"/>
  <sheetViews>
    <sheetView tabSelected="1" workbookViewId="0">
      <selection activeCell="Q16" sqref="Q16"/>
    </sheetView>
  </sheetViews>
  <sheetFormatPr baseColWidth="10" defaultRowHeight="16" x14ac:dyDescent="0.2"/>
  <sheetData>
    <row r="1" spans="1:22" x14ac:dyDescent="0.2">
      <c r="A1" t="s">
        <v>0</v>
      </c>
    </row>
    <row r="3" spans="1:22" x14ac:dyDescent="0.2">
      <c r="B3">
        <v>0</v>
      </c>
    </row>
    <row r="4" spans="1:22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4</v>
      </c>
      <c r="L4" t="s">
        <v>7</v>
      </c>
      <c r="M4" t="s">
        <v>9</v>
      </c>
      <c r="N4" t="s">
        <v>10</v>
      </c>
      <c r="Q4" t="s">
        <v>5</v>
      </c>
      <c r="R4" t="s">
        <v>4</v>
      </c>
      <c r="S4" t="s">
        <v>12</v>
      </c>
      <c r="V4" t="s">
        <v>13</v>
      </c>
    </row>
    <row r="5" spans="1:22" x14ac:dyDescent="0.2">
      <c r="B5">
        <v>0.98</v>
      </c>
      <c r="C5">
        <v>-142.466286866666</v>
      </c>
      <c r="D5">
        <v>15.3614802222222</v>
      </c>
      <c r="E5">
        <v>21.182393333333401</v>
      </c>
      <c r="F5">
        <f>14*B5</f>
        <v>13.719999999999999</v>
      </c>
      <c r="G5">
        <f t="shared" ref="G5:G10" si="0">F5^3</f>
        <v>2582.6308479999993</v>
      </c>
      <c r="H5" s="1">
        <v>4.8571903022251741E-21</v>
      </c>
      <c r="I5">
        <f>H5/G5/(1E-24)</f>
        <v>1.8807141198621569</v>
      </c>
      <c r="P5">
        <v>0</v>
      </c>
      <c r="Q5">
        <v>3334.6060061309413</v>
      </c>
      <c r="R5">
        <v>14.939916700596747</v>
      </c>
      <c r="S5">
        <v>1.4566009577427854</v>
      </c>
      <c r="T5">
        <v>-137.36076593548373</v>
      </c>
      <c r="U5">
        <v>-2.7472153187096744</v>
      </c>
      <c r="V5">
        <f>U5-(100-P5)/100*$U$5-P5/100*$U$10</f>
        <v>0</v>
      </c>
    </row>
    <row r="6" spans="1:22" x14ac:dyDescent="0.2">
      <c r="B6" s="2">
        <v>1</v>
      </c>
      <c r="C6" s="2">
        <v>-141.81631916888901</v>
      </c>
      <c r="D6" s="2">
        <v>15.1914022222222</v>
      </c>
      <c r="E6" s="2">
        <v>13.5024511111111</v>
      </c>
      <c r="F6">
        <f t="shared" ref="F6:F7" si="1">14*B6</f>
        <v>14</v>
      </c>
      <c r="G6">
        <f t="shared" si="0"/>
        <v>2744</v>
      </c>
      <c r="H6" s="1">
        <v>4.8571903022251741E-21</v>
      </c>
      <c r="I6">
        <f t="shared" ref="I6:I7" si="2">H6/G6/(1E-24)</f>
        <v>1.7701130839013028</v>
      </c>
      <c r="P6">
        <v>20</v>
      </c>
      <c r="Q6">
        <v>3279.8822887449619</v>
      </c>
      <c r="R6">
        <v>14.857739942541507</v>
      </c>
      <c r="S6">
        <v>2.3431189772007475</v>
      </c>
      <c r="T6">
        <v>-206.06195307281061</v>
      </c>
      <c r="U6">
        <v>-5.1515488268202656</v>
      </c>
      <c r="V6">
        <f t="shared" ref="V6:V10" si="3">U6-(100-P6)/100*$U$5-P6/100*$U$10</f>
        <v>-6.8591510011904777E-2</v>
      </c>
    </row>
    <row r="7" spans="1:22" x14ac:dyDescent="0.2">
      <c r="B7">
        <v>1.02</v>
      </c>
      <c r="C7">
        <v>-141.10645440888899</v>
      </c>
      <c r="D7">
        <v>15.318604888888901</v>
      </c>
      <c r="E7">
        <v>6.95380888888889</v>
      </c>
      <c r="F7">
        <f t="shared" si="1"/>
        <v>14.280000000000001</v>
      </c>
      <c r="G7">
        <f t="shared" si="0"/>
        <v>2911.9547520000006</v>
      </c>
      <c r="H7" s="1">
        <v>4.8571903022251741E-21</v>
      </c>
      <c r="I7">
        <f t="shared" si="2"/>
        <v>1.6680170936341436</v>
      </c>
      <c r="P7">
        <v>33</v>
      </c>
      <c r="Q7">
        <v>3314.7972522287719</v>
      </c>
      <c r="R7">
        <v>14.910275110448556</v>
      </c>
      <c r="S7">
        <v>2.7743115508385991</v>
      </c>
      <c r="T7">
        <v>-242.5394834425374</v>
      </c>
      <c r="U7">
        <v>-6.7372078734038165</v>
      </c>
      <c r="V7">
        <f t="shared" si="3"/>
        <v>-0.13601825783130916</v>
      </c>
    </row>
    <row r="8" spans="1:22" x14ac:dyDescent="0.2">
      <c r="B8" s="2">
        <v>1.04</v>
      </c>
      <c r="C8">
        <v>-139.72070271111099</v>
      </c>
      <c r="D8">
        <v>15.512016888888899</v>
      </c>
      <c r="E8">
        <v>3.4537177777777699</v>
      </c>
      <c r="F8">
        <f t="shared" ref="F8:F10" si="4">14*B8</f>
        <v>14.56</v>
      </c>
      <c r="G8">
        <f t="shared" si="0"/>
        <v>3086.6268160000004</v>
      </c>
      <c r="H8" s="1">
        <v>4.8571903022251741E-21</v>
      </c>
      <c r="I8">
        <f t="shared" ref="I8:I10" si="5">H8/G8/(1E-24)</f>
        <v>1.5736240860240016</v>
      </c>
      <c r="P8">
        <v>50</v>
      </c>
      <c r="Q8">
        <v>3348.8510357022874</v>
      </c>
      <c r="R8">
        <v>14.961160312344608</v>
      </c>
      <c r="S8">
        <v>3.1973372548367971</v>
      </c>
      <c r="T8">
        <v>-277.6582835552436</v>
      </c>
      <c r="U8">
        <v>-8.6768213611013625</v>
      </c>
      <c r="V8">
        <f t="shared" si="3"/>
        <v>-9.0251047144971785E-2</v>
      </c>
    </row>
    <row r="9" spans="1:22" x14ac:dyDescent="0.2">
      <c r="B9" s="2">
        <v>1.05</v>
      </c>
      <c r="C9" s="1">
        <v>-139.730966422667</v>
      </c>
      <c r="D9" s="1">
        <v>15.1584976</v>
      </c>
      <c r="E9" s="1">
        <v>0.75639066666666599</v>
      </c>
      <c r="F9">
        <f t="shared" si="4"/>
        <v>14.700000000000001</v>
      </c>
      <c r="G9">
        <f t="shared" si="0"/>
        <v>3176.5230000000006</v>
      </c>
      <c r="H9" s="1">
        <v>4.8571903022251741E-21</v>
      </c>
      <c r="I9">
        <f t="shared" si="5"/>
        <v>1.5290902355264464</v>
      </c>
      <c r="J9">
        <f>(G10-G9)/(E10-E9)*(0-E9)+G9</f>
        <v>3334.6060061309413</v>
      </c>
      <c r="K9">
        <f>J9^(1/3)</f>
        <v>14.939916700596747</v>
      </c>
      <c r="L9">
        <f>H9/(J9*(10^-24))</f>
        <v>1.4566009577427854</v>
      </c>
      <c r="M9">
        <f>(C10-C9)/(E10-E9)*(0-E9)+C9</f>
        <v>-137.36076593548373</v>
      </c>
      <c r="N9">
        <f>M9/M12</f>
        <v>-2.7472153187096744</v>
      </c>
      <c r="P9">
        <v>70</v>
      </c>
      <c r="Q9">
        <v>3411.7902148529602</v>
      </c>
      <c r="R9">
        <v>15.054307166829544</v>
      </c>
      <c r="S9">
        <v>3.6097400718198567</v>
      </c>
      <c r="T9">
        <v>-315.93691113986955</v>
      </c>
      <c r="U9">
        <v>-10.894376246202398</v>
      </c>
      <c r="V9">
        <f>U9-(100-P9)/100*$U$5-P9/100*$U$10</f>
        <v>2.7936065852678382E-2</v>
      </c>
    </row>
    <row r="10" spans="1:22" x14ac:dyDescent="0.2">
      <c r="B10" s="2">
        <v>1.06</v>
      </c>
      <c r="C10" s="1">
        <v>-138.35719831555599</v>
      </c>
      <c r="D10" s="1">
        <v>15.4150848888889</v>
      </c>
      <c r="E10" s="1">
        <v>0.31798666666666697</v>
      </c>
      <c r="F10">
        <f t="shared" si="4"/>
        <v>14.84</v>
      </c>
      <c r="G10">
        <f t="shared" si="0"/>
        <v>3268.1479039999999</v>
      </c>
      <c r="H10" s="1">
        <v>4.8571903022251741E-21</v>
      </c>
      <c r="I10">
        <f t="shared" si="5"/>
        <v>1.4862210783913086</v>
      </c>
      <c r="P10">
        <v>100</v>
      </c>
      <c r="Q10">
        <v>3178.2965424109152</v>
      </c>
      <c r="R10">
        <v>14.702735299243116</v>
      </c>
      <c r="S10">
        <v>3.9598318133429951</v>
      </c>
      <c r="T10">
        <v>-317.37035680246834</v>
      </c>
      <c r="U10">
        <v>-14.425925309203107</v>
      </c>
      <c r="V10">
        <f t="shared" si="3"/>
        <v>0</v>
      </c>
    </row>
    <row r="11" spans="1:22" x14ac:dyDescent="0.2">
      <c r="H11" s="1"/>
      <c r="M11" t="s">
        <v>11</v>
      </c>
    </row>
    <row r="12" spans="1:22" x14ac:dyDescent="0.2">
      <c r="M12" s="1">
        <v>50</v>
      </c>
    </row>
    <row r="13" spans="1:22" x14ac:dyDescent="0.2">
      <c r="B13">
        <v>20</v>
      </c>
    </row>
    <row r="14" spans="1:22" x14ac:dyDescent="0.2"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4</v>
      </c>
      <c r="L14" t="s">
        <v>7</v>
      </c>
      <c r="M14" t="s">
        <v>9</v>
      </c>
      <c r="N14" t="s">
        <v>10</v>
      </c>
    </row>
    <row r="15" spans="1:22" x14ac:dyDescent="0.2">
      <c r="B15">
        <v>0.98</v>
      </c>
      <c r="C15">
        <v>-206.710254346667</v>
      </c>
      <c r="D15">
        <v>15.194588</v>
      </c>
      <c r="E15">
        <v>1.95614</v>
      </c>
      <c r="F15">
        <f>15*B15</f>
        <v>14.7</v>
      </c>
      <c r="G15">
        <f t="shared" ref="G15:G18" si="6">F15^3</f>
        <v>3176.5229999999997</v>
      </c>
      <c r="H15" s="1">
        <v>7.6851544337429429E-21</v>
      </c>
      <c r="I15">
        <f t="shared" ref="I15:I18" si="7">H15/G15/(1E-24)</f>
        <v>2.4193605504329558</v>
      </c>
    </row>
    <row r="16" spans="1:22" x14ac:dyDescent="0.2">
      <c r="B16">
        <v>0.99</v>
      </c>
      <c r="C16">
        <v>-206.07639237866701</v>
      </c>
      <c r="D16">
        <v>15.167551733333299</v>
      </c>
      <c r="E16">
        <v>0.11017200000000101</v>
      </c>
      <c r="F16">
        <f>15*B16</f>
        <v>14.85</v>
      </c>
      <c r="G16">
        <f t="shared" si="6"/>
        <v>3274.7591249999996</v>
      </c>
      <c r="H16" s="1">
        <v>7.6851544337429429E-21</v>
      </c>
      <c r="I16">
        <f t="shared" ref="I16" si="8">H16/G16/(1E-24)</f>
        <v>2.3467846459525306</v>
      </c>
      <c r="J16">
        <f>(G17-G16)/(E17-E16)*(0-E16)+G16</f>
        <v>3279.8822887449619</v>
      </c>
      <c r="K16">
        <f>J16^(1/3)</f>
        <v>14.857739942541507</v>
      </c>
      <c r="L16">
        <f>H16/(J16*(10^-24))</f>
        <v>2.3431189772007475</v>
      </c>
      <c r="M16">
        <f>(C17-C16)/(E17-E16)*(0-E16)+C16</f>
        <v>-206.06195307281061</v>
      </c>
      <c r="N16">
        <f>M16/M19</f>
        <v>-5.1515488268202656</v>
      </c>
    </row>
    <row r="17" spans="2:14" x14ac:dyDescent="0.2">
      <c r="B17">
        <v>1</v>
      </c>
      <c r="C17">
        <v>-205.79386995200019</v>
      </c>
      <c r="D17">
        <v>14.887040266666679</v>
      </c>
      <c r="E17">
        <v>-2.0454759999999998</v>
      </c>
      <c r="F17">
        <f t="shared" ref="F17:F18" si="9">15*B17</f>
        <v>15</v>
      </c>
      <c r="G17">
        <f t="shared" si="6"/>
        <v>3375</v>
      </c>
      <c r="H17" s="1">
        <v>7.6851544337429429E-21</v>
      </c>
      <c r="I17">
        <f t="shared" si="7"/>
        <v>2.2770827951830945</v>
      </c>
    </row>
    <row r="18" spans="2:14" x14ac:dyDescent="0.2">
      <c r="B18">
        <v>1.02</v>
      </c>
      <c r="C18">
        <v>-204.27144434444401</v>
      </c>
      <c r="D18">
        <v>14.933602888888901</v>
      </c>
      <c r="E18">
        <v>-3.7317311111111202</v>
      </c>
      <c r="F18">
        <f t="shared" si="9"/>
        <v>15.3</v>
      </c>
      <c r="G18">
        <f t="shared" si="6"/>
        <v>3581.5770000000007</v>
      </c>
      <c r="H18" s="1">
        <v>7.6851544337429429E-21</v>
      </c>
      <c r="I18">
        <f t="shared" si="7"/>
        <v>2.1457459755138428</v>
      </c>
      <c r="M18" t="s">
        <v>11</v>
      </c>
    </row>
    <row r="19" spans="2:14" x14ac:dyDescent="0.2">
      <c r="M19" s="1">
        <v>40</v>
      </c>
    </row>
    <row r="21" spans="2:14" x14ac:dyDescent="0.2">
      <c r="B21">
        <v>33</v>
      </c>
    </row>
    <row r="22" spans="2:14" x14ac:dyDescent="0.2"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4</v>
      </c>
      <c r="L22" t="s">
        <v>7</v>
      </c>
      <c r="M22" t="s">
        <v>9</v>
      </c>
      <c r="N22" t="s">
        <v>10</v>
      </c>
    </row>
    <row r="23" spans="2:14" x14ac:dyDescent="0.2">
      <c r="B23">
        <v>0.98</v>
      </c>
      <c r="C23" s="2">
        <v>-242.99528826</v>
      </c>
      <c r="D23" s="2">
        <v>15.033311777777801</v>
      </c>
      <c r="E23" s="2">
        <v>2.1265355555555598</v>
      </c>
      <c r="F23">
        <f>15*B23</f>
        <v>14.7</v>
      </c>
      <c r="G23">
        <f t="shared" ref="G23:G26" si="10">F23^3</f>
        <v>3176.5229999999997</v>
      </c>
      <c r="H23" s="1">
        <v>9.1962803055463315E-21</v>
      </c>
      <c r="I23">
        <f t="shared" ref="I23" si="11">H23/G23/(1E-24)</f>
        <v>2.8950775125967394</v>
      </c>
    </row>
    <row r="24" spans="2:14" x14ac:dyDescent="0.2">
      <c r="B24">
        <v>0.99</v>
      </c>
      <c r="C24" s="2">
        <v>-242.990909870666</v>
      </c>
      <c r="D24" s="2">
        <v>14.741784320000001</v>
      </c>
      <c r="E24" s="2">
        <v>0.69267066666666699</v>
      </c>
      <c r="F24">
        <f t="shared" ref="F24:F26" si="12">15*B24</f>
        <v>14.85</v>
      </c>
      <c r="G24">
        <f t="shared" si="10"/>
        <v>3274.7591249999996</v>
      </c>
      <c r="H24" s="1">
        <v>9.1962803055463315E-21</v>
      </c>
      <c r="I24">
        <f t="shared" ref="I24:I26" si="13">H24/G24/(1E-24)</f>
        <v>2.8082310651005002</v>
      </c>
      <c r="J24">
        <f>(G25-G24)/(E25-E24)*(0-E24)+G24</f>
        <v>3314.7972522287719</v>
      </c>
      <c r="K24">
        <f>J24^(1/3)</f>
        <v>14.910275110448556</v>
      </c>
      <c r="L24">
        <f>H24/(J24*(10^-24))</f>
        <v>2.7743115508385991</v>
      </c>
      <c r="M24">
        <f>(C25-C24)/(E25-E24)*(0-E24)+C24</f>
        <v>-242.5394834425374</v>
      </c>
      <c r="N24">
        <f>M24/M27</f>
        <v>-6.7372078734038165</v>
      </c>
    </row>
    <row r="25" spans="2:14" x14ac:dyDescent="0.2">
      <c r="B25">
        <v>1</v>
      </c>
      <c r="C25">
        <v>-241.86070265854599</v>
      </c>
      <c r="D25">
        <v>14.9794650262626</v>
      </c>
      <c r="E25">
        <v>-1.0415241750841699</v>
      </c>
      <c r="F25">
        <f t="shared" si="12"/>
        <v>15</v>
      </c>
      <c r="G25">
        <f t="shared" si="10"/>
        <v>3375</v>
      </c>
      <c r="H25" s="1">
        <v>9.1962803055463315E-21</v>
      </c>
      <c r="I25">
        <f t="shared" si="13"/>
        <v>2.7248237942359501</v>
      </c>
    </row>
    <row r="26" spans="2:14" x14ac:dyDescent="0.2">
      <c r="B26">
        <v>1.02</v>
      </c>
      <c r="C26">
        <v>-240.49597010666699</v>
      </c>
      <c r="D26">
        <v>15.044532</v>
      </c>
      <c r="E26">
        <v>-2.6754533333333299</v>
      </c>
      <c r="F26">
        <f t="shared" si="12"/>
        <v>15.3</v>
      </c>
      <c r="G26">
        <f t="shared" si="10"/>
        <v>3581.5770000000007</v>
      </c>
      <c r="H26" s="1">
        <v>9.1962803055463315E-21</v>
      </c>
      <c r="I26">
        <f t="shared" si="13"/>
        <v>2.5676623190137557</v>
      </c>
      <c r="M26" t="s">
        <v>11</v>
      </c>
    </row>
    <row r="27" spans="2:14" x14ac:dyDescent="0.2">
      <c r="M27">
        <v>36</v>
      </c>
    </row>
    <row r="29" spans="2:14" x14ac:dyDescent="0.2">
      <c r="B29">
        <v>50</v>
      </c>
    </row>
    <row r="30" spans="2:14" x14ac:dyDescent="0.2"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4</v>
      </c>
      <c r="L30" t="s">
        <v>7</v>
      </c>
      <c r="M30" t="s">
        <v>9</v>
      </c>
      <c r="N30" t="s">
        <v>10</v>
      </c>
    </row>
    <row r="31" spans="2:14" x14ac:dyDescent="0.2">
      <c r="B31">
        <v>0.98</v>
      </c>
      <c r="C31">
        <v>-278.15689745777797</v>
      </c>
      <c r="D31">
        <v>14.9654744444444</v>
      </c>
      <c r="E31">
        <v>2.27203111111112</v>
      </c>
      <c r="F31">
        <f>15*B31</f>
        <v>14.7</v>
      </c>
      <c r="G31">
        <f t="shared" ref="G31:G34" si="14">F31^3</f>
        <v>3176.5229999999997</v>
      </c>
      <c r="H31">
        <v>1.0707406177349717E-20</v>
      </c>
      <c r="I31">
        <f t="shared" ref="I31:I34" si="15">H31/G31/(1E-24)</f>
        <v>3.3707944747605221</v>
      </c>
    </row>
    <row r="32" spans="2:14" x14ac:dyDescent="0.2">
      <c r="B32">
        <v>0.99</v>
      </c>
      <c r="C32">
        <v>-278.44189339466698</v>
      </c>
      <c r="D32">
        <v>14.8760734666667</v>
      </c>
      <c r="E32">
        <v>1.63689066666667</v>
      </c>
      <c r="F32">
        <f t="shared" ref="F32" si="16">15*B32</f>
        <v>14.85</v>
      </c>
      <c r="G32">
        <f t="shared" si="14"/>
        <v>3274.7591249999996</v>
      </c>
      <c r="H32">
        <v>1.0707406177349717E-20</v>
      </c>
      <c r="I32">
        <f t="shared" ref="I32" si="17">H32/G32/(1E-24)</f>
        <v>3.2696774842484695</v>
      </c>
      <c r="J32">
        <f>(G33-G32)/(E33-E32)*(0-E32)+G32</f>
        <v>3348.8510357022874</v>
      </c>
      <c r="K32">
        <f>J32^(1/3)</f>
        <v>14.961160312344608</v>
      </c>
      <c r="L32">
        <f>H32/(J32*(10^-24))</f>
        <v>3.1973372548367971</v>
      </c>
      <c r="M32">
        <f>(C33-C32)/(E33-E32)*(0-E32)+C32</f>
        <v>-277.6582835552436</v>
      </c>
      <c r="N32">
        <f>M32/M35</f>
        <v>-8.6768213611013625</v>
      </c>
    </row>
    <row r="33" spans="2:14" x14ac:dyDescent="0.2">
      <c r="B33">
        <v>1</v>
      </c>
      <c r="C33">
        <v>-277.38172724133301</v>
      </c>
      <c r="D33">
        <v>14.895054399999999</v>
      </c>
      <c r="E33">
        <v>-0.57770133333333396</v>
      </c>
      <c r="F33">
        <f t="shared" ref="F33:F34" si="18">15*B33</f>
        <v>15</v>
      </c>
      <c r="G33">
        <f t="shared" si="14"/>
        <v>3375</v>
      </c>
      <c r="H33">
        <v>1.0707406177349717E-20</v>
      </c>
      <c r="I33">
        <f t="shared" si="15"/>
        <v>3.1725647932888053</v>
      </c>
    </row>
    <row r="34" spans="2:14" x14ac:dyDescent="0.2">
      <c r="B34">
        <v>1.02</v>
      </c>
      <c r="C34">
        <v>-276.36235364666697</v>
      </c>
      <c r="D34">
        <v>14.8368482222222</v>
      </c>
      <c r="E34">
        <v>-1.9299511111111101</v>
      </c>
      <c r="F34">
        <f t="shared" si="18"/>
        <v>15.3</v>
      </c>
      <c r="G34">
        <f t="shared" si="14"/>
        <v>3581.5770000000007</v>
      </c>
      <c r="H34">
        <v>1.0707406177349717E-20</v>
      </c>
      <c r="I34">
        <f t="shared" si="15"/>
        <v>2.9895786625136682</v>
      </c>
      <c r="M34" t="s">
        <v>11</v>
      </c>
    </row>
    <row r="35" spans="2:14" x14ac:dyDescent="0.2">
      <c r="M35">
        <v>32</v>
      </c>
    </row>
    <row r="37" spans="2:14" x14ac:dyDescent="0.2">
      <c r="B37">
        <v>70</v>
      </c>
    </row>
    <row r="38" spans="2:14" x14ac:dyDescent="0.2"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4</v>
      </c>
      <c r="L38" t="s">
        <v>7</v>
      </c>
      <c r="M38" t="s">
        <v>9</v>
      </c>
      <c r="N38" t="s">
        <v>10</v>
      </c>
    </row>
    <row r="39" spans="2:14" x14ac:dyDescent="0.2">
      <c r="B39">
        <v>0.98</v>
      </c>
      <c r="C39">
        <v>-317.39338554444402</v>
      </c>
      <c r="D39">
        <v>14.987722444444399</v>
      </c>
      <c r="E39">
        <v>5.7429422222222302</v>
      </c>
      <c r="F39">
        <f>15*B39</f>
        <v>14.7</v>
      </c>
      <c r="G39">
        <f t="shared" ref="G39:G43" si="19">F39^3</f>
        <v>3176.5229999999997</v>
      </c>
      <c r="H39">
        <v>1.2315675855197609E-20</v>
      </c>
      <c r="I39">
        <f>H39/G39/(1E-24)</f>
        <v>3.8770932416348347</v>
      </c>
    </row>
    <row r="40" spans="2:14" x14ac:dyDescent="0.2">
      <c r="B40">
        <v>0.99</v>
      </c>
      <c r="C40">
        <v>-317.06367377333345</v>
      </c>
      <c r="D40">
        <v>15.038028000000001</v>
      </c>
      <c r="E40">
        <v>3.6441133333333351</v>
      </c>
      <c r="F40">
        <f>15*B40</f>
        <v>14.85</v>
      </c>
      <c r="G40">
        <f t="shared" si="19"/>
        <v>3274.7591249999996</v>
      </c>
      <c r="H40">
        <v>1.2315675855197609E-20</v>
      </c>
      <c r="I40">
        <f t="shared" ref="I40:I43" si="20">H40/G40/(1E-24)</f>
        <v>3.7607883160559514</v>
      </c>
    </row>
    <row r="41" spans="2:14" x14ac:dyDescent="0.2">
      <c r="B41">
        <v>1</v>
      </c>
      <c r="C41">
        <v>-315.92923362333352</v>
      </c>
      <c r="D41">
        <v>15.201922666666675</v>
      </c>
      <c r="E41">
        <v>0.67389666666666681</v>
      </c>
      <c r="F41">
        <f t="shared" ref="F41:F43" si="21">15*B41</f>
        <v>15</v>
      </c>
      <c r="G41">
        <f t="shared" si="19"/>
        <v>3375</v>
      </c>
      <c r="H41">
        <v>1.2315675855197609E-20</v>
      </c>
      <c r="I41">
        <f t="shared" si="20"/>
        <v>3.6490891422807739</v>
      </c>
      <c r="J41">
        <f>(G42-G41)/(E42-E41)*(0-E41)+G41</f>
        <v>3411.7902148529602</v>
      </c>
      <c r="K41">
        <f>J41^(1/3)</f>
        <v>15.054307166829544</v>
      </c>
      <c r="L41">
        <f>H41/(J41*(10^-24))</f>
        <v>3.6097400718198567</v>
      </c>
      <c r="M41">
        <f>(C42-C41)/(E42-E41)*(0-E41)+C41</f>
        <v>-315.93691113986955</v>
      </c>
      <c r="N41">
        <f>M41/M44</f>
        <v>-10.894376246202398</v>
      </c>
    </row>
    <row r="42" spans="2:14" x14ac:dyDescent="0.2">
      <c r="B42">
        <v>1.01</v>
      </c>
      <c r="C42">
        <v>-315.95057484</v>
      </c>
      <c r="D42">
        <v>14.8938234666666</v>
      </c>
      <c r="E42">
        <v>-1.199336</v>
      </c>
      <c r="F42">
        <f t="shared" si="21"/>
        <v>15.15</v>
      </c>
      <c r="G42">
        <f t="shared" si="19"/>
        <v>3477.2658750000001</v>
      </c>
      <c r="H42">
        <v>1.2315675855197609E-20</v>
      </c>
      <c r="I42">
        <f t="shared" si="20"/>
        <v>3.541769970407457</v>
      </c>
    </row>
    <row r="43" spans="2:14" x14ac:dyDescent="0.2">
      <c r="B43">
        <v>1.02</v>
      </c>
      <c r="C43">
        <v>-315.00114086444501</v>
      </c>
      <c r="D43">
        <v>14.945363333333299</v>
      </c>
      <c r="E43">
        <v>-1.64564666666667</v>
      </c>
      <c r="F43">
        <f t="shared" si="21"/>
        <v>15.3</v>
      </c>
      <c r="G43">
        <f t="shared" si="19"/>
        <v>3581.5770000000007</v>
      </c>
      <c r="H43">
        <v>1.2315675855197609E-20</v>
      </c>
      <c r="I43">
        <f t="shared" si="20"/>
        <v>3.4386181995242904</v>
      </c>
      <c r="M43" t="s">
        <v>11</v>
      </c>
    </row>
    <row r="44" spans="2:14" x14ac:dyDescent="0.2">
      <c r="M44">
        <v>29</v>
      </c>
    </row>
    <row r="46" spans="2:14" x14ac:dyDescent="0.2">
      <c r="B46">
        <v>100</v>
      </c>
    </row>
    <row r="47" spans="2:14" x14ac:dyDescent="0.2"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4</v>
      </c>
      <c r="L47" t="s">
        <v>7</v>
      </c>
      <c r="M47" t="s">
        <v>9</v>
      </c>
      <c r="N47" t="s">
        <v>10</v>
      </c>
    </row>
    <row r="48" spans="2:14" x14ac:dyDescent="0.2">
      <c r="B48">
        <v>0.98</v>
      </c>
      <c r="C48">
        <v>-317.38058716933398</v>
      </c>
      <c r="D48">
        <v>13.553900666666699</v>
      </c>
      <c r="E48">
        <v>3.1234666666666699E-2</v>
      </c>
      <c r="F48">
        <f>15*B48</f>
        <v>14.7</v>
      </c>
      <c r="G48">
        <f t="shared" ref="G48:G52" si="22">F48^3</f>
        <v>3176.5229999999997</v>
      </c>
      <c r="H48">
        <v>1.2585519760876786E-20</v>
      </c>
      <c r="I48">
        <f t="shared" ref="I48" si="23">H48/G48/(1E-24)</f>
        <v>3.962042699164082</v>
      </c>
      <c r="J48">
        <f>(G49-G48)/(E49-E48)*(0-E48)+G48</f>
        <v>3178.2965424109152</v>
      </c>
      <c r="K48">
        <f>J48^(1/3)</f>
        <v>14.702735299243116</v>
      </c>
      <c r="L48">
        <f>H48/(J48*(10^-24))</f>
        <v>3.9598318133429951</v>
      </c>
      <c r="M48">
        <f>(C49-C48)/(E49-E48)*(0-E48)+C48</f>
        <v>-317.37035680246834</v>
      </c>
      <c r="N48">
        <f>M48/M54</f>
        <v>-14.425925309203107</v>
      </c>
    </row>
    <row r="49" spans="2:13" x14ac:dyDescent="0.2">
      <c r="B49">
        <v>0.99</v>
      </c>
      <c r="C49">
        <v>-316.81392939333398</v>
      </c>
      <c r="D49">
        <v>13.9068729333333</v>
      </c>
      <c r="E49">
        <v>-1.69884666666666</v>
      </c>
      <c r="F49">
        <f t="shared" ref="F49:F52" si="24">15*B49</f>
        <v>14.85</v>
      </c>
      <c r="G49">
        <f t="shared" si="22"/>
        <v>3274.7591249999996</v>
      </c>
      <c r="H49">
        <v>1.2585519760876786E-20</v>
      </c>
      <c r="I49">
        <f t="shared" ref="I49:I52" si="25">H49/G49/(1E-24)</f>
        <v>3.8431894623323748</v>
      </c>
    </row>
    <row r="50" spans="2:13" x14ac:dyDescent="0.2">
      <c r="B50">
        <v>1</v>
      </c>
      <c r="C50">
        <v>-316.45497575333297</v>
      </c>
      <c r="D50">
        <v>13.5258294666667</v>
      </c>
      <c r="E50">
        <v>-2.7603200000000001</v>
      </c>
      <c r="F50">
        <f t="shared" si="24"/>
        <v>15</v>
      </c>
      <c r="G50">
        <f t="shared" si="22"/>
        <v>3375</v>
      </c>
      <c r="H50">
        <v>1.2585519760876786E-20</v>
      </c>
      <c r="I50">
        <f t="shared" si="25"/>
        <v>3.7290428921116408</v>
      </c>
    </row>
    <row r="51" spans="2:13" x14ac:dyDescent="0.2">
      <c r="B51">
        <v>1.01</v>
      </c>
      <c r="F51">
        <f t="shared" si="24"/>
        <v>15.15</v>
      </c>
      <c r="G51">
        <f t="shared" si="22"/>
        <v>3477.2658750000001</v>
      </c>
      <c r="H51">
        <v>1.2585519760876786E-20</v>
      </c>
      <c r="I51">
        <f t="shared" si="25"/>
        <v>3.6193722922831681</v>
      </c>
    </row>
    <row r="52" spans="2:13" x14ac:dyDescent="0.2">
      <c r="B52">
        <v>1.02</v>
      </c>
      <c r="C52" s="2"/>
      <c r="D52" s="2"/>
      <c r="E52" s="2"/>
      <c r="F52">
        <f t="shared" si="24"/>
        <v>15.3</v>
      </c>
      <c r="G52">
        <f t="shared" si="22"/>
        <v>3581.5770000000007</v>
      </c>
      <c r="H52">
        <v>1.2585519760876786E-20</v>
      </c>
      <c r="I52">
        <f t="shared" si="25"/>
        <v>3.5139604037207031</v>
      </c>
    </row>
    <row r="53" spans="2:13" x14ac:dyDescent="0.2">
      <c r="M53" t="s">
        <v>11</v>
      </c>
    </row>
    <row r="54" spans="2:13" x14ac:dyDescent="0.2">
      <c r="M5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2021-01-19T16:01:13Z</dcterms:created>
  <dcterms:modified xsi:type="dcterms:W3CDTF">2021-03-10T15:19:21Z</dcterms:modified>
</cp:coreProperties>
</file>