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AE46FF0E-A03C-8B4C-AEC9-D01CAB0A710D}" xr6:coauthVersionLast="36" xr6:coauthVersionMax="36" xr10:uidLastSave="{00000000-0000-0000-0000-000000000000}"/>
  <bookViews>
    <workbookView xWindow="2960" yWindow="3300" windowWidth="30380" windowHeight="21740" activeTab="4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9" i="17" l="1"/>
  <c r="N119" i="17"/>
  <c r="O119" i="17" s="1"/>
  <c r="M119" i="17"/>
  <c r="P107" i="17"/>
  <c r="O107" i="17"/>
  <c r="N107" i="17"/>
  <c r="M107" i="17"/>
  <c r="P96" i="17"/>
  <c r="N96" i="17"/>
  <c r="O96" i="17" s="1"/>
  <c r="M96" i="17"/>
  <c r="I119" i="17"/>
  <c r="K119" i="17" s="1"/>
  <c r="L119" i="17" s="1"/>
  <c r="I97" i="17"/>
  <c r="J97" i="17" s="1"/>
  <c r="K97" i="17"/>
  <c r="I92" i="17"/>
  <c r="K92" i="17" s="1"/>
  <c r="J119" i="17" l="1"/>
  <c r="J92" i="17"/>
  <c r="S81" i="17" l="1"/>
  <c r="AE104" i="17"/>
  <c r="W104" i="17"/>
  <c r="O88" i="17"/>
  <c r="U60" i="19"/>
  <c r="Z66" i="19"/>
  <c r="AF75" i="19"/>
  <c r="X75" i="19"/>
  <c r="O61" i="19"/>
  <c r="Q61" i="19"/>
  <c r="AK77" i="18"/>
  <c r="AK78" i="18"/>
  <c r="AK79" i="18"/>
  <c r="W75" i="18"/>
  <c r="AE79" i="18"/>
  <c r="AF79" i="18" s="1"/>
  <c r="W74" i="18" l="1"/>
  <c r="W73" i="18"/>
  <c r="AE77" i="18"/>
  <c r="AF77" i="18" s="1"/>
  <c r="AE78" i="18"/>
  <c r="AF78" i="18"/>
  <c r="AH84" i="18"/>
  <c r="S137" i="18"/>
  <c r="Q137" i="18"/>
  <c r="S116" i="18"/>
  <c r="Q116" i="18"/>
  <c r="S126" i="18"/>
  <c r="Q126" i="18"/>
  <c r="I85" i="17"/>
  <c r="K85" i="17" s="1"/>
  <c r="M115" i="18"/>
  <c r="J85" i="17" l="1"/>
  <c r="I87" i="17"/>
  <c r="J87" i="17" s="1"/>
  <c r="M132" i="18"/>
  <c r="N132" i="18" s="1"/>
  <c r="O132" i="18"/>
  <c r="P132" i="18" s="1"/>
  <c r="P72" i="16"/>
  <c r="W81" i="1"/>
  <c r="V81" i="1"/>
  <c r="U81" i="1"/>
  <c r="P64" i="1"/>
  <c r="P63" i="1"/>
  <c r="P62" i="1"/>
  <c r="P61" i="1"/>
  <c r="Z86" i="1"/>
  <c r="S86" i="1"/>
  <c r="Y82" i="1"/>
  <c r="T82" i="1"/>
  <c r="U82" i="1" s="1"/>
  <c r="Y81" i="1"/>
  <c r="T81" i="1"/>
  <c r="Y80" i="1"/>
  <c r="T80" i="1"/>
  <c r="U80" i="1" s="1"/>
  <c r="V80" i="1" s="1"/>
  <c r="W80" i="1" s="1"/>
  <c r="Y79" i="1"/>
  <c r="T79" i="1"/>
  <c r="U79" i="1" s="1"/>
  <c r="L103" i="1"/>
  <c r="J103" i="1"/>
  <c r="L90" i="1"/>
  <c r="J90" i="1"/>
  <c r="L78" i="1"/>
  <c r="J78" i="1"/>
  <c r="J67" i="1"/>
  <c r="L67" i="1"/>
  <c r="Q72" i="4"/>
  <c r="Q71" i="4"/>
  <c r="Q70" i="4"/>
  <c r="Q69" i="4"/>
  <c r="M105" i="4"/>
  <c r="K105" i="4"/>
  <c r="M92" i="4"/>
  <c r="K92" i="4"/>
  <c r="M80" i="4"/>
  <c r="K80" i="4"/>
  <c r="K68" i="4"/>
  <c r="M68" i="4"/>
  <c r="AB86" i="4"/>
  <c r="U86" i="4"/>
  <c r="AE80" i="4"/>
  <c r="Z80" i="4"/>
  <c r="Y80" i="4"/>
  <c r="AE79" i="4"/>
  <c r="Y79" i="4"/>
  <c r="Z79" i="4" s="1"/>
  <c r="AE78" i="4"/>
  <c r="Y78" i="4"/>
  <c r="Z78" i="4" s="1"/>
  <c r="AE77" i="4"/>
  <c r="Y77" i="4"/>
  <c r="Z77" i="4" s="1"/>
  <c r="Q72" i="2"/>
  <c r="Q71" i="2"/>
  <c r="Q70" i="2"/>
  <c r="Q69" i="2"/>
  <c r="M106" i="2"/>
  <c r="K106" i="2"/>
  <c r="M93" i="2"/>
  <c r="K93" i="2"/>
  <c r="M80" i="2"/>
  <c r="K80" i="2"/>
  <c r="K68" i="2"/>
  <c r="M68" i="2"/>
  <c r="AB87" i="2"/>
  <c r="U87" i="2"/>
  <c r="AE80" i="2"/>
  <c r="Y80" i="2"/>
  <c r="Z80" i="2" s="1"/>
  <c r="AE79" i="2"/>
  <c r="Z79" i="2"/>
  <c r="AA79" i="2" s="1"/>
  <c r="AB79" i="2" s="1"/>
  <c r="AC79" i="2" s="1"/>
  <c r="Y79" i="2"/>
  <c r="AE78" i="2"/>
  <c r="Y78" i="2"/>
  <c r="Z78" i="2" s="1"/>
  <c r="AE77" i="2"/>
  <c r="Z77" i="2"/>
  <c r="AA77" i="2" s="1"/>
  <c r="AB77" i="2" s="1"/>
  <c r="AC77" i="2" s="1"/>
  <c r="Y77" i="2"/>
  <c r="U67" i="20"/>
  <c r="U66" i="20"/>
  <c r="U65" i="20"/>
  <c r="U64" i="20"/>
  <c r="AE77" i="20"/>
  <c r="X77" i="20"/>
  <c r="AI72" i="20"/>
  <c r="AC72" i="20"/>
  <c r="AD72" i="20" s="1"/>
  <c r="AI71" i="20"/>
  <c r="AC71" i="20"/>
  <c r="AD71" i="20" s="1"/>
  <c r="AI70" i="20"/>
  <c r="AC70" i="20"/>
  <c r="AD70" i="20" s="1"/>
  <c r="AE70" i="20" s="1"/>
  <c r="AF70" i="20" s="1"/>
  <c r="AG70" i="20" s="1"/>
  <c r="AI69" i="20"/>
  <c r="AD69" i="20"/>
  <c r="AE69" i="20" s="1"/>
  <c r="AF69" i="20" s="1"/>
  <c r="AG69" i="20" s="1"/>
  <c r="AC69" i="20"/>
  <c r="Q99" i="20"/>
  <c r="O99" i="20"/>
  <c r="Q86" i="20"/>
  <c r="O86" i="20"/>
  <c r="Q74" i="20"/>
  <c r="O74" i="20"/>
  <c r="O63" i="20"/>
  <c r="Q63" i="20"/>
  <c r="AK73" i="18"/>
  <c r="AK76" i="18"/>
  <c r="AK75" i="18"/>
  <c r="AK74" i="18"/>
  <c r="AG77" i="18"/>
  <c r="AH77" i="18" s="1"/>
  <c r="AG78" i="18"/>
  <c r="AH78" i="18" s="1"/>
  <c r="W72" i="18"/>
  <c r="W71" i="18"/>
  <c r="W70" i="18"/>
  <c r="W69" i="18"/>
  <c r="P75" i="16"/>
  <c r="P74" i="16"/>
  <c r="P73" i="16"/>
  <c r="L113" i="16"/>
  <c r="J113" i="16"/>
  <c r="L100" i="16"/>
  <c r="J100" i="16"/>
  <c r="L89" i="16"/>
  <c r="J89" i="16"/>
  <c r="J79" i="16"/>
  <c r="L79" i="16"/>
  <c r="Z96" i="16"/>
  <c r="S96" i="16"/>
  <c r="AB92" i="16"/>
  <c r="W92" i="16"/>
  <c r="X92" i="16" s="1"/>
  <c r="AB91" i="16"/>
  <c r="W91" i="16"/>
  <c r="X91" i="16" s="1"/>
  <c r="Y91" i="16" s="1"/>
  <c r="Z91" i="16" s="1"/>
  <c r="AB90" i="16"/>
  <c r="W90" i="16"/>
  <c r="X90" i="16" s="1"/>
  <c r="AB89" i="16"/>
  <c r="X89" i="16"/>
  <c r="W89" i="16"/>
  <c r="AC93" i="9"/>
  <c r="AC94" i="9"/>
  <c r="AC95" i="9"/>
  <c r="AC92" i="9"/>
  <c r="P78" i="9"/>
  <c r="P77" i="9"/>
  <c r="P76" i="9"/>
  <c r="P75" i="9"/>
  <c r="L117" i="9"/>
  <c r="J117" i="9"/>
  <c r="L104" i="9"/>
  <c r="J104" i="9"/>
  <c r="L92" i="9"/>
  <c r="J92" i="9"/>
  <c r="J81" i="9"/>
  <c r="L81" i="9"/>
  <c r="Z98" i="9"/>
  <c r="AC72" i="6"/>
  <c r="AC73" i="6"/>
  <c r="AC74" i="6"/>
  <c r="AC71" i="6"/>
  <c r="P65" i="6"/>
  <c r="P64" i="6"/>
  <c r="P63" i="6"/>
  <c r="P62" i="6"/>
  <c r="Z79" i="6"/>
  <c r="L101" i="6"/>
  <c r="J101" i="6"/>
  <c r="L89" i="6"/>
  <c r="J89" i="6"/>
  <c r="L77" i="6"/>
  <c r="J77" i="6"/>
  <c r="X74" i="6"/>
  <c r="Y74" i="6" s="1"/>
  <c r="X73" i="6"/>
  <c r="Y73" i="6" s="1"/>
  <c r="Z73" i="6" s="1"/>
  <c r="AA73" i="6" s="1"/>
  <c r="X72" i="6"/>
  <c r="Y72" i="6" s="1"/>
  <c r="Z72" i="6" s="1"/>
  <c r="AA72" i="6" s="1"/>
  <c r="X71" i="6"/>
  <c r="Y71" i="6" s="1"/>
  <c r="L67" i="6"/>
  <c r="J67" i="6"/>
  <c r="X95" i="9"/>
  <c r="Y95" i="9" s="1"/>
  <c r="X94" i="9"/>
  <c r="Y94" i="9" s="1"/>
  <c r="Z94" i="9" s="1"/>
  <c r="AA94" i="9" s="1"/>
  <c r="X93" i="9"/>
  <c r="Y93" i="9" s="1"/>
  <c r="X92" i="9"/>
  <c r="Y92" i="9" s="1"/>
  <c r="S98" i="9"/>
  <c r="S105" i="18"/>
  <c r="M100" i="18"/>
  <c r="N115" i="18"/>
  <c r="O115" i="18"/>
  <c r="AE68" i="18"/>
  <c r="AE66" i="18"/>
  <c r="AF66" i="18" s="1"/>
  <c r="AE67" i="18"/>
  <c r="AF67" i="18" s="1"/>
  <c r="AF68" i="18"/>
  <c r="T123" i="18"/>
  <c r="M124" i="18"/>
  <c r="N124" i="18"/>
  <c r="O124" i="18"/>
  <c r="T113" i="18"/>
  <c r="K87" i="17" l="1"/>
  <c r="AG66" i="18"/>
  <c r="AH66" i="18" s="1"/>
  <c r="AG67" i="18"/>
  <c r="AH67" i="18" s="1"/>
  <c r="V79" i="1"/>
  <c r="W79" i="1" s="1"/>
  <c r="AA78" i="4"/>
  <c r="AB78" i="4" s="1"/>
  <c r="AC78" i="4" s="1"/>
  <c r="AA77" i="4"/>
  <c r="AB77" i="4" s="1"/>
  <c r="AC77" i="4" s="1"/>
  <c r="AA79" i="4"/>
  <c r="AB79" i="4" s="1"/>
  <c r="AC79" i="4" s="1"/>
  <c r="AA78" i="2"/>
  <c r="AB78" i="2" s="1"/>
  <c r="AC78" i="2" s="1"/>
  <c r="AE71" i="20"/>
  <c r="AF71" i="20" s="1"/>
  <c r="AG71" i="20" s="1"/>
  <c r="Y89" i="16"/>
  <c r="Z89" i="16" s="1"/>
  <c r="Y90" i="16"/>
  <c r="Z90" i="16" s="1"/>
  <c r="Z71" i="6"/>
  <c r="AA71" i="6" s="1"/>
  <c r="Z92" i="9"/>
  <c r="AA92" i="9" s="1"/>
  <c r="Z93" i="9"/>
  <c r="AA93" i="9" s="1"/>
  <c r="S79" i="6"/>
  <c r="Q69" i="5"/>
  <c r="Q68" i="5"/>
  <c r="Q67" i="5"/>
  <c r="Q66" i="5"/>
  <c r="M106" i="5"/>
  <c r="K106" i="5"/>
  <c r="M94" i="5"/>
  <c r="K94" i="5"/>
  <c r="M82" i="5"/>
  <c r="K82" i="5"/>
  <c r="T89" i="5"/>
  <c r="K71" i="5"/>
  <c r="M71" i="5"/>
  <c r="S93" i="18"/>
  <c r="AE65" i="18"/>
  <c r="AE64" i="18"/>
  <c r="AE63" i="18"/>
  <c r="AE62" i="18"/>
  <c r="AE74" i="18"/>
  <c r="AE75" i="18"/>
  <c r="AE76" i="18"/>
  <c r="AE73" i="18"/>
  <c r="AF76" i="18"/>
  <c r="AG76" i="18" s="1"/>
  <c r="AH76" i="18" s="1"/>
  <c r="AF75" i="18"/>
  <c r="AF74" i="18"/>
  <c r="AF73" i="18"/>
  <c r="S81" i="18"/>
  <c r="S70" i="18"/>
  <c r="Z84" i="18"/>
  <c r="AG74" i="18" l="1"/>
  <c r="AH74" i="18" s="1"/>
  <c r="AG73" i="18"/>
  <c r="AH73" i="18" s="1"/>
  <c r="AG75" i="18"/>
  <c r="AH75" i="18" s="1"/>
  <c r="T100" i="18" l="1"/>
  <c r="T89" i="18"/>
  <c r="T78" i="18"/>
  <c r="T133" i="18" l="1"/>
  <c r="T67" i="18"/>
  <c r="M134" i="18" l="1"/>
  <c r="N134" i="18" s="1"/>
  <c r="M110" i="18"/>
  <c r="O110" i="18" s="1"/>
  <c r="M121" i="18"/>
  <c r="N121" i="18" s="1"/>
  <c r="M122" i="18"/>
  <c r="O122" i="18" s="1"/>
  <c r="M123" i="18"/>
  <c r="M125" i="18"/>
  <c r="N125" i="18" s="1"/>
  <c r="M112" i="18"/>
  <c r="N112" i="18" s="1"/>
  <c r="M113" i="18"/>
  <c r="O100" i="18"/>
  <c r="N100" i="18"/>
  <c r="M89" i="18"/>
  <c r="M78" i="18"/>
  <c r="M74" i="18"/>
  <c r="O74" i="18" s="1"/>
  <c r="M68" i="18"/>
  <c r="O68" i="18" s="1"/>
  <c r="M131" i="18"/>
  <c r="O131" i="18" s="1"/>
  <c r="M133" i="18"/>
  <c r="M135" i="18"/>
  <c r="N135" i="18" s="1"/>
  <c r="M136" i="18"/>
  <c r="N136" i="18" s="1"/>
  <c r="N123" i="18" l="1"/>
  <c r="R123" i="18"/>
  <c r="S123" i="18" s="1"/>
  <c r="O125" i="18"/>
  <c r="N122" i="18"/>
  <c r="N133" i="18"/>
  <c r="R133" i="18"/>
  <c r="S133" i="18" s="1"/>
  <c r="O78" i="18"/>
  <c r="N113" i="18"/>
  <c r="R113" i="18"/>
  <c r="S113" i="18" s="1"/>
  <c r="N110" i="18"/>
  <c r="O89" i="18"/>
  <c r="O134" i="18"/>
  <c r="O123" i="18"/>
  <c r="O121" i="18"/>
  <c r="O113" i="18"/>
  <c r="O112" i="18"/>
  <c r="N131" i="18"/>
  <c r="O136" i="18"/>
  <c r="O135" i="18"/>
  <c r="N89" i="18"/>
  <c r="N78" i="18"/>
  <c r="N74" i="18"/>
  <c r="N68" i="18"/>
  <c r="O133" i="18"/>
  <c r="M130" i="18" l="1"/>
  <c r="O130" i="18" s="1"/>
  <c r="M120" i="18"/>
  <c r="O120" i="18" s="1"/>
  <c r="O114" i="18"/>
  <c r="N114" i="18"/>
  <c r="M111" i="18"/>
  <c r="N111" i="18" s="1"/>
  <c r="M109" i="18"/>
  <c r="O109" i="18" s="1"/>
  <c r="N130" i="18" l="1"/>
  <c r="N120" i="18"/>
  <c r="O111" i="18"/>
  <c r="N109" i="18"/>
  <c r="I91" i="21" l="1"/>
  <c r="E86" i="21"/>
  <c r="M89" i="21"/>
  <c r="L89" i="21"/>
  <c r="K89" i="21"/>
  <c r="J89" i="21"/>
  <c r="I89" i="21"/>
  <c r="H89" i="21"/>
  <c r="G89" i="21"/>
  <c r="F89" i="21"/>
  <c r="E89" i="21"/>
  <c r="M88" i="21"/>
  <c r="L88" i="21"/>
  <c r="K88" i="21"/>
  <c r="J88" i="21"/>
  <c r="I88" i="21"/>
  <c r="H88" i="21"/>
  <c r="G88" i="21"/>
  <c r="F88" i="21"/>
  <c r="E88" i="21"/>
  <c r="M87" i="21"/>
  <c r="L87" i="21"/>
  <c r="K87" i="21"/>
  <c r="J87" i="21"/>
  <c r="I87" i="21"/>
  <c r="H87" i="21"/>
  <c r="G87" i="21"/>
  <c r="F87" i="21"/>
  <c r="E87" i="21"/>
  <c r="M86" i="21"/>
  <c r="L86" i="21"/>
  <c r="K86" i="21"/>
  <c r="J86" i="21"/>
  <c r="I86" i="21"/>
  <c r="H86" i="21"/>
  <c r="G86" i="21"/>
  <c r="F86" i="21"/>
  <c r="I80" i="21"/>
  <c r="H81" i="21"/>
  <c r="I81" i="21"/>
  <c r="J81" i="21"/>
  <c r="K81" i="21"/>
  <c r="L81" i="21"/>
  <c r="M81" i="21"/>
  <c r="H82" i="21"/>
  <c r="I82" i="21"/>
  <c r="J82" i="21"/>
  <c r="K82" i="21"/>
  <c r="L82" i="21"/>
  <c r="M82" i="21"/>
  <c r="H83" i="21"/>
  <c r="I83" i="21"/>
  <c r="J83" i="21"/>
  <c r="K83" i="21"/>
  <c r="L83" i="21"/>
  <c r="M83" i="21"/>
  <c r="H80" i="21"/>
  <c r="J80" i="21"/>
  <c r="G76" i="21"/>
  <c r="H76" i="21"/>
  <c r="I76" i="21"/>
  <c r="J76" i="21"/>
  <c r="G77" i="21"/>
  <c r="H77" i="21"/>
  <c r="I77" i="21"/>
  <c r="J77" i="21"/>
  <c r="G78" i="21"/>
  <c r="H78" i="21"/>
  <c r="I78" i="21"/>
  <c r="J78" i="21"/>
  <c r="H75" i="21"/>
  <c r="I75" i="21"/>
  <c r="J75" i="21"/>
  <c r="G70" i="21"/>
  <c r="G81" i="21" s="1"/>
  <c r="H70" i="21"/>
  <c r="I70" i="21"/>
  <c r="J70" i="21"/>
  <c r="G71" i="21"/>
  <c r="H71" i="21"/>
  <c r="I71" i="21"/>
  <c r="J71" i="21"/>
  <c r="G72" i="21"/>
  <c r="H72" i="21"/>
  <c r="I72" i="21"/>
  <c r="J72" i="21"/>
  <c r="H69" i="21"/>
  <c r="I69" i="21"/>
  <c r="J69" i="21"/>
  <c r="L80" i="21"/>
  <c r="M80" i="21"/>
  <c r="K80" i="21"/>
  <c r="F80" i="21"/>
  <c r="G80" i="21"/>
  <c r="F81" i="21"/>
  <c r="F82" i="21"/>
  <c r="G82" i="21"/>
  <c r="F83" i="21"/>
  <c r="G83" i="21"/>
  <c r="E81" i="21"/>
  <c r="E82" i="21"/>
  <c r="E83" i="21"/>
  <c r="E80" i="21"/>
  <c r="T74" i="1" l="1"/>
  <c r="T73" i="1"/>
  <c r="T72" i="1"/>
  <c r="T71" i="1"/>
  <c r="Y72" i="4"/>
  <c r="Y71" i="4"/>
  <c r="Y70" i="4"/>
  <c r="Y69" i="4"/>
  <c r="Y72" i="2"/>
  <c r="Y71" i="2"/>
  <c r="Y70" i="2"/>
  <c r="Y69" i="2"/>
  <c r="AC62" i="20"/>
  <c r="AC63" i="20"/>
  <c r="AC64" i="20"/>
  <c r="AC61" i="20"/>
  <c r="N64" i="4"/>
  <c r="N76" i="4"/>
  <c r="F75" i="16"/>
  <c r="G75" i="16" s="1"/>
  <c r="H75" i="16"/>
  <c r="I75" i="16" s="1"/>
  <c r="M78" i="9"/>
  <c r="X84" i="9"/>
  <c r="M88" i="9"/>
  <c r="N101" i="5"/>
  <c r="K101" i="5"/>
  <c r="N90" i="5"/>
  <c r="L90" i="5"/>
  <c r="K90" i="5"/>
  <c r="W95" i="17"/>
  <c r="M96" i="16" l="1"/>
  <c r="M76" i="16"/>
  <c r="M86" i="16"/>
  <c r="M108" i="16"/>
  <c r="F74" i="9"/>
  <c r="G74" i="9" s="1"/>
  <c r="G86" i="5"/>
  <c r="I86" i="5" s="1"/>
  <c r="J86" i="5" s="1"/>
  <c r="M75" i="1"/>
  <c r="K75" i="1"/>
  <c r="L75" i="1" s="1"/>
  <c r="J75" i="1"/>
  <c r="M64" i="1"/>
  <c r="K64" i="1"/>
  <c r="L64" i="1" s="1"/>
  <c r="J64" i="1"/>
  <c r="M86" i="1"/>
  <c r="K86" i="1"/>
  <c r="L86" i="1" s="1"/>
  <c r="J86" i="1"/>
  <c r="M98" i="1"/>
  <c r="K98" i="1"/>
  <c r="L98" i="1" s="1"/>
  <c r="J98" i="1"/>
  <c r="K56" i="20"/>
  <c r="M56" i="20" s="1"/>
  <c r="N56" i="20" s="1"/>
  <c r="N99" i="4"/>
  <c r="L99" i="4"/>
  <c r="M99" i="4" s="1"/>
  <c r="K99" i="4"/>
  <c r="N87" i="4"/>
  <c r="L87" i="4"/>
  <c r="M87" i="4" s="1"/>
  <c r="K87" i="4"/>
  <c r="L76" i="4"/>
  <c r="M76" i="4" s="1"/>
  <c r="K76" i="4"/>
  <c r="M64" i="4"/>
  <c r="L64" i="4"/>
  <c r="K64" i="4"/>
  <c r="H74" i="9" l="1"/>
  <c r="I74" i="9" s="1"/>
  <c r="H86" i="5"/>
  <c r="L56" i="20"/>
  <c r="K54" i="19" l="1"/>
  <c r="M54" i="19" s="1"/>
  <c r="N54" i="19" s="1"/>
  <c r="N100" i="2"/>
  <c r="K100" i="2"/>
  <c r="G97" i="2"/>
  <c r="H97" i="2" s="1"/>
  <c r="G84" i="2"/>
  <c r="I84" i="2" s="1"/>
  <c r="J84" i="2" s="1"/>
  <c r="L54" i="19" l="1"/>
  <c r="I97" i="2"/>
  <c r="J97" i="2" s="1"/>
  <c r="H84" i="2"/>
  <c r="U63" i="19"/>
  <c r="U62" i="19"/>
  <c r="U61" i="19"/>
  <c r="R92" i="19"/>
  <c r="P92" i="19"/>
  <c r="Q92" i="19" s="1"/>
  <c r="O92" i="19"/>
  <c r="R79" i="19"/>
  <c r="P79" i="19"/>
  <c r="Q79" i="19" s="1"/>
  <c r="O79" i="19"/>
  <c r="R68" i="19"/>
  <c r="P68" i="19"/>
  <c r="Q68" i="19" s="1"/>
  <c r="O68" i="19"/>
  <c r="O58" i="19"/>
  <c r="K92" i="19"/>
  <c r="L92" i="19" s="1"/>
  <c r="Y69" i="5"/>
  <c r="Y68" i="5"/>
  <c r="Y67" i="5"/>
  <c r="Y66" i="5"/>
  <c r="G102" i="5"/>
  <c r="H102" i="5" s="1"/>
  <c r="G69" i="5"/>
  <c r="I69" i="5" s="1"/>
  <c r="H69" i="5"/>
  <c r="F97" i="16"/>
  <c r="G97" i="16" s="1"/>
  <c r="F87" i="16"/>
  <c r="H87" i="16" s="1"/>
  <c r="F77" i="16"/>
  <c r="G77" i="16" s="1"/>
  <c r="W84" i="16"/>
  <c r="W83" i="16"/>
  <c r="W82" i="16"/>
  <c r="W81" i="16"/>
  <c r="X87" i="9"/>
  <c r="X86" i="9"/>
  <c r="X85" i="9"/>
  <c r="X64" i="6"/>
  <c r="X65" i="6"/>
  <c r="X66" i="6"/>
  <c r="X63" i="6"/>
  <c r="M111" i="9"/>
  <c r="M99" i="9"/>
  <c r="J85" i="6"/>
  <c r="J96" i="6"/>
  <c r="F65" i="6"/>
  <c r="G65" i="6" s="1"/>
  <c r="R61" i="20"/>
  <c r="R94" i="20"/>
  <c r="G89" i="2"/>
  <c r="I89" i="2" s="1"/>
  <c r="J89" i="2" s="1"/>
  <c r="K88" i="2" s="1"/>
  <c r="H89" i="2"/>
  <c r="G101" i="2"/>
  <c r="H101" i="2" s="1"/>
  <c r="L100" i="2"/>
  <c r="M100" i="2" s="1"/>
  <c r="N88" i="2"/>
  <c r="L88" i="2"/>
  <c r="M88" i="2" s="1"/>
  <c r="N76" i="2"/>
  <c r="L76" i="2"/>
  <c r="M76" i="2" s="1"/>
  <c r="K76" i="2"/>
  <c r="N64" i="2"/>
  <c r="L64" i="2"/>
  <c r="M64" i="2" s="1"/>
  <c r="K64" i="2"/>
  <c r="G77" i="2"/>
  <c r="I77" i="2" s="1"/>
  <c r="G73" i="2"/>
  <c r="I73" i="2" s="1"/>
  <c r="G72" i="2"/>
  <c r="I72" i="2" s="1"/>
  <c r="G65" i="2"/>
  <c r="I65" i="2" s="1"/>
  <c r="G60" i="2"/>
  <c r="I60" i="2" s="1"/>
  <c r="G60" i="4"/>
  <c r="H60" i="4" s="1"/>
  <c r="G88" i="4"/>
  <c r="H88" i="4" s="1"/>
  <c r="G65" i="4"/>
  <c r="I65" i="4" s="1"/>
  <c r="H65" i="4"/>
  <c r="G77" i="4"/>
  <c r="H77" i="4" s="1"/>
  <c r="G100" i="4"/>
  <c r="H100" i="4" s="1"/>
  <c r="F75" i="1"/>
  <c r="G75" i="1" s="1"/>
  <c r="F65" i="1"/>
  <c r="G65" i="1" s="1"/>
  <c r="F87" i="1"/>
  <c r="G87" i="1" s="1"/>
  <c r="F71" i="1"/>
  <c r="H71" i="1" s="1"/>
  <c r="I71" i="1" s="1"/>
  <c r="F83" i="1"/>
  <c r="G83" i="1"/>
  <c r="H83" i="1"/>
  <c r="I83" i="1"/>
  <c r="F82" i="1"/>
  <c r="H82" i="1" s="1"/>
  <c r="I82" i="1" s="1"/>
  <c r="F96" i="1"/>
  <c r="G96" i="1" s="1"/>
  <c r="F95" i="1"/>
  <c r="H95" i="1" s="1"/>
  <c r="F94" i="1"/>
  <c r="H94" i="1" s="1"/>
  <c r="F99" i="1"/>
  <c r="G99" i="1" s="1"/>
  <c r="K80" i="19"/>
  <c r="M80" i="19" s="1"/>
  <c r="N80" i="19" s="1"/>
  <c r="K69" i="19"/>
  <c r="L69" i="19"/>
  <c r="M69" i="19"/>
  <c r="N69" i="19" s="1"/>
  <c r="R70" i="20"/>
  <c r="R81" i="20"/>
  <c r="K82" i="20"/>
  <c r="L82" i="20" s="1"/>
  <c r="K71" i="20"/>
  <c r="L71" i="20" s="1"/>
  <c r="K61" i="20"/>
  <c r="M61" i="20" s="1"/>
  <c r="K94" i="20"/>
  <c r="L94" i="20" s="1"/>
  <c r="K59" i="19"/>
  <c r="L59" i="19" s="1"/>
  <c r="G87" i="16" l="1"/>
  <c r="I102" i="5"/>
  <c r="M92" i="19"/>
  <c r="N92" i="19" s="1"/>
  <c r="H97" i="16"/>
  <c r="H77" i="16"/>
  <c r="H65" i="6"/>
  <c r="I65" i="6" s="1"/>
  <c r="I101" i="2"/>
  <c r="J101" i="2" s="1"/>
  <c r="H77" i="2"/>
  <c r="H73" i="2"/>
  <c r="H72" i="2"/>
  <c r="H65" i="2"/>
  <c r="H60" i="2"/>
  <c r="I60" i="4"/>
  <c r="J60" i="4" s="1"/>
  <c r="I88" i="4"/>
  <c r="I77" i="4"/>
  <c r="I100" i="4"/>
  <c r="H75" i="1"/>
  <c r="I75" i="1" s="1"/>
  <c r="H65" i="1"/>
  <c r="I65" i="1" s="1"/>
  <c r="H87" i="1"/>
  <c r="I87" i="1" s="1"/>
  <c r="G71" i="1"/>
  <c r="G82" i="1"/>
  <c r="G94" i="1"/>
  <c r="H96" i="1"/>
  <c r="G95" i="1"/>
  <c r="H99" i="1"/>
  <c r="L80" i="19"/>
  <c r="M82" i="20"/>
  <c r="M71" i="20"/>
  <c r="L61" i="20"/>
  <c r="M94" i="20"/>
  <c r="M59" i="19"/>
  <c r="N59" i="19" s="1"/>
  <c r="F78" i="9" l="1"/>
  <c r="F89" i="9"/>
  <c r="G89" i="9" s="1"/>
  <c r="F100" i="9"/>
  <c r="H100" i="9" s="1"/>
  <c r="F112" i="9"/>
  <c r="K111" i="9" s="1"/>
  <c r="L111" i="9" s="1"/>
  <c r="G112" i="9"/>
  <c r="H112" i="9"/>
  <c r="M64" i="6"/>
  <c r="K64" i="6"/>
  <c r="L64" i="6" s="1"/>
  <c r="J64" i="6"/>
  <c r="M74" i="6"/>
  <c r="K74" i="6"/>
  <c r="L74" i="6" s="1"/>
  <c r="J74" i="6"/>
  <c r="M85" i="6"/>
  <c r="K85" i="6"/>
  <c r="L85" i="6" s="1"/>
  <c r="F86" i="6"/>
  <c r="G86" i="6" s="1"/>
  <c r="H86" i="6"/>
  <c r="I86" i="6" s="1"/>
  <c r="N68" i="5"/>
  <c r="F104" i="16"/>
  <c r="H104" i="16" s="1"/>
  <c r="G78" i="9" l="1"/>
  <c r="H78" i="9"/>
  <c r="H89" i="9"/>
  <c r="G100" i="9"/>
  <c r="G104" i="16"/>
  <c r="R58" i="19"/>
  <c r="G67" i="4"/>
  <c r="H67" i="4" s="1"/>
  <c r="K79" i="20"/>
  <c r="M79" i="20" s="1"/>
  <c r="K78" i="20"/>
  <c r="M78" i="20" s="1"/>
  <c r="K67" i="20"/>
  <c r="M67" i="20" s="1"/>
  <c r="K90" i="20"/>
  <c r="L90" i="20" s="1"/>
  <c r="K91" i="20"/>
  <c r="L91" i="20" s="1"/>
  <c r="K92" i="20"/>
  <c r="L92" i="20" s="1"/>
  <c r="G67" i="2"/>
  <c r="H67" i="2" s="1"/>
  <c r="F109" i="16"/>
  <c r="H109" i="16" s="1"/>
  <c r="F107" i="16"/>
  <c r="H107" i="16" s="1"/>
  <c r="F105" i="16"/>
  <c r="G105" i="16" s="1"/>
  <c r="F93" i="16"/>
  <c r="H93" i="16" s="1"/>
  <c r="F110" i="9"/>
  <c r="F109" i="9"/>
  <c r="F108" i="9"/>
  <c r="F97" i="9"/>
  <c r="F96" i="9"/>
  <c r="F85" i="9"/>
  <c r="M96" i="6"/>
  <c r="F74" i="6"/>
  <c r="G74" i="6" s="1"/>
  <c r="N79" i="5"/>
  <c r="F84" i="6"/>
  <c r="G84" i="6" s="1"/>
  <c r="F97" i="6"/>
  <c r="G97" i="6" s="1"/>
  <c r="H79" i="5"/>
  <c r="I79" i="5"/>
  <c r="G77" i="5"/>
  <c r="H77" i="5" s="1"/>
  <c r="G78" i="5"/>
  <c r="H78" i="5" s="1"/>
  <c r="G79" i="5"/>
  <c r="G99" i="5"/>
  <c r="I99" i="5" s="1"/>
  <c r="G98" i="5"/>
  <c r="I98" i="5" s="1"/>
  <c r="G88" i="5"/>
  <c r="H88" i="5" s="1"/>
  <c r="G89" i="5"/>
  <c r="H89" i="5" s="1"/>
  <c r="G90" i="5"/>
  <c r="H90" i="5" l="1"/>
  <c r="H74" i="6"/>
  <c r="H84" i="6"/>
  <c r="I78" i="5"/>
  <c r="I77" i="5"/>
  <c r="H99" i="5"/>
  <c r="H98" i="5"/>
  <c r="I67" i="4"/>
  <c r="L79" i="20"/>
  <c r="L78" i="20"/>
  <c r="L67" i="20"/>
  <c r="M91" i="20"/>
  <c r="M90" i="20"/>
  <c r="M92" i="20"/>
  <c r="I67" i="2"/>
  <c r="G109" i="16"/>
  <c r="G107" i="16"/>
  <c r="H105" i="16"/>
  <c r="G93" i="16"/>
  <c r="H97" i="6"/>
  <c r="I90" i="5"/>
  <c r="I89" i="5"/>
  <c r="I88" i="5"/>
  <c r="L56" i="21"/>
  <c r="M56" i="21"/>
  <c r="F81" i="6" l="1"/>
  <c r="H81" i="6" s="1"/>
  <c r="F93" i="6"/>
  <c r="G93" i="6" s="1"/>
  <c r="F94" i="6"/>
  <c r="G94" i="6" s="1"/>
  <c r="G96" i="9"/>
  <c r="H96" i="9"/>
  <c r="G97" i="9"/>
  <c r="H97" i="9"/>
  <c r="G85" i="9"/>
  <c r="H85" i="9"/>
  <c r="G108" i="9"/>
  <c r="H108" i="9"/>
  <c r="G109" i="9"/>
  <c r="H109" i="9"/>
  <c r="G110" i="9"/>
  <c r="H110" i="9"/>
  <c r="F134" i="9"/>
  <c r="H134" i="9" s="1"/>
  <c r="F133" i="9"/>
  <c r="H133" i="9" s="1"/>
  <c r="F132" i="9"/>
  <c r="G132" i="9" s="1"/>
  <c r="F131" i="9"/>
  <c r="K130" i="9" s="1"/>
  <c r="L130" i="9" s="1"/>
  <c r="M130" i="9"/>
  <c r="H130" i="9"/>
  <c r="G130" i="9"/>
  <c r="H111" i="5"/>
  <c r="G111" i="5" s="1"/>
  <c r="H112" i="5"/>
  <c r="G112" i="5" s="1"/>
  <c r="G113" i="5"/>
  <c r="H94" i="6" l="1"/>
  <c r="H93" i="6"/>
  <c r="G81" i="6"/>
  <c r="H131" i="9"/>
  <c r="H132" i="9"/>
  <c r="G133" i="9"/>
  <c r="G134" i="9"/>
  <c r="G131" i="9"/>
  <c r="M86" i="18" l="1"/>
  <c r="N86" i="18" s="1"/>
  <c r="M85" i="18"/>
  <c r="N85" i="18" s="1"/>
  <c r="O86" i="18" l="1"/>
  <c r="O85" i="18"/>
  <c r="E70" i="21" l="1"/>
  <c r="E56" i="21"/>
  <c r="F56" i="21"/>
  <c r="G56" i="21"/>
  <c r="H56" i="21"/>
  <c r="I56" i="21"/>
  <c r="J56" i="21"/>
  <c r="K56" i="21"/>
  <c r="N56" i="21"/>
  <c r="E57" i="21"/>
  <c r="F57" i="21"/>
  <c r="G57" i="21"/>
  <c r="H57" i="21"/>
  <c r="I57" i="21"/>
  <c r="J57" i="21"/>
  <c r="K57" i="21"/>
  <c r="L57" i="21"/>
  <c r="M57" i="21"/>
  <c r="N57" i="21"/>
  <c r="E58" i="21"/>
  <c r="F58" i="21"/>
  <c r="G58" i="21"/>
  <c r="H58" i="21"/>
  <c r="I58" i="21"/>
  <c r="J58" i="21"/>
  <c r="K58" i="21"/>
  <c r="L58" i="21"/>
  <c r="M58" i="21"/>
  <c r="N58" i="21"/>
  <c r="E59" i="21"/>
  <c r="F59" i="21"/>
  <c r="G59" i="21"/>
  <c r="H59" i="21"/>
  <c r="I59" i="21"/>
  <c r="J59" i="21"/>
  <c r="K59" i="21"/>
  <c r="L59" i="21"/>
  <c r="M59" i="21"/>
  <c r="N59" i="21"/>
  <c r="D57" i="21"/>
  <c r="D58" i="21"/>
  <c r="D59" i="21"/>
  <c r="D56" i="21"/>
  <c r="I149" i="17" l="1"/>
  <c r="K149" i="17" s="1"/>
  <c r="P148" i="17"/>
  <c r="I148" i="17"/>
  <c r="J148" i="17" s="1"/>
  <c r="K147" i="17"/>
  <c r="J147" i="17"/>
  <c r="I146" i="17"/>
  <c r="K146" i="17" s="1"/>
  <c r="I145" i="17"/>
  <c r="K145" i="17" s="1"/>
  <c r="I140" i="17"/>
  <c r="K140" i="17" s="1"/>
  <c r="P139" i="17"/>
  <c r="I139" i="17"/>
  <c r="K138" i="17"/>
  <c r="J138" i="17"/>
  <c r="I137" i="17"/>
  <c r="K137" i="17" s="1"/>
  <c r="I136" i="17"/>
  <c r="J136" i="17" s="1"/>
  <c r="I131" i="17"/>
  <c r="K131" i="17" s="1"/>
  <c r="P130" i="17"/>
  <c r="I130" i="17"/>
  <c r="K130" i="17" s="1"/>
  <c r="K129" i="17"/>
  <c r="J129" i="17"/>
  <c r="I128" i="17"/>
  <c r="K128" i="17" s="1"/>
  <c r="I127" i="17"/>
  <c r="K127" i="17" s="1"/>
  <c r="F125" i="9"/>
  <c r="G125" i="9" s="1"/>
  <c r="F124" i="9"/>
  <c r="G124" i="9" s="1"/>
  <c r="F123" i="9"/>
  <c r="H123" i="9" s="1"/>
  <c r="F122" i="9"/>
  <c r="K121" i="9" s="1"/>
  <c r="L121" i="9" s="1"/>
  <c r="M121" i="9"/>
  <c r="H121" i="9"/>
  <c r="G121" i="9"/>
  <c r="F130" i="16"/>
  <c r="H130" i="16" s="1"/>
  <c r="F129" i="16"/>
  <c r="H129" i="16" s="1"/>
  <c r="F128" i="16"/>
  <c r="G128" i="16" s="1"/>
  <c r="M127" i="16"/>
  <c r="F127" i="16"/>
  <c r="H127" i="16" s="1"/>
  <c r="H126" i="16"/>
  <c r="G126" i="16"/>
  <c r="F121" i="16"/>
  <c r="H121" i="16" s="1"/>
  <c r="F120" i="16"/>
  <c r="G120" i="16" s="1"/>
  <c r="F119" i="16"/>
  <c r="H119" i="16" s="1"/>
  <c r="M118" i="16"/>
  <c r="F118" i="16"/>
  <c r="G118" i="16" s="1"/>
  <c r="H117" i="16"/>
  <c r="G117" i="16"/>
  <c r="N139" i="17" l="1"/>
  <c r="O139" i="17" s="1"/>
  <c r="K118" i="16"/>
  <c r="L118" i="16" s="1"/>
  <c r="K127" i="16"/>
  <c r="L127" i="16" s="1"/>
  <c r="H125" i="9"/>
  <c r="K148" i="17"/>
  <c r="N148" i="17"/>
  <c r="O148" i="17" s="1"/>
  <c r="J149" i="17"/>
  <c r="J145" i="17"/>
  <c r="J146" i="17"/>
  <c r="J139" i="17"/>
  <c r="K136" i="17"/>
  <c r="J140" i="17"/>
  <c r="J137" i="17"/>
  <c r="K139" i="17"/>
  <c r="J130" i="17"/>
  <c r="N130" i="17"/>
  <c r="O130" i="17" s="1"/>
  <c r="J127" i="17"/>
  <c r="J131" i="17"/>
  <c r="J128" i="17"/>
  <c r="H124" i="9"/>
  <c r="G122" i="9"/>
  <c r="G123" i="9"/>
  <c r="H122" i="9"/>
  <c r="H128" i="16"/>
  <c r="G130" i="16"/>
  <c r="G129" i="16"/>
  <c r="G127" i="16"/>
  <c r="H120" i="16"/>
  <c r="G121" i="16"/>
  <c r="H118" i="16"/>
  <c r="G119" i="16"/>
  <c r="F109" i="6"/>
  <c r="H109" i="6" s="1"/>
  <c r="F108" i="6"/>
  <c r="G108" i="6" s="1"/>
  <c r="F107" i="6"/>
  <c r="G107" i="6" s="1"/>
  <c r="M106" i="6"/>
  <c r="F106" i="6"/>
  <c r="H106" i="6" s="1"/>
  <c r="H105" i="6"/>
  <c r="G105" i="6"/>
  <c r="I113" i="5"/>
  <c r="N112" i="5"/>
  <c r="I112" i="5"/>
  <c r="I111" i="5"/>
  <c r="AK65" i="18"/>
  <c r="AK64" i="18"/>
  <c r="AK63" i="18"/>
  <c r="AK62" i="18"/>
  <c r="M97" i="18"/>
  <c r="N97" i="18" s="1"/>
  <c r="M98" i="18"/>
  <c r="O98" i="18" s="1"/>
  <c r="M103" i="18"/>
  <c r="M104" i="18"/>
  <c r="K106" i="6" l="1"/>
  <c r="L106" i="6" s="1"/>
  <c r="H107" i="6"/>
  <c r="L112" i="5"/>
  <c r="M112" i="5" s="1"/>
  <c r="H108" i="6"/>
  <c r="G109" i="6"/>
  <c r="G106" i="6"/>
  <c r="O97" i="18"/>
  <c r="N98" i="18"/>
  <c r="K65" i="19" l="1"/>
  <c r="M65" i="19" s="1"/>
  <c r="K76" i="19"/>
  <c r="M76" i="19" s="1"/>
  <c r="K77" i="19"/>
  <c r="M77" i="19" s="1"/>
  <c r="K88" i="19"/>
  <c r="L88" i="19" s="1"/>
  <c r="K89" i="19"/>
  <c r="L89" i="19" s="1"/>
  <c r="K90" i="19"/>
  <c r="M90" i="19" s="1"/>
  <c r="G73" i="4"/>
  <c r="I73" i="4" s="1"/>
  <c r="G72" i="4"/>
  <c r="I72" i="4" s="1"/>
  <c r="G96" i="4"/>
  <c r="H96" i="4" s="1"/>
  <c r="G97" i="4"/>
  <c r="H97" i="4" s="1"/>
  <c r="G98" i="4"/>
  <c r="H98" i="4" s="1"/>
  <c r="G85" i="4"/>
  <c r="H85" i="4" s="1"/>
  <c r="G84" i="4"/>
  <c r="H84" i="4" s="1"/>
  <c r="I98" i="2"/>
  <c r="I99" i="2"/>
  <c r="G99" i="2"/>
  <c r="H99" i="2" s="1"/>
  <c r="G98" i="2"/>
  <c r="H98" i="2" s="1"/>
  <c r="G86" i="2"/>
  <c r="H86" i="2" s="1"/>
  <c r="G85" i="2"/>
  <c r="H85" i="2" s="1"/>
  <c r="I85" i="2" l="1"/>
  <c r="I86" i="2"/>
  <c r="I84" i="4"/>
  <c r="I96" i="4"/>
  <c r="I85" i="4"/>
  <c r="H73" i="4"/>
  <c r="I98" i="4"/>
  <c r="I97" i="4"/>
  <c r="L65" i="19"/>
  <c r="L76" i="19"/>
  <c r="L77" i="19"/>
  <c r="M89" i="19"/>
  <c r="M88" i="19"/>
  <c r="L90" i="19"/>
  <c r="H72" i="4"/>
  <c r="I104" i="17"/>
  <c r="J104" i="17" s="1"/>
  <c r="I116" i="17"/>
  <c r="K116" i="17" s="1"/>
  <c r="I115" i="17"/>
  <c r="J115" i="17" s="1"/>
  <c r="J116" i="17" l="1"/>
  <c r="K115" i="17"/>
  <c r="K104" i="17"/>
  <c r="AE72" i="4"/>
  <c r="AE71" i="4"/>
  <c r="AE70" i="4"/>
  <c r="AE69" i="4"/>
  <c r="Z72" i="4"/>
  <c r="Z71" i="4"/>
  <c r="Z70" i="4"/>
  <c r="AA70" i="4" s="1"/>
  <c r="AB70" i="4" s="1"/>
  <c r="AC70" i="4" s="1"/>
  <c r="Z69" i="4"/>
  <c r="Q61" i="4"/>
  <c r="Q62" i="4" s="1"/>
  <c r="G104" i="4"/>
  <c r="G103" i="4"/>
  <c r="G102" i="4"/>
  <c r="G101" i="4"/>
  <c r="G91" i="4"/>
  <c r="G90" i="4"/>
  <c r="G89" i="4"/>
  <c r="G87" i="4"/>
  <c r="G79" i="4"/>
  <c r="G78" i="4"/>
  <c r="G76" i="4"/>
  <c r="G75" i="4"/>
  <c r="G63" i="4"/>
  <c r="G64" i="4"/>
  <c r="G66" i="4"/>
  <c r="G62" i="4"/>
  <c r="J77" i="4" l="1"/>
  <c r="J65" i="4"/>
  <c r="J88" i="4"/>
  <c r="AA69" i="4"/>
  <c r="AB69" i="4" s="1"/>
  <c r="AC69" i="4" s="1"/>
  <c r="J67" i="4"/>
  <c r="J100" i="4"/>
  <c r="J84" i="4"/>
  <c r="J96" i="4"/>
  <c r="J72" i="4"/>
  <c r="J73" i="4"/>
  <c r="J85" i="4"/>
  <c r="J98" i="4"/>
  <c r="J97" i="4"/>
  <c r="AA71" i="4"/>
  <c r="AB71" i="4" s="1"/>
  <c r="AC71" i="4" s="1"/>
  <c r="G48" i="8" l="1"/>
  <c r="E69" i="21"/>
  <c r="E75" i="21" s="1"/>
  <c r="F69" i="21"/>
  <c r="F75" i="21" s="1"/>
  <c r="G69" i="21"/>
  <c r="G75" i="21" s="1"/>
  <c r="K69" i="21"/>
  <c r="K75" i="21" s="1"/>
  <c r="L69" i="21"/>
  <c r="L75" i="21" s="1"/>
  <c r="M69" i="21"/>
  <c r="M75" i="21" s="1"/>
  <c r="N69" i="21"/>
  <c r="E76" i="21"/>
  <c r="F70" i="21"/>
  <c r="F76" i="21" s="1"/>
  <c r="K70" i="21"/>
  <c r="K76" i="21" s="1"/>
  <c r="L70" i="21"/>
  <c r="L76" i="21" s="1"/>
  <c r="M70" i="21"/>
  <c r="M76" i="21" s="1"/>
  <c r="N70" i="21"/>
  <c r="E71" i="21"/>
  <c r="E77" i="21" s="1"/>
  <c r="F71" i="21"/>
  <c r="F77" i="21" s="1"/>
  <c r="K71" i="21"/>
  <c r="K77" i="21" s="1"/>
  <c r="L71" i="21"/>
  <c r="L77" i="21" s="1"/>
  <c r="M71" i="21"/>
  <c r="M77" i="21" s="1"/>
  <c r="N71" i="21"/>
  <c r="E72" i="21"/>
  <c r="E78" i="21" s="1"/>
  <c r="F72" i="21"/>
  <c r="F78" i="21" s="1"/>
  <c r="K72" i="21"/>
  <c r="K78" i="21" s="1"/>
  <c r="L72" i="21"/>
  <c r="L78" i="21" s="1"/>
  <c r="M72" i="21"/>
  <c r="M78" i="21" s="1"/>
  <c r="N72" i="21"/>
  <c r="D70" i="21"/>
  <c r="D71" i="21"/>
  <c r="D72" i="21"/>
  <c r="D69" i="21"/>
  <c r="F47" i="8"/>
  <c r="AE72" i="2" l="1"/>
  <c r="AE71" i="2"/>
  <c r="AE70" i="2"/>
  <c r="AE69" i="2"/>
  <c r="Z72" i="2"/>
  <c r="Z71" i="2"/>
  <c r="Z70" i="2"/>
  <c r="Z69" i="2"/>
  <c r="Q61" i="2"/>
  <c r="P58" i="2"/>
  <c r="G105" i="2"/>
  <c r="G104" i="2"/>
  <c r="G103" i="2"/>
  <c r="G102" i="2"/>
  <c r="G92" i="2"/>
  <c r="G91" i="2"/>
  <c r="G90" i="2"/>
  <c r="G88" i="2"/>
  <c r="G79" i="2"/>
  <c r="G78" i="2"/>
  <c r="G76" i="2"/>
  <c r="G75" i="2"/>
  <c r="G63" i="2"/>
  <c r="G64" i="2"/>
  <c r="G66" i="2"/>
  <c r="G62" i="2"/>
  <c r="AI64" i="20"/>
  <c r="AI63" i="20"/>
  <c r="AI62" i="20"/>
  <c r="AI61" i="20"/>
  <c r="AD64" i="20"/>
  <c r="AD63" i="20"/>
  <c r="AD62" i="20"/>
  <c r="AD61" i="20"/>
  <c r="K98" i="20"/>
  <c r="K97" i="20"/>
  <c r="K96" i="20"/>
  <c r="K95" i="20"/>
  <c r="P94" i="20" s="1"/>
  <c r="K85" i="20"/>
  <c r="K84" i="20"/>
  <c r="K83" i="20"/>
  <c r="K81" i="20"/>
  <c r="P81" i="20" s="1"/>
  <c r="K73" i="20"/>
  <c r="K72" i="20"/>
  <c r="K70" i="20"/>
  <c r="P70" i="20" s="1"/>
  <c r="K69" i="20"/>
  <c r="K59" i="20"/>
  <c r="K60" i="20"/>
  <c r="K62" i="20"/>
  <c r="P61" i="20" s="1"/>
  <c r="K58" i="20"/>
  <c r="U57" i="20"/>
  <c r="T54" i="20"/>
  <c r="AD60" i="19"/>
  <c r="Z69" i="19"/>
  <c r="Z68" i="19"/>
  <c r="Z67" i="19"/>
  <c r="I97" i="19"/>
  <c r="I84" i="19"/>
  <c r="I72" i="19"/>
  <c r="I61" i="19"/>
  <c r="AD63" i="19"/>
  <c r="AD62" i="19"/>
  <c r="AD61" i="19"/>
  <c r="AF65" i="18"/>
  <c r="AG65" i="18" s="1"/>
  <c r="AH65" i="18" s="1"/>
  <c r="AF64" i="18"/>
  <c r="AF63" i="18"/>
  <c r="AF62" i="18"/>
  <c r="AG62" i="18" l="1"/>
  <c r="AH62" i="18" s="1"/>
  <c r="AE62" i="20"/>
  <c r="AF62" i="20" s="1"/>
  <c r="AG62" i="20" s="1"/>
  <c r="Q70" i="20"/>
  <c r="Q94" i="20"/>
  <c r="Q81" i="20"/>
  <c r="Q61" i="20"/>
  <c r="AE62" i="19"/>
  <c r="AF62" i="19" s="1"/>
  <c r="AA69" i="2"/>
  <c r="AB69" i="2" s="1"/>
  <c r="AC69" i="2" s="1"/>
  <c r="AE61" i="20"/>
  <c r="AF61" i="20" s="1"/>
  <c r="AG61" i="20" s="1"/>
  <c r="AE63" i="20"/>
  <c r="AF63" i="20" s="1"/>
  <c r="AG63" i="20" s="1"/>
  <c r="AG64" i="18"/>
  <c r="AH64" i="18" s="1"/>
  <c r="AI64" i="18" s="1"/>
  <c r="AG63" i="18"/>
  <c r="AH63" i="18" s="1"/>
  <c r="AI63" i="18" s="1"/>
  <c r="AE61" i="19"/>
  <c r="AF61" i="19" s="1"/>
  <c r="AE60" i="19"/>
  <c r="AF60" i="19" s="1"/>
  <c r="AA70" i="2"/>
  <c r="AB70" i="2" s="1"/>
  <c r="AC70" i="2" s="1"/>
  <c r="AA71" i="2"/>
  <c r="AB71" i="2" s="1"/>
  <c r="AC71" i="2" s="1"/>
  <c r="Q62" i="2"/>
  <c r="U58" i="20"/>
  <c r="N61" i="20" s="1"/>
  <c r="K96" i="19"/>
  <c r="K95" i="19"/>
  <c r="K94" i="19"/>
  <c r="K93" i="19"/>
  <c r="K83" i="19"/>
  <c r="K82" i="19"/>
  <c r="K81" i="19"/>
  <c r="K79" i="19"/>
  <c r="K71" i="19"/>
  <c r="K70" i="19"/>
  <c r="K68" i="19"/>
  <c r="K67" i="19"/>
  <c r="K57" i="19"/>
  <c r="K58" i="19"/>
  <c r="P58" i="19" s="1"/>
  <c r="Q58" i="19" s="1"/>
  <c r="K60" i="19"/>
  <c r="K56" i="19"/>
  <c r="U54" i="19"/>
  <c r="T51" i="19"/>
  <c r="W63" i="18"/>
  <c r="V60" i="18"/>
  <c r="M102" i="18"/>
  <c r="M101" i="18"/>
  <c r="R100" i="18" s="1"/>
  <c r="M92" i="18"/>
  <c r="M91" i="18"/>
  <c r="M90" i="18"/>
  <c r="R89" i="18" s="1"/>
  <c r="M88" i="18"/>
  <c r="M80" i="18"/>
  <c r="M79" i="18"/>
  <c r="R78" i="18" s="1"/>
  <c r="M77" i="18"/>
  <c r="M76" i="18"/>
  <c r="M66" i="18"/>
  <c r="M67" i="18"/>
  <c r="R67" i="18" s="1"/>
  <c r="M69" i="18"/>
  <c r="M65" i="18"/>
  <c r="P84" i="17"/>
  <c r="AI78" i="18" l="1"/>
  <c r="AI77" i="18"/>
  <c r="AI76" i="18"/>
  <c r="AI67" i="18"/>
  <c r="AI66" i="18"/>
  <c r="AI65" i="18"/>
  <c r="S89" i="18"/>
  <c r="AI62" i="18"/>
  <c r="AI74" i="18"/>
  <c r="AI73" i="18"/>
  <c r="AI75" i="18"/>
  <c r="S67" i="18"/>
  <c r="S100" i="18"/>
  <c r="S78" i="18"/>
  <c r="AG62" i="19"/>
  <c r="J67" i="2"/>
  <c r="J60" i="2"/>
  <c r="J65" i="2"/>
  <c r="J72" i="2"/>
  <c r="J77" i="2"/>
  <c r="J73" i="2"/>
  <c r="U69" i="19"/>
  <c r="V69" i="19" s="1"/>
  <c r="W69" i="19" s="1"/>
  <c r="X69" i="19" s="1"/>
  <c r="U67" i="19"/>
  <c r="V67" i="19" s="1"/>
  <c r="W67" i="19" s="1"/>
  <c r="X67" i="19" s="1"/>
  <c r="J85" i="2"/>
  <c r="J86" i="2"/>
  <c r="J99" i="2"/>
  <c r="J98" i="2"/>
  <c r="W64" i="18"/>
  <c r="AG60" i="19"/>
  <c r="U55" i="19"/>
  <c r="N65" i="19" s="1"/>
  <c r="AG61" i="19"/>
  <c r="E27" i="21"/>
  <c r="F27" i="21"/>
  <c r="G27" i="21"/>
  <c r="H27" i="21"/>
  <c r="I27" i="21"/>
  <c r="J27" i="21"/>
  <c r="K27" i="21"/>
  <c r="L27" i="21"/>
  <c r="M27" i="21"/>
  <c r="N27" i="21"/>
  <c r="D27" i="21"/>
  <c r="P124" i="18" l="1"/>
  <c r="Q105" i="18"/>
  <c r="P115" i="18"/>
  <c r="Q81" i="18"/>
  <c r="Q93" i="18"/>
  <c r="Q70" i="18"/>
  <c r="P134" i="18"/>
  <c r="P110" i="18"/>
  <c r="P125" i="18"/>
  <c r="P122" i="18"/>
  <c r="P121" i="18"/>
  <c r="P123" i="18"/>
  <c r="Q123" i="18" s="1"/>
  <c r="P112" i="18"/>
  <c r="P113" i="18"/>
  <c r="Q113" i="18" s="1"/>
  <c r="P135" i="18"/>
  <c r="P136" i="18"/>
  <c r="P133" i="18"/>
  <c r="P131" i="18"/>
  <c r="P74" i="18"/>
  <c r="P89" i="18"/>
  <c r="P68" i="18"/>
  <c r="P78" i="18"/>
  <c r="P100" i="18"/>
  <c r="P120" i="18"/>
  <c r="P130" i="18"/>
  <c r="P109" i="18"/>
  <c r="P114" i="18"/>
  <c r="P111" i="18"/>
  <c r="P85" i="18"/>
  <c r="P86" i="18"/>
  <c r="U68" i="19"/>
  <c r="V68" i="19" s="1"/>
  <c r="W68" i="19" s="1"/>
  <c r="X68" i="19" s="1"/>
  <c r="U66" i="19"/>
  <c r="V66" i="19" s="1"/>
  <c r="W66" i="19" s="1"/>
  <c r="X66" i="19" s="1"/>
  <c r="P98" i="18"/>
  <c r="P97" i="18"/>
  <c r="N77" i="19"/>
  <c r="N76" i="19"/>
  <c r="N90" i="19"/>
  <c r="N88" i="19"/>
  <c r="N89" i="19"/>
  <c r="Y74" i="1"/>
  <c r="Y73" i="1"/>
  <c r="Y72" i="1"/>
  <c r="Y71" i="1"/>
  <c r="U74" i="1"/>
  <c r="U73" i="1"/>
  <c r="U72" i="1"/>
  <c r="U71" i="1"/>
  <c r="I104" i="4"/>
  <c r="J104" i="4" s="1"/>
  <c r="I103" i="4"/>
  <c r="J103" i="4" s="1"/>
  <c r="H102" i="4"/>
  <c r="I101" i="4"/>
  <c r="J101" i="4" s="1"/>
  <c r="I99" i="4"/>
  <c r="J99" i="4" s="1"/>
  <c r="H99" i="4"/>
  <c r="H91" i="4"/>
  <c r="H90" i="4"/>
  <c r="I89" i="4"/>
  <c r="J89" i="4" s="1"/>
  <c r="H87" i="4"/>
  <c r="I86" i="4"/>
  <c r="J86" i="4" s="1"/>
  <c r="H86" i="4"/>
  <c r="I79" i="4"/>
  <c r="J79" i="4" s="1"/>
  <c r="I78" i="4"/>
  <c r="J78" i="4" s="1"/>
  <c r="I76" i="4"/>
  <c r="J76" i="4" s="1"/>
  <c r="I75" i="4"/>
  <c r="J75" i="4" s="1"/>
  <c r="I74" i="4"/>
  <c r="J74" i="4" s="1"/>
  <c r="H74" i="4"/>
  <c r="H66" i="4"/>
  <c r="I66" i="4"/>
  <c r="J66" i="4" s="1"/>
  <c r="I64" i="4"/>
  <c r="J64" i="4" s="1"/>
  <c r="I63" i="4"/>
  <c r="J63" i="4" s="1"/>
  <c r="H63" i="4"/>
  <c r="I62" i="4"/>
  <c r="J62" i="4" s="1"/>
  <c r="I61" i="4"/>
  <c r="J61" i="4" s="1"/>
  <c r="H61" i="4"/>
  <c r="I105" i="2"/>
  <c r="J105" i="2" s="1"/>
  <c r="I104" i="2"/>
  <c r="J104" i="2" s="1"/>
  <c r="I103" i="2"/>
  <c r="J103" i="2" s="1"/>
  <c r="I102" i="2"/>
  <c r="J102" i="2" s="1"/>
  <c r="I100" i="2"/>
  <c r="J100" i="2" s="1"/>
  <c r="H100" i="2"/>
  <c r="I92" i="2"/>
  <c r="J92" i="2" s="1"/>
  <c r="H91" i="2"/>
  <c r="H90" i="2"/>
  <c r="H88" i="2"/>
  <c r="I87" i="2"/>
  <c r="J87" i="2" s="1"/>
  <c r="H87" i="2"/>
  <c r="H79" i="2"/>
  <c r="I78" i="2"/>
  <c r="J78" i="2" s="1"/>
  <c r="I76" i="2"/>
  <c r="J76" i="2" s="1"/>
  <c r="H75" i="2"/>
  <c r="I74" i="2"/>
  <c r="J74" i="2" s="1"/>
  <c r="H74" i="2"/>
  <c r="H66" i="2"/>
  <c r="H64" i="2"/>
  <c r="I63" i="2"/>
  <c r="J63" i="2" s="1"/>
  <c r="H63" i="2"/>
  <c r="I62" i="2"/>
  <c r="J62" i="2" s="1"/>
  <c r="I61" i="2"/>
  <c r="J61" i="2" s="1"/>
  <c r="H61" i="2"/>
  <c r="M98" i="20"/>
  <c r="L98" i="20"/>
  <c r="M97" i="20"/>
  <c r="M96" i="20"/>
  <c r="L96" i="20"/>
  <c r="L95" i="20"/>
  <c r="M95" i="20"/>
  <c r="M93" i="20"/>
  <c r="L93" i="20"/>
  <c r="M85" i="20"/>
  <c r="M84" i="20"/>
  <c r="M81" i="20"/>
  <c r="M80" i="20"/>
  <c r="L80" i="20"/>
  <c r="M73" i="20"/>
  <c r="L72" i="20"/>
  <c r="L70" i="20"/>
  <c r="M69" i="20"/>
  <c r="M68" i="20"/>
  <c r="L68" i="20"/>
  <c r="U99" i="17"/>
  <c r="U98" i="17"/>
  <c r="U97" i="17"/>
  <c r="U96" i="17"/>
  <c r="Y93" i="17"/>
  <c r="Y92" i="17"/>
  <c r="Y91" i="17"/>
  <c r="Z91" i="17" s="1"/>
  <c r="Y90" i="17"/>
  <c r="F112" i="16"/>
  <c r="F111" i="16"/>
  <c r="F110" i="16"/>
  <c r="F108" i="16"/>
  <c r="K108" i="16" s="1"/>
  <c r="F99" i="16"/>
  <c r="F98" i="16"/>
  <c r="F96" i="16"/>
  <c r="K96" i="16" s="1"/>
  <c r="F95" i="16"/>
  <c r="F88" i="16"/>
  <c r="F86" i="16"/>
  <c r="K86" i="16" s="1"/>
  <c r="F85" i="16"/>
  <c r="F84" i="16"/>
  <c r="F78" i="16"/>
  <c r="H78" i="16" s="1"/>
  <c r="Z90" i="17" l="1"/>
  <c r="Q133" i="18"/>
  <c r="L96" i="16"/>
  <c r="L86" i="16"/>
  <c r="V72" i="1"/>
  <c r="W72" i="1" s="1"/>
  <c r="V71" i="1"/>
  <c r="W71" i="1" s="1"/>
  <c r="V73" i="1"/>
  <c r="W73" i="1" s="1"/>
  <c r="L108" i="16"/>
  <c r="Z92" i="17"/>
  <c r="AA92" i="17" s="1"/>
  <c r="AA91" i="17"/>
  <c r="AA90" i="17"/>
  <c r="I90" i="4"/>
  <c r="H79" i="4"/>
  <c r="I102" i="4"/>
  <c r="I87" i="4"/>
  <c r="J87" i="4" s="1"/>
  <c r="H103" i="4"/>
  <c r="I91" i="4"/>
  <c r="J91" i="4" s="1"/>
  <c r="H75" i="4"/>
  <c r="H76" i="4"/>
  <c r="H64" i="4"/>
  <c r="H62" i="4"/>
  <c r="H89" i="4"/>
  <c r="H78" i="4"/>
  <c r="H104" i="4"/>
  <c r="H101" i="4"/>
  <c r="I91" i="2"/>
  <c r="J91" i="2" s="1"/>
  <c r="I79" i="2"/>
  <c r="J79" i="2" s="1"/>
  <c r="I75" i="2"/>
  <c r="J75" i="2" s="1"/>
  <c r="H103" i="2"/>
  <c r="I88" i="2"/>
  <c r="J88" i="2" s="1"/>
  <c r="H104" i="2"/>
  <c r="I64" i="2"/>
  <c r="J64" i="2" s="1"/>
  <c r="H76" i="2"/>
  <c r="H92" i="2"/>
  <c r="I66" i="2"/>
  <c r="J66" i="2" s="1"/>
  <c r="H105" i="2"/>
  <c r="H78" i="2"/>
  <c r="I90" i="2"/>
  <c r="J90" i="2" s="1"/>
  <c r="H102" i="2"/>
  <c r="H62" i="2"/>
  <c r="L97" i="20"/>
  <c r="L83" i="20"/>
  <c r="M83" i="20"/>
  <c r="L85" i="20"/>
  <c r="L84" i="20"/>
  <c r="L81" i="20"/>
  <c r="M72" i="20"/>
  <c r="L73" i="20"/>
  <c r="M70" i="20"/>
  <c r="L69" i="20"/>
  <c r="G78" i="16"/>
  <c r="AB84" i="16"/>
  <c r="AB83" i="16"/>
  <c r="AB82" i="16"/>
  <c r="AB81" i="16"/>
  <c r="X84" i="16"/>
  <c r="X83" i="16"/>
  <c r="Y83" i="16" s="1"/>
  <c r="Z83" i="16" s="1"/>
  <c r="X82" i="16"/>
  <c r="X81" i="16"/>
  <c r="Y87" i="9"/>
  <c r="Y86" i="9"/>
  <c r="Y85" i="9"/>
  <c r="Y84" i="9"/>
  <c r="V73" i="5"/>
  <c r="V74" i="5"/>
  <c r="V75" i="5"/>
  <c r="V72" i="5"/>
  <c r="D101" i="6"/>
  <c r="D89" i="6"/>
  <c r="D77" i="6"/>
  <c r="D67" i="6"/>
  <c r="Y66" i="6"/>
  <c r="Y65" i="6"/>
  <c r="Y64" i="6"/>
  <c r="Y63" i="6"/>
  <c r="Z67" i="5"/>
  <c r="Z68" i="5"/>
  <c r="Z69" i="5"/>
  <c r="Z66" i="5"/>
  <c r="AA66" i="5" s="1"/>
  <c r="AB66" i="5" s="1"/>
  <c r="E106" i="5"/>
  <c r="E94" i="5"/>
  <c r="E82" i="5"/>
  <c r="E71" i="5"/>
  <c r="L60" i="20"/>
  <c r="M59" i="20"/>
  <c r="N59" i="20" s="1"/>
  <c r="M58" i="20"/>
  <c r="N58" i="20" s="1"/>
  <c r="M57" i="20"/>
  <c r="N57" i="20" s="1"/>
  <c r="L57" i="20"/>
  <c r="F66" i="1"/>
  <c r="G66" i="1" s="1"/>
  <c r="H66" i="1" l="1"/>
  <c r="Y82" i="16"/>
  <c r="Z82" i="16" s="1"/>
  <c r="Y81" i="16"/>
  <c r="Z81" i="16" s="1"/>
  <c r="AA67" i="5"/>
  <c r="AB67" i="5" s="1"/>
  <c r="AA68" i="5"/>
  <c r="AB68" i="5" s="1"/>
  <c r="Z63" i="6"/>
  <c r="AA63" i="6" s="1"/>
  <c r="Z64" i="6"/>
  <c r="AA64" i="6" s="1"/>
  <c r="Z65" i="6"/>
  <c r="AA65" i="6" s="1"/>
  <c r="Z86" i="9"/>
  <c r="AA86" i="9" s="1"/>
  <c r="Z84" i="9"/>
  <c r="AA84" i="9" s="1"/>
  <c r="Z85" i="9"/>
  <c r="AA85" i="9" s="1"/>
  <c r="J102" i="4"/>
  <c r="J90" i="4"/>
  <c r="M60" i="20"/>
  <c r="N60" i="20" s="1"/>
  <c r="L58" i="20"/>
  <c r="L62" i="20"/>
  <c r="M62" i="20"/>
  <c r="N62" i="20" s="1"/>
  <c r="O61" i="20" s="1"/>
  <c r="L59" i="20"/>
  <c r="M96" i="19"/>
  <c r="N96" i="19" s="1"/>
  <c r="M95" i="19"/>
  <c r="N95" i="19" s="1"/>
  <c r="M94" i="19"/>
  <c r="N94" i="19" s="1"/>
  <c r="M93" i="19"/>
  <c r="N93" i="19" s="1"/>
  <c r="M91" i="19"/>
  <c r="N91" i="19" s="1"/>
  <c r="L91" i="19"/>
  <c r="M83" i="19"/>
  <c r="N83" i="19" s="1"/>
  <c r="L82" i="19"/>
  <c r="M79" i="19"/>
  <c r="N79" i="19" s="1"/>
  <c r="M78" i="19"/>
  <c r="N78" i="19" s="1"/>
  <c r="L78" i="19"/>
  <c r="M71" i="19"/>
  <c r="N71" i="19" s="1"/>
  <c r="L71" i="19"/>
  <c r="M70" i="19"/>
  <c r="N70" i="19" s="1"/>
  <c r="M68" i="19"/>
  <c r="N68" i="19" s="1"/>
  <c r="L67" i="19"/>
  <c r="M66" i="19"/>
  <c r="N66" i="19" s="1"/>
  <c r="L66" i="19"/>
  <c r="M60" i="19"/>
  <c r="N60" i="19" s="1"/>
  <c r="L60" i="19"/>
  <c r="M58" i="19"/>
  <c r="N58" i="19" s="1"/>
  <c r="L57" i="19"/>
  <c r="M57" i="19"/>
  <c r="N57" i="19" s="1"/>
  <c r="L56" i="19"/>
  <c r="M56" i="19"/>
  <c r="N56" i="19" s="1"/>
  <c r="M55" i="19"/>
  <c r="N55" i="19" s="1"/>
  <c r="L55" i="19"/>
  <c r="O104" i="18"/>
  <c r="P104" i="18" s="1"/>
  <c r="N103" i="18"/>
  <c r="N102" i="18"/>
  <c r="O101" i="18"/>
  <c r="P101" i="18" s="1"/>
  <c r="Q100" i="18" s="1"/>
  <c r="O99" i="18"/>
  <c r="P99" i="18" s="1"/>
  <c r="N99" i="18"/>
  <c r="N92" i="18"/>
  <c r="O91" i="18"/>
  <c r="P91" i="18" s="1"/>
  <c r="N88" i="18"/>
  <c r="O87" i="18"/>
  <c r="P87" i="18" s="1"/>
  <c r="N87" i="18"/>
  <c r="O80" i="18"/>
  <c r="P80" i="18" s="1"/>
  <c r="N80" i="18"/>
  <c r="O79" i="18"/>
  <c r="P79" i="18" s="1"/>
  <c r="Q78" i="18" s="1"/>
  <c r="O77" i="18"/>
  <c r="O76" i="18"/>
  <c r="P76" i="18" s="1"/>
  <c r="N76" i="18"/>
  <c r="O75" i="18"/>
  <c r="P75" i="18" s="1"/>
  <c r="N75" i="18"/>
  <c r="O69" i="18"/>
  <c r="P69" i="18" s="1"/>
  <c r="N67" i="18"/>
  <c r="N66" i="18"/>
  <c r="O66" i="18"/>
  <c r="P66" i="18" s="1"/>
  <c r="N65" i="18"/>
  <c r="O64" i="18"/>
  <c r="P64" i="18" s="1"/>
  <c r="N64" i="18"/>
  <c r="I122" i="17"/>
  <c r="I121" i="17"/>
  <c r="I120" i="17"/>
  <c r="I118" i="17"/>
  <c r="I110" i="17"/>
  <c r="I109" i="17"/>
  <c r="I107" i="17"/>
  <c r="I106" i="17"/>
  <c r="I98" i="17"/>
  <c r="I96" i="17"/>
  <c r="I95" i="17"/>
  <c r="I94" i="17"/>
  <c r="I86" i="17"/>
  <c r="I83" i="17"/>
  <c r="I84" i="17"/>
  <c r="I82" i="17"/>
  <c r="P77" i="18" l="1"/>
  <c r="N84" i="17"/>
  <c r="O84" i="17" s="1"/>
  <c r="L94" i="19"/>
  <c r="M82" i="19"/>
  <c r="N82" i="19" s="1"/>
  <c r="L79" i="19"/>
  <c r="L83" i="19"/>
  <c r="L70" i="19"/>
  <c r="L68" i="19"/>
  <c r="L95" i="19"/>
  <c r="M67" i="19"/>
  <c r="N67" i="19" s="1"/>
  <c r="L81" i="19"/>
  <c r="M81" i="19"/>
  <c r="N81" i="19" s="1"/>
  <c r="L58" i="19"/>
  <c r="L93" i="19"/>
  <c r="L96" i="19"/>
  <c r="N91" i="18"/>
  <c r="N77" i="18"/>
  <c r="O102" i="18"/>
  <c r="O92" i="18"/>
  <c r="P92" i="18" s="1"/>
  <c r="N69" i="18"/>
  <c r="N90" i="18"/>
  <c r="O103" i="18"/>
  <c r="P103" i="18" s="1"/>
  <c r="O90" i="18"/>
  <c r="P90" i="18" s="1"/>
  <c r="Q89" i="18" s="1"/>
  <c r="O65" i="18"/>
  <c r="P65" i="18" s="1"/>
  <c r="O67" i="18"/>
  <c r="P67" i="18" s="1"/>
  <c r="Q67" i="18" s="1"/>
  <c r="N79" i="18"/>
  <c r="N101" i="18"/>
  <c r="N104" i="18"/>
  <c r="O88" i="18"/>
  <c r="P88" i="18" s="1"/>
  <c r="P102" i="18" l="1"/>
  <c r="W83" i="17"/>
  <c r="V80" i="17"/>
  <c r="K122" i="17"/>
  <c r="K121" i="17"/>
  <c r="K120" i="17"/>
  <c r="K118" i="17"/>
  <c r="K117" i="17"/>
  <c r="J117" i="17"/>
  <c r="K110" i="17"/>
  <c r="K109" i="17"/>
  <c r="J107" i="17"/>
  <c r="K106" i="17"/>
  <c r="K105" i="17"/>
  <c r="J105" i="17"/>
  <c r="K98" i="17"/>
  <c r="K96" i="17"/>
  <c r="K95" i="17"/>
  <c r="J95" i="17"/>
  <c r="K94" i="17"/>
  <c r="K93" i="17"/>
  <c r="J93" i="17"/>
  <c r="K86" i="17"/>
  <c r="K84" i="17"/>
  <c r="K82" i="17"/>
  <c r="J82" i="17"/>
  <c r="K81" i="17"/>
  <c r="J81" i="17"/>
  <c r="H71" i="16"/>
  <c r="F73" i="16"/>
  <c r="F74" i="16"/>
  <c r="F76" i="16"/>
  <c r="K76" i="16" s="1"/>
  <c r="F72" i="16"/>
  <c r="T74" i="16"/>
  <c r="S71" i="16"/>
  <c r="H106" i="16"/>
  <c r="G106" i="16"/>
  <c r="H94" i="16"/>
  <c r="G94" i="16"/>
  <c r="H83" i="16"/>
  <c r="G83" i="16"/>
  <c r="G71" i="16"/>
  <c r="F116" i="9"/>
  <c r="H116" i="9" s="1"/>
  <c r="F115" i="9"/>
  <c r="H115" i="9" s="1"/>
  <c r="F114" i="9"/>
  <c r="F113" i="9"/>
  <c r="F103" i="9"/>
  <c r="H103" i="9" s="1"/>
  <c r="F102" i="9"/>
  <c r="H102" i="9" s="1"/>
  <c r="F101" i="9"/>
  <c r="G101" i="9" s="1"/>
  <c r="F99" i="9"/>
  <c r="F91" i="9"/>
  <c r="H91" i="9" s="1"/>
  <c r="F90" i="9"/>
  <c r="H90" i="9" s="1"/>
  <c r="F88" i="9"/>
  <c r="K88" i="9" s="1"/>
  <c r="F87" i="9"/>
  <c r="H87" i="9" s="1"/>
  <c r="F77" i="9"/>
  <c r="H77" i="9" s="1"/>
  <c r="F79" i="9"/>
  <c r="K78" i="9" s="1"/>
  <c r="F80" i="9"/>
  <c r="H80" i="9" s="1"/>
  <c r="F76" i="9"/>
  <c r="G76" i="9" s="1"/>
  <c r="T77" i="9"/>
  <c r="S74" i="9"/>
  <c r="H111" i="9"/>
  <c r="G111" i="9"/>
  <c r="H98" i="9"/>
  <c r="G98" i="9"/>
  <c r="H86" i="9"/>
  <c r="G86" i="9"/>
  <c r="H75" i="9"/>
  <c r="G75" i="9"/>
  <c r="F100" i="6"/>
  <c r="F99" i="6"/>
  <c r="F98" i="6"/>
  <c r="F96" i="6"/>
  <c r="K96" i="6" s="1"/>
  <c r="F88" i="6"/>
  <c r="F87" i="6"/>
  <c r="F85" i="6"/>
  <c r="F83" i="6"/>
  <c r="F76" i="6"/>
  <c r="F75" i="6"/>
  <c r="F73" i="6"/>
  <c r="F72" i="6"/>
  <c r="F62" i="6"/>
  <c r="F63" i="6"/>
  <c r="F64" i="6"/>
  <c r="F66" i="6"/>
  <c r="H95" i="6"/>
  <c r="G95" i="6"/>
  <c r="H82" i="6"/>
  <c r="G82" i="6"/>
  <c r="H71" i="6"/>
  <c r="G71" i="6"/>
  <c r="H61" i="6"/>
  <c r="G61" i="6"/>
  <c r="L76" i="16" l="1"/>
  <c r="L78" i="9"/>
  <c r="H99" i="9"/>
  <c r="K99" i="9"/>
  <c r="L88" i="9"/>
  <c r="L96" i="6"/>
  <c r="AB92" i="17"/>
  <c r="AB91" i="17"/>
  <c r="AB90" i="17"/>
  <c r="H113" i="9"/>
  <c r="T78" i="9"/>
  <c r="S84" i="17"/>
  <c r="W84" i="17"/>
  <c r="L97" i="17" s="1"/>
  <c r="T75" i="16"/>
  <c r="J110" i="17"/>
  <c r="J121" i="17"/>
  <c r="J120" i="17"/>
  <c r="J86" i="17"/>
  <c r="K83" i="17"/>
  <c r="J94" i="17"/>
  <c r="J98" i="17"/>
  <c r="J96" i="17"/>
  <c r="J106" i="17"/>
  <c r="K107" i="17"/>
  <c r="J84" i="17"/>
  <c r="J118" i="17"/>
  <c r="J122" i="17"/>
  <c r="J83" i="17"/>
  <c r="S83" i="17"/>
  <c r="J109" i="17"/>
  <c r="H114" i="9"/>
  <c r="G79" i="9"/>
  <c r="G87" i="9"/>
  <c r="G114" i="9"/>
  <c r="G91" i="9"/>
  <c r="H79" i="9"/>
  <c r="H88" i="9"/>
  <c r="G103" i="9"/>
  <c r="H76" i="9"/>
  <c r="G90" i="9"/>
  <c r="G102" i="9"/>
  <c r="G115" i="9"/>
  <c r="G80" i="9"/>
  <c r="G77" i="9"/>
  <c r="H101" i="9"/>
  <c r="G116" i="9"/>
  <c r="G113" i="9"/>
  <c r="G88" i="9"/>
  <c r="G99" i="9"/>
  <c r="G105" i="5"/>
  <c r="H105" i="5" s="1"/>
  <c r="G104" i="5"/>
  <c r="H104" i="5" s="1"/>
  <c r="G103" i="5"/>
  <c r="H103" i="5" s="1"/>
  <c r="G101" i="5"/>
  <c r="L101" i="5" s="1"/>
  <c r="I100" i="5"/>
  <c r="H100" i="5"/>
  <c r="G93" i="5"/>
  <c r="H93" i="5" s="1"/>
  <c r="G92" i="5"/>
  <c r="G91" i="5"/>
  <c r="M90" i="5" s="1"/>
  <c r="I87" i="5"/>
  <c r="H87" i="5"/>
  <c r="G81" i="5"/>
  <c r="H81" i="5" s="1"/>
  <c r="G80" i="5"/>
  <c r="G76" i="5"/>
  <c r="I76" i="5" s="1"/>
  <c r="I75" i="5"/>
  <c r="H75" i="5"/>
  <c r="G68" i="5"/>
  <c r="G70" i="5"/>
  <c r="G67" i="5"/>
  <c r="I67" i="5" s="1"/>
  <c r="G66" i="5"/>
  <c r="H66" i="5" s="1"/>
  <c r="I65" i="5"/>
  <c r="H65" i="5"/>
  <c r="L92" i="17" l="1"/>
  <c r="M88" i="17"/>
  <c r="L85" i="17"/>
  <c r="L87" i="17"/>
  <c r="I104" i="16"/>
  <c r="I77" i="16"/>
  <c r="I87" i="16"/>
  <c r="I97" i="16"/>
  <c r="L99" i="9"/>
  <c r="I112" i="9"/>
  <c r="I100" i="9"/>
  <c r="I89" i="9"/>
  <c r="I78" i="9"/>
  <c r="M101" i="5"/>
  <c r="H68" i="5"/>
  <c r="L68" i="5"/>
  <c r="I86" i="9"/>
  <c r="I97" i="9"/>
  <c r="I96" i="9"/>
  <c r="I85" i="9"/>
  <c r="H91" i="5"/>
  <c r="I101" i="5"/>
  <c r="H80" i="5"/>
  <c r="L79" i="5"/>
  <c r="L131" i="17"/>
  <c r="L146" i="17"/>
  <c r="L128" i="17"/>
  <c r="L129" i="17"/>
  <c r="L130" i="17"/>
  <c r="M130" i="17" s="1"/>
  <c r="L138" i="17"/>
  <c r="L137" i="17"/>
  <c r="L145" i="17"/>
  <c r="L127" i="17"/>
  <c r="L147" i="17"/>
  <c r="L140" i="17"/>
  <c r="L149" i="17"/>
  <c r="L148" i="17"/>
  <c r="L136" i="17"/>
  <c r="L139" i="17"/>
  <c r="L116" i="17"/>
  <c r="L104" i="17"/>
  <c r="L115" i="17"/>
  <c r="I109" i="16"/>
  <c r="I107" i="16"/>
  <c r="I93" i="16"/>
  <c r="I105" i="16"/>
  <c r="I129" i="16"/>
  <c r="I119" i="16"/>
  <c r="I130" i="16"/>
  <c r="I126" i="16"/>
  <c r="I127" i="16"/>
  <c r="I117" i="16"/>
  <c r="I121" i="16"/>
  <c r="I128" i="16"/>
  <c r="I120" i="16"/>
  <c r="I118" i="16"/>
  <c r="I78" i="16"/>
  <c r="I70" i="5"/>
  <c r="I91" i="9"/>
  <c r="I116" i="9"/>
  <c r="I114" i="9"/>
  <c r="I103" i="9"/>
  <c r="I77" i="9"/>
  <c r="I99" i="9"/>
  <c r="J99" i="9" s="1"/>
  <c r="I87" i="9"/>
  <c r="I110" i="9"/>
  <c r="I109" i="9"/>
  <c r="I108" i="9"/>
  <c r="I98" i="9"/>
  <c r="I80" i="9"/>
  <c r="I76" i="9"/>
  <c r="I113" i="9"/>
  <c r="I130" i="9"/>
  <c r="I133" i="9"/>
  <c r="I134" i="9"/>
  <c r="I131" i="9"/>
  <c r="I132" i="9"/>
  <c r="I121" i="9"/>
  <c r="I123" i="9"/>
  <c r="I122" i="9"/>
  <c r="I125" i="9"/>
  <c r="I124" i="9"/>
  <c r="I115" i="9"/>
  <c r="I90" i="9"/>
  <c r="I102" i="9"/>
  <c r="I75" i="9"/>
  <c r="I111" i="9"/>
  <c r="L93" i="17"/>
  <c r="L122" i="17"/>
  <c r="L120" i="17"/>
  <c r="L82" i="17"/>
  <c r="L83" i="17"/>
  <c r="L84" i="17"/>
  <c r="L86" i="17"/>
  <c r="L118" i="17"/>
  <c r="L81" i="17"/>
  <c r="L117" i="17"/>
  <c r="L106" i="17"/>
  <c r="L96" i="17"/>
  <c r="L105" i="17"/>
  <c r="L121" i="17"/>
  <c r="L110" i="17"/>
  <c r="L109" i="17"/>
  <c r="L107" i="17"/>
  <c r="L98" i="17"/>
  <c r="L95" i="17"/>
  <c r="L94" i="17"/>
  <c r="S82" i="17"/>
  <c r="I94" i="16"/>
  <c r="I83" i="16"/>
  <c r="I71" i="16"/>
  <c r="I106" i="16"/>
  <c r="I91" i="5"/>
  <c r="I101" i="9"/>
  <c r="I88" i="9"/>
  <c r="J88" i="9" s="1"/>
  <c r="I79" i="9"/>
  <c r="I104" i="5"/>
  <c r="I103" i="5"/>
  <c r="H101" i="5"/>
  <c r="I105" i="5"/>
  <c r="I93" i="5"/>
  <c r="H92" i="5"/>
  <c r="I92" i="5"/>
  <c r="I80" i="5"/>
  <c r="H76" i="5"/>
  <c r="I81" i="5"/>
  <c r="I66" i="5"/>
  <c r="H70" i="5"/>
  <c r="H67" i="5"/>
  <c r="I68" i="5"/>
  <c r="M148" i="17" l="1"/>
  <c r="J127" i="16"/>
  <c r="J78" i="9"/>
  <c r="J111" i="9"/>
  <c r="M68" i="5"/>
  <c r="J118" i="16"/>
  <c r="J130" i="9"/>
  <c r="Q81" i="5"/>
  <c r="R81" i="5" s="1"/>
  <c r="M79" i="5"/>
  <c r="Q82" i="5"/>
  <c r="R82" i="5" s="1"/>
  <c r="S82" i="5" s="1"/>
  <c r="T82" i="5" s="1"/>
  <c r="M139" i="17"/>
  <c r="U82" i="5"/>
  <c r="Q84" i="5"/>
  <c r="R84" i="5" s="1"/>
  <c r="Q83" i="5"/>
  <c r="R83" i="5" s="1"/>
  <c r="J121" i="9"/>
  <c r="M84" i="17"/>
  <c r="Z28" i="17"/>
  <c r="Y28" i="17"/>
  <c r="X28" i="17"/>
  <c r="Z27" i="17"/>
  <c r="Y27" i="17"/>
  <c r="X27" i="17"/>
  <c r="S81" i="5" l="1"/>
  <c r="T81" i="5" s="1"/>
  <c r="U81" i="5"/>
  <c r="S83" i="5"/>
  <c r="T83" i="5" s="1"/>
  <c r="U83" i="5"/>
  <c r="S84" i="5"/>
  <c r="T84" i="5" s="1"/>
  <c r="U84" i="5"/>
  <c r="F102" i="1"/>
  <c r="H102" i="1" s="1"/>
  <c r="F101" i="1"/>
  <c r="H101" i="1" s="1"/>
  <c r="F100" i="1"/>
  <c r="F98" i="1"/>
  <c r="F89" i="1"/>
  <c r="H89" i="1" s="1"/>
  <c r="F88" i="1"/>
  <c r="G88" i="1" s="1"/>
  <c r="F86" i="1"/>
  <c r="F85" i="1"/>
  <c r="H85" i="1" s="1"/>
  <c r="F77" i="1"/>
  <c r="H77" i="1" s="1"/>
  <c r="F76" i="1"/>
  <c r="H76" i="1" s="1"/>
  <c r="F74" i="1"/>
  <c r="F73" i="1"/>
  <c r="H73" i="1" s="1"/>
  <c r="F62" i="1"/>
  <c r="G62" i="1" s="1"/>
  <c r="F63" i="1"/>
  <c r="H63" i="1" s="1"/>
  <c r="F64" i="1"/>
  <c r="F61" i="1"/>
  <c r="H61" i="1" s="1"/>
  <c r="H97" i="1"/>
  <c r="G97" i="1"/>
  <c r="H84" i="1"/>
  <c r="G84" i="1"/>
  <c r="G74" i="1"/>
  <c r="H72" i="1"/>
  <c r="G72" i="1"/>
  <c r="H60" i="1"/>
  <c r="G60" i="1"/>
  <c r="H98" i="1" l="1"/>
  <c r="G86" i="1"/>
  <c r="H64" i="1"/>
  <c r="H88" i="1"/>
  <c r="G100" i="1"/>
  <c r="H100" i="1"/>
  <c r="G101" i="1"/>
  <c r="G102" i="1"/>
  <c r="G98" i="1"/>
  <c r="H86" i="1"/>
  <c r="H62" i="1"/>
  <c r="G77" i="1"/>
  <c r="G73" i="1"/>
  <c r="G63" i="1"/>
  <c r="H74" i="1"/>
  <c r="G89" i="1"/>
  <c r="G61" i="1"/>
  <c r="G64" i="1"/>
  <c r="G76" i="1"/>
  <c r="G85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D15" i="19" s="1"/>
  <c r="AE15" i="19" s="1"/>
  <c r="AB14" i="19"/>
  <c r="AD14" i="19" s="1"/>
  <c r="AE14" i="19" s="1"/>
  <c r="AB13" i="19"/>
  <c r="AD13" i="19" s="1"/>
  <c r="AE13" i="19" s="1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B13" i="18"/>
  <c r="AB12" i="18"/>
  <c r="AD14" i="18" l="1"/>
  <c r="AE14" i="18" s="1"/>
  <c r="AD15" i="18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G51" i="8" s="1"/>
  <c r="H43" i="8"/>
  <c r="H48" i="8" s="1"/>
  <c r="H51" i="8" s="1"/>
  <c r="I43" i="8"/>
  <c r="I48" i="8" s="1"/>
  <c r="I51" i="8" s="1"/>
  <c r="N43" i="8"/>
  <c r="N48" i="8" s="1"/>
  <c r="N51" i="8" s="1"/>
  <c r="O43" i="8"/>
  <c r="F42" i="8"/>
  <c r="F50" i="8" s="1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U27" i="2"/>
  <c r="AE27" i="17"/>
  <c r="AE26" i="17"/>
  <c r="AE25" i="17"/>
  <c r="AE24" i="17"/>
  <c r="AE23" i="17"/>
  <c r="AG23" i="17" s="1"/>
  <c r="AH23" i="17" s="1"/>
  <c r="AE22" i="17"/>
  <c r="W28" i="2" l="1"/>
  <c r="X28" i="2" s="1"/>
  <c r="W28" i="4"/>
  <c r="X28" i="4" s="1"/>
  <c r="AG26" i="17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P27" i="16"/>
  <c r="W27" i="9"/>
  <c r="W26" i="9"/>
  <c r="Y26" i="9" s="1"/>
  <c r="Z26" i="9" s="1"/>
  <c r="W25" i="9"/>
  <c r="Y25" i="9" s="1"/>
  <c r="Z25" i="9" s="1"/>
  <c r="W24" i="9"/>
  <c r="W23" i="9"/>
  <c r="Y22" i="16" l="1"/>
  <c r="Z22" i="16" s="1"/>
  <c r="Y23" i="9"/>
  <c r="Z23" i="9" s="1"/>
  <c r="Y23" i="16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X25" i="5"/>
  <c r="Z26" i="5" l="1"/>
  <c r="Z25" i="5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8" i="19" s="1"/>
  <c r="N19" i="19" s="1"/>
  <c r="M4" i="18"/>
  <c r="N7" i="18"/>
  <c r="N8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O14" i="18" l="1"/>
  <c r="O27" i="18"/>
  <c r="O32" i="18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N27" i="19" s="1"/>
  <c r="P27" i="19"/>
  <c r="Q27" i="19" s="1"/>
  <c r="M36" i="19"/>
  <c r="N36" i="19" s="1"/>
  <c r="P36" i="19"/>
  <c r="Q36" i="19" s="1"/>
  <c r="L18" i="19"/>
  <c r="P18" i="19"/>
  <c r="Q18" i="19" s="1"/>
  <c r="M45" i="19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M46" i="19"/>
  <c r="M18" i="20"/>
  <c r="M28" i="20"/>
  <c r="L26" i="20"/>
  <c r="M26" i="20"/>
  <c r="L28" i="20"/>
  <c r="M46" i="20"/>
  <c r="M8" i="20"/>
  <c r="N48" i="20"/>
  <c r="L48" i="20"/>
  <c r="M27" i="20"/>
  <c r="M45" i="20"/>
  <c r="M38" i="20"/>
  <c r="M15" i="20"/>
  <c r="M36" i="20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46" i="19"/>
  <c r="N33" i="19"/>
  <c r="N26" i="19"/>
  <c r="N45" i="19"/>
  <c r="O45" i="19" s="1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N94" i="20" l="1"/>
  <c r="N82" i="20"/>
  <c r="N71" i="20"/>
  <c r="N25" i="20"/>
  <c r="N28" i="20"/>
  <c r="N67" i="20"/>
  <c r="N78" i="20"/>
  <c r="N79" i="20"/>
  <c r="N91" i="20"/>
  <c r="N92" i="20"/>
  <c r="N90" i="20"/>
  <c r="N36" i="20"/>
  <c r="P25" i="18"/>
  <c r="O36" i="19"/>
  <c r="O27" i="19"/>
  <c r="N26" i="20"/>
  <c r="N96" i="20"/>
  <c r="N80" i="20"/>
  <c r="N81" i="20"/>
  <c r="O81" i="20" s="1"/>
  <c r="N84" i="20"/>
  <c r="N95" i="20"/>
  <c r="N97" i="20"/>
  <c r="N73" i="20"/>
  <c r="N98" i="20"/>
  <c r="N93" i="20"/>
  <c r="N68" i="20"/>
  <c r="N85" i="20"/>
  <c r="N69" i="20"/>
  <c r="N72" i="20"/>
  <c r="N83" i="20"/>
  <c r="N70" i="20"/>
  <c r="O70" i="20" s="1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94" i="20" l="1"/>
  <c r="O38" i="20"/>
  <c r="W20" i="6"/>
  <c r="W21" i="6"/>
  <c r="W22" i="6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Y22" i="6" l="1"/>
  <c r="Z22" i="6" s="1"/>
  <c r="Y21" i="6"/>
  <c r="Z21" i="6" s="1"/>
  <c r="Y20" i="6"/>
  <c r="Z20" i="6" s="1"/>
  <c r="H72" i="17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O19" i="17" l="1"/>
  <c r="K68" i="17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M51" i="17"/>
  <c r="N51" i="17" s="1"/>
  <c r="I34" i="17"/>
  <c r="M34" i="17"/>
  <c r="N34" i="17" s="1"/>
  <c r="I44" i="17"/>
  <c r="J25" i="17"/>
  <c r="K25" i="17" s="1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51" i="17" l="1"/>
  <c r="L60" i="17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F43" i="16"/>
  <c r="G26" i="16"/>
  <c r="H26" i="16" s="1"/>
  <c r="F55" i="16"/>
  <c r="F52" i="16"/>
  <c r="F64" i="16"/>
  <c r="F35" i="16"/>
  <c r="F36" i="16"/>
  <c r="F44" i="16"/>
  <c r="F27" i="16"/>
  <c r="C33" i="1"/>
  <c r="I54" i="16" l="1"/>
  <c r="I62" i="16"/>
  <c r="I26" i="16"/>
  <c r="I45" i="16"/>
  <c r="E63" i="9"/>
  <c r="E62" i="9"/>
  <c r="E61" i="9"/>
  <c r="E60" i="9"/>
  <c r="E54" i="9"/>
  <c r="E53" i="9"/>
  <c r="E52" i="9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52" i="9" l="1"/>
  <c r="K52" i="9" s="1"/>
  <c r="J61" i="9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H25" i="9" s="1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K28" i="5" l="1"/>
  <c r="L28" i="5" s="1"/>
  <c r="F40" i="6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61" i="9" l="1"/>
  <c r="I52" i="9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J102" i="5" l="1"/>
  <c r="J69" i="5"/>
  <c r="I94" i="1"/>
  <c r="I95" i="1"/>
  <c r="I96" i="1"/>
  <c r="I99" i="1"/>
  <c r="I66" i="1"/>
  <c r="I102" i="1"/>
  <c r="I101" i="1"/>
  <c r="I97" i="1"/>
  <c r="I100" i="1"/>
  <c r="I98" i="1"/>
  <c r="I74" i="6"/>
  <c r="I97" i="6"/>
  <c r="I84" i="6"/>
  <c r="J99" i="5"/>
  <c r="J98" i="5"/>
  <c r="J79" i="5"/>
  <c r="K79" i="5" s="1"/>
  <c r="J78" i="5"/>
  <c r="J77" i="5"/>
  <c r="I94" i="6"/>
  <c r="I93" i="6"/>
  <c r="I81" i="6"/>
  <c r="J89" i="5"/>
  <c r="J88" i="5"/>
  <c r="J90" i="5"/>
  <c r="J111" i="5"/>
  <c r="J112" i="5"/>
  <c r="J113" i="5"/>
  <c r="I105" i="6"/>
  <c r="I106" i="6"/>
  <c r="I109" i="6"/>
  <c r="I108" i="6"/>
  <c r="I107" i="6"/>
  <c r="I71" i="6"/>
  <c r="I95" i="6"/>
  <c r="I82" i="6"/>
  <c r="I61" i="6"/>
  <c r="J31" i="6"/>
  <c r="K31" i="6" s="1"/>
  <c r="J75" i="5"/>
  <c r="J76" i="5"/>
  <c r="J87" i="5"/>
  <c r="J100" i="5"/>
  <c r="J101" i="5"/>
  <c r="J91" i="5"/>
  <c r="J93" i="5"/>
  <c r="J105" i="5"/>
  <c r="J92" i="5"/>
  <c r="J103" i="5"/>
  <c r="J81" i="5"/>
  <c r="J80" i="5"/>
  <c r="J104" i="5"/>
  <c r="J70" i="5"/>
  <c r="J67" i="5"/>
  <c r="J65" i="5"/>
  <c r="J68" i="5"/>
  <c r="K68" i="5" s="1"/>
  <c r="J66" i="5"/>
  <c r="I85" i="1"/>
  <c r="I63" i="1"/>
  <c r="I73" i="1"/>
  <c r="I76" i="1"/>
  <c r="I84" i="1"/>
  <c r="I60" i="1"/>
  <c r="I72" i="1"/>
  <c r="I77" i="1"/>
  <c r="I61" i="1"/>
  <c r="I64" i="1"/>
  <c r="I88" i="1"/>
  <c r="I89" i="1"/>
  <c r="I62" i="1"/>
  <c r="I86" i="1"/>
  <c r="I74" i="1"/>
  <c r="H20" i="6"/>
  <c r="H21" i="6"/>
  <c r="H48" i="6"/>
  <c r="H23" i="6"/>
  <c r="H47" i="6"/>
  <c r="H42" i="6"/>
  <c r="H41" i="6"/>
  <c r="H38" i="6"/>
  <c r="H51" i="6"/>
  <c r="H49" i="6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I47" i="5"/>
  <c r="I46" i="5"/>
  <c r="I36" i="5"/>
  <c r="I56" i="5"/>
  <c r="J54" i="5" l="1"/>
  <c r="K112" i="5"/>
  <c r="I49" i="6"/>
  <c r="J106" i="6"/>
  <c r="I23" i="6"/>
  <c r="J36" i="5"/>
  <c r="J45" i="5"/>
  <c r="E52" i="1" l="1"/>
  <c r="E51" i="1"/>
  <c r="E50" i="1"/>
  <c r="E49" i="1"/>
  <c r="E43" i="1"/>
  <c r="E42" i="1"/>
  <c r="E41" i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J50" i="1" l="1"/>
  <c r="K50" i="1" s="1"/>
  <c r="J41" i="1"/>
  <c r="K41" i="1" s="1"/>
  <c r="F32" i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H37" i="4" s="1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F32" i="6"/>
  <c r="G32" i="6"/>
  <c r="H32" i="6" s="1"/>
  <c r="G33" i="6"/>
  <c r="H33" i="6" s="1"/>
  <c r="G30" i="6"/>
  <c r="H30" i="6" s="1"/>
  <c r="I31" i="6" l="1"/>
  <c r="G27" i="5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6" i="6" l="1"/>
  <c r="G62" i="6"/>
  <c r="G85" i="6"/>
  <c r="H66" i="6"/>
  <c r="I66" i="6"/>
  <c r="H100" i="6"/>
  <c r="I100" i="6" s="1"/>
  <c r="G63" i="6"/>
  <c r="H63" i="6"/>
  <c r="I63" i="6" s="1"/>
  <c r="G96" i="6"/>
  <c r="G88" i="6"/>
  <c r="G72" i="6"/>
  <c r="H72" i="6"/>
  <c r="I72" i="6" s="1"/>
  <c r="G98" i="6"/>
  <c r="H83" i="6"/>
  <c r="I83" i="6" s="1"/>
  <c r="H62" i="6"/>
  <c r="I62" i="6" s="1"/>
  <c r="G64" i="6"/>
  <c r="H64" i="6"/>
  <c r="I64" i="6" s="1"/>
  <c r="G75" i="6"/>
  <c r="H73" i="6"/>
  <c r="I73" i="6" s="1"/>
  <c r="G87" i="6"/>
  <c r="G76" i="6"/>
  <c r="H76" i="6"/>
  <c r="I76" i="6" s="1"/>
  <c r="G99" i="6"/>
  <c r="H99" i="6"/>
  <c r="I99" i="6" s="1"/>
  <c r="H85" i="6"/>
  <c r="I85" i="6" s="1"/>
  <c r="G100" i="6" l="1"/>
  <c r="G83" i="6"/>
  <c r="H75" i="6"/>
  <c r="H88" i="6"/>
  <c r="I88" i="6" s="1"/>
  <c r="H87" i="6"/>
  <c r="I87" i="6" s="1"/>
  <c r="G73" i="6"/>
  <c r="H96" i="6"/>
  <c r="I96" i="6" s="1"/>
  <c r="H98" i="6"/>
  <c r="I98" i="6" s="1"/>
  <c r="I75" i="6" l="1"/>
  <c r="G72" i="16"/>
  <c r="H72" i="16"/>
  <c r="I72" i="16" s="1"/>
  <c r="G76" i="16"/>
  <c r="G74" i="16"/>
  <c r="G84" i="16"/>
  <c r="H74" i="16"/>
  <c r="I74" i="16" s="1"/>
  <c r="G85" i="16"/>
  <c r="G86" i="16"/>
  <c r="G73" i="16"/>
  <c r="G111" i="16"/>
  <c r="H76" i="16"/>
  <c r="I76" i="16" s="1"/>
  <c r="J76" i="16" s="1"/>
  <c r="H96" i="16"/>
  <c r="I96" i="16" s="1"/>
  <c r="J96" i="16" s="1"/>
  <c r="H73" i="16"/>
  <c r="I73" i="16" s="1"/>
  <c r="H85" i="16"/>
  <c r="I85" i="16" s="1"/>
  <c r="H95" i="16"/>
  <c r="I95" i="16" s="1"/>
  <c r="G110" i="16"/>
  <c r="H110" i="16"/>
  <c r="I110" i="16" s="1"/>
  <c r="G88" i="16"/>
  <c r="G98" i="16"/>
  <c r="G99" i="16"/>
  <c r="H112" i="16"/>
  <c r="I112" i="16" s="1"/>
  <c r="H108" i="16"/>
  <c r="I108" i="16" s="1"/>
  <c r="J108" i="16" s="1"/>
  <c r="H99" i="16" l="1"/>
  <c r="I99" i="16" s="1"/>
  <c r="G95" i="16"/>
  <c r="H84" i="16"/>
  <c r="I84" i="16" s="1"/>
  <c r="H111" i="16"/>
  <c r="I111" i="16" s="1"/>
  <c r="G96" i="16"/>
  <c r="H86" i="16"/>
  <c r="I86" i="16" s="1"/>
  <c r="J86" i="16" s="1"/>
  <c r="G108" i="16"/>
  <c r="H98" i="16"/>
  <c r="I98" i="16" s="1"/>
  <c r="G112" i="16"/>
  <c r="H88" i="16"/>
  <c r="I88" i="16" s="1"/>
</calcChain>
</file>

<file path=xl/sharedStrings.xml><?xml version="1.0" encoding="utf-8"?>
<sst xmlns="http://schemas.openxmlformats.org/spreadsheetml/2006/main" count="1807" uniqueCount="99">
  <si>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</si>
  <si>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</si>
  <si>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</si>
  <si>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</si>
  <si>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</si>
  <si>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</si>
  <si>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</si>
  <si>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</si>
  <si>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</si>
  <si>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</si>
  <si>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</si>
  <si>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</si>
  <si>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</si>
  <si>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</si>
  <si>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</si>
  <si>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</si>
  <si>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</si>
  <si>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</si>
  <si>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</si>
  <si>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</si>
  <si>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</si>
  <si>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</si>
  <si>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</si>
  <si>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</si>
  <si>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</si>
  <si>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</si>
  <si>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</si>
  <si>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</si>
  <si>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</si>
  <si>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</si>
  <si>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</si>
  <si>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</si>
  <si>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</si>
  <si>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</si>
  <si>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</si>
  <si>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</si>
  <si>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</si>
  <si>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</si>
  <si>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</si>
  <si>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</si>
  <si>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</si>
  <si>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</si>
  <si>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</si>
  <si>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</si>
  <si>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</si>
  <si>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</si>
  <si>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</si>
  <si>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</si>
  <si>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</si>
  <si>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</si>
  <si>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</si>
  <si>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</si>
  <si>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</si>
  <si>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</si>
  <si>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</si>
  <si>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</si>
  <si>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</si>
  <si>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</si>
  <si>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</si>
  <si>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</si>
  <si>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</si>
  <si>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</si>
  <si>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</si>
  <si>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</si>
  <si>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</si>
  <si>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</si>
  <si>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</si>
  <si>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</si>
  <si>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</si>
  <si>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</si>
  <si>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</si>
  <si>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</si>
  <si>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</si>
  <si>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</si>
  <si>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</si>
  <si>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</si>
  <si>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</si>
  <si>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</si>
  <si>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</si>
  <si>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</si>
  <si>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</si>
  <si>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</si>
  <si>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</si>
  <si>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</si>
  <si>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</si>
  <si>
    <t>compressibility</t>
  </si>
  <si>
    <t>1/kbar</t>
  </si>
  <si>
    <t>1/Mpa</t>
  </si>
  <si>
    <t>1/Pa</t>
  </si>
  <si>
    <t>Compressibility</t>
  </si>
  <si>
    <t>1/Gpa</t>
  </si>
  <si>
    <t>Compressibility (1/Gpa)</t>
  </si>
  <si>
    <t>molar mass of LiCl-20KCl</t>
  </si>
  <si>
    <t>polyfit</t>
  </si>
  <si>
    <t>ax^2</t>
  </si>
  <si>
    <t>bx</t>
  </si>
  <si>
    <t>c</t>
  </si>
  <si>
    <t>equals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</si>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</sst>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084003100648691E-2"/>
                  <c:y val="-0.6739952333544513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LiCl!$D$65:$D$70</c:f>
              <c:numCache>
                <c:formatCode>General</c:formatCode>
                <c:ptCount val="6"/>
                <c:pt idx="0">
                  <c:v>-476.02922462375199</c:v>
                </c:pt>
                <c:pt idx="1">
                  <c:v>-475.29108315304597</c:v>
                </c:pt>
                <c:pt idx="2">
                  <c:v>-474.04659128499998</c:v>
                </c:pt>
                <c:pt idx="3">
                  <c:v>-472.61623777199998</c:v>
                </c:pt>
                <c:pt idx="4">
                  <c:v>-471.90489850914901</c:v>
                </c:pt>
                <c:pt idx="5">
                  <c:v>-471.24806740577799</c:v>
                </c:pt>
              </c:numCache>
            </c:numRef>
          </c:xVal>
          <c:yVal>
            <c:numRef>
              <c:f>LiCl!$F$65:$F$70</c:f>
              <c:numCache>
                <c:formatCode>General</c:formatCode>
                <c:ptCount val="6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0.16591964027370401</c:v>
                </c:pt>
                <c:pt idx="5">
                  <c:v>-0.466431632911392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60160744155681"/>
                  <c:y val="-0.602438833076899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LiCl!$D$75:$D$80</c:f>
              <c:numCache>
                <c:formatCode>General</c:formatCode>
                <c:ptCount val="6"/>
                <c:pt idx="0">
                  <c:v>-478.71533583399997</c:v>
                </c:pt>
                <c:pt idx="1">
                  <c:v>-477.94268830875023</c:v>
                </c:pt>
                <c:pt idx="2">
                  <c:v>-477.239431970667</c:v>
                </c:pt>
                <c:pt idx="3">
                  <c:v>-476.86603763800002</c:v>
                </c:pt>
                <c:pt idx="4">
                  <c:v>-476.121226944</c:v>
                </c:pt>
                <c:pt idx="5">
                  <c:v>-475.388310929</c:v>
                </c:pt>
              </c:numCache>
            </c:numRef>
          </c:xVal>
          <c:yVal>
            <c:numRef>
              <c:f>LiCl!$F$75:$F$80</c:f>
              <c:numCache>
                <c:formatCode>General</c:formatCode>
                <c:ptCount val="6"/>
                <c:pt idx="0">
                  <c:v>6.3468169999999997</c:v>
                </c:pt>
                <c:pt idx="1">
                  <c:v>3.4560462499999973</c:v>
                </c:pt>
                <c:pt idx="2">
                  <c:v>2.4573320000000001</c:v>
                </c:pt>
                <c:pt idx="3">
                  <c:v>1.3879300000000001</c:v>
                </c:pt>
                <c:pt idx="4">
                  <c:v>0.40177600000000002</c:v>
                </c:pt>
                <c:pt idx="5">
                  <c:v>-0.320548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2152910937946"/>
                  <c:y val="-0.6243074788065284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LiCl!$D$86:$D$92</c:f>
              <c:numCache>
                <c:formatCode>General</c:formatCode>
                <c:ptCount val="7"/>
                <c:pt idx="0">
                  <c:v>-482.99976913199998</c:v>
                </c:pt>
                <c:pt idx="1">
                  <c:v>-481.21008413602101</c:v>
                </c:pt>
                <c:pt idx="2">
                  <c:v>-481.28203699166676</c:v>
                </c:pt>
                <c:pt idx="3">
                  <c:v>-480.56733688624979</c:v>
                </c:pt>
                <c:pt idx="4">
                  <c:v>-479.58190399115301</c:v>
                </c:pt>
                <c:pt idx="5">
                  <c:v>-479.31857701400003</c:v>
                </c:pt>
                <c:pt idx="6">
                  <c:v>-478.08194821900003</c:v>
                </c:pt>
              </c:numCache>
            </c:numRef>
          </c:xVal>
          <c:yVal>
            <c:numRef>
              <c:f>LiCl!$F$86:$F$92</c:f>
              <c:numCache>
                <c:formatCode>General</c:formatCode>
                <c:ptCount val="7"/>
                <c:pt idx="0">
                  <c:v>6.9501039999999996</c:v>
                </c:pt>
                <c:pt idx="1">
                  <c:v>4.5717633298719296</c:v>
                </c:pt>
                <c:pt idx="2">
                  <c:v>3.0453300000000025</c:v>
                </c:pt>
                <c:pt idx="3">
                  <c:v>2.1526125</c:v>
                </c:pt>
                <c:pt idx="4">
                  <c:v>0.75939688728309196</c:v>
                </c:pt>
                <c:pt idx="5">
                  <c:v>-0.14902099999999999</c:v>
                </c:pt>
                <c:pt idx="6">
                  <c:v>-1.7728520000000001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19170984455959"/>
                  <c:y val="-0.38159049084381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LiCl!$D$98:$D$103</c:f>
              <c:numCache>
                <c:formatCode>General</c:formatCode>
                <c:ptCount val="6"/>
                <c:pt idx="0">
                  <c:v>-486.31307478466198</c:v>
                </c:pt>
                <c:pt idx="1">
                  <c:v>-485.641861561334</c:v>
                </c:pt>
                <c:pt idx="2">
                  <c:v>-484.41456484000003</c:v>
                </c:pt>
                <c:pt idx="3">
                  <c:v>-483.31759949625001</c:v>
                </c:pt>
                <c:pt idx="4">
                  <c:v>-482.81653494266601</c:v>
                </c:pt>
                <c:pt idx="5">
                  <c:v>-482.110207473</c:v>
                </c:pt>
              </c:numCache>
            </c:numRef>
          </c:xVal>
          <c:yVal>
            <c:numRef>
              <c:f>LiCl!$F$98:$F$103</c:f>
              <c:numCache>
                <c:formatCode>General</c:formatCode>
                <c:ptCount val="6"/>
                <c:pt idx="0">
                  <c:v>8.5285093497819595</c:v>
                </c:pt>
                <c:pt idx="1">
                  <c:v>5.2446666666666699</c:v>
                </c:pt>
                <c:pt idx="2">
                  <c:v>2.5660340000000001</c:v>
                </c:pt>
                <c:pt idx="3">
                  <c:v>0.35620625000000028</c:v>
                </c:pt>
                <c:pt idx="4">
                  <c:v>-0.49300933333333302</c:v>
                </c:pt>
                <c:pt idx="5">
                  <c:v>-1.5653060000000001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LiCl50KCl!$M$64:$M$69</c:f>
              <c:numCache>
                <c:formatCode>General</c:formatCode>
                <c:ptCount val="6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7120.1170162171975</c:v>
                </c:pt>
                <c:pt idx="5">
                  <c:v>7225.8596134263789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LiCl50KCl!$M$74:$M$80</c:f>
              <c:numCache>
                <c:formatCode>General</c:formatCode>
                <c:ptCount val="7"/>
                <c:pt idx="0">
                  <c:v>6214.4715936599541</c:v>
                </c:pt>
                <c:pt idx="1">
                  <c:v>6408.66</c:v>
                </c:pt>
                <c:pt idx="2">
                  <c:v>6606.8521506132638</c:v>
                </c:pt>
                <c:pt idx="3">
                  <c:v>6809.0889000331499</c:v>
                </c:pt>
                <c:pt idx="4">
                  <c:v>6911.7367663372606</c:v>
                </c:pt>
                <c:pt idx="5">
                  <c:v>7015.4111027930521</c:v>
                </c:pt>
                <c:pt idx="6">
                  <c:v>7225.8596134263789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96532159807968"/>
                  <c:y val="-0.629773406067188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LiCl50KCl!$M$85:$M$91</c:f>
              <c:numCache>
                <c:formatCode>General</c:formatCode>
                <c:ptCount val="7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6707.4623970640423</c:v>
                </c:pt>
                <c:pt idx="5">
                  <c:v>6809.0889000331499</c:v>
                </c:pt>
                <c:pt idx="6">
                  <c:v>7015.4111027930521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456758804730999"/>
                  <c:y val="-0.521360078506507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LiCl50KCl!$M$97:$M$102</c:f>
              <c:numCache>
                <c:formatCode>General</c:formatCode>
                <c:ptCount val="6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6507.2530538641404</c:v>
                </c:pt>
                <c:pt idx="4">
                  <c:v>6606.8521506132638</c:v>
                </c:pt>
                <c:pt idx="5">
                  <c:v>6809.0889000331499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128184612027425"/>
                  <c:y val="-0.404421790536371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LiCl50KCl!$M$109:$M$115</c:f>
              <c:numCache>
                <c:formatCode>General</c:formatCode>
                <c:ptCount val="7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  <c:pt idx="6">
                  <c:v>6507.2530538641404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0-144F-BB8A-FA0D5014723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10625375061372"/>
                  <c:y val="-0.37117789351566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LiCl50KCl!$M$120:$M$125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144F-BB8A-FA0D5014723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4392136895128296"/>
                  <c:y val="-0.286397452669513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LiCl50KCl!$M$130:$M$135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5930.60663537036</c:v>
                </c:pt>
                <c:pt idx="3">
                  <c:v>6024.2460770597281</c:v>
                </c:pt>
                <c:pt idx="4">
                  <c:v>6118.8660275507018</c:v>
                </c:pt>
                <c:pt idx="5">
                  <c:v>6214.4715936599541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144F-BB8A-FA0D5014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  <c:min val="5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LiCl50KCl!$J$64:$J$69</c:f>
              <c:numCache>
                <c:formatCode>General</c:formatCode>
                <c:ptCount val="6"/>
                <c:pt idx="0">
                  <c:v>-381.97110848538802</c:v>
                </c:pt>
                <c:pt idx="1">
                  <c:v>-380.464474532</c:v>
                </c:pt>
                <c:pt idx="2">
                  <c:v>-379.13622918959533</c:v>
                </c:pt>
                <c:pt idx="3">
                  <c:v>-378.04883655047297</c:v>
                </c:pt>
                <c:pt idx="4">
                  <c:v>-376.92674360400002</c:v>
                </c:pt>
                <c:pt idx="5">
                  <c:v>-375.93841683600999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F-184D-96F1-1D54145FAD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LiCl50KCl!$J$74:$J$80</c:f>
              <c:numCache>
                <c:formatCode>General</c:formatCode>
                <c:ptCount val="7"/>
                <c:pt idx="0">
                  <c:v>-386.10241523866699</c:v>
                </c:pt>
                <c:pt idx="1">
                  <c:v>-384.61880221799998</c:v>
                </c:pt>
                <c:pt idx="2">
                  <c:v>-383.62011538100001</c:v>
                </c:pt>
                <c:pt idx="3">
                  <c:v>-382.02094934899998</c:v>
                </c:pt>
                <c:pt idx="4">
                  <c:v>-381.37742455199998</c:v>
                </c:pt>
                <c:pt idx="5">
                  <c:v>-380.661094553</c:v>
                </c:pt>
                <c:pt idx="6">
                  <c:v>-379.176557188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F-184D-96F1-1D54145FAD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811550981069632"/>
                  <c:y val="-0.6291842124750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LiCl50KCl!$J$85:$J$91</c:f>
              <c:numCache>
                <c:formatCode>General</c:formatCode>
                <c:ptCount val="7"/>
                <c:pt idx="0">
                  <c:v>-390.37012803733302</c:v>
                </c:pt>
                <c:pt idx="1">
                  <c:v>-388.90757825733402</c:v>
                </c:pt>
                <c:pt idx="2">
                  <c:v>-387.75800380800001</c:v>
                </c:pt>
                <c:pt idx="3">
                  <c:v>-386.24666593799998</c:v>
                </c:pt>
                <c:pt idx="4">
                  <c:v>-385.771117334667</c:v>
                </c:pt>
                <c:pt idx="5">
                  <c:v>-384.82329368500001</c:v>
                </c:pt>
                <c:pt idx="6">
                  <c:v>-383.06163237800001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F-184D-96F1-1D54145FAD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453492389663762"/>
                  <c:y val="-0.561728580949324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LiCl50KCl!$J$97:$J$102</c:f>
              <c:numCache>
                <c:formatCode>General</c:formatCode>
                <c:ptCount val="6"/>
                <c:pt idx="0">
                  <c:v>-393.14994294799999</c:v>
                </c:pt>
                <c:pt idx="1">
                  <c:v>-392.03938279866702</c:v>
                </c:pt>
                <c:pt idx="2">
                  <c:v>-390.99348681666669</c:v>
                </c:pt>
                <c:pt idx="3">
                  <c:v>-389.95121474666701</c:v>
                </c:pt>
                <c:pt idx="4">
                  <c:v>-389.30841586500003</c:v>
                </c:pt>
                <c:pt idx="5">
                  <c:v>-388.17101826666698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2F-184D-96F1-1D54145FADB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191685912240185"/>
                  <c:y val="-0.4602320242884999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LiCl50KCl!$J$109:$J$115</c:f>
              <c:numCache>
                <c:formatCode>General</c:formatCode>
                <c:ptCount val="7"/>
                <c:pt idx="0">
                  <c:v>-398.45314198800003</c:v>
                </c:pt>
                <c:pt idx="1">
                  <c:v>-398.10756985733298</c:v>
                </c:pt>
                <c:pt idx="2">
                  <c:v>-397.42487075999998</c:v>
                </c:pt>
                <c:pt idx="3">
                  <c:v>-395.37548209733399</c:v>
                </c:pt>
                <c:pt idx="4">
                  <c:v>-395.16182946399999</c:v>
                </c:pt>
                <c:pt idx="5">
                  <c:v>-394.71346733199999</c:v>
                </c:pt>
                <c:pt idx="6">
                  <c:v>-393.90899446933298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2F-184D-96F1-1D54145FADB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422632794457277"/>
                  <c:y val="-0.4565820847629156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LiCl50KCl!$J$120:$J$125</c:f>
              <c:numCache>
                <c:formatCode>General</c:formatCode>
                <c:ptCount val="6"/>
                <c:pt idx="0">
                  <c:v>-402.18725159866602</c:v>
                </c:pt>
                <c:pt idx="1">
                  <c:v>-401.37860824400002</c:v>
                </c:pt>
                <c:pt idx="2">
                  <c:v>-400.80019756666701</c:v>
                </c:pt>
                <c:pt idx="3">
                  <c:v>-399.1532961399995</c:v>
                </c:pt>
                <c:pt idx="4">
                  <c:v>-399.055541453334</c:v>
                </c:pt>
                <c:pt idx="5">
                  <c:v>-398.29034034799997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2F-184D-96F1-1D54145FADB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0115473441108549"/>
                  <c:y val="-0.4217549922247180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LiCl50KCl!$J$130:$J$135</c:f>
              <c:numCache>
                <c:formatCode>General</c:formatCode>
                <c:ptCount val="6"/>
                <c:pt idx="0">
                  <c:v>-405.87885564933299</c:v>
                </c:pt>
                <c:pt idx="1">
                  <c:v>-404.75961421333301</c:v>
                </c:pt>
                <c:pt idx="2">
                  <c:v>-405.00133015066598</c:v>
                </c:pt>
                <c:pt idx="3">
                  <c:v>-404.64027197199999</c:v>
                </c:pt>
                <c:pt idx="4">
                  <c:v>-403.88771273200001</c:v>
                </c:pt>
                <c:pt idx="5">
                  <c:v>-402.58916545199997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2F-184D-96F1-1D54145F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LiCl60KCl!$C$7:$C$2006</c:f>
              <c:numCache>
                <c:formatCode>0.00E+00</c:formatCode>
                <c:ptCount val="2000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6">
                  <c:v>-369.55560000000003</c:v>
                </c:pt>
                <c:pt idx="97">
                  <c:v>-369.92108999999999</c:v>
                </c:pt>
                <c:pt idx="98">
                  <c:v>-370.28715999999997</c:v>
                </c:pt>
                <c:pt idx="99">
                  <c:v>-370.63245999999998</c:v>
                </c:pt>
                <c:pt idx="100">
                  <c:v>-370.93860000000001</c:v>
                </c:pt>
                <c:pt idx="101">
                  <c:v>-371.20177999999999</c:v>
                </c:pt>
                <c:pt idx="102">
                  <c:v>-371.43234999999999</c:v>
                </c:pt>
                <c:pt idx="103">
                  <c:v>-371.64359999999999</c:v>
                </c:pt>
                <c:pt idx="104">
                  <c:v>-371.8372</c:v>
                </c:pt>
                <c:pt idx="105">
                  <c:v>-371.99921999999998</c:v>
                </c:pt>
                <c:pt idx="106">
                  <c:v>-372.10298</c:v>
                </c:pt>
                <c:pt idx="107">
                  <c:v>-372.12837999999999</c:v>
                </c:pt>
                <c:pt idx="108">
                  <c:v>-372.08042</c:v>
                </c:pt>
                <c:pt idx="109">
                  <c:v>-371.99131</c:v>
                </c:pt>
                <c:pt idx="110">
                  <c:v>-371.91313000000002</c:v>
                </c:pt>
                <c:pt idx="111">
                  <c:v>-371.89483999999999</c:v>
                </c:pt>
                <c:pt idx="112">
                  <c:v>-371.95965999999999</c:v>
                </c:pt>
                <c:pt idx="113">
                  <c:v>-372.10041000000001</c:v>
                </c:pt>
                <c:pt idx="114">
                  <c:v>-372.29074000000003</c:v>
                </c:pt>
                <c:pt idx="115">
                  <c:v>-372.49072999999999</c:v>
                </c:pt>
                <c:pt idx="116">
                  <c:v>-372.66365000000002</c:v>
                </c:pt>
                <c:pt idx="117">
                  <c:v>-372.77215999999999</c:v>
                </c:pt>
                <c:pt idx="118">
                  <c:v>-372.79464999999999</c:v>
                </c:pt>
                <c:pt idx="119">
                  <c:v>-372.72863000000001</c:v>
                </c:pt>
                <c:pt idx="120">
                  <c:v>-372.59498000000002</c:v>
                </c:pt>
                <c:pt idx="121">
                  <c:v>-372.43006000000003</c:v>
                </c:pt>
                <c:pt idx="122">
                  <c:v>-372.28167999999999</c:v>
                </c:pt>
                <c:pt idx="123">
                  <c:v>-372.18948</c:v>
                </c:pt>
                <c:pt idx="124">
                  <c:v>-372.17358000000002</c:v>
                </c:pt>
                <c:pt idx="125">
                  <c:v>-372.23667999999998</c:v>
                </c:pt>
                <c:pt idx="126">
                  <c:v>-372.36246</c:v>
                </c:pt>
                <c:pt idx="127">
                  <c:v>-372.52307000000002</c:v>
                </c:pt>
                <c:pt idx="128">
                  <c:v>-372.68905000000001</c:v>
                </c:pt>
                <c:pt idx="129">
                  <c:v>-372.83443</c:v>
                </c:pt>
                <c:pt idx="130">
                  <c:v>-372.93736999999999</c:v>
                </c:pt>
                <c:pt idx="131">
                  <c:v>-372.98205999999999</c:v>
                </c:pt>
                <c:pt idx="132">
                  <c:v>-372.95873999999998</c:v>
                </c:pt>
                <c:pt idx="133">
                  <c:v>-372.85901000000001</c:v>
                </c:pt>
                <c:pt idx="134">
                  <c:v>-372.67876999999999</c:v>
                </c:pt>
                <c:pt idx="135">
                  <c:v>-372.42302999999998</c:v>
                </c:pt>
                <c:pt idx="136">
                  <c:v>-372.10261000000003</c:v>
                </c:pt>
                <c:pt idx="137">
                  <c:v>-371.7389</c:v>
                </c:pt>
                <c:pt idx="138">
                  <c:v>-371.35969999999998</c:v>
                </c:pt>
                <c:pt idx="139">
                  <c:v>-370.99400000000003</c:v>
                </c:pt>
                <c:pt idx="140">
                  <c:v>-370.66964999999999</c:v>
                </c:pt>
                <c:pt idx="141">
                  <c:v>-370.41188</c:v>
                </c:pt>
                <c:pt idx="142">
                  <c:v>-370.24065000000002</c:v>
                </c:pt>
                <c:pt idx="143">
                  <c:v>-370.16674999999998</c:v>
                </c:pt>
                <c:pt idx="144">
                  <c:v>-370.18653</c:v>
                </c:pt>
                <c:pt idx="145">
                  <c:v>-370.27681000000001</c:v>
                </c:pt>
                <c:pt idx="146">
                  <c:v>-370.39994999999999</c:v>
                </c:pt>
                <c:pt idx="147">
                  <c:v>-370.51141999999999</c:v>
                </c:pt>
                <c:pt idx="148">
                  <c:v>-370.57497000000001</c:v>
                </c:pt>
                <c:pt idx="149">
                  <c:v>-370.57010000000002</c:v>
                </c:pt>
                <c:pt idx="150">
                  <c:v>-370.49930000000001</c:v>
                </c:pt>
                <c:pt idx="151">
                  <c:v>-370.38306999999998</c:v>
                </c:pt>
                <c:pt idx="152">
                  <c:v>-370.25328000000002</c:v>
                </c:pt>
                <c:pt idx="153">
                  <c:v>-370.13429000000002</c:v>
                </c:pt>
                <c:pt idx="154">
                  <c:v>-370.036</c:v>
                </c:pt>
                <c:pt idx="155">
                  <c:v>-369.95280000000002</c:v>
                </c:pt>
                <c:pt idx="156">
                  <c:v>-369.86777999999998</c:v>
                </c:pt>
                <c:pt idx="157">
                  <c:v>-369.76756</c:v>
                </c:pt>
                <c:pt idx="158">
                  <c:v>-369.64904999999999</c:v>
                </c:pt>
                <c:pt idx="159">
                  <c:v>-369.51862</c:v>
                </c:pt>
                <c:pt idx="160">
                  <c:v>-369.38999000000001</c:v>
                </c:pt>
                <c:pt idx="161">
                  <c:v>-369.27864</c:v>
                </c:pt>
                <c:pt idx="162">
                  <c:v>-369.19797</c:v>
                </c:pt>
                <c:pt idx="163">
                  <c:v>-369.15519</c:v>
                </c:pt>
                <c:pt idx="164">
                  <c:v>-369.15258</c:v>
                </c:pt>
                <c:pt idx="165">
                  <c:v>-369.18822999999998</c:v>
                </c:pt>
                <c:pt idx="166">
                  <c:v>-369.25502999999998</c:v>
                </c:pt>
                <c:pt idx="167">
                  <c:v>-369.35162000000003</c:v>
                </c:pt>
                <c:pt idx="168">
                  <c:v>-369.47584000000001</c:v>
                </c:pt>
                <c:pt idx="169">
                  <c:v>-369.62450000000001</c:v>
                </c:pt>
                <c:pt idx="170">
                  <c:v>-369.77217000000002</c:v>
                </c:pt>
                <c:pt idx="171">
                  <c:v>-369.88556999999997</c:v>
                </c:pt>
                <c:pt idx="172">
                  <c:v>-369.94346000000002</c:v>
                </c:pt>
                <c:pt idx="173">
                  <c:v>-369.94756000000001</c:v>
                </c:pt>
                <c:pt idx="174">
                  <c:v>-369.91721000000001</c:v>
                </c:pt>
                <c:pt idx="175">
                  <c:v>-369.86867999999998</c:v>
                </c:pt>
                <c:pt idx="176">
                  <c:v>-369.81106999999997</c:v>
                </c:pt>
                <c:pt idx="177">
                  <c:v>-369.74238000000003</c:v>
                </c:pt>
                <c:pt idx="178">
                  <c:v>-369.65670999999998</c:v>
                </c:pt>
                <c:pt idx="179">
                  <c:v>-369.55376000000001</c:v>
                </c:pt>
                <c:pt idx="180">
                  <c:v>-369.43916000000002</c:v>
                </c:pt>
                <c:pt idx="181">
                  <c:v>-369.32333</c:v>
                </c:pt>
                <c:pt idx="182">
                  <c:v>-369.21152999999998</c:v>
                </c:pt>
                <c:pt idx="183">
                  <c:v>-369.10613000000001</c:v>
                </c:pt>
                <c:pt idx="184">
                  <c:v>-369.01249000000001</c:v>
                </c:pt>
                <c:pt idx="185">
                  <c:v>-368.93123000000003</c:v>
                </c:pt>
                <c:pt idx="186">
                  <c:v>-368.85910999999999</c:v>
                </c:pt>
                <c:pt idx="187">
                  <c:v>-368.78048999999999</c:v>
                </c:pt>
                <c:pt idx="188">
                  <c:v>-368.68869000000001</c:v>
                </c:pt>
                <c:pt idx="189">
                  <c:v>-368.58470999999997</c:v>
                </c:pt>
                <c:pt idx="190">
                  <c:v>-368.48302000000001</c:v>
                </c:pt>
                <c:pt idx="191">
                  <c:v>-368.40314000000001</c:v>
                </c:pt>
                <c:pt idx="192">
                  <c:v>-368.35422999999997</c:v>
                </c:pt>
                <c:pt idx="193">
                  <c:v>-368.3331</c:v>
                </c:pt>
                <c:pt idx="194">
                  <c:v>-368.32056999999998</c:v>
                </c:pt>
                <c:pt idx="195">
                  <c:v>-368.29896000000002</c:v>
                </c:pt>
                <c:pt idx="196">
                  <c:v>-368.26037000000002</c:v>
                </c:pt>
                <c:pt idx="197">
                  <c:v>-368.20130999999998</c:v>
                </c:pt>
                <c:pt idx="198">
                  <c:v>-368.12132000000003</c:v>
                </c:pt>
                <c:pt idx="199">
                  <c:v>-368.02598</c:v>
                </c:pt>
                <c:pt idx="200">
                  <c:v>-367.92039</c:v>
                </c:pt>
                <c:pt idx="201">
                  <c:v>-367.81540000000001</c:v>
                </c:pt>
                <c:pt idx="202">
                  <c:v>-367.72539999999998</c:v>
                </c:pt>
                <c:pt idx="203">
                  <c:v>-367.66160000000002</c:v>
                </c:pt>
                <c:pt idx="204">
                  <c:v>-367.63047</c:v>
                </c:pt>
                <c:pt idx="205">
                  <c:v>-367.62743</c:v>
                </c:pt>
                <c:pt idx="206">
                  <c:v>-367.63421</c:v>
                </c:pt>
                <c:pt idx="207">
                  <c:v>-367.62569000000002</c:v>
                </c:pt>
                <c:pt idx="208">
                  <c:v>-367.57722000000001</c:v>
                </c:pt>
                <c:pt idx="209">
                  <c:v>-367.46944999999999</c:v>
                </c:pt>
                <c:pt idx="210">
                  <c:v>-367.30331999999999</c:v>
                </c:pt>
                <c:pt idx="211">
                  <c:v>-367.10095000000001</c:v>
                </c:pt>
                <c:pt idx="212">
                  <c:v>-366.90219999999999</c:v>
                </c:pt>
                <c:pt idx="213">
                  <c:v>-366.74597999999997</c:v>
                </c:pt>
                <c:pt idx="214">
                  <c:v>-366.66410999999999</c:v>
                </c:pt>
                <c:pt idx="215">
                  <c:v>-366.67968000000002</c:v>
                </c:pt>
                <c:pt idx="216">
                  <c:v>-366.80464000000001</c:v>
                </c:pt>
                <c:pt idx="217">
                  <c:v>-367.02996999999999</c:v>
                </c:pt>
                <c:pt idx="218">
                  <c:v>-367.31763000000001</c:v>
                </c:pt>
                <c:pt idx="219">
                  <c:v>-367.60577000000001</c:v>
                </c:pt>
                <c:pt idx="220">
                  <c:v>-367.83197000000001</c:v>
                </c:pt>
                <c:pt idx="221">
                  <c:v>-367.94743999999997</c:v>
                </c:pt>
                <c:pt idx="222">
                  <c:v>-367.92513000000002</c:v>
                </c:pt>
                <c:pt idx="223">
                  <c:v>-367.76668000000001</c:v>
                </c:pt>
                <c:pt idx="224">
                  <c:v>-367.50454999999999</c:v>
                </c:pt>
                <c:pt idx="225">
                  <c:v>-367.20375999999999</c:v>
                </c:pt>
                <c:pt idx="226">
                  <c:v>-366.95071999999999</c:v>
                </c:pt>
                <c:pt idx="227">
                  <c:v>-366.82648</c:v>
                </c:pt>
                <c:pt idx="228">
                  <c:v>-366.87860000000001</c:v>
                </c:pt>
                <c:pt idx="229">
                  <c:v>-367.10548</c:v>
                </c:pt>
                <c:pt idx="230">
                  <c:v>-367.45733000000001</c:v>
                </c:pt>
                <c:pt idx="231">
                  <c:v>-367.85556000000003</c:v>
                </c:pt>
                <c:pt idx="232">
                  <c:v>-368.21579000000003</c:v>
                </c:pt>
                <c:pt idx="233">
                  <c:v>-368.47052000000002</c:v>
                </c:pt>
                <c:pt idx="234">
                  <c:v>-368.58631000000003</c:v>
                </c:pt>
                <c:pt idx="235">
                  <c:v>-368.56939999999997</c:v>
                </c:pt>
                <c:pt idx="236">
                  <c:v>-368.46553999999998</c:v>
                </c:pt>
                <c:pt idx="237">
                  <c:v>-368.34375</c:v>
                </c:pt>
                <c:pt idx="238">
                  <c:v>-368.26184000000001</c:v>
                </c:pt>
                <c:pt idx="239">
                  <c:v>-368.23858000000001</c:v>
                </c:pt>
                <c:pt idx="240">
                  <c:v>-368.25367</c:v>
                </c:pt>
                <c:pt idx="241">
                  <c:v>-368.27881000000002</c:v>
                </c:pt>
                <c:pt idx="242">
                  <c:v>-368.30005</c:v>
                </c:pt>
                <c:pt idx="243">
                  <c:v>-368.31794000000002</c:v>
                </c:pt>
                <c:pt idx="244">
                  <c:v>-368.34517</c:v>
                </c:pt>
                <c:pt idx="245">
                  <c:v>-368.40217000000001</c:v>
                </c:pt>
                <c:pt idx="246">
                  <c:v>-368.49867999999998</c:v>
                </c:pt>
                <c:pt idx="247">
                  <c:v>-368.62441000000001</c:v>
                </c:pt>
                <c:pt idx="248">
                  <c:v>-368.74641000000003</c:v>
                </c:pt>
                <c:pt idx="249">
                  <c:v>-368.82623000000001</c:v>
                </c:pt>
                <c:pt idx="250">
                  <c:v>-368.83215000000001</c:v>
                </c:pt>
                <c:pt idx="251">
                  <c:v>-368.75810000000001</c:v>
                </c:pt>
                <c:pt idx="252">
                  <c:v>-368.62700000000001</c:v>
                </c:pt>
                <c:pt idx="253">
                  <c:v>-368.48052999999999</c:v>
                </c:pt>
                <c:pt idx="254">
                  <c:v>-368.35646000000003</c:v>
                </c:pt>
                <c:pt idx="255">
                  <c:v>-368.27366000000001</c:v>
                </c:pt>
                <c:pt idx="256">
                  <c:v>-368.22813000000002</c:v>
                </c:pt>
                <c:pt idx="257">
                  <c:v>-368.19851</c:v>
                </c:pt>
                <c:pt idx="258">
                  <c:v>-368.15057999999999</c:v>
                </c:pt>
                <c:pt idx="259">
                  <c:v>-368.05453</c:v>
                </c:pt>
                <c:pt idx="260">
                  <c:v>-367.89819999999997</c:v>
                </c:pt>
                <c:pt idx="261">
                  <c:v>-367.68714</c:v>
                </c:pt>
                <c:pt idx="262">
                  <c:v>-367.44709</c:v>
                </c:pt>
                <c:pt idx="263">
                  <c:v>-367.21816000000001</c:v>
                </c:pt>
                <c:pt idx="264">
                  <c:v>-367.04588999999999</c:v>
                </c:pt>
                <c:pt idx="265">
                  <c:v>-366.96530000000001</c:v>
                </c:pt>
                <c:pt idx="266">
                  <c:v>-366.99056000000002</c:v>
                </c:pt>
                <c:pt idx="267">
                  <c:v>-367.10550999999998</c:v>
                </c:pt>
                <c:pt idx="268">
                  <c:v>-367.27436</c:v>
                </c:pt>
                <c:pt idx="269">
                  <c:v>-367.46010999999999</c:v>
                </c:pt>
                <c:pt idx="270">
                  <c:v>-367.64100000000002</c:v>
                </c:pt>
                <c:pt idx="271">
                  <c:v>-367.81108999999998</c:v>
                </c:pt>
                <c:pt idx="272">
                  <c:v>-367.97280999999998</c:v>
                </c:pt>
                <c:pt idx="273">
                  <c:v>-368.13337000000001</c:v>
                </c:pt>
                <c:pt idx="274">
                  <c:v>-368.29707999999999</c:v>
                </c:pt>
                <c:pt idx="275">
                  <c:v>-368.46539999999999</c:v>
                </c:pt>
                <c:pt idx="276">
                  <c:v>-368.63542000000001</c:v>
                </c:pt>
                <c:pt idx="277">
                  <c:v>-368.80365999999998</c:v>
                </c:pt>
                <c:pt idx="278">
                  <c:v>-368.96319999999997</c:v>
                </c:pt>
                <c:pt idx="279">
                  <c:v>-369.10541999999998</c:v>
                </c:pt>
                <c:pt idx="280">
                  <c:v>-369.21589999999998</c:v>
                </c:pt>
                <c:pt idx="281">
                  <c:v>-369.28829999999999</c:v>
                </c:pt>
                <c:pt idx="282">
                  <c:v>-369.33062000000001</c:v>
                </c:pt>
                <c:pt idx="283">
                  <c:v>-369.36246999999997</c:v>
                </c:pt>
                <c:pt idx="284">
                  <c:v>-369.41190999999998</c:v>
                </c:pt>
                <c:pt idx="285">
                  <c:v>-369.51346999999998</c:v>
                </c:pt>
                <c:pt idx="286">
                  <c:v>-369.68948999999998</c:v>
                </c:pt>
                <c:pt idx="287">
                  <c:v>-369.93959000000001</c:v>
                </c:pt>
                <c:pt idx="288">
                  <c:v>-370.24110999999999</c:v>
                </c:pt>
                <c:pt idx="289">
                  <c:v>-370.55624</c:v>
                </c:pt>
                <c:pt idx="290">
                  <c:v>-370.84433999999999</c:v>
                </c:pt>
                <c:pt idx="291">
                  <c:v>-371.07355000000001</c:v>
                </c:pt>
                <c:pt idx="292">
                  <c:v>-371.22492999999997</c:v>
                </c:pt>
                <c:pt idx="293">
                  <c:v>-371.29432000000003</c:v>
                </c:pt>
                <c:pt idx="294">
                  <c:v>-371.28982999999999</c:v>
                </c:pt>
                <c:pt idx="295">
                  <c:v>-371.22645999999997</c:v>
                </c:pt>
                <c:pt idx="296">
                  <c:v>-371.12286999999998</c:v>
                </c:pt>
                <c:pt idx="297">
                  <c:v>-370.99829999999997</c:v>
                </c:pt>
                <c:pt idx="298">
                  <c:v>-370.87022000000002</c:v>
                </c:pt>
                <c:pt idx="299">
                  <c:v>-370.75207</c:v>
                </c:pt>
                <c:pt idx="300">
                  <c:v>-370.65589</c:v>
                </c:pt>
                <c:pt idx="301">
                  <c:v>-370.58938999999998</c:v>
                </c:pt>
                <c:pt idx="302">
                  <c:v>-370.56238000000002</c:v>
                </c:pt>
                <c:pt idx="303">
                  <c:v>-370.58375999999998</c:v>
                </c:pt>
                <c:pt idx="304">
                  <c:v>-370.66048000000001</c:v>
                </c:pt>
                <c:pt idx="305">
                  <c:v>-370.79433</c:v>
                </c:pt>
                <c:pt idx="306">
                  <c:v>-370.97877999999997</c:v>
                </c:pt>
                <c:pt idx="307">
                  <c:v>-371.19947999999999</c:v>
                </c:pt>
                <c:pt idx="308">
                  <c:v>-371.43876</c:v>
                </c:pt>
                <c:pt idx="309">
                  <c:v>-371.67297000000002</c:v>
                </c:pt>
                <c:pt idx="310">
                  <c:v>-371.88013999999998</c:v>
                </c:pt>
                <c:pt idx="311">
                  <c:v>-372.03550000000001</c:v>
                </c:pt>
                <c:pt idx="312">
                  <c:v>-372.12132000000003</c:v>
                </c:pt>
                <c:pt idx="313">
                  <c:v>-372.12522999999999</c:v>
                </c:pt>
                <c:pt idx="314">
                  <c:v>-372.04566</c:v>
                </c:pt>
                <c:pt idx="315">
                  <c:v>-371.89323000000002</c:v>
                </c:pt>
                <c:pt idx="316">
                  <c:v>-371.68601000000001</c:v>
                </c:pt>
                <c:pt idx="317">
                  <c:v>-371.44961999999998</c:v>
                </c:pt>
                <c:pt idx="318">
                  <c:v>-371.20661000000001</c:v>
                </c:pt>
                <c:pt idx="319">
                  <c:v>-370.96940999999998</c:v>
                </c:pt>
                <c:pt idx="320">
                  <c:v>-370.74040000000002</c:v>
                </c:pt>
                <c:pt idx="321">
                  <c:v>-370.5224</c:v>
                </c:pt>
                <c:pt idx="322">
                  <c:v>-370.32817</c:v>
                </c:pt>
                <c:pt idx="323">
                  <c:v>-370.17628999999999</c:v>
                </c:pt>
                <c:pt idx="324">
                  <c:v>-370.08994000000001</c:v>
                </c:pt>
                <c:pt idx="325">
                  <c:v>-370.08641</c:v>
                </c:pt>
                <c:pt idx="326">
                  <c:v>-370.17156999999997</c:v>
                </c:pt>
                <c:pt idx="327">
                  <c:v>-370.32760999999999</c:v>
                </c:pt>
                <c:pt idx="328">
                  <c:v>-370.52440000000001</c:v>
                </c:pt>
                <c:pt idx="329">
                  <c:v>-370.72793999999999</c:v>
                </c:pt>
                <c:pt idx="330">
                  <c:v>-370.90588000000002</c:v>
                </c:pt>
                <c:pt idx="331">
                  <c:v>-371.03118999999998</c:v>
                </c:pt>
                <c:pt idx="332">
                  <c:v>-371.08884999999998</c:v>
                </c:pt>
                <c:pt idx="333">
                  <c:v>-371.08019999999999</c:v>
                </c:pt>
                <c:pt idx="334">
                  <c:v>-371.0206</c:v>
                </c:pt>
                <c:pt idx="335">
                  <c:v>-370.93723</c:v>
                </c:pt>
                <c:pt idx="336">
                  <c:v>-370.85912000000002</c:v>
                </c:pt>
                <c:pt idx="337">
                  <c:v>-370.80601000000001</c:v>
                </c:pt>
                <c:pt idx="338">
                  <c:v>-370.78055000000001</c:v>
                </c:pt>
                <c:pt idx="339">
                  <c:v>-370.77282000000002</c:v>
                </c:pt>
                <c:pt idx="340">
                  <c:v>-370.76729</c:v>
                </c:pt>
                <c:pt idx="341">
                  <c:v>-370.75106</c:v>
                </c:pt>
                <c:pt idx="342">
                  <c:v>-370.71089000000001</c:v>
                </c:pt>
                <c:pt idx="343">
                  <c:v>-370.63904000000002</c:v>
                </c:pt>
                <c:pt idx="344">
                  <c:v>-370.52846</c:v>
                </c:pt>
                <c:pt idx="345">
                  <c:v>-370.37977000000001</c:v>
                </c:pt>
                <c:pt idx="346">
                  <c:v>-370.20092</c:v>
                </c:pt>
                <c:pt idx="347">
                  <c:v>-370.00562000000002</c:v>
                </c:pt>
                <c:pt idx="348">
                  <c:v>-369.81173000000001</c:v>
                </c:pt>
                <c:pt idx="349">
                  <c:v>-369.64033000000001</c:v>
                </c:pt>
                <c:pt idx="350">
                  <c:v>-369.50209999999998</c:v>
                </c:pt>
                <c:pt idx="351">
                  <c:v>-369.40055999999998</c:v>
                </c:pt>
                <c:pt idx="352">
                  <c:v>-369.32673</c:v>
                </c:pt>
                <c:pt idx="353">
                  <c:v>-369.26150000000001</c:v>
                </c:pt>
                <c:pt idx="354">
                  <c:v>-369.18610999999999</c:v>
                </c:pt>
                <c:pt idx="355">
                  <c:v>-369.09037999999998</c:v>
                </c:pt>
                <c:pt idx="356">
                  <c:v>-368.97604000000001</c:v>
                </c:pt>
                <c:pt idx="357">
                  <c:v>-368.85516000000001</c:v>
                </c:pt>
                <c:pt idx="358">
                  <c:v>-368.74212</c:v>
                </c:pt>
                <c:pt idx="359">
                  <c:v>-368.64150000000001</c:v>
                </c:pt>
                <c:pt idx="360">
                  <c:v>-368.54914000000002</c:v>
                </c:pt>
                <c:pt idx="361">
                  <c:v>-368.45692000000003</c:v>
                </c:pt>
                <c:pt idx="362">
                  <c:v>-368.36122</c:v>
                </c:pt>
                <c:pt idx="363">
                  <c:v>-368.26904999999999</c:v>
                </c:pt>
                <c:pt idx="364">
                  <c:v>-368.19067000000001</c:v>
                </c:pt>
                <c:pt idx="365">
                  <c:v>-368.12743999999998</c:v>
                </c:pt>
                <c:pt idx="366">
                  <c:v>-368.06513000000001</c:v>
                </c:pt>
                <c:pt idx="367">
                  <c:v>-367.98280999999997</c:v>
                </c:pt>
                <c:pt idx="368">
                  <c:v>-367.87655999999998</c:v>
                </c:pt>
                <c:pt idx="369">
                  <c:v>-367.77375000000001</c:v>
                </c:pt>
                <c:pt idx="370">
                  <c:v>-367.72886</c:v>
                </c:pt>
                <c:pt idx="371">
                  <c:v>-367.80491999999998</c:v>
                </c:pt>
                <c:pt idx="372">
                  <c:v>-368.04514</c:v>
                </c:pt>
                <c:pt idx="373">
                  <c:v>-368.45481000000001</c:v>
                </c:pt>
                <c:pt idx="374">
                  <c:v>-368.99477999999999</c:v>
                </c:pt>
                <c:pt idx="375">
                  <c:v>-369.59134999999998</c:v>
                </c:pt>
                <c:pt idx="376">
                  <c:v>-370.15787</c:v>
                </c:pt>
                <c:pt idx="377">
                  <c:v>-370.62031999999999</c:v>
                </c:pt>
                <c:pt idx="378">
                  <c:v>-370.93142</c:v>
                </c:pt>
                <c:pt idx="379">
                  <c:v>-371.07778999999999</c:v>
                </c:pt>
                <c:pt idx="380">
                  <c:v>-371.07486999999998</c:v>
                </c:pt>
                <c:pt idx="381">
                  <c:v>-370.96843000000001</c:v>
                </c:pt>
                <c:pt idx="382">
                  <c:v>-370.81882999999999</c:v>
                </c:pt>
                <c:pt idx="383">
                  <c:v>-370.68975</c:v>
                </c:pt>
                <c:pt idx="384">
                  <c:v>-370.63342999999998</c:v>
                </c:pt>
                <c:pt idx="385">
                  <c:v>-370.67383000000001</c:v>
                </c:pt>
                <c:pt idx="386">
                  <c:v>-370.80331999999999</c:v>
                </c:pt>
                <c:pt idx="387">
                  <c:v>-370.98345999999998</c:v>
                </c:pt>
                <c:pt idx="388">
                  <c:v>-371.17234999999999</c:v>
                </c:pt>
                <c:pt idx="389">
                  <c:v>-371.33555000000001</c:v>
                </c:pt>
                <c:pt idx="390">
                  <c:v>-371.45116000000002</c:v>
                </c:pt>
                <c:pt idx="391">
                  <c:v>-371.51315</c:v>
                </c:pt>
                <c:pt idx="392">
                  <c:v>-371.52057000000002</c:v>
                </c:pt>
                <c:pt idx="393">
                  <c:v>-371.47640999999999</c:v>
                </c:pt>
                <c:pt idx="394">
                  <c:v>-371.39283</c:v>
                </c:pt>
                <c:pt idx="395">
                  <c:v>-371.29552000000001</c:v>
                </c:pt>
                <c:pt idx="396">
                  <c:v>-371.22626000000002</c:v>
                </c:pt>
                <c:pt idx="397">
                  <c:v>-371.22771</c:v>
                </c:pt>
                <c:pt idx="398">
                  <c:v>-371.33332999999999</c:v>
                </c:pt>
                <c:pt idx="399">
                  <c:v>-371.55025000000001</c:v>
                </c:pt>
                <c:pt idx="400">
                  <c:v>-371.85448000000002</c:v>
                </c:pt>
                <c:pt idx="401">
                  <c:v>-372.20350999999999</c:v>
                </c:pt>
                <c:pt idx="402">
                  <c:v>-372.55175000000003</c:v>
                </c:pt>
                <c:pt idx="403">
                  <c:v>-372.86266999999998</c:v>
                </c:pt>
                <c:pt idx="404">
                  <c:v>-373.11304999999999</c:v>
                </c:pt>
                <c:pt idx="405">
                  <c:v>-373.29050999999998</c:v>
                </c:pt>
                <c:pt idx="406">
                  <c:v>-373.38862999999998</c:v>
                </c:pt>
                <c:pt idx="407">
                  <c:v>-373.40676999999999</c:v>
                </c:pt>
                <c:pt idx="408">
                  <c:v>-373.351</c:v>
                </c:pt>
                <c:pt idx="409">
                  <c:v>-373.23559999999998</c:v>
                </c:pt>
                <c:pt idx="410">
                  <c:v>-373.08118000000002</c:v>
                </c:pt>
                <c:pt idx="411">
                  <c:v>-372.90521000000001</c:v>
                </c:pt>
                <c:pt idx="412">
                  <c:v>-372.71836999999999</c:v>
                </c:pt>
                <c:pt idx="413">
                  <c:v>-372.51979</c:v>
                </c:pt>
                <c:pt idx="414">
                  <c:v>-372.30174</c:v>
                </c:pt>
                <c:pt idx="415">
                  <c:v>-372.05659000000003</c:v>
                </c:pt>
                <c:pt idx="416">
                  <c:v>-371.78259000000003</c:v>
                </c:pt>
                <c:pt idx="417">
                  <c:v>-371.48340999999999</c:v>
                </c:pt>
                <c:pt idx="418">
                  <c:v>-371.16714999999999</c:v>
                </c:pt>
                <c:pt idx="419">
                  <c:v>-370.84539000000001</c:v>
                </c:pt>
                <c:pt idx="420">
                  <c:v>-370.53561000000002</c:v>
                </c:pt>
                <c:pt idx="421">
                  <c:v>-370.25652000000002</c:v>
                </c:pt>
                <c:pt idx="422">
                  <c:v>-370.02614</c:v>
                </c:pt>
                <c:pt idx="423">
                  <c:v>-369.84978000000001</c:v>
                </c:pt>
                <c:pt idx="424">
                  <c:v>-369.71566999999999</c:v>
                </c:pt>
                <c:pt idx="425">
                  <c:v>-369.60305</c:v>
                </c:pt>
                <c:pt idx="426">
                  <c:v>-369.49265000000003</c:v>
                </c:pt>
                <c:pt idx="427">
                  <c:v>-369.37205999999998</c:v>
                </c:pt>
                <c:pt idx="428">
                  <c:v>-369.24378000000002</c:v>
                </c:pt>
                <c:pt idx="429">
                  <c:v>-369.11957999999998</c:v>
                </c:pt>
                <c:pt idx="430">
                  <c:v>-369.01686000000001</c:v>
                </c:pt>
                <c:pt idx="431">
                  <c:v>-368.94711999999998</c:v>
                </c:pt>
                <c:pt idx="432">
                  <c:v>-368.90805999999998</c:v>
                </c:pt>
                <c:pt idx="433">
                  <c:v>-368.88583999999997</c:v>
                </c:pt>
                <c:pt idx="434">
                  <c:v>-368.86228999999997</c:v>
                </c:pt>
                <c:pt idx="435">
                  <c:v>-368.83264000000003</c:v>
                </c:pt>
                <c:pt idx="436">
                  <c:v>-368.82076999999998</c:v>
                </c:pt>
                <c:pt idx="437">
                  <c:v>-368.86581000000001</c:v>
                </c:pt>
                <c:pt idx="438">
                  <c:v>-368.99788999999998</c:v>
                </c:pt>
                <c:pt idx="439">
                  <c:v>-369.21339999999998</c:v>
                </c:pt>
                <c:pt idx="440">
                  <c:v>-369.48241999999999</c:v>
                </c:pt>
                <c:pt idx="441">
                  <c:v>-369.77095000000003</c:v>
                </c:pt>
                <c:pt idx="442">
                  <c:v>-370.04635000000002</c:v>
                </c:pt>
                <c:pt idx="443">
                  <c:v>-370.27328</c:v>
                </c:pt>
                <c:pt idx="444">
                  <c:v>-370.41147999999998</c:v>
                </c:pt>
                <c:pt idx="445">
                  <c:v>-370.42995999999999</c:v>
                </c:pt>
                <c:pt idx="446">
                  <c:v>-370.31463000000002</c:v>
                </c:pt>
                <c:pt idx="447">
                  <c:v>-370.07682999999997</c:v>
                </c:pt>
                <c:pt idx="448">
                  <c:v>-369.75134000000003</c:v>
                </c:pt>
                <c:pt idx="449">
                  <c:v>-369.39182</c:v>
                </c:pt>
                <c:pt idx="450">
                  <c:v>-369.05464999999998</c:v>
                </c:pt>
                <c:pt idx="451">
                  <c:v>-368.78575000000001</c:v>
                </c:pt>
                <c:pt idx="452">
                  <c:v>-368.60415</c:v>
                </c:pt>
                <c:pt idx="453">
                  <c:v>-368.49943999999999</c:v>
                </c:pt>
                <c:pt idx="454">
                  <c:v>-368.43770999999998</c:v>
                </c:pt>
                <c:pt idx="455">
                  <c:v>-368.38670000000002</c:v>
                </c:pt>
                <c:pt idx="456">
                  <c:v>-368.33566999999999</c:v>
                </c:pt>
                <c:pt idx="457">
                  <c:v>-368.29201</c:v>
                </c:pt>
                <c:pt idx="458">
                  <c:v>-368.27413000000001</c:v>
                </c:pt>
                <c:pt idx="459">
                  <c:v>-368.29817000000003</c:v>
                </c:pt>
                <c:pt idx="460">
                  <c:v>-368.36770000000001</c:v>
                </c:pt>
                <c:pt idx="461">
                  <c:v>-368.48016999999999</c:v>
                </c:pt>
                <c:pt idx="462">
                  <c:v>-368.62785000000002</c:v>
                </c:pt>
                <c:pt idx="463">
                  <c:v>-368.79426000000001</c:v>
                </c:pt>
                <c:pt idx="464">
                  <c:v>-368.95451000000003</c:v>
                </c:pt>
                <c:pt idx="465">
                  <c:v>-369.07506000000001</c:v>
                </c:pt>
                <c:pt idx="466">
                  <c:v>-369.12074999999999</c:v>
                </c:pt>
                <c:pt idx="467">
                  <c:v>-369.05948000000001</c:v>
                </c:pt>
                <c:pt idx="468">
                  <c:v>-368.88490999999999</c:v>
                </c:pt>
                <c:pt idx="469">
                  <c:v>-368.62263000000002</c:v>
                </c:pt>
                <c:pt idx="470">
                  <c:v>-368.35021</c:v>
                </c:pt>
                <c:pt idx="471">
                  <c:v>-368.15138000000002</c:v>
                </c:pt>
                <c:pt idx="472">
                  <c:v>-368.06425000000002</c:v>
                </c:pt>
                <c:pt idx="473">
                  <c:v>-368.05876999999998</c:v>
                </c:pt>
                <c:pt idx="474">
                  <c:v>-368.07882000000001</c:v>
                </c:pt>
                <c:pt idx="475">
                  <c:v>-368.09872999999999</c:v>
                </c:pt>
                <c:pt idx="476">
                  <c:v>-368.1157</c:v>
                </c:pt>
                <c:pt idx="477">
                  <c:v>-368.13398000000001</c:v>
                </c:pt>
                <c:pt idx="478">
                  <c:v>-368.14220999999998</c:v>
                </c:pt>
                <c:pt idx="479">
                  <c:v>-368.11819000000003</c:v>
                </c:pt>
                <c:pt idx="480">
                  <c:v>-368.04448000000002</c:v>
                </c:pt>
                <c:pt idx="481">
                  <c:v>-367.91609</c:v>
                </c:pt>
                <c:pt idx="482">
                  <c:v>-367.74020999999999</c:v>
                </c:pt>
                <c:pt idx="483">
                  <c:v>-367.53343000000001</c:v>
                </c:pt>
                <c:pt idx="484">
                  <c:v>-367.31490000000002</c:v>
                </c:pt>
                <c:pt idx="485">
                  <c:v>-367.10028</c:v>
                </c:pt>
                <c:pt idx="486">
                  <c:v>-366.90231999999997</c:v>
                </c:pt>
                <c:pt idx="487">
                  <c:v>-366.72818999999998</c:v>
                </c:pt>
                <c:pt idx="488">
                  <c:v>-366.58472999999998</c:v>
                </c:pt>
                <c:pt idx="489">
                  <c:v>-366.47203000000002</c:v>
                </c:pt>
                <c:pt idx="490">
                  <c:v>-366.3938</c:v>
                </c:pt>
                <c:pt idx="491">
                  <c:v>-366.34334000000001</c:v>
                </c:pt>
                <c:pt idx="492">
                  <c:v>-366.31103999999999</c:v>
                </c:pt>
                <c:pt idx="493">
                  <c:v>-366.28003999999999</c:v>
                </c:pt>
                <c:pt idx="494">
                  <c:v>-366.23773999999997</c:v>
                </c:pt>
                <c:pt idx="495">
                  <c:v>-366.17811</c:v>
                </c:pt>
                <c:pt idx="496">
                  <c:v>-366.10455000000002</c:v>
                </c:pt>
                <c:pt idx="497">
                  <c:v>-366.02172999999999</c:v>
                </c:pt>
                <c:pt idx="498">
                  <c:v>-365.93650000000002</c:v>
                </c:pt>
                <c:pt idx="499">
                  <c:v>-365.85548999999997</c:v>
                </c:pt>
                <c:pt idx="500">
                  <c:v>-365.78699</c:v>
                </c:pt>
                <c:pt idx="501">
                  <c:v>-365.73725999999999</c:v>
                </c:pt>
                <c:pt idx="502">
                  <c:v>-365.71620999999999</c:v>
                </c:pt>
                <c:pt idx="503">
                  <c:v>-365.73083000000003</c:v>
                </c:pt>
                <c:pt idx="504">
                  <c:v>-365.79084</c:v>
                </c:pt>
                <c:pt idx="505">
                  <c:v>-365.89089000000001</c:v>
                </c:pt>
                <c:pt idx="506">
                  <c:v>-366.01409999999998</c:v>
                </c:pt>
                <c:pt idx="507">
                  <c:v>-366.12659000000002</c:v>
                </c:pt>
                <c:pt idx="508">
                  <c:v>-366.18664999999999</c:v>
                </c:pt>
                <c:pt idx="509">
                  <c:v>-366.15755999999999</c:v>
                </c:pt>
                <c:pt idx="510">
                  <c:v>-366.01855</c:v>
                </c:pt>
                <c:pt idx="511">
                  <c:v>-365.79126000000002</c:v>
                </c:pt>
                <c:pt idx="512">
                  <c:v>-365.5419</c:v>
                </c:pt>
                <c:pt idx="513">
                  <c:v>-365.34174999999999</c:v>
                </c:pt>
                <c:pt idx="514">
                  <c:v>-365.23088999999999</c:v>
                </c:pt>
                <c:pt idx="515">
                  <c:v>-365.20418000000001</c:v>
                </c:pt>
                <c:pt idx="516">
                  <c:v>-365.23119000000003</c:v>
                </c:pt>
                <c:pt idx="517">
                  <c:v>-365.28516999999999</c:v>
                </c:pt>
                <c:pt idx="518">
                  <c:v>-365.35358000000002</c:v>
                </c:pt>
                <c:pt idx="519">
                  <c:v>-365.43306000000001</c:v>
                </c:pt>
                <c:pt idx="520">
                  <c:v>-365.52321000000001</c:v>
                </c:pt>
                <c:pt idx="521">
                  <c:v>-365.61986999999999</c:v>
                </c:pt>
                <c:pt idx="522">
                  <c:v>-365.71942000000001</c:v>
                </c:pt>
                <c:pt idx="523">
                  <c:v>-365.81999000000002</c:v>
                </c:pt>
                <c:pt idx="524">
                  <c:v>-365.9212</c:v>
                </c:pt>
                <c:pt idx="525">
                  <c:v>-366.02463</c:v>
                </c:pt>
                <c:pt idx="526">
                  <c:v>-366.12909999999999</c:v>
                </c:pt>
                <c:pt idx="527">
                  <c:v>-366.24079999999998</c:v>
                </c:pt>
                <c:pt idx="528">
                  <c:v>-366.36306000000002</c:v>
                </c:pt>
                <c:pt idx="529">
                  <c:v>-366.49714999999998</c:v>
                </c:pt>
                <c:pt idx="530">
                  <c:v>-366.64580999999998</c:v>
                </c:pt>
                <c:pt idx="531">
                  <c:v>-366.80919999999998</c:v>
                </c:pt>
                <c:pt idx="532">
                  <c:v>-366.98719999999997</c:v>
                </c:pt>
                <c:pt idx="533">
                  <c:v>-367.17968000000002</c:v>
                </c:pt>
                <c:pt idx="534">
                  <c:v>-367.38585999999998</c:v>
                </c:pt>
                <c:pt idx="535">
                  <c:v>-367.59566000000001</c:v>
                </c:pt>
                <c:pt idx="536">
                  <c:v>-367.79752999999999</c:v>
                </c:pt>
                <c:pt idx="537">
                  <c:v>-367.98090000000002</c:v>
                </c:pt>
                <c:pt idx="538">
                  <c:v>-368.13364000000001</c:v>
                </c:pt>
                <c:pt idx="539">
                  <c:v>-368.24993999999998</c:v>
                </c:pt>
                <c:pt idx="540">
                  <c:v>-368.32956999999999</c:v>
                </c:pt>
                <c:pt idx="541">
                  <c:v>-368.37900999999999</c:v>
                </c:pt>
                <c:pt idx="542">
                  <c:v>-368.40703000000002</c:v>
                </c:pt>
                <c:pt idx="543">
                  <c:v>-368.41762999999997</c:v>
                </c:pt>
                <c:pt idx="544">
                  <c:v>-368.41052000000002</c:v>
                </c:pt>
                <c:pt idx="545">
                  <c:v>-368.38164</c:v>
                </c:pt>
                <c:pt idx="546">
                  <c:v>-368.32128999999998</c:v>
                </c:pt>
                <c:pt idx="547">
                  <c:v>-368.21699999999998</c:v>
                </c:pt>
                <c:pt idx="548">
                  <c:v>-368.06195000000002</c:v>
                </c:pt>
                <c:pt idx="549">
                  <c:v>-367.85944999999998</c:v>
                </c:pt>
                <c:pt idx="550">
                  <c:v>-367.63013000000001</c:v>
                </c:pt>
                <c:pt idx="551">
                  <c:v>-367.41025000000002</c:v>
                </c:pt>
                <c:pt idx="552">
                  <c:v>-367.23836</c:v>
                </c:pt>
                <c:pt idx="553">
                  <c:v>-367.14085999999998</c:v>
                </c:pt>
                <c:pt idx="554">
                  <c:v>-367.13425000000001</c:v>
                </c:pt>
                <c:pt idx="555">
                  <c:v>-367.21722</c:v>
                </c:pt>
                <c:pt idx="556">
                  <c:v>-367.36833000000001</c:v>
                </c:pt>
                <c:pt idx="557">
                  <c:v>-367.55288000000002</c:v>
                </c:pt>
                <c:pt idx="558">
                  <c:v>-367.73865000000001</c:v>
                </c:pt>
                <c:pt idx="559">
                  <c:v>-367.91064</c:v>
                </c:pt>
                <c:pt idx="560">
                  <c:v>-368.06644</c:v>
                </c:pt>
                <c:pt idx="561">
                  <c:v>-368.20994999999999</c:v>
                </c:pt>
                <c:pt idx="562">
                  <c:v>-368.34449999999998</c:v>
                </c:pt>
                <c:pt idx="563">
                  <c:v>-368.47615000000002</c:v>
                </c:pt>
                <c:pt idx="564">
                  <c:v>-368.61500000000001</c:v>
                </c:pt>
                <c:pt idx="565">
                  <c:v>-368.76911999999999</c:v>
                </c:pt>
                <c:pt idx="566">
                  <c:v>-368.93968000000001</c:v>
                </c:pt>
                <c:pt idx="567">
                  <c:v>-369.12124999999997</c:v>
                </c:pt>
                <c:pt idx="568">
                  <c:v>-369.30214999999998</c:v>
                </c:pt>
                <c:pt idx="569">
                  <c:v>-369.4708</c:v>
                </c:pt>
                <c:pt idx="570">
                  <c:v>-369.61815000000001</c:v>
                </c:pt>
                <c:pt idx="571">
                  <c:v>-369.74128999999999</c:v>
                </c:pt>
                <c:pt idx="572">
                  <c:v>-369.84417000000002</c:v>
                </c:pt>
                <c:pt idx="573">
                  <c:v>-369.93369999999999</c:v>
                </c:pt>
                <c:pt idx="574">
                  <c:v>-370.01927000000001</c:v>
                </c:pt>
                <c:pt idx="575">
                  <c:v>-370.11241000000001</c:v>
                </c:pt>
                <c:pt idx="576">
                  <c:v>-370.22561999999999</c:v>
                </c:pt>
                <c:pt idx="577">
                  <c:v>-370.37212</c:v>
                </c:pt>
                <c:pt idx="578">
                  <c:v>-370.56574000000001</c:v>
                </c:pt>
                <c:pt idx="579">
                  <c:v>-370.81241</c:v>
                </c:pt>
                <c:pt idx="580">
                  <c:v>-371.09848</c:v>
                </c:pt>
                <c:pt idx="581">
                  <c:v>-371.39436000000001</c:v>
                </c:pt>
                <c:pt idx="582">
                  <c:v>-371.66199999999998</c:v>
                </c:pt>
                <c:pt idx="583">
                  <c:v>-371.86937999999998</c:v>
                </c:pt>
                <c:pt idx="584">
                  <c:v>-371.99849</c:v>
                </c:pt>
                <c:pt idx="585">
                  <c:v>-372.04798</c:v>
                </c:pt>
                <c:pt idx="586">
                  <c:v>-372.03318999999999</c:v>
                </c:pt>
                <c:pt idx="587">
                  <c:v>-371.97073</c:v>
                </c:pt>
                <c:pt idx="588">
                  <c:v>-371.87882000000002</c:v>
                </c:pt>
                <c:pt idx="589">
                  <c:v>-371.78125999999997</c:v>
                </c:pt>
                <c:pt idx="590">
                  <c:v>-371.70132000000001</c:v>
                </c:pt>
                <c:pt idx="591">
                  <c:v>-371.66117000000003</c:v>
                </c:pt>
                <c:pt idx="592">
                  <c:v>-371.67496999999997</c:v>
                </c:pt>
                <c:pt idx="593">
                  <c:v>-371.74088</c:v>
                </c:pt>
                <c:pt idx="594">
                  <c:v>-371.84064000000001</c:v>
                </c:pt>
                <c:pt idx="595">
                  <c:v>-371.94276000000002</c:v>
                </c:pt>
                <c:pt idx="596">
                  <c:v>-372.01315</c:v>
                </c:pt>
                <c:pt idx="597">
                  <c:v>-372.01627000000002</c:v>
                </c:pt>
                <c:pt idx="598">
                  <c:v>-371.92824000000002</c:v>
                </c:pt>
                <c:pt idx="599">
                  <c:v>-371.74723999999998</c:v>
                </c:pt>
                <c:pt idx="600">
                  <c:v>-371.49263000000002</c:v>
                </c:pt>
                <c:pt idx="601">
                  <c:v>-371.20382999999998</c:v>
                </c:pt>
                <c:pt idx="602">
                  <c:v>-370.92842000000002</c:v>
                </c:pt>
                <c:pt idx="603">
                  <c:v>-370.70571999999999</c:v>
                </c:pt>
                <c:pt idx="604">
                  <c:v>-370.55495999999999</c:v>
                </c:pt>
                <c:pt idx="605">
                  <c:v>-370.47343999999998</c:v>
                </c:pt>
                <c:pt idx="606">
                  <c:v>-370.43815999999998</c:v>
                </c:pt>
                <c:pt idx="607">
                  <c:v>-370.41651000000002</c:v>
                </c:pt>
                <c:pt idx="608">
                  <c:v>-370.37347</c:v>
                </c:pt>
                <c:pt idx="609">
                  <c:v>-370.28246999999999</c:v>
                </c:pt>
                <c:pt idx="610">
                  <c:v>-370.13310000000001</c:v>
                </c:pt>
                <c:pt idx="611">
                  <c:v>-369.92802999999998</c:v>
                </c:pt>
                <c:pt idx="612">
                  <c:v>-369.68113</c:v>
                </c:pt>
                <c:pt idx="613">
                  <c:v>-369.41559000000001</c:v>
                </c:pt>
                <c:pt idx="614">
                  <c:v>-369.15872000000002</c:v>
                </c:pt>
                <c:pt idx="615">
                  <c:v>-368.93065000000001</c:v>
                </c:pt>
                <c:pt idx="616">
                  <c:v>-368.73714999999999</c:v>
                </c:pt>
                <c:pt idx="617">
                  <c:v>-368.57265999999998</c:v>
                </c:pt>
                <c:pt idx="618">
                  <c:v>-368.42288000000002</c:v>
                </c:pt>
                <c:pt idx="619">
                  <c:v>-368.28093000000001</c:v>
                </c:pt>
                <c:pt idx="620">
                  <c:v>-368.15548000000001</c:v>
                </c:pt>
                <c:pt idx="621">
                  <c:v>-368.06106</c:v>
                </c:pt>
                <c:pt idx="622">
                  <c:v>-368.01292000000001</c:v>
                </c:pt>
                <c:pt idx="623">
                  <c:v>-368.01040999999998</c:v>
                </c:pt>
                <c:pt idx="624">
                  <c:v>-368.03757999999999</c:v>
                </c:pt>
                <c:pt idx="625">
                  <c:v>-368.06921</c:v>
                </c:pt>
                <c:pt idx="626">
                  <c:v>-368.07859999999999</c:v>
                </c:pt>
                <c:pt idx="627">
                  <c:v>-368.04629</c:v>
                </c:pt>
                <c:pt idx="628">
                  <c:v>-367.97375</c:v>
                </c:pt>
                <c:pt idx="629">
                  <c:v>-367.89467000000002</c:v>
                </c:pt>
                <c:pt idx="630">
                  <c:v>-367.87025</c:v>
                </c:pt>
                <c:pt idx="631">
                  <c:v>-367.96224999999998</c:v>
                </c:pt>
                <c:pt idx="632">
                  <c:v>-368.18957</c:v>
                </c:pt>
                <c:pt idx="633">
                  <c:v>-368.51087000000001</c:v>
                </c:pt>
                <c:pt idx="634">
                  <c:v>-368.86230999999998</c:v>
                </c:pt>
                <c:pt idx="635">
                  <c:v>-369.19587000000001</c:v>
                </c:pt>
                <c:pt idx="636">
                  <c:v>-369.49167</c:v>
                </c:pt>
                <c:pt idx="637">
                  <c:v>-369.74385999999998</c:v>
                </c:pt>
                <c:pt idx="638">
                  <c:v>-369.95429999999999</c:v>
                </c:pt>
                <c:pt idx="639">
                  <c:v>-370.12297999999998</c:v>
                </c:pt>
                <c:pt idx="640">
                  <c:v>-370.25049000000001</c:v>
                </c:pt>
                <c:pt idx="641">
                  <c:v>-370.33805999999998</c:v>
                </c:pt>
                <c:pt idx="642">
                  <c:v>-370.38396999999998</c:v>
                </c:pt>
                <c:pt idx="643">
                  <c:v>-370.38646999999997</c:v>
                </c:pt>
                <c:pt idx="644">
                  <c:v>-370.34138000000002</c:v>
                </c:pt>
                <c:pt idx="645">
                  <c:v>-370.23406999999997</c:v>
                </c:pt>
                <c:pt idx="646">
                  <c:v>-370.04142000000002</c:v>
                </c:pt>
                <c:pt idx="647">
                  <c:v>-369.75155999999998</c:v>
                </c:pt>
                <c:pt idx="648">
                  <c:v>-369.36905000000002</c:v>
                </c:pt>
                <c:pt idx="649">
                  <c:v>-368.92748999999998</c:v>
                </c:pt>
                <c:pt idx="650">
                  <c:v>-368.47430000000003</c:v>
                </c:pt>
                <c:pt idx="651">
                  <c:v>-368.05891000000003</c:v>
                </c:pt>
                <c:pt idx="652">
                  <c:v>-367.72291999999999</c:v>
                </c:pt>
                <c:pt idx="653">
                  <c:v>-367.48951</c:v>
                </c:pt>
                <c:pt idx="654">
                  <c:v>-367.35802999999999</c:v>
                </c:pt>
                <c:pt idx="655">
                  <c:v>-367.30121000000003</c:v>
                </c:pt>
                <c:pt idx="656">
                  <c:v>-367.27882</c:v>
                </c:pt>
                <c:pt idx="657">
                  <c:v>-367.25222000000002</c:v>
                </c:pt>
                <c:pt idx="658">
                  <c:v>-367.20433000000003</c:v>
                </c:pt>
                <c:pt idx="659">
                  <c:v>-367.14648</c:v>
                </c:pt>
                <c:pt idx="660">
                  <c:v>-367.11124000000001</c:v>
                </c:pt>
                <c:pt idx="661">
                  <c:v>-367.13387999999998</c:v>
                </c:pt>
                <c:pt idx="662">
                  <c:v>-367.23009000000002</c:v>
                </c:pt>
                <c:pt idx="663">
                  <c:v>-367.38861000000003</c:v>
                </c:pt>
                <c:pt idx="664">
                  <c:v>-367.57580000000002</c:v>
                </c:pt>
                <c:pt idx="665">
                  <c:v>-367.755</c:v>
                </c:pt>
                <c:pt idx="666">
                  <c:v>-367.90602999999999</c:v>
                </c:pt>
                <c:pt idx="667">
                  <c:v>-368.02186</c:v>
                </c:pt>
                <c:pt idx="668">
                  <c:v>-368.10664000000003</c:v>
                </c:pt>
                <c:pt idx="669">
                  <c:v>-368.16327000000001</c:v>
                </c:pt>
                <c:pt idx="670">
                  <c:v>-368.18774000000002</c:v>
                </c:pt>
                <c:pt idx="671">
                  <c:v>-368.18153000000001</c:v>
                </c:pt>
                <c:pt idx="672">
                  <c:v>-368.15114999999997</c:v>
                </c:pt>
                <c:pt idx="673">
                  <c:v>-368.11047000000002</c:v>
                </c:pt>
                <c:pt idx="674">
                  <c:v>-368.06619999999998</c:v>
                </c:pt>
                <c:pt idx="675">
                  <c:v>-368.01087000000001</c:v>
                </c:pt>
                <c:pt idx="676">
                  <c:v>-367.92939999999999</c:v>
                </c:pt>
                <c:pt idx="677">
                  <c:v>-367.81346000000002</c:v>
                </c:pt>
                <c:pt idx="678">
                  <c:v>-367.66764999999998</c:v>
                </c:pt>
                <c:pt idx="679">
                  <c:v>-367.50796000000003</c:v>
                </c:pt>
                <c:pt idx="680">
                  <c:v>-367.36133999999998</c:v>
                </c:pt>
                <c:pt idx="681">
                  <c:v>-367.25675000000001</c:v>
                </c:pt>
                <c:pt idx="682">
                  <c:v>-367.21960999999999</c:v>
                </c:pt>
                <c:pt idx="683">
                  <c:v>-367.26862999999997</c:v>
                </c:pt>
                <c:pt idx="684">
                  <c:v>-367.41118999999998</c:v>
                </c:pt>
                <c:pt idx="685">
                  <c:v>-367.64519999999999</c:v>
                </c:pt>
                <c:pt idx="686">
                  <c:v>-367.95697000000001</c:v>
                </c:pt>
                <c:pt idx="687">
                  <c:v>-368.32553000000001</c:v>
                </c:pt>
                <c:pt idx="688">
                  <c:v>-368.72784000000001</c:v>
                </c:pt>
                <c:pt idx="689">
                  <c:v>-369.14341000000002</c:v>
                </c:pt>
                <c:pt idx="690">
                  <c:v>-369.55399999999997</c:v>
                </c:pt>
                <c:pt idx="691">
                  <c:v>-369.94324999999998</c:v>
                </c:pt>
                <c:pt idx="692">
                  <c:v>-370.2946</c:v>
                </c:pt>
                <c:pt idx="693">
                  <c:v>-370.58929999999998</c:v>
                </c:pt>
                <c:pt idx="694">
                  <c:v>-370.80315000000002</c:v>
                </c:pt>
                <c:pt idx="695">
                  <c:v>-370.91253999999998</c:v>
                </c:pt>
                <c:pt idx="696">
                  <c:v>-370.90206000000001</c:v>
                </c:pt>
                <c:pt idx="697">
                  <c:v>-370.77449000000001</c:v>
                </c:pt>
                <c:pt idx="698">
                  <c:v>-370.55993000000001</c:v>
                </c:pt>
                <c:pt idx="699">
                  <c:v>-370.31241999999997</c:v>
                </c:pt>
                <c:pt idx="700">
                  <c:v>-370.09559000000002</c:v>
                </c:pt>
                <c:pt idx="701">
                  <c:v>-369.95895000000002</c:v>
                </c:pt>
                <c:pt idx="702">
                  <c:v>-369.92419000000001</c:v>
                </c:pt>
                <c:pt idx="703">
                  <c:v>-369.98336999999998</c:v>
                </c:pt>
                <c:pt idx="704">
                  <c:v>-370.11099999999999</c:v>
                </c:pt>
                <c:pt idx="705">
                  <c:v>-370.26947999999999</c:v>
                </c:pt>
                <c:pt idx="706">
                  <c:v>-370.42430000000002</c:v>
                </c:pt>
                <c:pt idx="707">
                  <c:v>-370.55421999999999</c:v>
                </c:pt>
                <c:pt idx="708">
                  <c:v>-370.66514999999998</c:v>
                </c:pt>
                <c:pt idx="709">
                  <c:v>-370.77945999999997</c:v>
                </c:pt>
                <c:pt idx="710">
                  <c:v>-370.93403999999998</c:v>
                </c:pt>
                <c:pt idx="711">
                  <c:v>-371.15786000000003</c:v>
                </c:pt>
                <c:pt idx="712">
                  <c:v>-371.45308999999997</c:v>
                </c:pt>
                <c:pt idx="713">
                  <c:v>-371.78143</c:v>
                </c:pt>
                <c:pt idx="714">
                  <c:v>-372.07672000000002</c:v>
                </c:pt>
                <c:pt idx="715">
                  <c:v>-372.28285</c:v>
                </c:pt>
                <c:pt idx="716">
                  <c:v>-372.39211999999998</c:v>
                </c:pt>
                <c:pt idx="717">
                  <c:v>-372.41656999999998</c:v>
                </c:pt>
                <c:pt idx="718">
                  <c:v>-372.36952000000002</c:v>
                </c:pt>
                <c:pt idx="719">
                  <c:v>-372.24815999999998</c:v>
                </c:pt>
                <c:pt idx="720">
                  <c:v>-372.0462</c:v>
                </c:pt>
                <c:pt idx="721">
                  <c:v>-371.77280999999999</c:v>
                </c:pt>
                <c:pt idx="722">
                  <c:v>-371.47028999999998</c:v>
                </c:pt>
                <c:pt idx="723">
                  <c:v>-371.20564000000002</c:v>
                </c:pt>
                <c:pt idx="724">
                  <c:v>-371.05572000000001</c:v>
                </c:pt>
                <c:pt idx="725">
                  <c:v>-371.06610000000001</c:v>
                </c:pt>
                <c:pt idx="726">
                  <c:v>-371.21924999999999</c:v>
                </c:pt>
                <c:pt idx="727">
                  <c:v>-371.45195999999999</c:v>
                </c:pt>
                <c:pt idx="728">
                  <c:v>-371.69238999999999</c:v>
                </c:pt>
                <c:pt idx="729">
                  <c:v>-371.88209000000001</c:v>
                </c:pt>
                <c:pt idx="730">
                  <c:v>-371.98968000000002</c:v>
                </c:pt>
                <c:pt idx="731">
                  <c:v>-372.00837999999999</c:v>
                </c:pt>
                <c:pt idx="732">
                  <c:v>-371.95184</c:v>
                </c:pt>
                <c:pt idx="733">
                  <c:v>-371.84796</c:v>
                </c:pt>
                <c:pt idx="734">
                  <c:v>-371.73</c:v>
                </c:pt>
                <c:pt idx="735">
                  <c:v>-371.63287000000003</c:v>
                </c:pt>
                <c:pt idx="736">
                  <c:v>-371.57920999999999</c:v>
                </c:pt>
                <c:pt idx="737">
                  <c:v>-371.57234999999997</c:v>
                </c:pt>
                <c:pt idx="738">
                  <c:v>-371.58731</c:v>
                </c:pt>
                <c:pt idx="739">
                  <c:v>-371.57535000000001</c:v>
                </c:pt>
                <c:pt idx="740">
                  <c:v>-371.48608999999999</c:v>
                </c:pt>
                <c:pt idx="741">
                  <c:v>-371.28422999999998</c:v>
                </c:pt>
                <c:pt idx="742">
                  <c:v>-370.96285</c:v>
                </c:pt>
                <c:pt idx="743">
                  <c:v>-370.54512999999997</c:v>
                </c:pt>
                <c:pt idx="744">
                  <c:v>-370.07483000000002</c:v>
                </c:pt>
                <c:pt idx="745">
                  <c:v>-369.59903000000003</c:v>
                </c:pt>
                <c:pt idx="746">
                  <c:v>-369.15503000000001</c:v>
                </c:pt>
                <c:pt idx="747">
                  <c:v>-368.76033999999999</c:v>
                </c:pt>
                <c:pt idx="748">
                  <c:v>-368.41104000000001</c:v>
                </c:pt>
                <c:pt idx="749">
                  <c:v>-368.09271000000001</c:v>
                </c:pt>
                <c:pt idx="750">
                  <c:v>-367.78444999999999</c:v>
                </c:pt>
                <c:pt idx="751">
                  <c:v>-367.46800000000002</c:v>
                </c:pt>
                <c:pt idx="752">
                  <c:v>-367.13350000000003</c:v>
                </c:pt>
                <c:pt idx="753">
                  <c:v>-366.79140000000001</c:v>
                </c:pt>
                <c:pt idx="754">
                  <c:v>-366.47685000000001</c:v>
                </c:pt>
                <c:pt idx="755">
                  <c:v>-366.24754000000001</c:v>
                </c:pt>
                <c:pt idx="756">
                  <c:v>-366.15965</c:v>
                </c:pt>
                <c:pt idx="757">
                  <c:v>-366.23651000000001</c:v>
                </c:pt>
                <c:pt idx="758">
                  <c:v>-366.44207999999998</c:v>
                </c:pt>
                <c:pt idx="759">
                  <c:v>-366.69774999999998</c:v>
                </c:pt>
                <c:pt idx="760">
                  <c:v>-366.92167000000001</c:v>
                </c:pt>
                <c:pt idx="761">
                  <c:v>-367.0582</c:v>
                </c:pt>
                <c:pt idx="762">
                  <c:v>-367.09204999999997</c:v>
                </c:pt>
                <c:pt idx="763">
                  <c:v>-367.02605999999997</c:v>
                </c:pt>
                <c:pt idx="764">
                  <c:v>-366.87065999999999</c:v>
                </c:pt>
                <c:pt idx="765">
                  <c:v>-366.63535000000002</c:v>
                </c:pt>
                <c:pt idx="766">
                  <c:v>-366.33166999999997</c:v>
                </c:pt>
                <c:pt idx="767">
                  <c:v>-365.98111</c:v>
                </c:pt>
                <c:pt idx="768">
                  <c:v>-365.63083</c:v>
                </c:pt>
                <c:pt idx="769">
                  <c:v>-365.34764999999999</c:v>
                </c:pt>
                <c:pt idx="770">
                  <c:v>-365.20152999999999</c:v>
                </c:pt>
                <c:pt idx="771">
                  <c:v>-365.23176999999998</c:v>
                </c:pt>
                <c:pt idx="772">
                  <c:v>-365.42108999999999</c:v>
                </c:pt>
                <c:pt idx="773">
                  <c:v>-365.69635</c:v>
                </c:pt>
                <c:pt idx="774">
                  <c:v>-365.97338999999999</c:v>
                </c:pt>
                <c:pt idx="775">
                  <c:v>-366.19495999999998</c:v>
                </c:pt>
                <c:pt idx="776">
                  <c:v>-366.34343000000001</c:v>
                </c:pt>
                <c:pt idx="777">
                  <c:v>-366.42606000000001</c:v>
                </c:pt>
                <c:pt idx="778">
                  <c:v>-366.45006999999998</c:v>
                </c:pt>
                <c:pt idx="779">
                  <c:v>-366.41962999999998</c:v>
                </c:pt>
                <c:pt idx="780">
                  <c:v>-366.33542999999997</c:v>
                </c:pt>
                <c:pt idx="781">
                  <c:v>-366.20576999999997</c:v>
                </c:pt>
                <c:pt idx="782">
                  <c:v>-366.04894000000002</c:v>
                </c:pt>
                <c:pt idx="783">
                  <c:v>-365.89697000000001</c:v>
                </c:pt>
                <c:pt idx="784">
                  <c:v>-365.78561999999999</c:v>
                </c:pt>
                <c:pt idx="785">
                  <c:v>-365.74133999999998</c:v>
                </c:pt>
                <c:pt idx="786">
                  <c:v>-365.77582000000001</c:v>
                </c:pt>
                <c:pt idx="787">
                  <c:v>-365.8913</c:v>
                </c:pt>
                <c:pt idx="788">
                  <c:v>-366.08508999999998</c:v>
                </c:pt>
                <c:pt idx="789">
                  <c:v>-366.34795000000003</c:v>
                </c:pt>
                <c:pt idx="790">
                  <c:v>-366.66264999999999</c:v>
                </c:pt>
                <c:pt idx="791">
                  <c:v>-367.00391000000002</c:v>
                </c:pt>
                <c:pt idx="792">
                  <c:v>-367.3449</c:v>
                </c:pt>
                <c:pt idx="793">
                  <c:v>-367.66001</c:v>
                </c:pt>
                <c:pt idx="794">
                  <c:v>-367.93191000000002</c:v>
                </c:pt>
                <c:pt idx="795">
                  <c:v>-368.15458999999998</c:v>
                </c:pt>
                <c:pt idx="796">
                  <c:v>-368.32816000000003</c:v>
                </c:pt>
                <c:pt idx="797">
                  <c:v>-368.45146</c:v>
                </c:pt>
                <c:pt idx="798">
                  <c:v>-368.52318000000002</c:v>
                </c:pt>
                <c:pt idx="799">
                  <c:v>-368.53816</c:v>
                </c:pt>
                <c:pt idx="800">
                  <c:v>-368.49527</c:v>
                </c:pt>
                <c:pt idx="801">
                  <c:v>-368.40476999999998</c:v>
                </c:pt>
                <c:pt idx="802">
                  <c:v>-368.28980000000001</c:v>
                </c:pt>
                <c:pt idx="803">
                  <c:v>-368.17889000000002</c:v>
                </c:pt>
                <c:pt idx="804">
                  <c:v>-368.09991000000002</c:v>
                </c:pt>
                <c:pt idx="805">
                  <c:v>-368.06934999999999</c:v>
                </c:pt>
                <c:pt idx="806">
                  <c:v>-368.08427999999998</c:v>
                </c:pt>
                <c:pt idx="807">
                  <c:v>-368.12151</c:v>
                </c:pt>
                <c:pt idx="808">
                  <c:v>-368.14951000000002</c:v>
                </c:pt>
                <c:pt idx="809">
                  <c:v>-368.13621999999998</c:v>
                </c:pt>
                <c:pt idx="810">
                  <c:v>-368.05882000000003</c:v>
                </c:pt>
                <c:pt idx="811">
                  <c:v>-367.91007999999999</c:v>
                </c:pt>
                <c:pt idx="812">
                  <c:v>-367.70537999999999</c:v>
                </c:pt>
                <c:pt idx="813">
                  <c:v>-367.47595000000001</c:v>
                </c:pt>
                <c:pt idx="814">
                  <c:v>-367.25891000000001</c:v>
                </c:pt>
                <c:pt idx="815">
                  <c:v>-367.09347000000002</c:v>
                </c:pt>
                <c:pt idx="816">
                  <c:v>-367.01242999999999</c:v>
                </c:pt>
                <c:pt idx="817">
                  <c:v>-367.03656999999998</c:v>
                </c:pt>
                <c:pt idx="818">
                  <c:v>-367.16534999999999</c:v>
                </c:pt>
                <c:pt idx="819">
                  <c:v>-367.37517000000003</c:v>
                </c:pt>
                <c:pt idx="820">
                  <c:v>-367.61487</c:v>
                </c:pt>
                <c:pt idx="821">
                  <c:v>-367.82227</c:v>
                </c:pt>
                <c:pt idx="822">
                  <c:v>-367.93592000000001</c:v>
                </c:pt>
                <c:pt idx="823">
                  <c:v>-367.91415000000001</c:v>
                </c:pt>
                <c:pt idx="824">
                  <c:v>-367.74522000000002</c:v>
                </c:pt>
                <c:pt idx="825">
                  <c:v>-367.44515999999999</c:v>
                </c:pt>
                <c:pt idx="826">
                  <c:v>-367.05743999999999</c:v>
                </c:pt>
                <c:pt idx="827">
                  <c:v>-366.63691999999998</c:v>
                </c:pt>
                <c:pt idx="828">
                  <c:v>-366.24991</c:v>
                </c:pt>
                <c:pt idx="829">
                  <c:v>-365.95558</c:v>
                </c:pt>
                <c:pt idx="830">
                  <c:v>-365.79752999999999</c:v>
                </c:pt>
                <c:pt idx="831">
                  <c:v>-365.79037</c:v>
                </c:pt>
                <c:pt idx="832">
                  <c:v>-365.91975000000002</c:v>
                </c:pt>
                <c:pt idx="833">
                  <c:v>-366.14621</c:v>
                </c:pt>
                <c:pt idx="834">
                  <c:v>-366.41665</c:v>
                </c:pt>
                <c:pt idx="835">
                  <c:v>-366.68356</c:v>
                </c:pt>
                <c:pt idx="836">
                  <c:v>-366.91575999999998</c:v>
                </c:pt>
                <c:pt idx="837">
                  <c:v>-367.09557000000001</c:v>
                </c:pt>
                <c:pt idx="838">
                  <c:v>-367.22129999999999</c:v>
                </c:pt>
                <c:pt idx="839">
                  <c:v>-367.30419999999998</c:v>
                </c:pt>
                <c:pt idx="840">
                  <c:v>-367.35935999999998</c:v>
                </c:pt>
                <c:pt idx="841">
                  <c:v>-367.40490999999997</c:v>
                </c:pt>
                <c:pt idx="842">
                  <c:v>-367.46</c:v>
                </c:pt>
                <c:pt idx="843">
                  <c:v>-367.54405000000003</c:v>
                </c:pt>
                <c:pt idx="844">
                  <c:v>-367.67095999999998</c:v>
                </c:pt>
                <c:pt idx="845">
                  <c:v>-367.84665999999999</c:v>
                </c:pt>
                <c:pt idx="846">
                  <c:v>-368.06299000000001</c:v>
                </c:pt>
                <c:pt idx="847">
                  <c:v>-368.30061999999998</c:v>
                </c:pt>
                <c:pt idx="848">
                  <c:v>-368.52981</c:v>
                </c:pt>
                <c:pt idx="849">
                  <c:v>-368.71800000000002</c:v>
                </c:pt>
                <c:pt idx="850">
                  <c:v>-368.8383</c:v>
                </c:pt>
                <c:pt idx="851">
                  <c:v>-368.87617</c:v>
                </c:pt>
                <c:pt idx="852">
                  <c:v>-368.83461999999997</c:v>
                </c:pt>
                <c:pt idx="853">
                  <c:v>-368.73622</c:v>
                </c:pt>
                <c:pt idx="854">
                  <c:v>-368.61385000000001</c:v>
                </c:pt>
                <c:pt idx="855">
                  <c:v>-368.50306999999998</c:v>
                </c:pt>
                <c:pt idx="856">
                  <c:v>-368.43767000000003</c:v>
                </c:pt>
                <c:pt idx="857">
                  <c:v>-368.44119999999998</c:v>
                </c:pt>
                <c:pt idx="858">
                  <c:v>-368.52623999999997</c:v>
                </c:pt>
                <c:pt idx="859">
                  <c:v>-368.69089000000002</c:v>
                </c:pt>
                <c:pt idx="860">
                  <c:v>-368.92119000000002</c:v>
                </c:pt>
                <c:pt idx="861">
                  <c:v>-369.19544999999999</c:v>
                </c:pt>
                <c:pt idx="862">
                  <c:v>-369.48896999999999</c:v>
                </c:pt>
                <c:pt idx="863">
                  <c:v>-369.77456000000001</c:v>
                </c:pt>
                <c:pt idx="864">
                  <c:v>-370.02580999999998</c:v>
                </c:pt>
                <c:pt idx="865">
                  <c:v>-370.21830999999997</c:v>
                </c:pt>
                <c:pt idx="866">
                  <c:v>-370.3306</c:v>
                </c:pt>
                <c:pt idx="867">
                  <c:v>-370.34911</c:v>
                </c:pt>
                <c:pt idx="868">
                  <c:v>-370.27402999999998</c:v>
                </c:pt>
                <c:pt idx="869">
                  <c:v>-370.12590999999998</c:v>
                </c:pt>
                <c:pt idx="870">
                  <c:v>-369.93860000000001</c:v>
                </c:pt>
                <c:pt idx="871">
                  <c:v>-369.74900000000002</c:v>
                </c:pt>
                <c:pt idx="872">
                  <c:v>-369.57990999999998</c:v>
                </c:pt>
                <c:pt idx="873">
                  <c:v>-369.43515000000002</c:v>
                </c:pt>
                <c:pt idx="874">
                  <c:v>-369.30234999999999</c:v>
                </c:pt>
                <c:pt idx="875">
                  <c:v>-369.16642000000002</c:v>
                </c:pt>
                <c:pt idx="876">
                  <c:v>-369.02122000000003</c:v>
                </c:pt>
                <c:pt idx="877">
                  <c:v>-368.86930999999998</c:v>
                </c:pt>
                <c:pt idx="878">
                  <c:v>-368.72205000000002</c:v>
                </c:pt>
                <c:pt idx="879">
                  <c:v>-368.59384999999997</c:v>
                </c:pt>
                <c:pt idx="880">
                  <c:v>-368.49588999999997</c:v>
                </c:pt>
                <c:pt idx="881">
                  <c:v>-368.43561999999997</c:v>
                </c:pt>
                <c:pt idx="882">
                  <c:v>-368.41663999999997</c:v>
                </c:pt>
                <c:pt idx="883">
                  <c:v>-368.44294000000002</c:v>
                </c:pt>
                <c:pt idx="884">
                  <c:v>-368.50848999999999</c:v>
                </c:pt>
                <c:pt idx="885">
                  <c:v>-368.59807000000001</c:v>
                </c:pt>
                <c:pt idx="886">
                  <c:v>-368.68176999999997</c:v>
                </c:pt>
                <c:pt idx="887">
                  <c:v>-368.72075999999998</c:v>
                </c:pt>
                <c:pt idx="888">
                  <c:v>-368.67536999999999</c:v>
                </c:pt>
                <c:pt idx="889">
                  <c:v>-368.52283</c:v>
                </c:pt>
                <c:pt idx="890">
                  <c:v>-368.26864</c:v>
                </c:pt>
                <c:pt idx="891">
                  <c:v>-367.94024000000002</c:v>
                </c:pt>
                <c:pt idx="892">
                  <c:v>-367.57639</c:v>
                </c:pt>
                <c:pt idx="893">
                  <c:v>-367.21668</c:v>
                </c:pt>
                <c:pt idx="894">
                  <c:v>-366.89067999999997</c:v>
                </c:pt>
                <c:pt idx="895">
                  <c:v>-366.61171999999999</c:v>
                </c:pt>
                <c:pt idx="896">
                  <c:v>-366.38128</c:v>
                </c:pt>
                <c:pt idx="897">
                  <c:v>-366.19668000000001</c:v>
                </c:pt>
                <c:pt idx="898">
                  <c:v>-366.05644000000001</c:v>
                </c:pt>
                <c:pt idx="899">
                  <c:v>-365.96068000000002</c:v>
                </c:pt>
                <c:pt idx="900">
                  <c:v>-365.90980999999999</c:v>
                </c:pt>
                <c:pt idx="901">
                  <c:v>-365.90024</c:v>
                </c:pt>
                <c:pt idx="902">
                  <c:v>-365.92077</c:v>
                </c:pt>
                <c:pt idx="903">
                  <c:v>-365.95411999999999</c:v>
                </c:pt>
                <c:pt idx="904">
                  <c:v>-365.98084999999998</c:v>
                </c:pt>
                <c:pt idx="905">
                  <c:v>-365.98824999999999</c:v>
                </c:pt>
                <c:pt idx="906">
                  <c:v>-365.97080999999997</c:v>
                </c:pt>
                <c:pt idx="907">
                  <c:v>-365.93317000000002</c:v>
                </c:pt>
                <c:pt idx="908">
                  <c:v>-365.88538999999997</c:v>
                </c:pt>
                <c:pt idx="909">
                  <c:v>-365.83213000000001</c:v>
                </c:pt>
                <c:pt idx="910">
                  <c:v>-365.77336000000003</c:v>
                </c:pt>
                <c:pt idx="911">
                  <c:v>-365.70515999999998</c:v>
                </c:pt>
                <c:pt idx="912">
                  <c:v>-365.62815999999998</c:v>
                </c:pt>
                <c:pt idx="913">
                  <c:v>-365.54606000000001</c:v>
                </c:pt>
                <c:pt idx="914">
                  <c:v>-365.45456999999999</c:v>
                </c:pt>
                <c:pt idx="915">
                  <c:v>-365.34177</c:v>
                </c:pt>
                <c:pt idx="916">
                  <c:v>-365.19130000000001</c:v>
                </c:pt>
                <c:pt idx="917">
                  <c:v>-364.99587000000002</c:v>
                </c:pt>
                <c:pt idx="918">
                  <c:v>-364.77523000000002</c:v>
                </c:pt>
                <c:pt idx="919">
                  <c:v>-364.58156000000002</c:v>
                </c:pt>
                <c:pt idx="920">
                  <c:v>-364.48712</c:v>
                </c:pt>
                <c:pt idx="921">
                  <c:v>-364.55313999999998</c:v>
                </c:pt>
                <c:pt idx="922">
                  <c:v>-364.80247000000003</c:v>
                </c:pt>
                <c:pt idx="923">
                  <c:v>-365.21253000000002</c:v>
                </c:pt>
                <c:pt idx="924">
                  <c:v>-365.72879999999998</c:v>
                </c:pt>
                <c:pt idx="925">
                  <c:v>-366.28300000000002</c:v>
                </c:pt>
                <c:pt idx="926">
                  <c:v>-366.81957</c:v>
                </c:pt>
                <c:pt idx="927">
                  <c:v>-367.29428999999999</c:v>
                </c:pt>
                <c:pt idx="928">
                  <c:v>-367.67833999999999</c:v>
                </c:pt>
                <c:pt idx="929">
                  <c:v>-367.95035999999999</c:v>
                </c:pt>
                <c:pt idx="930">
                  <c:v>-368.09692000000001</c:v>
                </c:pt>
                <c:pt idx="931">
                  <c:v>-368.10892000000001</c:v>
                </c:pt>
                <c:pt idx="932">
                  <c:v>-367.99167999999997</c:v>
                </c:pt>
                <c:pt idx="933">
                  <c:v>-367.76762000000002</c:v>
                </c:pt>
                <c:pt idx="934">
                  <c:v>-367.48867000000001</c:v>
                </c:pt>
                <c:pt idx="935">
                  <c:v>-367.23228999999998</c:v>
                </c:pt>
                <c:pt idx="936">
                  <c:v>-367.07916</c:v>
                </c:pt>
                <c:pt idx="937">
                  <c:v>-367.08407999999997</c:v>
                </c:pt>
                <c:pt idx="938">
                  <c:v>-367.24703</c:v>
                </c:pt>
                <c:pt idx="939">
                  <c:v>-367.5222</c:v>
                </c:pt>
                <c:pt idx="940">
                  <c:v>-367.85068999999999</c:v>
                </c:pt>
                <c:pt idx="941">
                  <c:v>-368.18409000000003</c:v>
                </c:pt>
                <c:pt idx="942">
                  <c:v>-368.48937999999998</c:v>
                </c:pt>
                <c:pt idx="943">
                  <c:v>-368.73914000000002</c:v>
                </c:pt>
                <c:pt idx="944">
                  <c:v>-368.91059000000001</c:v>
                </c:pt>
                <c:pt idx="945">
                  <c:v>-368.99205000000001</c:v>
                </c:pt>
                <c:pt idx="946">
                  <c:v>-368.98822000000001</c:v>
                </c:pt>
                <c:pt idx="947">
                  <c:v>-368.92214999999999</c:v>
                </c:pt>
                <c:pt idx="948">
                  <c:v>-368.83165000000002</c:v>
                </c:pt>
                <c:pt idx="949">
                  <c:v>-368.76190000000003</c:v>
                </c:pt>
                <c:pt idx="950">
                  <c:v>-368.74883</c:v>
                </c:pt>
                <c:pt idx="951">
                  <c:v>-368.80497000000003</c:v>
                </c:pt>
                <c:pt idx="952">
                  <c:v>-368.91077000000001</c:v>
                </c:pt>
                <c:pt idx="953">
                  <c:v>-369.02641</c:v>
                </c:pt>
                <c:pt idx="954">
                  <c:v>-369.10674999999998</c:v>
                </c:pt>
                <c:pt idx="955">
                  <c:v>-369.12380999999999</c:v>
                </c:pt>
                <c:pt idx="956">
                  <c:v>-369.09129999999999</c:v>
                </c:pt>
                <c:pt idx="957">
                  <c:v>-369.05750999999998</c:v>
                </c:pt>
                <c:pt idx="958">
                  <c:v>-369.07621</c:v>
                </c:pt>
                <c:pt idx="959">
                  <c:v>-369.16617000000002</c:v>
                </c:pt>
                <c:pt idx="960">
                  <c:v>-369.30220000000003</c:v>
                </c:pt>
                <c:pt idx="961">
                  <c:v>-369.44423999999998</c:v>
                </c:pt>
                <c:pt idx="962">
                  <c:v>-369.56518999999997</c:v>
                </c:pt>
                <c:pt idx="963">
                  <c:v>-369.64994000000002</c:v>
                </c:pt>
                <c:pt idx="964">
                  <c:v>-369.68669</c:v>
                </c:pt>
                <c:pt idx="965">
                  <c:v>-369.66104000000001</c:v>
                </c:pt>
                <c:pt idx="966">
                  <c:v>-369.56281000000001</c:v>
                </c:pt>
                <c:pt idx="967">
                  <c:v>-369.39373000000001</c:v>
                </c:pt>
                <c:pt idx="968">
                  <c:v>-369.16897999999998</c:v>
                </c:pt>
                <c:pt idx="969">
                  <c:v>-368.91737000000001</c:v>
                </c:pt>
                <c:pt idx="970">
                  <c:v>-368.67613</c:v>
                </c:pt>
                <c:pt idx="971">
                  <c:v>-368.48280999999997</c:v>
                </c:pt>
                <c:pt idx="972">
                  <c:v>-368.36538999999999</c:v>
                </c:pt>
                <c:pt idx="973">
                  <c:v>-368.32889</c:v>
                </c:pt>
                <c:pt idx="974">
                  <c:v>-368.35786999999999</c:v>
                </c:pt>
                <c:pt idx="975">
                  <c:v>-368.42336</c:v>
                </c:pt>
                <c:pt idx="976">
                  <c:v>-368.48626000000002</c:v>
                </c:pt>
                <c:pt idx="977">
                  <c:v>-368.51477999999997</c:v>
                </c:pt>
                <c:pt idx="978">
                  <c:v>-368.48602</c:v>
                </c:pt>
                <c:pt idx="979">
                  <c:v>-368.39325000000002</c:v>
                </c:pt>
                <c:pt idx="980">
                  <c:v>-368.24641000000003</c:v>
                </c:pt>
                <c:pt idx="981">
                  <c:v>-368.06544000000002</c:v>
                </c:pt>
                <c:pt idx="982">
                  <c:v>-367.86867999999998</c:v>
                </c:pt>
                <c:pt idx="983">
                  <c:v>-367.67009999999999</c:v>
                </c:pt>
                <c:pt idx="984">
                  <c:v>-367.47390999999999</c:v>
                </c:pt>
                <c:pt idx="985">
                  <c:v>-367.27661000000001</c:v>
                </c:pt>
                <c:pt idx="986">
                  <c:v>-367.06995000000001</c:v>
                </c:pt>
                <c:pt idx="987">
                  <c:v>-366.84787</c:v>
                </c:pt>
                <c:pt idx="988">
                  <c:v>-366.61489999999998</c:v>
                </c:pt>
                <c:pt idx="989">
                  <c:v>-366.38454000000002</c:v>
                </c:pt>
                <c:pt idx="990">
                  <c:v>-366.18149</c:v>
                </c:pt>
                <c:pt idx="991">
                  <c:v>-366.03523000000001</c:v>
                </c:pt>
                <c:pt idx="992">
                  <c:v>-365.97100999999998</c:v>
                </c:pt>
                <c:pt idx="993">
                  <c:v>-366.00146999999998</c:v>
                </c:pt>
                <c:pt idx="994">
                  <c:v>-366.12661000000003</c:v>
                </c:pt>
                <c:pt idx="995">
                  <c:v>-366.33807000000002</c:v>
                </c:pt>
                <c:pt idx="996">
                  <c:v>-366.62276000000003</c:v>
                </c:pt>
                <c:pt idx="997">
                  <c:v>-366.95308</c:v>
                </c:pt>
                <c:pt idx="998">
                  <c:v>-367.28406999999999</c:v>
                </c:pt>
                <c:pt idx="999">
                  <c:v>-367.56900999999999</c:v>
                </c:pt>
                <c:pt idx="1000">
                  <c:v>-367.77438000000001</c:v>
                </c:pt>
                <c:pt idx="1001">
                  <c:v>-367.89053000000001</c:v>
                </c:pt>
                <c:pt idx="1002">
                  <c:v>-367.92345</c:v>
                </c:pt>
                <c:pt idx="1003">
                  <c:v>-367.89132999999998</c:v>
                </c:pt>
                <c:pt idx="1004">
                  <c:v>-367.82211000000001</c:v>
                </c:pt>
                <c:pt idx="1005">
                  <c:v>-367.74189999999999</c:v>
                </c:pt>
                <c:pt idx="1006">
                  <c:v>-367.66163</c:v>
                </c:pt>
                <c:pt idx="1007">
                  <c:v>-367.57663000000002</c:v>
                </c:pt>
                <c:pt idx="1008">
                  <c:v>-367.47681999999998</c:v>
                </c:pt>
                <c:pt idx="1009">
                  <c:v>-367.35088000000002</c:v>
                </c:pt>
                <c:pt idx="1010">
                  <c:v>-367.19412999999997</c:v>
                </c:pt>
                <c:pt idx="1011">
                  <c:v>-367.01118000000002</c:v>
                </c:pt>
                <c:pt idx="1012">
                  <c:v>-366.81213000000002</c:v>
                </c:pt>
                <c:pt idx="1013">
                  <c:v>-366.61444</c:v>
                </c:pt>
                <c:pt idx="1014">
                  <c:v>-366.43416000000002</c:v>
                </c:pt>
                <c:pt idx="1015">
                  <c:v>-366.28259000000003</c:v>
                </c:pt>
                <c:pt idx="1016">
                  <c:v>-366.16541000000001</c:v>
                </c:pt>
                <c:pt idx="1017">
                  <c:v>-366.08150999999998</c:v>
                </c:pt>
                <c:pt idx="1018">
                  <c:v>-366.03998999999999</c:v>
                </c:pt>
                <c:pt idx="1019">
                  <c:v>-366.05252999999999</c:v>
                </c:pt>
                <c:pt idx="1020">
                  <c:v>-366.13035000000002</c:v>
                </c:pt>
                <c:pt idx="1021">
                  <c:v>-366.27095000000003</c:v>
                </c:pt>
                <c:pt idx="1022">
                  <c:v>-366.44866999999999</c:v>
                </c:pt>
                <c:pt idx="1023">
                  <c:v>-366.62277999999998</c:v>
                </c:pt>
                <c:pt idx="1024">
                  <c:v>-366.76105999999999</c:v>
                </c:pt>
                <c:pt idx="1025">
                  <c:v>-366.85041000000001</c:v>
                </c:pt>
                <c:pt idx="1026">
                  <c:v>-366.89422000000002</c:v>
                </c:pt>
                <c:pt idx="1027">
                  <c:v>-366.89729999999997</c:v>
                </c:pt>
                <c:pt idx="1028">
                  <c:v>-366.86288000000002</c:v>
                </c:pt>
                <c:pt idx="1029">
                  <c:v>-366.79826000000003</c:v>
                </c:pt>
                <c:pt idx="1030">
                  <c:v>-366.72572000000002</c:v>
                </c:pt>
                <c:pt idx="1031">
                  <c:v>-366.66815000000003</c:v>
                </c:pt>
                <c:pt idx="1032">
                  <c:v>-366.63837000000001</c:v>
                </c:pt>
                <c:pt idx="1033">
                  <c:v>-366.63</c:v>
                </c:pt>
                <c:pt idx="1034">
                  <c:v>-366.62212</c:v>
                </c:pt>
                <c:pt idx="1035">
                  <c:v>-366.58767999999998</c:v>
                </c:pt>
                <c:pt idx="1036">
                  <c:v>-366.50641999999999</c:v>
                </c:pt>
                <c:pt idx="1037">
                  <c:v>-366.36874999999998</c:v>
                </c:pt>
                <c:pt idx="1038">
                  <c:v>-366.16816999999998</c:v>
                </c:pt>
                <c:pt idx="1039">
                  <c:v>-365.90204999999997</c:v>
                </c:pt>
                <c:pt idx="1040">
                  <c:v>-365.57292999999999</c:v>
                </c:pt>
                <c:pt idx="1041">
                  <c:v>-365.19067000000001</c:v>
                </c:pt>
                <c:pt idx="1042">
                  <c:v>-364.77188999999998</c:v>
                </c:pt>
                <c:pt idx="1043">
                  <c:v>-364.33848</c:v>
                </c:pt>
                <c:pt idx="1044">
                  <c:v>-363.91575999999998</c:v>
                </c:pt>
                <c:pt idx="1045">
                  <c:v>-363.53001999999998</c:v>
                </c:pt>
                <c:pt idx="1046">
                  <c:v>-363.21323999999998</c:v>
                </c:pt>
                <c:pt idx="1047">
                  <c:v>-363.00009999999997</c:v>
                </c:pt>
                <c:pt idx="1048">
                  <c:v>-362.92379</c:v>
                </c:pt>
                <c:pt idx="1049">
                  <c:v>-363.01253000000003</c:v>
                </c:pt>
                <c:pt idx="1050">
                  <c:v>-363.28282999999999</c:v>
                </c:pt>
                <c:pt idx="1051">
                  <c:v>-363.73505999999998</c:v>
                </c:pt>
                <c:pt idx="1052">
                  <c:v>-364.33706999999998</c:v>
                </c:pt>
                <c:pt idx="1053">
                  <c:v>-365.02668</c:v>
                </c:pt>
                <c:pt idx="1054">
                  <c:v>-365.72293000000002</c:v>
                </c:pt>
                <c:pt idx="1055">
                  <c:v>-366.34577999999999</c:v>
                </c:pt>
                <c:pt idx="1056">
                  <c:v>-366.83175999999997</c:v>
                </c:pt>
                <c:pt idx="1057">
                  <c:v>-367.13823000000002</c:v>
                </c:pt>
                <c:pt idx="1058">
                  <c:v>-367.24462999999997</c:v>
                </c:pt>
                <c:pt idx="1059">
                  <c:v>-367.15392000000003</c:v>
                </c:pt>
                <c:pt idx="1060">
                  <c:v>-366.89265</c:v>
                </c:pt>
                <c:pt idx="1061">
                  <c:v>-366.51280000000003</c:v>
                </c:pt>
                <c:pt idx="1062">
                  <c:v>-366.08812</c:v>
                </c:pt>
                <c:pt idx="1063">
                  <c:v>-365.68929000000003</c:v>
                </c:pt>
                <c:pt idx="1064">
                  <c:v>-365.36770000000001</c:v>
                </c:pt>
                <c:pt idx="1065">
                  <c:v>-365.14587999999998</c:v>
                </c:pt>
                <c:pt idx="1066">
                  <c:v>-365.01299</c:v>
                </c:pt>
                <c:pt idx="1067">
                  <c:v>-364.93803000000003</c:v>
                </c:pt>
                <c:pt idx="1068">
                  <c:v>-364.88182</c:v>
                </c:pt>
                <c:pt idx="1069">
                  <c:v>-364.81455999999997</c:v>
                </c:pt>
                <c:pt idx="1070">
                  <c:v>-364.72305999999998</c:v>
                </c:pt>
                <c:pt idx="1071">
                  <c:v>-364.62060000000002</c:v>
                </c:pt>
                <c:pt idx="1072">
                  <c:v>-364.54680000000002</c:v>
                </c:pt>
                <c:pt idx="1073">
                  <c:v>-364.54356000000001</c:v>
                </c:pt>
                <c:pt idx="1074">
                  <c:v>-364.61781000000002</c:v>
                </c:pt>
                <c:pt idx="1075">
                  <c:v>-364.73385000000002</c:v>
                </c:pt>
                <c:pt idx="1076">
                  <c:v>-364.83832999999998</c:v>
                </c:pt>
                <c:pt idx="1077">
                  <c:v>-364.89654999999999</c:v>
                </c:pt>
                <c:pt idx="1078">
                  <c:v>-364.90924999999999</c:v>
                </c:pt>
                <c:pt idx="1079">
                  <c:v>-364.90231999999997</c:v>
                </c:pt>
                <c:pt idx="1080">
                  <c:v>-364.90266000000003</c:v>
                </c:pt>
                <c:pt idx="1081">
                  <c:v>-364.92874</c:v>
                </c:pt>
                <c:pt idx="1082">
                  <c:v>-364.98504000000003</c:v>
                </c:pt>
                <c:pt idx="1083">
                  <c:v>-365.07468999999998</c:v>
                </c:pt>
                <c:pt idx="1084">
                  <c:v>-365.19664999999998</c:v>
                </c:pt>
                <c:pt idx="1085">
                  <c:v>-365.34066000000001</c:v>
                </c:pt>
                <c:pt idx="1086">
                  <c:v>-365.47597000000002</c:v>
                </c:pt>
                <c:pt idx="1087">
                  <c:v>-365.56407999999999</c:v>
                </c:pt>
                <c:pt idx="1088">
                  <c:v>-365.57098999999999</c:v>
                </c:pt>
                <c:pt idx="1089">
                  <c:v>-365.48146000000003</c:v>
                </c:pt>
                <c:pt idx="1090">
                  <c:v>-365.30862000000002</c:v>
                </c:pt>
                <c:pt idx="1091">
                  <c:v>-365.10689000000002</c:v>
                </c:pt>
                <c:pt idx="1092">
                  <c:v>-364.95920999999998</c:v>
                </c:pt>
                <c:pt idx="1093">
                  <c:v>-364.94752999999997</c:v>
                </c:pt>
                <c:pt idx="1094">
                  <c:v>-365.11676</c:v>
                </c:pt>
                <c:pt idx="1095">
                  <c:v>-365.45026000000001</c:v>
                </c:pt>
                <c:pt idx="1096">
                  <c:v>-365.89159999999998</c:v>
                </c:pt>
                <c:pt idx="1097">
                  <c:v>-366.38065999999998</c:v>
                </c:pt>
                <c:pt idx="1098">
                  <c:v>-366.86815999999999</c:v>
                </c:pt>
                <c:pt idx="1099">
                  <c:v>-367.31632999999999</c:v>
                </c:pt>
                <c:pt idx="1100">
                  <c:v>-367.69943000000001</c:v>
                </c:pt>
                <c:pt idx="1101">
                  <c:v>-367.99531000000002</c:v>
                </c:pt>
                <c:pt idx="1102">
                  <c:v>-368.18946999999997</c:v>
                </c:pt>
                <c:pt idx="1103">
                  <c:v>-368.28041999999999</c:v>
                </c:pt>
                <c:pt idx="1104">
                  <c:v>-368.27276000000001</c:v>
                </c:pt>
                <c:pt idx="1105">
                  <c:v>-368.18270999999999</c:v>
                </c:pt>
                <c:pt idx="1106">
                  <c:v>-368.03194000000002</c:v>
                </c:pt>
                <c:pt idx="1107">
                  <c:v>-367.83778000000001</c:v>
                </c:pt>
                <c:pt idx="1108">
                  <c:v>-367.62121000000002</c:v>
                </c:pt>
                <c:pt idx="1109">
                  <c:v>-367.42079000000001</c:v>
                </c:pt>
                <c:pt idx="1110">
                  <c:v>-367.28831000000002</c:v>
                </c:pt>
                <c:pt idx="1111">
                  <c:v>-367.27231</c:v>
                </c:pt>
                <c:pt idx="1112">
                  <c:v>-367.39440999999999</c:v>
                </c:pt>
                <c:pt idx="1113">
                  <c:v>-367.62973</c:v>
                </c:pt>
                <c:pt idx="1114">
                  <c:v>-367.93239</c:v>
                </c:pt>
                <c:pt idx="1115">
                  <c:v>-368.26211999999998</c:v>
                </c:pt>
                <c:pt idx="1116">
                  <c:v>-368.60037999999997</c:v>
                </c:pt>
                <c:pt idx="1117">
                  <c:v>-368.94519000000003</c:v>
                </c:pt>
                <c:pt idx="1118">
                  <c:v>-369.30322999999999</c:v>
                </c:pt>
                <c:pt idx="1119">
                  <c:v>-369.67349999999999</c:v>
                </c:pt>
                <c:pt idx="1120">
                  <c:v>-370.04090000000002</c:v>
                </c:pt>
                <c:pt idx="1121">
                  <c:v>-370.37932999999998</c:v>
                </c:pt>
                <c:pt idx="1122">
                  <c:v>-370.65064999999998</c:v>
                </c:pt>
                <c:pt idx="1123">
                  <c:v>-370.82362000000001</c:v>
                </c:pt>
                <c:pt idx="1124">
                  <c:v>-370.88137999999998</c:v>
                </c:pt>
                <c:pt idx="1125">
                  <c:v>-370.82053999999999</c:v>
                </c:pt>
                <c:pt idx="1126">
                  <c:v>-370.65231</c:v>
                </c:pt>
                <c:pt idx="1127">
                  <c:v>-370.40445999999997</c:v>
                </c:pt>
                <c:pt idx="1128">
                  <c:v>-370.11396000000002</c:v>
                </c:pt>
                <c:pt idx="1129">
                  <c:v>-369.82519000000002</c:v>
                </c:pt>
                <c:pt idx="1130">
                  <c:v>-369.57256999999998</c:v>
                </c:pt>
                <c:pt idx="1131">
                  <c:v>-369.37646999999998</c:v>
                </c:pt>
                <c:pt idx="1132">
                  <c:v>-369.23338000000001</c:v>
                </c:pt>
                <c:pt idx="1133">
                  <c:v>-369.12439999999998</c:v>
                </c:pt>
                <c:pt idx="1134">
                  <c:v>-369.02283</c:v>
                </c:pt>
                <c:pt idx="1135">
                  <c:v>-368.90789000000001</c:v>
                </c:pt>
                <c:pt idx="1136">
                  <c:v>-368.77102000000002</c:v>
                </c:pt>
                <c:pt idx="1137">
                  <c:v>-368.61286999999999</c:v>
                </c:pt>
                <c:pt idx="1138">
                  <c:v>-368.44137999999998</c:v>
                </c:pt>
                <c:pt idx="1139">
                  <c:v>-368.26870000000002</c:v>
                </c:pt>
                <c:pt idx="1140">
                  <c:v>-368.10162000000003</c:v>
                </c:pt>
                <c:pt idx="1141">
                  <c:v>-367.94763</c:v>
                </c:pt>
                <c:pt idx="1142">
                  <c:v>-367.81027999999998</c:v>
                </c:pt>
                <c:pt idx="1143">
                  <c:v>-367.68925999999999</c:v>
                </c:pt>
                <c:pt idx="1144">
                  <c:v>-367.58274999999998</c:v>
                </c:pt>
                <c:pt idx="1145">
                  <c:v>-367.49623000000003</c:v>
                </c:pt>
                <c:pt idx="1146">
                  <c:v>-367.44290000000001</c:v>
                </c:pt>
                <c:pt idx="1147">
                  <c:v>-367.43238000000002</c:v>
                </c:pt>
                <c:pt idx="1148">
                  <c:v>-367.46690000000001</c:v>
                </c:pt>
                <c:pt idx="1149">
                  <c:v>-367.54086999999998</c:v>
                </c:pt>
                <c:pt idx="1150">
                  <c:v>-367.63886000000002</c:v>
                </c:pt>
                <c:pt idx="1151">
                  <c:v>-367.74185</c:v>
                </c:pt>
                <c:pt idx="1152">
                  <c:v>-367.83530000000002</c:v>
                </c:pt>
                <c:pt idx="1153">
                  <c:v>-367.90965999999997</c:v>
                </c:pt>
                <c:pt idx="1154">
                  <c:v>-367.959</c:v>
                </c:pt>
                <c:pt idx="1155">
                  <c:v>-367.98437000000001</c:v>
                </c:pt>
                <c:pt idx="1156">
                  <c:v>-367.99493999999999</c:v>
                </c:pt>
                <c:pt idx="1157">
                  <c:v>-368.00416999999999</c:v>
                </c:pt>
                <c:pt idx="1158">
                  <c:v>-368.02361000000002</c:v>
                </c:pt>
                <c:pt idx="1159">
                  <c:v>-368.06277999999998</c:v>
                </c:pt>
                <c:pt idx="1160">
                  <c:v>-368.12824000000001</c:v>
                </c:pt>
                <c:pt idx="1161">
                  <c:v>-368.22233999999997</c:v>
                </c:pt>
                <c:pt idx="1162">
                  <c:v>-368.33922999999999</c:v>
                </c:pt>
                <c:pt idx="1163">
                  <c:v>-368.46476999999999</c:v>
                </c:pt>
                <c:pt idx="1164">
                  <c:v>-368.57578000000001</c:v>
                </c:pt>
                <c:pt idx="1165">
                  <c:v>-368.64103</c:v>
                </c:pt>
                <c:pt idx="1166">
                  <c:v>-368.63335000000001</c:v>
                </c:pt>
                <c:pt idx="1167">
                  <c:v>-368.54018000000002</c:v>
                </c:pt>
                <c:pt idx="1168">
                  <c:v>-368.37794000000002</c:v>
                </c:pt>
                <c:pt idx="1169">
                  <c:v>-368.18777999999998</c:v>
                </c:pt>
                <c:pt idx="1170">
                  <c:v>-368.01179999999999</c:v>
                </c:pt>
                <c:pt idx="1171">
                  <c:v>-367.87184000000002</c:v>
                </c:pt>
                <c:pt idx="1172">
                  <c:v>-367.77220999999997</c:v>
                </c:pt>
                <c:pt idx="1173">
                  <c:v>-367.70931000000002</c:v>
                </c:pt>
                <c:pt idx="1174">
                  <c:v>-367.67245000000003</c:v>
                </c:pt>
                <c:pt idx="1175">
                  <c:v>-367.64852999999999</c:v>
                </c:pt>
                <c:pt idx="1176">
                  <c:v>-367.62848000000002</c:v>
                </c:pt>
                <c:pt idx="1177">
                  <c:v>-367.60674</c:v>
                </c:pt>
                <c:pt idx="1178">
                  <c:v>-367.58422999999999</c:v>
                </c:pt>
                <c:pt idx="1179">
                  <c:v>-367.56484</c:v>
                </c:pt>
                <c:pt idx="1180">
                  <c:v>-367.55439000000001</c:v>
                </c:pt>
                <c:pt idx="1181">
                  <c:v>-367.56412</c:v>
                </c:pt>
                <c:pt idx="1182">
                  <c:v>-367.59757999999999</c:v>
                </c:pt>
                <c:pt idx="1183">
                  <c:v>-367.65127000000001</c:v>
                </c:pt>
                <c:pt idx="1184">
                  <c:v>-367.70810999999998</c:v>
                </c:pt>
                <c:pt idx="1185">
                  <c:v>-367.74207000000001</c:v>
                </c:pt>
                <c:pt idx="1186">
                  <c:v>-367.72877</c:v>
                </c:pt>
                <c:pt idx="1187">
                  <c:v>-367.65697</c:v>
                </c:pt>
                <c:pt idx="1188">
                  <c:v>-367.53667999999999</c:v>
                </c:pt>
                <c:pt idx="1189">
                  <c:v>-367.39114000000001</c:v>
                </c:pt>
                <c:pt idx="1190">
                  <c:v>-367.24374999999998</c:v>
                </c:pt>
                <c:pt idx="1191">
                  <c:v>-367.11662999999999</c:v>
                </c:pt>
                <c:pt idx="1192">
                  <c:v>-367.03620999999998</c:v>
                </c:pt>
                <c:pt idx="1193">
                  <c:v>-367.02931000000001</c:v>
                </c:pt>
                <c:pt idx="1194">
                  <c:v>-367.10838999999999</c:v>
                </c:pt>
                <c:pt idx="1195">
                  <c:v>-367.25716</c:v>
                </c:pt>
                <c:pt idx="1196">
                  <c:v>-367.42214999999999</c:v>
                </c:pt>
                <c:pt idx="1197">
                  <c:v>-367.53312</c:v>
                </c:pt>
                <c:pt idx="1198">
                  <c:v>-367.541</c:v>
                </c:pt>
                <c:pt idx="1199">
                  <c:v>-367.44094999999999</c:v>
                </c:pt>
                <c:pt idx="1200">
                  <c:v>-367.26904999999999</c:v>
                </c:pt>
                <c:pt idx="1201">
                  <c:v>-367.08332999999999</c:v>
                </c:pt>
                <c:pt idx="1202">
                  <c:v>-366.9375</c:v>
                </c:pt>
                <c:pt idx="1203">
                  <c:v>-366.85951999999997</c:v>
                </c:pt>
                <c:pt idx="1204">
                  <c:v>-366.85120000000001</c:v>
                </c:pt>
                <c:pt idx="1205">
                  <c:v>-366.89211</c:v>
                </c:pt>
                <c:pt idx="1206">
                  <c:v>-366.95332000000002</c:v>
                </c:pt>
                <c:pt idx="1207">
                  <c:v>-367.01073000000002</c:v>
                </c:pt>
                <c:pt idx="1208">
                  <c:v>-367.05540000000002</c:v>
                </c:pt>
                <c:pt idx="1209">
                  <c:v>-367.08390000000003</c:v>
                </c:pt>
                <c:pt idx="1210">
                  <c:v>-367.08929000000001</c:v>
                </c:pt>
                <c:pt idx="1211">
                  <c:v>-367.05954000000003</c:v>
                </c:pt>
                <c:pt idx="1212">
                  <c:v>-366.97879999999998</c:v>
                </c:pt>
                <c:pt idx="1213">
                  <c:v>-366.84219000000002</c:v>
                </c:pt>
                <c:pt idx="1214">
                  <c:v>-366.67212999999998</c:v>
                </c:pt>
                <c:pt idx="1215">
                  <c:v>-366.51501999999999</c:v>
                </c:pt>
                <c:pt idx="1216">
                  <c:v>-366.43191999999999</c:v>
                </c:pt>
                <c:pt idx="1217">
                  <c:v>-366.47221000000002</c:v>
                </c:pt>
                <c:pt idx="1218">
                  <c:v>-366.64888000000002</c:v>
                </c:pt>
                <c:pt idx="1219">
                  <c:v>-366.93700999999999</c:v>
                </c:pt>
                <c:pt idx="1220">
                  <c:v>-367.28671000000003</c:v>
                </c:pt>
                <c:pt idx="1221">
                  <c:v>-367.63722000000001</c:v>
                </c:pt>
                <c:pt idx="1222">
                  <c:v>-367.93628000000001</c:v>
                </c:pt>
                <c:pt idx="1223">
                  <c:v>-368.14604000000003</c:v>
                </c:pt>
                <c:pt idx="1224">
                  <c:v>-368.25315999999998</c:v>
                </c:pt>
                <c:pt idx="1225">
                  <c:v>-368.26933000000002</c:v>
                </c:pt>
                <c:pt idx="1226">
                  <c:v>-368.22320999999999</c:v>
                </c:pt>
                <c:pt idx="1227">
                  <c:v>-368.15016000000003</c:v>
                </c:pt>
                <c:pt idx="1228">
                  <c:v>-368.08213000000001</c:v>
                </c:pt>
                <c:pt idx="1229">
                  <c:v>-368.04316999999998</c:v>
                </c:pt>
                <c:pt idx="1230">
                  <c:v>-368.04813000000001</c:v>
                </c:pt>
                <c:pt idx="1231">
                  <c:v>-368.10199999999998</c:v>
                </c:pt>
                <c:pt idx="1232">
                  <c:v>-368.20256999999998</c:v>
                </c:pt>
                <c:pt idx="1233">
                  <c:v>-368.33936999999997</c:v>
                </c:pt>
                <c:pt idx="1234">
                  <c:v>-368.49432000000002</c:v>
                </c:pt>
                <c:pt idx="1235">
                  <c:v>-368.64330000000001</c:v>
                </c:pt>
                <c:pt idx="1236">
                  <c:v>-368.77202999999997</c:v>
                </c:pt>
                <c:pt idx="1237">
                  <c:v>-368.87196999999998</c:v>
                </c:pt>
                <c:pt idx="1238">
                  <c:v>-368.94242000000003</c:v>
                </c:pt>
                <c:pt idx="1239">
                  <c:v>-368.99101000000002</c:v>
                </c:pt>
                <c:pt idx="1240">
                  <c:v>-369.02303000000001</c:v>
                </c:pt>
                <c:pt idx="1241">
                  <c:v>-369.03708999999998</c:v>
                </c:pt>
                <c:pt idx="1242">
                  <c:v>-369.03</c:v>
                </c:pt>
                <c:pt idx="1243">
                  <c:v>-368.99840999999998</c:v>
                </c:pt>
                <c:pt idx="1244">
                  <c:v>-368.94508000000002</c:v>
                </c:pt>
                <c:pt idx="1245">
                  <c:v>-368.87637999999998</c:v>
                </c:pt>
                <c:pt idx="1246">
                  <c:v>-368.80128000000002</c:v>
                </c:pt>
                <c:pt idx="1247">
                  <c:v>-368.72609999999997</c:v>
                </c:pt>
                <c:pt idx="1248">
                  <c:v>-368.64625999999998</c:v>
                </c:pt>
                <c:pt idx="1249">
                  <c:v>-368.55434000000002</c:v>
                </c:pt>
                <c:pt idx="1250">
                  <c:v>-368.44675000000001</c:v>
                </c:pt>
                <c:pt idx="1251">
                  <c:v>-368.32738000000001</c:v>
                </c:pt>
                <c:pt idx="1252">
                  <c:v>-368.20983000000001</c:v>
                </c:pt>
                <c:pt idx="1253">
                  <c:v>-368.10984000000002</c:v>
                </c:pt>
                <c:pt idx="1254">
                  <c:v>-368.04217</c:v>
                </c:pt>
                <c:pt idx="1255">
                  <c:v>-368.01369999999997</c:v>
                </c:pt>
                <c:pt idx="1256">
                  <c:v>-368.01571999999999</c:v>
                </c:pt>
                <c:pt idx="1257">
                  <c:v>-368.02352999999999</c:v>
                </c:pt>
                <c:pt idx="1258">
                  <c:v>-368.00736999999998</c:v>
                </c:pt>
                <c:pt idx="1259">
                  <c:v>-367.94788</c:v>
                </c:pt>
                <c:pt idx="1260">
                  <c:v>-367.84107999999998</c:v>
                </c:pt>
                <c:pt idx="1261">
                  <c:v>-367.70112999999998</c:v>
                </c:pt>
                <c:pt idx="1262">
                  <c:v>-367.54710999999998</c:v>
                </c:pt>
                <c:pt idx="1263">
                  <c:v>-367.39201000000003</c:v>
                </c:pt>
                <c:pt idx="1264">
                  <c:v>-367.24160999999998</c:v>
                </c:pt>
                <c:pt idx="1265">
                  <c:v>-367.10525999999999</c:v>
                </c:pt>
                <c:pt idx="1266">
                  <c:v>-367.00322999999997</c:v>
                </c:pt>
                <c:pt idx="1267">
                  <c:v>-366.95961999999997</c:v>
                </c:pt>
                <c:pt idx="1268">
                  <c:v>-366.99250000000001</c:v>
                </c:pt>
                <c:pt idx="1269">
                  <c:v>-367.09798000000001</c:v>
                </c:pt>
                <c:pt idx="1270">
                  <c:v>-367.25788</c:v>
                </c:pt>
                <c:pt idx="1271">
                  <c:v>-367.45627999999999</c:v>
                </c:pt>
                <c:pt idx="1272">
                  <c:v>-367.6902</c:v>
                </c:pt>
                <c:pt idx="1273">
                  <c:v>-367.94089000000002</c:v>
                </c:pt>
                <c:pt idx="1274">
                  <c:v>-368.17174999999997</c:v>
                </c:pt>
                <c:pt idx="1275">
                  <c:v>-368.34305000000001</c:v>
                </c:pt>
                <c:pt idx="1276">
                  <c:v>-368.43776000000003</c:v>
                </c:pt>
                <c:pt idx="1277">
                  <c:v>-368.47271999999998</c:v>
                </c:pt>
                <c:pt idx="1278">
                  <c:v>-368.48615000000001</c:v>
                </c:pt>
                <c:pt idx="1279">
                  <c:v>-368.52262999999999</c:v>
                </c:pt>
                <c:pt idx="1280">
                  <c:v>-368.61952000000002</c:v>
                </c:pt>
                <c:pt idx="1281">
                  <c:v>-368.79853000000003</c:v>
                </c:pt>
                <c:pt idx="1282">
                  <c:v>-369.05802</c:v>
                </c:pt>
                <c:pt idx="1283">
                  <c:v>-369.36930000000001</c:v>
                </c:pt>
                <c:pt idx="1284">
                  <c:v>-369.69119999999998</c:v>
                </c:pt>
                <c:pt idx="1285">
                  <c:v>-369.98567000000003</c:v>
                </c:pt>
                <c:pt idx="1286">
                  <c:v>-370.22392000000002</c:v>
                </c:pt>
                <c:pt idx="1287">
                  <c:v>-370.38713999999999</c:v>
                </c:pt>
                <c:pt idx="1288">
                  <c:v>-370.47277000000003</c:v>
                </c:pt>
                <c:pt idx="1289">
                  <c:v>-370.49063000000001</c:v>
                </c:pt>
                <c:pt idx="1290">
                  <c:v>-370.46395000000001</c:v>
                </c:pt>
                <c:pt idx="1291">
                  <c:v>-370.42135000000002</c:v>
                </c:pt>
                <c:pt idx="1292">
                  <c:v>-370.39505000000003</c:v>
                </c:pt>
                <c:pt idx="1293">
                  <c:v>-370.41482999999999</c:v>
                </c:pt>
                <c:pt idx="1294">
                  <c:v>-370.49310000000003</c:v>
                </c:pt>
                <c:pt idx="1295">
                  <c:v>-370.62069000000002</c:v>
                </c:pt>
                <c:pt idx="1296">
                  <c:v>-370.77175999999997</c:v>
                </c:pt>
                <c:pt idx="1297">
                  <c:v>-370.91636999999997</c:v>
                </c:pt>
                <c:pt idx="1298">
                  <c:v>-371.02393000000001</c:v>
                </c:pt>
                <c:pt idx="1299">
                  <c:v>-371.06814000000003</c:v>
                </c:pt>
                <c:pt idx="1300">
                  <c:v>-371.03179999999998</c:v>
                </c:pt>
                <c:pt idx="1301">
                  <c:v>-370.91190999999998</c:v>
                </c:pt>
                <c:pt idx="1302">
                  <c:v>-370.72059999999999</c:v>
                </c:pt>
                <c:pt idx="1303">
                  <c:v>-370.48129</c:v>
                </c:pt>
                <c:pt idx="1304">
                  <c:v>-370.22662000000003</c:v>
                </c:pt>
                <c:pt idx="1305">
                  <c:v>-369.97658999999999</c:v>
                </c:pt>
                <c:pt idx="1306">
                  <c:v>-369.72847999999999</c:v>
                </c:pt>
                <c:pt idx="1307">
                  <c:v>-369.46478000000002</c:v>
                </c:pt>
                <c:pt idx="1308">
                  <c:v>-369.16557</c:v>
                </c:pt>
                <c:pt idx="1309">
                  <c:v>-368.82238000000001</c:v>
                </c:pt>
                <c:pt idx="1310">
                  <c:v>-368.44038999999998</c:v>
                </c:pt>
                <c:pt idx="1311">
                  <c:v>-368.03570000000002</c:v>
                </c:pt>
                <c:pt idx="1312">
                  <c:v>-367.62995000000001</c:v>
                </c:pt>
                <c:pt idx="1313">
                  <c:v>-367.24257999999998</c:v>
                </c:pt>
                <c:pt idx="1314">
                  <c:v>-366.89287000000002</c:v>
                </c:pt>
                <c:pt idx="1315">
                  <c:v>-366.59883000000002</c:v>
                </c:pt>
                <c:pt idx="1316">
                  <c:v>-366.37585000000001</c:v>
                </c:pt>
                <c:pt idx="1317">
                  <c:v>-366.23739999999998</c:v>
                </c:pt>
                <c:pt idx="1318">
                  <c:v>-366.19159999999999</c:v>
                </c:pt>
                <c:pt idx="1319">
                  <c:v>-366.24270000000001</c:v>
                </c:pt>
                <c:pt idx="1320">
                  <c:v>-366.39116000000001</c:v>
                </c:pt>
                <c:pt idx="1321">
                  <c:v>-366.63279999999997</c:v>
                </c:pt>
                <c:pt idx="1322">
                  <c:v>-366.96010999999999</c:v>
                </c:pt>
                <c:pt idx="1323">
                  <c:v>-367.35937999999999</c:v>
                </c:pt>
                <c:pt idx="1324">
                  <c:v>-367.80743000000001</c:v>
                </c:pt>
                <c:pt idx="1325">
                  <c:v>-368.27359000000001</c:v>
                </c:pt>
                <c:pt idx="1326">
                  <c:v>-368.71965999999998</c:v>
                </c:pt>
                <c:pt idx="1327">
                  <c:v>-369.10210999999998</c:v>
                </c:pt>
                <c:pt idx="1328">
                  <c:v>-369.37916000000001</c:v>
                </c:pt>
                <c:pt idx="1329">
                  <c:v>-369.51679000000001</c:v>
                </c:pt>
                <c:pt idx="1330">
                  <c:v>-369.49364000000003</c:v>
                </c:pt>
                <c:pt idx="1331">
                  <c:v>-369.31383</c:v>
                </c:pt>
                <c:pt idx="1332">
                  <c:v>-369.00501000000003</c:v>
                </c:pt>
                <c:pt idx="1333">
                  <c:v>-368.62205999999998</c:v>
                </c:pt>
                <c:pt idx="1334">
                  <c:v>-368.24068999999997</c:v>
                </c:pt>
                <c:pt idx="1335">
                  <c:v>-367.93858999999998</c:v>
                </c:pt>
                <c:pt idx="1336">
                  <c:v>-367.77021000000002</c:v>
                </c:pt>
                <c:pt idx="1337">
                  <c:v>-367.74329999999998</c:v>
                </c:pt>
                <c:pt idx="1338">
                  <c:v>-367.81862000000001</c:v>
                </c:pt>
                <c:pt idx="1339">
                  <c:v>-367.92684000000003</c:v>
                </c:pt>
                <c:pt idx="1340">
                  <c:v>-368.00981999999999</c:v>
                </c:pt>
                <c:pt idx="1341">
                  <c:v>-368.0478</c:v>
                </c:pt>
                <c:pt idx="1342">
                  <c:v>-368.06558999999999</c:v>
                </c:pt>
                <c:pt idx="1343">
                  <c:v>-368.10093999999998</c:v>
                </c:pt>
                <c:pt idx="1344">
                  <c:v>-368.16926000000001</c:v>
                </c:pt>
                <c:pt idx="1345">
                  <c:v>-368.25380000000001</c:v>
                </c:pt>
                <c:pt idx="1346">
                  <c:v>-368.31470000000002</c:v>
                </c:pt>
                <c:pt idx="1347">
                  <c:v>-368.31229000000002</c:v>
                </c:pt>
                <c:pt idx="1348">
                  <c:v>-368.22483999999997</c:v>
                </c:pt>
                <c:pt idx="1349">
                  <c:v>-368.04937000000001</c:v>
                </c:pt>
                <c:pt idx="1350">
                  <c:v>-367.80385999999999</c:v>
                </c:pt>
                <c:pt idx="1351">
                  <c:v>-367.52731999999997</c:v>
                </c:pt>
                <c:pt idx="1352">
                  <c:v>-367.27069</c:v>
                </c:pt>
                <c:pt idx="1353">
                  <c:v>-367.08652000000001</c:v>
                </c:pt>
                <c:pt idx="1354">
                  <c:v>-367.01112999999998</c:v>
                </c:pt>
                <c:pt idx="1355">
                  <c:v>-367.05712999999997</c:v>
                </c:pt>
                <c:pt idx="1356">
                  <c:v>-367.20729</c:v>
                </c:pt>
                <c:pt idx="1357">
                  <c:v>-367.42953999999997</c:v>
                </c:pt>
                <c:pt idx="1358">
                  <c:v>-367.68655000000001</c:v>
                </c:pt>
                <c:pt idx="1359">
                  <c:v>-367.95513999999997</c:v>
                </c:pt>
                <c:pt idx="1360">
                  <c:v>-368.22037</c:v>
                </c:pt>
                <c:pt idx="1361">
                  <c:v>-368.47122000000002</c:v>
                </c:pt>
                <c:pt idx="1362">
                  <c:v>-368.69200000000001</c:v>
                </c:pt>
                <c:pt idx="1363">
                  <c:v>-368.86556999999999</c:v>
                </c:pt>
                <c:pt idx="1364">
                  <c:v>-368.98493000000002</c:v>
                </c:pt>
                <c:pt idx="1365">
                  <c:v>-369.0557</c:v>
                </c:pt>
                <c:pt idx="1366">
                  <c:v>-369.09323999999998</c:v>
                </c:pt>
                <c:pt idx="1367">
                  <c:v>-369.11165</c:v>
                </c:pt>
                <c:pt idx="1368">
                  <c:v>-369.12855000000002</c:v>
                </c:pt>
                <c:pt idx="1369">
                  <c:v>-369.15823</c:v>
                </c:pt>
                <c:pt idx="1370">
                  <c:v>-369.21548000000001</c:v>
                </c:pt>
                <c:pt idx="1371">
                  <c:v>-369.30763000000002</c:v>
                </c:pt>
                <c:pt idx="1372">
                  <c:v>-369.43340000000001</c:v>
                </c:pt>
                <c:pt idx="1373">
                  <c:v>-369.59145999999998</c:v>
                </c:pt>
                <c:pt idx="1374">
                  <c:v>-369.77695</c:v>
                </c:pt>
                <c:pt idx="1375">
                  <c:v>-369.98280999999997</c:v>
                </c:pt>
                <c:pt idx="1376">
                  <c:v>-370.19805000000002</c:v>
                </c:pt>
                <c:pt idx="1377">
                  <c:v>-370.41028999999997</c:v>
                </c:pt>
                <c:pt idx="1378">
                  <c:v>-370.60755999999998</c:v>
                </c:pt>
                <c:pt idx="1379">
                  <c:v>-370.77854000000002</c:v>
                </c:pt>
                <c:pt idx="1380">
                  <c:v>-370.91566</c:v>
                </c:pt>
                <c:pt idx="1381">
                  <c:v>-371.01859999999999</c:v>
                </c:pt>
                <c:pt idx="1382">
                  <c:v>-371.09651000000002</c:v>
                </c:pt>
                <c:pt idx="1383">
                  <c:v>-371.16777999999999</c:v>
                </c:pt>
                <c:pt idx="1384">
                  <c:v>-371.25402000000003</c:v>
                </c:pt>
                <c:pt idx="1385">
                  <c:v>-371.37551999999999</c:v>
                </c:pt>
                <c:pt idx="1386">
                  <c:v>-371.54363999999998</c:v>
                </c:pt>
                <c:pt idx="1387">
                  <c:v>-371.75133</c:v>
                </c:pt>
                <c:pt idx="1388">
                  <c:v>-371.97316999999998</c:v>
                </c:pt>
                <c:pt idx="1389">
                  <c:v>-372.17059</c:v>
                </c:pt>
                <c:pt idx="1390">
                  <c:v>-372.29583000000002</c:v>
                </c:pt>
                <c:pt idx="1391">
                  <c:v>-372.30831999999998</c:v>
                </c:pt>
                <c:pt idx="1392">
                  <c:v>-372.19049999999999</c:v>
                </c:pt>
                <c:pt idx="1393">
                  <c:v>-371.95835</c:v>
                </c:pt>
                <c:pt idx="1394">
                  <c:v>-371.65755999999999</c:v>
                </c:pt>
                <c:pt idx="1395">
                  <c:v>-371.35385000000002</c:v>
                </c:pt>
                <c:pt idx="1396">
                  <c:v>-371.10327000000001</c:v>
                </c:pt>
                <c:pt idx="1397">
                  <c:v>-370.92547000000002</c:v>
                </c:pt>
                <c:pt idx="1398">
                  <c:v>-370.80104999999998</c:v>
                </c:pt>
                <c:pt idx="1399">
                  <c:v>-370.69245000000001</c:v>
                </c:pt>
                <c:pt idx="1400">
                  <c:v>-370.56144999999998</c:v>
                </c:pt>
                <c:pt idx="1401">
                  <c:v>-370.37671</c:v>
                </c:pt>
                <c:pt idx="1402">
                  <c:v>-370.11511999999999</c:v>
                </c:pt>
                <c:pt idx="1403">
                  <c:v>-369.76805000000002</c:v>
                </c:pt>
                <c:pt idx="1404">
                  <c:v>-369.34419000000003</c:v>
                </c:pt>
                <c:pt idx="1405">
                  <c:v>-368.86842000000001</c:v>
                </c:pt>
                <c:pt idx="1406">
                  <c:v>-368.38281000000001</c:v>
                </c:pt>
                <c:pt idx="1407">
                  <c:v>-367.93353999999999</c:v>
                </c:pt>
                <c:pt idx="1408">
                  <c:v>-367.56484999999998</c:v>
                </c:pt>
                <c:pt idx="1409">
                  <c:v>-367.31076999999999</c:v>
                </c:pt>
                <c:pt idx="1410">
                  <c:v>-367.18747999999999</c:v>
                </c:pt>
                <c:pt idx="1411">
                  <c:v>-367.18637000000001</c:v>
                </c:pt>
                <c:pt idx="1412">
                  <c:v>-367.26988999999998</c:v>
                </c:pt>
                <c:pt idx="1413">
                  <c:v>-367.38753000000003</c:v>
                </c:pt>
                <c:pt idx="1414">
                  <c:v>-367.49324999999999</c:v>
                </c:pt>
                <c:pt idx="1415">
                  <c:v>-367.55522000000002</c:v>
                </c:pt>
                <c:pt idx="1416">
                  <c:v>-367.56148000000002</c:v>
                </c:pt>
                <c:pt idx="1417">
                  <c:v>-367.51891999999998</c:v>
                </c:pt>
                <c:pt idx="1418">
                  <c:v>-367.45929999999998</c:v>
                </c:pt>
                <c:pt idx="1419">
                  <c:v>-367.44200000000001</c:v>
                </c:pt>
                <c:pt idx="1420">
                  <c:v>-367.53636</c:v>
                </c:pt>
                <c:pt idx="1421">
                  <c:v>-367.79120999999998</c:v>
                </c:pt>
                <c:pt idx="1422">
                  <c:v>-368.19670000000002</c:v>
                </c:pt>
                <c:pt idx="1423">
                  <c:v>-368.68824000000001</c:v>
                </c:pt>
                <c:pt idx="1424">
                  <c:v>-369.18331000000001</c:v>
                </c:pt>
                <c:pt idx="1425">
                  <c:v>-369.61926999999997</c:v>
                </c:pt>
                <c:pt idx="1426">
                  <c:v>-369.95659000000001</c:v>
                </c:pt>
                <c:pt idx="1427">
                  <c:v>-370.17147999999997</c:v>
                </c:pt>
                <c:pt idx="1428">
                  <c:v>-370.25101000000001</c:v>
                </c:pt>
                <c:pt idx="1429">
                  <c:v>-370.19420000000002</c:v>
                </c:pt>
                <c:pt idx="1430">
                  <c:v>-370.01902999999999</c:v>
                </c:pt>
                <c:pt idx="1431">
                  <c:v>-369.76468999999997</c:v>
                </c:pt>
                <c:pt idx="1432">
                  <c:v>-369.48964000000001</c:v>
                </c:pt>
                <c:pt idx="1433">
                  <c:v>-369.25501000000003</c:v>
                </c:pt>
                <c:pt idx="1434">
                  <c:v>-369.11351000000002</c:v>
                </c:pt>
                <c:pt idx="1435">
                  <c:v>-369.09464000000003</c:v>
                </c:pt>
                <c:pt idx="1436">
                  <c:v>-369.19967000000003</c:v>
                </c:pt>
                <c:pt idx="1437">
                  <c:v>-369.40570000000002</c:v>
                </c:pt>
                <c:pt idx="1438">
                  <c:v>-369.68324000000001</c:v>
                </c:pt>
                <c:pt idx="1439">
                  <c:v>-370.00151</c:v>
                </c:pt>
                <c:pt idx="1440">
                  <c:v>-370.33231000000001</c:v>
                </c:pt>
                <c:pt idx="1441">
                  <c:v>-370.6506</c:v>
                </c:pt>
                <c:pt idx="1442">
                  <c:v>-370.94083000000001</c:v>
                </c:pt>
                <c:pt idx="1443">
                  <c:v>-371.20398999999998</c:v>
                </c:pt>
                <c:pt idx="1444">
                  <c:v>-371.45706000000001</c:v>
                </c:pt>
                <c:pt idx="1445">
                  <c:v>-371.72910000000002</c:v>
                </c:pt>
                <c:pt idx="1446">
                  <c:v>-372.04208</c:v>
                </c:pt>
                <c:pt idx="1447">
                  <c:v>-372.39648</c:v>
                </c:pt>
                <c:pt idx="1448">
                  <c:v>-372.76479999999998</c:v>
                </c:pt>
                <c:pt idx="1449">
                  <c:v>-373.10214000000002</c:v>
                </c:pt>
                <c:pt idx="1450">
                  <c:v>-373.36601999999999</c:v>
                </c:pt>
                <c:pt idx="1451">
                  <c:v>-373.52920999999998</c:v>
                </c:pt>
                <c:pt idx="1452">
                  <c:v>-373.58213000000001</c:v>
                </c:pt>
                <c:pt idx="1453">
                  <c:v>-373.53289999999998</c:v>
                </c:pt>
                <c:pt idx="1454">
                  <c:v>-373.39780999999999</c:v>
                </c:pt>
                <c:pt idx="1455">
                  <c:v>-373.19754999999998</c:v>
                </c:pt>
                <c:pt idx="1456">
                  <c:v>-372.95242000000002</c:v>
                </c:pt>
                <c:pt idx="1457">
                  <c:v>-372.68058000000002</c:v>
                </c:pt>
                <c:pt idx="1458">
                  <c:v>-372.39544999999998</c:v>
                </c:pt>
                <c:pt idx="1459">
                  <c:v>-372.10732999999999</c:v>
                </c:pt>
                <c:pt idx="1460">
                  <c:v>-371.81758000000002</c:v>
                </c:pt>
                <c:pt idx="1461">
                  <c:v>-371.52688999999998</c:v>
                </c:pt>
                <c:pt idx="1462">
                  <c:v>-371.25089000000003</c:v>
                </c:pt>
                <c:pt idx="1463">
                  <c:v>-371.02366000000001</c:v>
                </c:pt>
                <c:pt idx="1464">
                  <c:v>-370.88531999999998</c:v>
                </c:pt>
                <c:pt idx="1465">
                  <c:v>-370.84854000000001</c:v>
                </c:pt>
                <c:pt idx="1466">
                  <c:v>-370.88751000000002</c:v>
                </c:pt>
                <c:pt idx="1467">
                  <c:v>-370.94022999999999</c:v>
                </c:pt>
                <c:pt idx="1468">
                  <c:v>-370.95776999999998</c:v>
                </c:pt>
                <c:pt idx="1469">
                  <c:v>-370.91313000000002</c:v>
                </c:pt>
                <c:pt idx="1470">
                  <c:v>-370.80399</c:v>
                </c:pt>
                <c:pt idx="1471">
                  <c:v>-370.64891</c:v>
                </c:pt>
                <c:pt idx="1472">
                  <c:v>-370.47539</c:v>
                </c:pt>
                <c:pt idx="1473">
                  <c:v>-370.31020999999998</c:v>
                </c:pt>
                <c:pt idx="1474">
                  <c:v>-370.17577999999997</c:v>
                </c:pt>
                <c:pt idx="1475">
                  <c:v>-370.08425</c:v>
                </c:pt>
                <c:pt idx="1476">
                  <c:v>-370.03733</c:v>
                </c:pt>
                <c:pt idx="1477">
                  <c:v>-370.03205000000003</c:v>
                </c:pt>
                <c:pt idx="1478">
                  <c:v>-370.06139999999999</c:v>
                </c:pt>
                <c:pt idx="1479">
                  <c:v>-370.11543999999998</c:v>
                </c:pt>
                <c:pt idx="1480">
                  <c:v>-370.17863</c:v>
                </c:pt>
                <c:pt idx="1481">
                  <c:v>-370.22872000000001</c:v>
                </c:pt>
                <c:pt idx="1482">
                  <c:v>-370.24036999999998</c:v>
                </c:pt>
                <c:pt idx="1483">
                  <c:v>-370.20389</c:v>
                </c:pt>
                <c:pt idx="1484">
                  <c:v>-370.13666000000001</c:v>
                </c:pt>
                <c:pt idx="1485">
                  <c:v>-370.08336000000003</c:v>
                </c:pt>
                <c:pt idx="1486">
                  <c:v>-370.08688999999998</c:v>
                </c:pt>
                <c:pt idx="1487">
                  <c:v>-370.16295000000002</c:v>
                </c:pt>
                <c:pt idx="1488">
                  <c:v>-370.29802000000001</c:v>
                </c:pt>
                <c:pt idx="1489">
                  <c:v>-370.46242999999998</c:v>
                </c:pt>
                <c:pt idx="1490">
                  <c:v>-370.62929000000003</c:v>
                </c:pt>
                <c:pt idx="1491">
                  <c:v>-370.76819999999998</c:v>
                </c:pt>
                <c:pt idx="1492">
                  <c:v>-370.86214000000001</c:v>
                </c:pt>
                <c:pt idx="1493">
                  <c:v>-370.90397000000002</c:v>
                </c:pt>
                <c:pt idx="1494">
                  <c:v>-370.89810999999997</c:v>
                </c:pt>
                <c:pt idx="1495">
                  <c:v>-370.85646000000003</c:v>
                </c:pt>
                <c:pt idx="1496">
                  <c:v>-370.78998999999999</c:v>
                </c:pt>
                <c:pt idx="1497">
                  <c:v>-370.71152000000001</c:v>
                </c:pt>
                <c:pt idx="1498">
                  <c:v>-370.63281999999998</c:v>
                </c:pt>
                <c:pt idx="1499">
                  <c:v>-370.56225999999998</c:v>
                </c:pt>
                <c:pt idx="1500">
                  <c:v>-370.5095</c:v>
                </c:pt>
                <c:pt idx="1501">
                  <c:v>-370.48568</c:v>
                </c:pt>
                <c:pt idx="1502">
                  <c:v>-370.49972000000002</c:v>
                </c:pt>
                <c:pt idx="1503">
                  <c:v>-370.55576000000002</c:v>
                </c:pt>
                <c:pt idx="1504">
                  <c:v>-370.64863000000003</c:v>
                </c:pt>
                <c:pt idx="1505">
                  <c:v>-370.76495</c:v>
                </c:pt>
                <c:pt idx="1506">
                  <c:v>-370.88896</c:v>
                </c:pt>
                <c:pt idx="1507">
                  <c:v>-371.00873000000001</c:v>
                </c:pt>
                <c:pt idx="1508">
                  <c:v>-371.11444999999998</c:v>
                </c:pt>
                <c:pt idx="1509">
                  <c:v>-371.20008000000001</c:v>
                </c:pt>
                <c:pt idx="1510">
                  <c:v>-371.26396</c:v>
                </c:pt>
                <c:pt idx="1511">
                  <c:v>-371.30302999999998</c:v>
                </c:pt>
                <c:pt idx="1512">
                  <c:v>-371.31896999999998</c:v>
                </c:pt>
                <c:pt idx="1513">
                  <c:v>-371.31988999999999</c:v>
                </c:pt>
                <c:pt idx="1514">
                  <c:v>-371.31700999999998</c:v>
                </c:pt>
                <c:pt idx="1515">
                  <c:v>-371.31626999999997</c:v>
                </c:pt>
                <c:pt idx="1516">
                  <c:v>-371.31195000000002</c:v>
                </c:pt>
                <c:pt idx="1517">
                  <c:v>-371.28678000000002</c:v>
                </c:pt>
                <c:pt idx="1518">
                  <c:v>-371.21850999999998</c:v>
                </c:pt>
                <c:pt idx="1519">
                  <c:v>-371.08627999999999</c:v>
                </c:pt>
                <c:pt idx="1520">
                  <c:v>-370.88256999999999</c:v>
                </c:pt>
                <c:pt idx="1521">
                  <c:v>-370.62466999999998</c:v>
                </c:pt>
                <c:pt idx="1522">
                  <c:v>-370.35685000000001</c:v>
                </c:pt>
                <c:pt idx="1523">
                  <c:v>-370.13472000000002</c:v>
                </c:pt>
                <c:pt idx="1524">
                  <c:v>-369.99651</c:v>
                </c:pt>
                <c:pt idx="1525">
                  <c:v>-369.94110000000001</c:v>
                </c:pt>
                <c:pt idx="1526">
                  <c:v>-369.94207</c:v>
                </c:pt>
                <c:pt idx="1527">
                  <c:v>-369.97102000000001</c:v>
                </c:pt>
                <c:pt idx="1528">
                  <c:v>-370.01341000000002</c:v>
                </c:pt>
                <c:pt idx="1529">
                  <c:v>-370.06589000000002</c:v>
                </c:pt>
                <c:pt idx="1530">
                  <c:v>-370.12531999999999</c:v>
                </c:pt>
                <c:pt idx="1531">
                  <c:v>-370.18677000000002</c:v>
                </c:pt>
                <c:pt idx="1532">
                  <c:v>-370.24052</c:v>
                </c:pt>
                <c:pt idx="1533">
                  <c:v>-370.27771000000001</c:v>
                </c:pt>
                <c:pt idx="1534">
                  <c:v>-370.29410999999999</c:v>
                </c:pt>
                <c:pt idx="1535">
                  <c:v>-370.28854000000001</c:v>
                </c:pt>
                <c:pt idx="1536">
                  <c:v>-370.26474999999999</c:v>
                </c:pt>
                <c:pt idx="1537">
                  <c:v>-370.23230999999998</c:v>
                </c:pt>
                <c:pt idx="1538">
                  <c:v>-370.19990000000001</c:v>
                </c:pt>
                <c:pt idx="1539">
                  <c:v>-370.17439999999999</c:v>
                </c:pt>
                <c:pt idx="1540">
                  <c:v>-370.15922</c:v>
                </c:pt>
                <c:pt idx="1541">
                  <c:v>-370.15199999999999</c:v>
                </c:pt>
                <c:pt idx="1542">
                  <c:v>-370.14881000000003</c:v>
                </c:pt>
                <c:pt idx="1543">
                  <c:v>-370.14783</c:v>
                </c:pt>
                <c:pt idx="1544">
                  <c:v>-370.16007999999999</c:v>
                </c:pt>
                <c:pt idx="1545">
                  <c:v>-370.20125000000002</c:v>
                </c:pt>
                <c:pt idx="1546">
                  <c:v>-370.28476000000001</c:v>
                </c:pt>
                <c:pt idx="1547">
                  <c:v>-370.41174999999998</c:v>
                </c:pt>
                <c:pt idx="1548">
                  <c:v>-370.56333000000001</c:v>
                </c:pt>
                <c:pt idx="1549">
                  <c:v>-370.71614</c:v>
                </c:pt>
                <c:pt idx="1550">
                  <c:v>-370.84796</c:v>
                </c:pt>
                <c:pt idx="1551">
                  <c:v>-370.94662</c:v>
                </c:pt>
                <c:pt idx="1552">
                  <c:v>-371.00256000000002</c:v>
                </c:pt>
                <c:pt idx="1553">
                  <c:v>-371.00941999999998</c:v>
                </c:pt>
                <c:pt idx="1554">
                  <c:v>-370.96253000000002</c:v>
                </c:pt>
                <c:pt idx="1555">
                  <c:v>-370.85807999999997</c:v>
                </c:pt>
                <c:pt idx="1556">
                  <c:v>-370.70267999999999</c:v>
                </c:pt>
                <c:pt idx="1557">
                  <c:v>-370.51585999999998</c:v>
                </c:pt>
                <c:pt idx="1558">
                  <c:v>-370.31594999999999</c:v>
                </c:pt>
                <c:pt idx="1559">
                  <c:v>-370.12195000000003</c:v>
                </c:pt>
                <c:pt idx="1560">
                  <c:v>-369.94609000000003</c:v>
                </c:pt>
                <c:pt idx="1561">
                  <c:v>-369.79029000000003</c:v>
                </c:pt>
                <c:pt idx="1562">
                  <c:v>-369.64672999999999</c:v>
                </c:pt>
                <c:pt idx="1563">
                  <c:v>-369.50733000000002</c:v>
                </c:pt>
                <c:pt idx="1564">
                  <c:v>-369.36345</c:v>
                </c:pt>
                <c:pt idx="1565">
                  <c:v>-369.20747999999998</c:v>
                </c:pt>
                <c:pt idx="1566">
                  <c:v>-369.03660000000002</c:v>
                </c:pt>
                <c:pt idx="1567">
                  <c:v>-368.8537</c:v>
                </c:pt>
                <c:pt idx="1568">
                  <c:v>-368.66379999999998</c:v>
                </c:pt>
                <c:pt idx="1569">
                  <c:v>-368.47453000000002</c:v>
                </c:pt>
                <c:pt idx="1570">
                  <c:v>-368.29223999999999</c:v>
                </c:pt>
                <c:pt idx="1571">
                  <c:v>-368.12572999999998</c:v>
                </c:pt>
                <c:pt idx="1572">
                  <c:v>-367.9846</c:v>
                </c:pt>
                <c:pt idx="1573">
                  <c:v>-367.88202999999999</c:v>
                </c:pt>
                <c:pt idx="1574">
                  <c:v>-367.83548999999999</c:v>
                </c:pt>
                <c:pt idx="1575">
                  <c:v>-367.85766999999998</c:v>
                </c:pt>
                <c:pt idx="1576">
                  <c:v>-367.95326999999997</c:v>
                </c:pt>
                <c:pt idx="1577">
                  <c:v>-368.11592999999999</c:v>
                </c:pt>
                <c:pt idx="1578">
                  <c:v>-368.32758000000001</c:v>
                </c:pt>
                <c:pt idx="1579">
                  <c:v>-368.56333000000001</c:v>
                </c:pt>
                <c:pt idx="1580">
                  <c:v>-368.79590000000002</c:v>
                </c:pt>
                <c:pt idx="1581">
                  <c:v>-368.99741</c:v>
                </c:pt>
                <c:pt idx="1582">
                  <c:v>-369.14393000000001</c:v>
                </c:pt>
                <c:pt idx="1583">
                  <c:v>-369.21949000000001</c:v>
                </c:pt>
                <c:pt idx="1584">
                  <c:v>-369.22316000000001</c:v>
                </c:pt>
                <c:pt idx="1585">
                  <c:v>-369.16430000000003</c:v>
                </c:pt>
                <c:pt idx="1586">
                  <c:v>-369.05840000000001</c:v>
                </c:pt>
                <c:pt idx="1587">
                  <c:v>-368.92232999999999</c:v>
                </c:pt>
                <c:pt idx="1588">
                  <c:v>-368.77222999999998</c:v>
                </c:pt>
                <c:pt idx="1589">
                  <c:v>-368.62128999999999</c:v>
                </c:pt>
                <c:pt idx="1590">
                  <c:v>-368.47196000000002</c:v>
                </c:pt>
                <c:pt idx="1591">
                  <c:v>-368.31981000000002</c:v>
                </c:pt>
                <c:pt idx="1592">
                  <c:v>-368.16082</c:v>
                </c:pt>
                <c:pt idx="1593">
                  <c:v>-367.98973000000001</c:v>
                </c:pt>
                <c:pt idx="1594">
                  <c:v>-367.80971</c:v>
                </c:pt>
                <c:pt idx="1595">
                  <c:v>-367.62993999999998</c:v>
                </c:pt>
                <c:pt idx="1596">
                  <c:v>-367.45778000000001</c:v>
                </c:pt>
                <c:pt idx="1597">
                  <c:v>-367.29888</c:v>
                </c:pt>
                <c:pt idx="1598">
                  <c:v>-367.15530999999999</c:v>
                </c:pt>
                <c:pt idx="1599">
                  <c:v>-367.02830999999998</c:v>
                </c:pt>
                <c:pt idx="1600">
                  <c:v>-366.92095999999998</c:v>
                </c:pt>
                <c:pt idx="1601">
                  <c:v>-366.83744999999999</c:v>
                </c:pt>
                <c:pt idx="1602">
                  <c:v>-366.78307999999998</c:v>
                </c:pt>
                <c:pt idx="1603">
                  <c:v>-366.75722000000002</c:v>
                </c:pt>
                <c:pt idx="1604">
                  <c:v>-366.75148999999999</c:v>
                </c:pt>
                <c:pt idx="1605">
                  <c:v>-366.75175999999999</c:v>
                </c:pt>
                <c:pt idx="1606">
                  <c:v>-366.74578000000002</c:v>
                </c:pt>
                <c:pt idx="1607">
                  <c:v>-366.73340000000002</c:v>
                </c:pt>
                <c:pt idx="1608">
                  <c:v>-366.72894000000002</c:v>
                </c:pt>
                <c:pt idx="1609">
                  <c:v>-366.75905</c:v>
                </c:pt>
                <c:pt idx="1610">
                  <c:v>-366.84062999999998</c:v>
                </c:pt>
                <c:pt idx="1611">
                  <c:v>-366.95307000000003</c:v>
                </c:pt>
                <c:pt idx="1612">
                  <c:v>-367.05396999999999</c:v>
                </c:pt>
                <c:pt idx="1613">
                  <c:v>-367.11250999999999</c:v>
                </c:pt>
                <c:pt idx="1614">
                  <c:v>-367.12983000000003</c:v>
                </c:pt>
                <c:pt idx="1615">
                  <c:v>-367.13380000000001</c:v>
                </c:pt>
                <c:pt idx="1616">
                  <c:v>-367.14780000000002</c:v>
                </c:pt>
                <c:pt idx="1617">
                  <c:v>-367.17651000000001</c:v>
                </c:pt>
                <c:pt idx="1618">
                  <c:v>-367.21573000000001</c:v>
                </c:pt>
                <c:pt idx="1619">
                  <c:v>-367.25859000000003</c:v>
                </c:pt>
                <c:pt idx="1620">
                  <c:v>-367.30732</c:v>
                </c:pt>
                <c:pt idx="1621">
                  <c:v>-367.36604</c:v>
                </c:pt>
                <c:pt idx="1622">
                  <c:v>-367.43346000000003</c:v>
                </c:pt>
                <c:pt idx="1623">
                  <c:v>-367.50182000000001</c:v>
                </c:pt>
                <c:pt idx="1624">
                  <c:v>-367.56342999999998</c:v>
                </c:pt>
                <c:pt idx="1625">
                  <c:v>-367.61058000000003</c:v>
                </c:pt>
                <c:pt idx="1626">
                  <c:v>-367.63583</c:v>
                </c:pt>
                <c:pt idx="1627">
                  <c:v>-367.62696</c:v>
                </c:pt>
                <c:pt idx="1628">
                  <c:v>-367.57191</c:v>
                </c:pt>
                <c:pt idx="1629">
                  <c:v>-367.46555000000001</c:v>
                </c:pt>
                <c:pt idx="1630">
                  <c:v>-367.31891999999999</c:v>
                </c:pt>
                <c:pt idx="1631">
                  <c:v>-367.15386999999998</c:v>
                </c:pt>
                <c:pt idx="1632">
                  <c:v>-366.99721</c:v>
                </c:pt>
                <c:pt idx="1633">
                  <c:v>-366.87445000000002</c:v>
                </c:pt>
                <c:pt idx="1634">
                  <c:v>-366.80223000000001</c:v>
                </c:pt>
                <c:pt idx="1635">
                  <c:v>-366.78613999999999</c:v>
                </c:pt>
                <c:pt idx="1636">
                  <c:v>-366.82846000000001</c:v>
                </c:pt>
                <c:pt idx="1637">
                  <c:v>-366.93259</c:v>
                </c:pt>
                <c:pt idx="1638">
                  <c:v>-367.09757000000002</c:v>
                </c:pt>
                <c:pt idx="1639">
                  <c:v>-367.31297999999998</c:v>
                </c:pt>
                <c:pt idx="1640">
                  <c:v>-367.55685</c:v>
                </c:pt>
                <c:pt idx="1641">
                  <c:v>-367.79955000000001</c:v>
                </c:pt>
                <c:pt idx="1642">
                  <c:v>-368.01307000000003</c:v>
                </c:pt>
                <c:pt idx="1643">
                  <c:v>-368.17198000000002</c:v>
                </c:pt>
                <c:pt idx="1644">
                  <c:v>-368.26576</c:v>
                </c:pt>
                <c:pt idx="1645">
                  <c:v>-368.29066</c:v>
                </c:pt>
                <c:pt idx="1646">
                  <c:v>-368.24572999999998</c:v>
                </c:pt>
                <c:pt idx="1647">
                  <c:v>-368.13753000000003</c:v>
                </c:pt>
                <c:pt idx="1648">
                  <c:v>-367.97775000000001</c:v>
                </c:pt>
                <c:pt idx="1649">
                  <c:v>-367.78372000000002</c:v>
                </c:pt>
                <c:pt idx="1650">
                  <c:v>-367.58436999999998</c:v>
                </c:pt>
                <c:pt idx="1651">
                  <c:v>-367.41313000000002</c:v>
                </c:pt>
                <c:pt idx="1652">
                  <c:v>-367.29808000000003</c:v>
                </c:pt>
                <c:pt idx="1653">
                  <c:v>-367.25290999999999</c:v>
                </c:pt>
                <c:pt idx="1654">
                  <c:v>-367.26898</c:v>
                </c:pt>
                <c:pt idx="1655">
                  <c:v>-367.31932999999998</c:v>
                </c:pt>
                <c:pt idx="1656">
                  <c:v>-367.36421000000001</c:v>
                </c:pt>
                <c:pt idx="1657">
                  <c:v>-367.37281999999999</c:v>
                </c:pt>
                <c:pt idx="1658">
                  <c:v>-367.33001000000002</c:v>
                </c:pt>
                <c:pt idx="1659">
                  <c:v>-367.23784000000001</c:v>
                </c:pt>
                <c:pt idx="1660">
                  <c:v>-367.11372</c:v>
                </c:pt>
                <c:pt idx="1661">
                  <c:v>-366.97935999999999</c:v>
                </c:pt>
                <c:pt idx="1662">
                  <c:v>-366.85271999999998</c:v>
                </c:pt>
                <c:pt idx="1663">
                  <c:v>-366.74153999999999</c:v>
                </c:pt>
                <c:pt idx="1664">
                  <c:v>-366.64607000000001</c:v>
                </c:pt>
                <c:pt idx="1665">
                  <c:v>-366.55817999999999</c:v>
                </c:pt>
                <c:pt idx="1666">
                  <c:v>-366.46647000000002</c:v>
                </c:pt>
                <c:pt idx="1667">
                  <c:v>-366.36131</c:v>
                </c:pt>
                <c:pt idx="1668">
                  <c:v>-366.23469999999998</c:v>
                </c:pt>
                <c:pt idx="1669">
                  <c:v>-366.08598999999998</c:v>
                </c:pt>
                <c:pt idx="1670">
                  <c:v>-365.92487999999997</c:v>
                </c:pt>
                <c:pt idx="1671">
                  <c:v>-365.77024999999998</c:v>
                </c:pt>
                <c:pt idx="1672">
                  <c:v>-365.64103999999998</c:v>
                </c:pt>
                <c:pt idx="1673">
                  <c:v>-365.54658000000001</c:v>
                </c:pt>
                <c:pt idx="1674">
                  <c:v>-365.48021</c:v>
                </c:pt>
                <c:pt idx="1675">
                  <c:v>-365.42101000000002</c:v>
                </c:pt>
                <c:pt idx="1676">
                  <c:v>-365.34215999999998</c:v>
                </c:pt>
                <c:pt idx="1677">
                  <c:v>-365.22336000000001</c:v>
                </c:pt>
                <c:pt idx="1678">
                  <c:v>-365.05887999999999</c:v>
                </c:pt>
                <c:pt idx="1679">
                  <c:v>-364.85775000000001</c:v>
                </c:pt>
                <c:pt idx="1680">
                  <c:v>-364.64298000000002</c:v>
                </c:pt>
                <c:pt idx="1681">
                  <c:v>-364.44056</c:v>
                </c:pt>
                <c:pt idx="1682">
                  <c:v>-364.27238999999997</c:v>
                </c:pt>
                <c:pt idx="1683">
                  <c:v>-364.14821999999998</c:v>
                </c:pt>
                <c:pt idx="1684">
                  <c:v>-364.06247000000002</c:v>
                </c:pt>
                <c:pt idx="1685">
                  <c:v>-364.00736999999998</c:v>
                </c:pt>
                <c:pt idx="1686">
                  <c:v>-363.97834999999998</c:v>
                </c:pt>
                <c:pt idx="1687">
                  <c:v>-363.98475000000002</c:v>
                </c:pt>
                <c:pt idx="1688">
                  <c:v>-364.04579999999999</c:v>
                </c:pt>
                <c:pt idx="1689">
                  <c:v>-364.18060000000003</c:v>
                </c:pt>
                <c:pt idx="1690">
                  <c:v>-364.39406000000002</c:v>
                </c:pt>
                <c:pt idx="1691">
                  <c:v>-364.66955999999999</c:v>
                </c:pt>
                <c:pt idx="1692">
                  <c:v>-364.97564</c:v>
                </c:pt>
                <c:pt idx="1693">
                  <c:v>-365.28046999999998</c:v>
                </c:pt>
                <c:pt idx="1694">
                  <c:v>-365.55527999999998</c:v>
                </c:pt>
                <c:pt idx="1695">
                  <c:v>-365.77573000000001</c:v>
                </c:pt>
                <c:pt idx="1696">
                  <c:v>-365.92361</c:v>
                </c:pt>
                <c:pt idx="1697">
                  <c:v>-365.98793999999998</c:v>
                </c:pt>
                <c:pt idx="1698">
                  <c:v>-365.97111999999998</c:v>
                </c:pt>
                <c:pt idx="1699">
                  <c:v>-365.90278000000001</c:v>
                </c:pt>
                <c:pt idx="1700">
                  <c:v>-365.84163999999998</c:v>
                </c:pt>
                <c:pt idx="1701">
                  <c:v>-365.85059000000001</c:v>
                </c:pt>
                <c:pt idx="1702">
                  <c:v>-365.95093000000003</c:v>
                </c:pt>
                <c:pt idx="1703">
                  <c:v>-366.11761000000001</c:v>
                </c:pt>
                <c:pt idx="1704">
                  <c:v>-366.30536000000001</c:v>
                </c:pt>
                <c:pt idx="1705">
                  <c:v>-366.48406999999997</c:v>
                </c:pt>
                <c:pt idx="1706">
                  <c:v>-366.65044</c:v>
                </c:pt>
                <c:pt idx="1707">
                  <c:v>-366.82749000000001</c:v>
                </c:pt>
                <c:pt idx="1708">
                  <c:v>-367.04505</c:v>
                </c:pt>
                <c:pt idx="1709">
                  <c:v>-367.32925</c:v>
                </c:pt>
                <c:pt idx="1710">
                  <c:v>-367.69143000000003</c:v>
                </c:pt>
                <c:pt idx="1711">
                  <c:v>-368.11516</c:v>
                </c:pt>
                <c:pt idx="1712">
                  <c:v>-368.55889000000002</c:v>
                </c:pt>
                <c:pt idx="1713">
                  <c:v>-368.97084999999998</c:v>
                </c:pt>
                <c:pt idx="1714">
                  <c:v>-369.31441999999998</c:v>
                </c:pt>
                <c:pt idx="1715">
                  <c:v>-369.57587999999998</c:v>
                </c:pt>
                <c:pt idx="1716">
                  <c:v>-369.76846999999998</c:v>
                </c:pt>
                <c:pt idx="1717">
                  <c:v>-369.92075</c:v>
                </c:pt>
                <c:pt idx="1718">
                  <c:v>-370.06299000000001</c:v>
                </c:pt>
                <c:pt idx="1719">
                  <c:v>-370.21337999999997</c:v>
                </c:pt>
                <c:pt idx="1720">
                  <c:v>-370.37464999999997</c:v>
                </c:pt>
                <c:pt idx="1721">
                  <c:v>-370.53336999999999</c:v>
                </c:pt>
                <c:pt idx="1722">
                  <c:v>-370.66511000000003</c:v>
                </c:pt>
                <c:pt idx="1723">
                  <c:v>-370.75236000000001</c:v>
                </c:pt>
                <c:pt idx="1724">
                  <c:v>-370.78728000000001</c:v>
                </c:pt>
                <c:pt idx="1725">
                  <c:v>-370.78100999999998</c:v>
                </c:pt>
                <c:pt idx="1726">
                  <c:v>-370.74700999999999</c:v>
                </c:pt>
                <c:pt idx="1727">
                  <c:v>-370.68725000000001</c:v>
                </c:pt>
                <c:pt idx="1728">
                  <c:v>-370.59244000000001</c:v>
                </c:pt>
                <c:pt idx="1729">
                  <c:v>-370.45195000000001</c:v>
                </c:pt>
                <c:pt idx="1730">
                  <c:v>-370.26920000000001</c:v>
                </c:pt>
                <c:pt idx="1731">
                  <c:v>-370.05889999999999</c:v>
                </c:pt>
                <c:pt idx="1732">
                  <c:v>-369.84258999999997</c:v>
                </c:pt>
                <c:pt idx="1733">
                  <c:v>-369.64022999999997</c:v>
                </c:pt>
                <c:pt idx="1734">
                  <c:v>-369.46517999999998</c:v>
                </c:pt>
                <c:pt idx="1735">
                  <c:v>-369.31421999999998</c:v>
                </c:pt>
                <c:pt idx="1736">
                  <c:v>-369.17746</c:v>
                </c:pt>
                <c:pt idx="1737">
                  <c:v>-369.04315000000003</c:v>
                </c:pt>
                <c:pt idx="1738">
                  <c:v>-368.90141</c:v>
                </c:pt>
                <c:pt idx="1739">
                  <c:v>-368.75234</c:v>
                </c:pt>
                <c:pt idx="1740">
                  <c:v>-368.6112</c:v>
                </c:pt>
                <c:pt idx="1741">
                  <c:v>-368.49741999999998</c:v>
                </c:pt>
                <c:pt idx="1742">
                  <c:v>-368.42993999999999</c:v>
                </c:pt>
                <c:pt idx="1743">
                  <c:v>-368.41813999999999</c:v>
                </c:pt>
                <c:pt idx="1744">
                  <c:v>-368.46382999999997</c:v>
                </c:pt>
                <c:pt idx="1745">
                  <c:v>-368.56180000000001</c:v>
                </c:pt>
                <c:pt idx="1746">
                  <c:v>-368.70470999999998</c:v>
                </c:pt>
                <c:pt idx="1747">
                  <c:v>-368.88708000000003</c:v>
                </c:pt>
                <c:pt idx="1748">
                  <c:v>-369.09046999999998</c:v>
                </c:pt>
                <c:pt idx="1749">
                  <c:v>-369.29088000000002</c:v>
                </c:pt>
                <c:pt idx="1750">
                  <c:v>-369.46193</c:v>
                </c:pt>
                <c:pt idx="1751">
                  <c:v>-369.57456999999999</c:v>
                </c:pt>
                <c:pt idx="1752">
                  <c:v>-369.60077000000001</c:v>
                </c:pt>
                <c:pt idx="1753">
                  <c:v>-369.51979</c:v>
                </c:pt>
                <c:pt idx="1754">
                  <c:v>-369.32177999999999</c:v>
                </c:pt>
                <c:pt idx="1755">
                  <c:v>-369.01749999999998</c:v>
                </c:pt>
                <c:pt idx="1756">
                  <c:v>-368.64262000000002</c:v>
                </c:pt>
                <c:pt idx="1757">
                  <c:v>-368.25510000000003</c:v>
                </c:pt>
                <c:pt idx="1758">
                  <c:v>-367.92077999999998</c:v>
                </c:pt>
                <c:pt idx="1759">
                  <c:v>-367.69322</c:v>
                </c:pt>
                <c:pt idx="1760">
                  <c:v>-367.59298000000001</c:v>
                </c:pt>
                <c:pt idx="1761">
                  <c:v>-367.60185999999999</c:v>
                </c:pt>
                <c:pt idx="1762">
                  <c:v>-367.67543999999998</c:v>
                </c:pt>
                <c:pt idx="1763">
                  <c:v>-367.76067999999998</c:v>
                </c:pt>
                <c:pt idx="1764">
                  <c:v>-367.80962</c:v>
                </c:pt>
                <c:pt idx="1765">
                  <c:v>-367.78931</c:v>
                </c:pt>
                <c:pt idx="1766">
                  <c:v>-367.69047</c:v>
                </c:pt>
                <c:pt idx="1767">
                  <c:v>-367.52695</c:v>
                </c:pt>
                <c:pt idx="1768">
                  <c:v>-367.33323000000001</c:v>
                </c:pt>
                <c:pt idx="1769">
                  <c:v>-367.15255999999999</c:v>
                </c:pt>
                <c:pt idx="1770">
                  <c:v>-367.02632</c:v>
                </c:pt>
                <c:pt idx="1771">
                  <c:v>-366.97223000000002</c:v>
                </c:pt>
                <c:pt idx="1772">
                  <c:v>-366.97946000000002</c:v>
                </c:pt>
                <c:pt idx="1773">
                  <c:v>-367.01862999999997</c:v>
                </c:pt>
                <c:pt idx="1774">
                  <c:v>-367.05831999999998</c:v>
                </c:pt>
                <c:pt idx="1775">
                  <c:v>-367.07783999999998</c:v>
                </c:pt>
                <c:pt idx="1776">
                  <c:v>-367.07076999999998</c:v>
                </c:pt>
                <c:pt idx="1777">
                  <c:v>-367.04392999999999</c:v>
                </c:pt>
                <c:pt idx="1778">
                  <c:v>-367.01830000000001</c:v>
                </c:pt>
                <c:pt idx="1779">
                  <c:v>-367.02670999999998</c:v>
                </c:pt>
                <c:pt idx="1780">
                  <c:v>-367.09854000000001</c:v>
                </c:pt>
                <c:pt idx="1781">
                  <c:v>-367.24668000000003</c:v>
                </c:pt>
                <c:pt idx="1782">
                  <c:v>-367.45274000000001</c:v>
                </c:pt>
                <c:pt idx="1783">
                  <c:v>-367.68203</c:v>
                </c:pt>
                <c:pt idx="1784">
                  <c:v>-367.89879000000002</c:v>
                </c:pt>
                <c:pt idx="1785">
                  <c:v>-368.07031000000001</c:v>
                </c:pt>
                <c:pt idx="1786">
                  <c:v>-368.17853000000002</c:v>
                </c:pt>
                <c:pt idx="1787">
                  <c:v>-368.21722999999997</c:v>
                </c:pt>
                <c:pt idx="1788">
                  <c:v>-368.18846000000002</c:v>
                </c:pt>
                <c:pt idx="1789">
                  <c:v>-368.10323</c:v>
                </c:pt>
                <c:pt idx="1790">
                  <c:v>-367.97448000000003</c:v>
                </c:pt>
                <c:pt idx="1791">
                  <c:v>-367.81943999999999</c:v>
                </c:pt>
                <c:pt idx="1792">
                  <c:v>-367.65597000000002</c:v>
                </c:pt>
                <c:pt idx="1793">
                  <c:v>-367.50511</c:v>
                </c:pt>
                <c:pt idx="1794">
                  <c:v>-367.38659999999999</c:v>
                </c:pt>
                <c:pt idx="1795">
                  <c:v>-367.31819000000002</c:v>
                </c:pt>
                <c:pt idx="1796">
                  <c:v>-367.30750999999998</c:v>
                </c:pt>
                <c:pt idx="1797">
                  <c:v>-367.35172</c:v>
                </c:pt>
                <c:pt idx="1798">
                  <c:v>-367.43504000000001</c:v>
                </c:pt>
                <c:pt idx="1799">
                  <c:v>-367.53647000000001</c:v>
                </c:pt>
                <c:pt idx="1800">
                  <c:v>-367.63871999999998</c:v>
                </c:pt>
                <c:pt idx="1801">
                  <c:v>-367.72777000000002</c:v>
                </c:pt>
                <c:pt idx="1802">
                  <c:v>-367.79570999999999</c:v>
                </c:pt>
                <c:pt idx="1803">
                  <c:v>-367.84017</c:v>
                </c:pt>
                <c:pt idx="1804">
                  <c:v>-367.86374000000001</c:v>
                </c:pt>
                <c:pt idx="1805">
                  <c:v>-367.87358999999998</c:v>
                </c:pt>
                <c:pt idx="1806">
                  <c:v>-367.87824999999998</c:v>
                </c:pt>
                <c:pt idx="1807">
                  <c:v>-367.88596000000001</c:v>
                </c:pt>
                <c:pt idx="1808">
                  <c:v>-367.90728999999999</c:v>
                </c:pt>
                <c:pt idx="1809">
                  <c:v>-367.95416999999998</c:v>
                </c:pt>
                <c:pt idx="1810">
                  <c:v>-368.03593000000001</c:v>
                </c:pt>
                <c:pt idx="1811">
                  <c:v>-368.15287000000001</c:v>
                </c:pt>
                <c:pt idx="1812">
                  <c:v>-368.29563999999999</c:v>
                </c:pt>
                <c:pt idx="1813">
                  <c:v>-368.45242000000002</c:v>
                </c:pt>
                <c:pt idx="1814">
                  <c:v>-368.60807</c:v>
                </c:pt>
                <c:pt idx="1815">
                  <c:v>-368.74405000000002</c:v>
                </c:pt>
                <c:pt idx="1816">
                  <c:v>-368.83895000000001</c:v>
                </c:pt>
                <c:pt idx="1817">
                  <c:v>-368.86950000000002</c:v>
                </c:pt>
                <c:pt idx="1818">
                  <c:v>-368.82263</c:v>
                </c:pt>
                <c:pt idx="1819">
                  <c:v>-368.69481000000002</c:v>
                </c:pt>
                <c:pt idx="1820">
                  <c:v>-368.49880000000002</c:v>
                </c:pt>
                <c:pt idx="1821">
                  <c:v>-368.26823999999999</c:v>
                </c:pt>
                <c:pt idx="1822">
                  <c:v>-368.03957000000003</c:v>
                </c:pt>
                <c:pt idx="1823">
                  <c:v>-367.84597000000002</c:v>
                </c:pt>
                <c:pt idx="1824">
                  <c:v>-367.71404999999999</c:v>
                </c:pt>
                <c:pt idx="1825">
                  <c:v>-367.65714000000003</c:v>
                </c:pt>
                <c:pt idx="1826">
                  <c:v>-367.67074000000002</c:v>
                </c:pt>
                <c:pt idx="1827">
                  <c:v>-367.73563999999999</c:v>
                </c:pt>
                <c:pt idx="1828">
                  <c:v>-367.82044999999999</c:v>
                </c:pt>
                <c:pt idx="1829">
                  <c:v>-367.89154000000002</c:v>
                </c:pt>
                <c:pt idx="1830">
                  <c:v>-367.92326000000003</c:v>
                </c:pt>
                <c:pt idx="1831">
                  <c:v>-367.90579000000002</c:v>
                </c:pt>
                <c:pt idx="1832">
                  <c:v>-367.84845000000001</c:v>
                </c:pt>
                <c:pt idx="1833">
                  <c:v>-367.77003000000002</c:v>
                </c:pt>
                <c:pt idx="1834">
                  <c:v>-367.69321000000002</c:v>
                </c:pt>
                <c:pt idx="1835">
                  <c:v>-367.63965999999999</c:v>
                </c:pt>
                <c:pt idx="1836">
                  <c:v>-367.62707999999998</c:v>
                </c:pt>
                <c:pt idx="1837">
                  <c:v>-367.66496000000001</c:v>
                </c:pt>
                <c:pt idx="1838">
                  <c:v>-367.75351999999998</c:v>
                </c:pt>
                <c:pt idx="1839">
                  <c:v>-367.88693999999998</c:v>
                </c:pt>
                <c:pt idx="1840">
                  <c:v>-368.05189000000001</c:v>
                </c:pt>
                <c:pt idx="1841">
                  <c:v>-368.23390999999998</c:v>
                </c:pt>
                <c:pt idx="1842">
                  <c:v>-368.41496000000001</c:v>
                </c:pt>
                <c:pt idx="1843">
                  <c:v>-368.57654000000002</c:v>
                </c:pt>
                <c:pt idx="1844">
                  <c:v>-368.69774999999998</c:v>
                </c:pt>
                <c:pt idx="1845">
                  <c:v>-368.7627</c:v>
                </c:pt>
                <c:pt idx="1846">
                  <c:v>-368.76780000000002</c:v>
                </c:pt>
                <c:pt idx="1847">
                  <c:v>-368.71985000000001</c:v>
                </c:pt>
                <c:pt idx="1848">
                  <c:v>-368.63961999999998</c:v>
                </c:pt>
                <c:pt idx="1849">
                  <c:v>-368.55205999999998</c:v>
                </c:pt>
                <c:pt idx="1850">
                  <c:v>-368.47172</c:v>
                </c:pt>
                <c:pt idx="1851">
                  <c:v>-368.40712000000002</c:v>
                </c:pt>
                <c:pt idx="1852">
                  <c:v>-368.35788000000002</c:v>
                </c:pt>
                <c:pt idx="1853">
                  <c:v>-368.32328999999999</c:v>
                </c:pt>
                <c:pt idx="1854">
                  <c:v>-368.31328999999999</c:v>
                </c:pt>
                <c:pt idx="1855">
                  <c:v>-368.34230000000002</c:v>
                </c:pt>
                <c:pt idx="1856">
                  <c:v>-368.42534999999998</c:v>
                </c:pt>
                <c:pt idx="1857">
                  <c:v>-368.56659000000002</c:v>
                </c:pt>
                <c:pt idx="1858">
                  <c:v>-368.75022000000001</c:v>
                </c:pt>
                <c:pt idx="1859">
                  <c:v>-368.94396</c:v>
                </c:pt>
                <c:pt idx="1860">
                  <c:v>-369.11624999999998</c:v>
                </c:pt>
                <c:pt idx="1861">
                  <c:v>-369.25506000000001</c:v>
                </c:pt>
                <c:pt idx="1862">
                  <c:v>-369.37776000000002</c:v>
                </c:pt>
                <c:pt idx="1863">
                  <c:v>-369.52325000000002</c:v>
                </c:pt>
                <c:pt idx="1864">
                  <c:v>-369.72991999999999</c:v>
                </c:pt>
                <c:pt idx="1865">
                  <c:v>-369.99970000000002</c:v>
                </c:pt>
                <c:pt idx="1866">
                  <c:v>-370.28928000000002</c:v>
                </c:pt>
                <c:pt idx="1867">
                  <c:v>-370.53370000000001</c:v>
                </c:pt>
                <c:pt idx="1868">
                  <c:v>-370.68090999999998</c:v>
                </c:pt>
                <c:pt idx="1869">
                  <c:v>-370.71193</c:v>
                </c:pt>
                <c:pt idx="1870">
                  <c:v>-370.64508000000001</c:v>
                </c:pt>
                <c:pt idx="1871">
                  <c:v>-370.51751999999999</c:v>
                </c:pt>
                <c:pt idx="1872">
                  <c:v>-370.36993999999999</c:v>
                </c:pt>
                <c:pt idx="1873">
                  <c:v>-370.23388</c:v>
                </c:pt>
                <c:pt idx="1874">
                  <c:v>-370.12725</c:v>
                </c:pt>
                <c:pt idx="1875">
                  <c:v>-370.04588999999999</c:v>
                </c:pt>
                <c:pt idx="1876">
                  <c:v>-369.97818000000001</c:v>
                </c:pt>
                <c:pt idx="1877">
                  <c:v>-369.90861999999998</c:v>
                </c:pt>
                <c:pt idx="1878">
                  <c:v>-369.82556</c:v>
                </c:pt>
                <c:pt idx="1879">
                  <c:v>-369.7208</c:v>
                </c:pt>
                <c:pt idx="1880">
                  <c:v>-369.59397000000001</c:v>
                </c:pt>
                <c:pt idx="1881">
                  <c:v>-369.45026000000001</c:v>
                </c:pt>
                <c:pt idx="1882">
                  <c:v>-369.30023</c:v>
                </c:pt>
                <c:pt idx="1883">
                  <c:v>-369.15899999999999</c:v>
                </c:pt>
                <c:pt idx="1884">
                  <c:v>-369.04552999999999</c:v>
                </c:pt>
                <c:pt idx="1885">
                  <c:v>-368.98032000000001</c:v>
                </c:pt>
                <c:pt idx="1886">
                  <c:v>-368.97851000000003</c:v>
                </c:pt>
                <c:pt idx="1887">
                  <c:v>-369.03895999999997</c:v>
                </c:pt>
                <c:pt idx="1888">
                  <c:v>-369.14638000000002</c:v>
                </c:pt>
                <c:pt idx="1889">
                  <c:v>-369.27440000000001</c:v>
                </c:pt>
                <c:pt idx="1890">
                  <c:v>-369.39512999999999</c:v>
                </c:pt>
                <c:pt idx="1891">
                  <c:v>-369.48572999999999</c:v>
                </c:pt>
                <c:pt idx="1892">
                  <c:v>-369.53537999999998</c:v>
                </c:pt>
                <c:pt idx="1893">
                  <c:v>-369.54313999999999</c:v>
                </c:pt>
                <c:pt idx="1894">
                  <c:v>-369.51418999999999</c:v>
                </c:pt>
                <c:pt idx="1895">
                  <c:v>-369.45510000000002</c:v>
                </c:pt>
                <c:pt idx="1896">
                  <c:v>-369.37299000000002</c:v>
                </c:pt>
                <c:pt idx="1897">
                  <c:v>-369.27042</c:v>
                </c:pt>
                <c:pt idx="1898">
                  <c:v>-369.15141999999997</c:v>
                </c:pt>
                <c:pt idx="1899">
                  <c:v>-369.02150999999998</c:v>
                </c:pt>
                <c:pt idx="1900">
                  <c:v>-368.89296999999999</c:v>
                </c:pt>
                <c:pt idx="1901">
                  <c:v>-368.78388999999999</c:v>
                </c:pt>
                <c:pt idx="1902">
                  <c:v>-368.71202</c:v>
                </c:pt>
                <c:pt idx="1903">
                  <c:v>-368.68842000000001</c:v>
                </c:pt>
                <c:pt idx="1904">
                  <c:v>-368.71724999999998</c:v>
                </c:pt>
                <c:pt idx="1905">
                  <c:v>-368.79761000000002</c:v>
                </c:pt>
                <c:pt idx="1906">
                  <c:v>-368.92340999999999</c:v>
                </c:pt>
                <c:pt idx="1907">
                  <c:v>-369.08776</c:v>
                </c:pt>
                <c:pt idx="1908">
                  <c:v>-369.28361999999998</c:v>
                </c:pt>
                <c:pt idx="1909">
                  <c:v>-369.50294000000002</c:v>
                </c:pt>
                <c:pt idx="1910">
                  <c:v>-369.74043</c:v>
                </c:pt>
                <c:pt idx="1911">
                  <c:v>-369.99256000000003</c:v>
                </c:pt>
                <c:pt idx="1912">
                  <c:v>-370.25450000000001</c:v>
                </c:pt>
                <c:pt idx="1913">
                  <c:v>-370.52235999999999</c:v>
                </c:pt>
                <c:pt idx="1914">
                  <c:v>-370.78931</c:v>
                </c:pt>
                <c:pt idx="1915">
                  <c:v>-371.04658000000001</c:v>
                </c:pt>
                <c:pt idx="1916">
                  <c:v>-371.27910000000003</c:v>
                </c:pt>
                <c:pt idx="1917">
                  <c:v>-371.46710000000002</c:v>
                </c:pt>
                <c:pt idx="1918">
                  <c:v>-371.59553</c:v>
                </c:pt>
                <c:pt idx="1919">
                  <c:v>-371.65902</c:v>
                </c:pt>
                <c:pt idx="1920">
                  <c:v>-371.66609</c:v>
                </c:pt>
                <c:pt idx="1921">
                  <c:v>-371.64373999999998</c:v>
                </c:pt>
                <c:pt idx="1922">
                  <c:v>-371.62225999999998</c:v>
                </c:pt>
                <c:pt idx="1923">
                  <c:v>-371.61700000000002</c:v>
                </c:pt>
                <c:pt idx="1924">
                  <c:v>-371.61014</c:v>
                </c:pt>
                <c:pt idx="1925">
                  <c:v>-371.57218</c:v>
                </c:pt>
                <c:pt idx="1926">
                  <c:v>-371.47179</c:v>
                </c:pt>
                <c:pt idx="1927">
                  <c:v>-371.28737999999998</c:v>
                </c:pt>
                <c:pt idx="1928">
                  <c:v>-371.00841000000003</c:v>
                </c:pt>
                <c:pt idx="1929">
                  <c:v>-370.63825000000003</c:v>
                </c:pt>
                <c:pt idx="1930">
                  <c:v>-370.19524999999999</c:v>
                </c:pt>
                <c:pt idx="1931">
                  <c:v>-369.71611999999999</c:v>
                </c:pt>
                <c:pt idx="1932">
                  <c:v>-369.24844999999999</c:v>
                </c:pt>
                <c:pt idx="1933">
                  <c:v>-368.84393999999998</c:v>
                </c:pt>
                <c:pt idx="1934">
                  <c:v>-368.54413</c:v>
                </c:pt>
                <c:pt idx="1935">
                  <c:v>-368.37094000000002</c:v>
                </c:pt>
                <c:pt idx="1936">
                  <c:v>-368.31988000000001</c:v>
                </c:pt>
                <c:pt idx="1937">
                  <c:v>-368.36531000000002</c:v>
                </c:pt>
                <c:pt idx="1938">
                  <c:v>-368.46719999999999</c:v>
                </c:pt>
                <c:pt idx="1939">
                  <c:v>-368.57902999999999</c:v>
                </c:pt>
                <c:pt idx="1940">
                  <c:v>-368.66555</c:v>
                </c:pt>
                <c:pt idx="1941">
                  <c:v>-368.70181000000002</c:v>
                </c:pt>
                <c:pt idx="1942">
                  <c:v>-368.67617999999999</c:v>
                </c:pt>
                <c:pt idx="1943">
                  <c:v>-368.59035999999998</c:v>
                </c:pt>
                <c:pt idx="1944">
                  <c:v>-368.44869999999997</c:v>
                </c:pt>
                <c:pt idx="1945">
                  <c:v>-368.25743999999997</c:v>
                </c:pt>
                <c:pt idx="1946">
                  <c:v>-368.01877999999999</c:v>
                </c:pt>
                <c:pt idx="1947">
                  <c:v>-367.73867999999999</c:v>
                </c:pt>
                <c:pt idx="1948">
                  <c:v>-367.43018000000001</c:v>
                </c:pt>
                <c:pt idx="1949">
                  <c:v>-367.11282</c:v>
                </c:pt>
                <c:pt idx="1950">
                  <c:v>-366.80581999999998</c:v>
                </c:pt>
                <c:pt idx="1951">
                  <c:v>-366.52523000000002</c:v>
                </c:pt>
                <c:pt idx="1952">
                  <c:v>-366.28444000000002</c:v>
                </c:pt>
                <c:pt idx="1953">
                  <c:v>-366.09134</c:v>
                </c:pt>
                <c:pt idx="1954">
                  <c:v>-365.94808999999998</c:v>
                </c:pt>
                <c:pt idx="1955">
                  <c:v>-365.8569</c:v>
                </c:pt>
                <c:pt idx="1956">
                  <c:v>-365.81790999999998</c:v>
                </c:pt>
                <c:pt idx="1957">
                  <c:v>-365.82864000000001</c:v>
                </c:pt>
                <c:pt idx="1958">
                  <c:v>-365.88992000000002</c:v>
                </c:pt>
                <c:pt idx="1959">
                  <c:v>-366.00121999999999</c:v>
                </c:pt>
                <c:pt idx="1960">
                  <c:v>-366.16050999999999</c:v>
                </c:pt>
                <c:pt idx="1961">
                  <c:v>-366.35654</c:v>
                </c:pt>
                <c:pt idx="1962">
                  <c:v>-366.56736000000001</c:v>
                </c:pt>
                <c:pt idx="1963">
                  <c:v>-366.76602000000003</c:v>
                </c:pt>
                <c:pt idx="1964">
                  <c:v>-366.93508000000003</c:v>
                </c:pt>
                <c:pt idx="1965">
                  <c:v>-367.07308</c:v>
                </c:pt>
                <c:pt idx="1966">
                  <c:v>-367.19166000000001</c:v>
                </c:pt>
                <c:pt idx="1967">
                  <c:v>-367.30966000000001</c:v>
                </c:pt>
                <c:pt idx="1968">
                  <c:v>-367.44526000000002</c:v>
                </c:pt>
                <c:pt idx="1969">
                  <c:v>-367.60658000000001</c:v>
                </c:pt>
                <c:pt idx="1970">
                  <c:v>-367.79216000000002</c:v>
                </c:pt>
                <c:pt idx="1971">
                  <c:v>-367.99428999999998</c:v>
                </c:pt>
                <c:pt idx="1972">
                  <c:v>-368.20298000000003</c:v>
                </c:pt>
                <c:pt idx="1973">
                  <c:v>-368.40098999999998</c:v>
                </c:pt>
                <c:pt idx="1974">
                  <c:v>-368.56617999999997</c:v>
                </c:pt>
                <c:pt idx="1975">
                  <c:v>-368.67237</c:v>
                </c:pt>
                <c:pt idx="1976">
                  <c:v>-368.70035000000001</c:v>
                </c:pt>
                <c:pt idx="1977">
                  <c:v>-368.64728000000002</c:v>
                </c:pt>
                <c:pt idx="1978">
                  <c:v>-368.52874000000003</c:v>
                </c:pt>
                <c:pt idx="1979">
                  <c:v>-368.37558999999999</c:v>
                </c:pt>
                <c:pt idx="1980">
                  <c:v>-368.22579999999999</c:v>
                </c:pt>
                <c:pt idx="1981">
                  <c:v>-368.11246</c:v>
                </c:pt>
                <c:pt idx="1982">
                  <c:v>-368.06385999999998</c:v>
                </c:pt>
                <c:pt idx="1983">
                  <c:v>-368.09973000000002</c:v>
                </c:pt>
                <c:pt idx="1984">
                  <c:v>-368.21357</c:v>
                </c:pt>
                <c:pt idx="1985">
                  <c:v>-368.36858999999998</c:v>
                </c:pt>
                <c:pt idx="1986">
                  <c:v>-368.51047</c:v>
                </c:pt>
                <c:pt idx="1987">
                  <c:v>-368.59408999999999</c:v>
                </c:pt>
                <c:pt idx="1988">
                  <c:v>-368.60314</c:v>
                </c:pt>
                <c:pt idx="1989">
                  <c:v>-368.54897</c:v>
                </c:pt>
                <c:pt idx="1990">
                  <c:v>-368.45983000000001</c:v>
                </c:pt>
                <c:pt idx="1991">
                  <c:v>-368.36817000000002</c:v>
                </c:pt>
                <c:pt idx="1992">
                  <c:v>-368.28906999999998</c:v>
                </c:pt>
                <c:pt idx="1993">
                  <c:v>-368.22638999999998</c:v>
                </c:pt>
                <c:pt idx="1994">
                  <c:v>-368.17167999999998</c:v>
                </c:pt>
                <c:pt idx="1995">
                  <c:v>-368.11133999999998</c:v>
                </c:pt>
                <c:pt idx="1996">
                  <c:v>-368.04108000000002</c:v>
                </c:pt>
                <c:pt idx="1997">
                  <c:v>-367.96449000000001</c:v>
                </c:pt>
                <c:pt idx="1998">
                  <c:v>-367.89530999999999</c:v>
                </c:pt>
                <c:pt idx="1999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LiCl60KCl!$K$54:$K$60</c:f>
              <c:numCache>
                <c:formatCode>General</c:formatCode>
                <c:ptCount val="7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7353.8304201586907</c:v>
                </c:pt>
                <c:pt idx="5">
                  <c:v>7463.587285440959</c:v>
                </c:pt>
                <c:pt idx="6">
                  <c:v>7574.4308435260828</c:v>
                </c:pt>
              </c:numCache>
            </c:numRef>
          </c:xVal>
          <c:yVal>
            <c:numRef>
              <c:f>LiCl60KCl!$J$54:$J$60</c:f>
              <c:numCache>
                <c:formatCode>General</c:formatCode>
                <c:ptCount val="7"/>
                <c:pt idx="0">
                  <c:v>7.4339706666666698</c:v>
                </c:pt>
                <c:pt idx="1">
                  <c:v>4.7813694624624601</c:v>
                </c:pt>
                <c:pt idx="2">
                  <c:v>3.237927</c:v>
                </c:pt>
                <c:pt idx="3">
                  <c:v>1.4960522152917499</c:v>
                </c:pt>
                <c:pt idx="4">
                  <c:v>0.46205975716440401</c:v>
                </c:pt>
                <c:pt idx="5">
                  <c:v>0.209493333333334</c:v>
                </c:pt>
                <c:pt idx="6">
                  <c:v>-0.59899763599171896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LiCl60KCl!$K$65:$K$71</c:f>
              <c:numCache>
                <c:formatCode>General</c:formatCode>
                <c:ptCount val="7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7245.1548945127561</c:v>
                </c:pt>
                <c:pt idx="5">
                  <c:v>7353.8304201586907</c:v>
                </c:pt>
                <c:pt idx="6">
                  <c:v>7574.4308435260828</c:v>
                </c:pt>
              </c:numCache>
            </c:numRef>
          </c:xVal>
          <c:yVal>
            <c:numRef>
              <c:f>LiCl60KCl!$J$65:$J$71</c:f>
              <c:numCache>
                <c:formatCode>General</c:formatCode>
                <c:ptCount val="7"/>
                <c:pt idx="0">
                  <c:v>5.6993169999999997</c:v>
                </c:pt>
                <c:pt idx="1">
                  <c:v>3.6314739999999999</c:v>
                </c:pt>
                <c:pt idx="2">
                  <c:v>1.987058</c:v>
                </c:pt>
                <c:pt idx="3">
                  <c:v>0.55206699999999997</c:v>
                </c:pt>
                <c:pt idx="4">
                  <c:v>4.0801333333333203E-2</c:v>
                </c:pt>
                <c:pt idx="5">
                  <c:v>-0.58382100000000103</c:v>
                </c:pt>
                <c:pt idx="6">
                  <c:v>-1.386765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D-8246-B03D-F19D2D29452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LiCl60KCl!$K$76:$K$82</c:f>
              <c:numCache>
                <c:formatCode>General</c:formatCode>
                <c:ptCount val="7"/>
                <c:pt idx="0">
                  <c:v>6314.8521748591147</c:v>
                </c:pt>
                <c:pt idx="1">
                  <c:v>6514.254058821155</c:v>
                </c:pt>
                <c:pt idx="2">
                  <c:v>6717.81</c:v>
                </c:pt>
                <c:pt idx="3">
                  <c:v>6925.5628237277824</c:v>
                </c:pt>
                <c:pt idx="4">
                  <c:v>7031.0264494638186</c:v>
                </c:pt>
                <c:pt idx="5">
                  <c:v>7137.5553553366381</c:v>
                </c:pt>
                <c:pt idx="6">
                  <c:v>7353.8304201586907</c:v>
                </c:pt>
              </c:numCache>
            </c:numRef>
          </c:xVal>
          <c:yVal>
            <c:numRef>
              <c:f>LiCl60KCl!$J$76:$J$82</c:f>
              <c:numCache>
                <c:formatCode>General</c:formatCode>
                <c:ptCount val="7"/>
                <c:pt idx="0">
                  <c:v>6.927111</c:v>
                </c:pt>
                <c:pt idx="1">
                  <c:v>4.5051019999999999</c:v>
                </c:pt>
                <c:pt idx="2">
                  <c:v>2.538904</c:v>
                </c:pt>
                <c:pt idx="3">
                  <c:v>1.0683936637101501</c:v>
                </c:pt>
                <c:pt idx="4">
                  <c:v>-0.23973066666666701</c:v>
                </c:pt>
                <c:pt idx="5">
                  <c:v>-0.26959499999999997</c:v>
                </c:pt>
                <c:pt idx="6">
                  <c:v>-1.4434825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CD-8246-B03D-F19D2D29452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LiCl60KCl!$K$88:$K$94</c:f>
              <c:numCache>
                <c:formatCode>General</c:formatCode>
                <c:ptCount val="7"/>
                <c:pt idx="0">
                  <c:v>6119.5615227817489</c:v>
                </c:pt>
                <c:pt idx="1">
                  <c:v>6314.8521748591147</c:v>
                </c:pt>
                <c:pt idx="2">
                  <c:v>6514.254058821155</c:v>
                </c:pt>
                <c:pt idx="3">
                  <c:v>6717.81</c:v>
                </c:pt>
                <c:pt idx="4">
                  <c:v>6821.1591249620142</c:v>
                </c:pt>
                <c:pt idx="5">
                  <c:v>6925.5628237277824</c:v>
                </c:pt>
                <c:pt idx="6">
                  <c:v>7137.5553553366381</c:v>
                </c:pt>
              </c:numCache>
            </c:numRef>
          </c:xVal>
          <c:yVal>
            <c:numRef>
              <c:f>LiCl60KCl!$J$88:$J$94</c:f>
              <c:numCache>
                <c:formatCode>General</c:formatCode>
                <c:ptCount val="7"/>
                <c:pt idx="0">
                  <c:v>8.0757259999999995</c:v>
                </c:pt>
                <c:pt idx="1">
                  <c:v>5.3978600501773997</c:v>
                </c:pt>
                <c:pt idx="2">
                  <c:v>2.9979019999999998</c:v>
                </c:pt>
                <c:pt idx="3">
                  <c:v>0.93419399999999997</c:v>
                </c:pt>
                <c:pt idx="4">
                  <c:v>0.152414666666667</c:v>
                </c:pt>
                <c:pt idx="5">
                  <c:v>-0.40447300000000003</c:v>
                </c:pt>
                <c:pt idx="6">
                  <c:v>-1.695641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LiCl60KCl!$H$54:$H$60</c:f>
              <c:numCache>
                <c:formatCode>General</c:formatCode>
                <c:ptCount val="7"/>
                <c:pt idx="0">
                  <c:v>-363.51548492933301</c:v>
                </c:pt>
                <c:pt idx="1">
                  <c:v>-363.00158481654603</c:v>
                </c:pt>
                <c:pt idx="2">
                  <c:v>-360.95007156299999</c:v>
                </c:pt>
                <c:pt idx="3">
                  <c:v>-359.95277783934802</c:v>
                </c:pt>
                <c:pt idx="4">
                  <c:v>-358.40217674981898</c:v>
                </c:pt>
                <c:pt idx="5">
                  <c:v>-357.43140662399998</c:v>
                </c:pt>
                <c:pt idx="6">
                  <c:v>-356.49291059717598</c:v>
                </c:pt>
              </c:numCache>
            </c:numRef>
          </c:xVal>
          <c:yVal>
            <c:numRef>
              <c:f>LiCl60KCl!$J$54:$J$60</c:f>
              <c:numCache>
                <c:formatCode>General</c:formatCode>
                <c:ptCount val="7"/>
                <c:pt idx="0">
                  <c:v>7.4339706666666698</c:v>
                </c:pt>
                <c:pt idx="1">
                  <c:v>4.7813694624624601</c:v>
                </c:pt>
                <c:pt idx="2">
                  <c:v>3.237927</c:v>
                </c:pt>
                <c:pt idx="3">
                  <c:v>1.4960522152917499</c:v>
                </c:pt>
                <c:pt idx="4">
                  <c:v>0.46205975716440401</c:v>
                </c:pt>
                <c:pt idx="5">
                  <c:v>0.209493333333334</c:v>
                </c:pt>
                <c:pt idx="6">
                  <c:v>-0.59899763599171896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1-9343-B2DC-C3E4AAB0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LiCl70KCl!$K$56:$K$62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7702.9556761425911</c:v>
                </c:pt>
                <c:pt idx="5">
                  <c:v>7817.9232807944572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LiCl70KCl!$K$67:$K$73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7589.1207480434368</c:v>
                </c:pt>
                <c:pt idx="5">
                  <c:v>7702.9556761425911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LiCl70KCl!$K$78:$K$84</c:f>
              <c:numCache>
                <c:formatCode>General</c:formatCode>
                <c:ptCount val="7"/>
                <c:pt idx="0">
                  <c:v>6614.6516339280397</c:v>
                </c:pt>
                <c:pt idx="1">
                  <c:v>6823.5201808132661</c:v>
                </c:pt>
                <c:pt idx="2">
                  <c:v>7036.74</c:v>
                </c:pt>
                <c:pt idx="3">
                  <c:v>7254.3559499655739</c:v>
                </c:pt>
                <c:pt idx="4">
                  <c:v>7364.8264922645967</c:v>
                </c:pt>
                <c:pt idx="5">
                  <c:v>7476.4128891873288</c:v>
                </c:pt>
                <c:pt idx="6">
                  <c:v>7702.9556761425911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LiCl70KCl!$K$90:$K$96</c:f>
              <c:numCache>
                <c:formatCode>General</c:formatCode>
                <c:ptCount val="7"/>
                <c:pt idx="0">
                  <c:v>6410.089500866985</c:v>
                </c:pt>
                <c:pt idx="1">
                  <c:v>6614.6516339280397</c:v>
                </c:pt>
                <c:pt idx="2">
                  <c:v>6823.5201808132661</c:v>
                </c:pt>
                <c:pt idx="3">
                  <c:v>7036.74</c:v>
                </c:pt>
                <c:pt idx="4">
                  <c:v>7144.9956549805966</c:v>
                </c:pt>
                <c:pt idx="5">
                  <c:v>7254.3559499655739</c:v>
                </c:pt>
                <c:pt idx="6">
                  <c:v>7476.4128891873288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9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197771587743733"/>
                  <c:y val="-0.7181209329965829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LiCl70KCl!$H$56:$H$62</c:f>
              <c:numCache>
                <c:formatCode>General</c:formatCode>
                <c:ptCount val="7"/>
                <c:pt idx="0">
                  <c:v>-343.59142717600002</c:v>
                </c:pt>
                <c:pt idx="1">
                  <c:v>-342.59181556948499</c:v>
                </c:pt>
                <c:pt idx="2">
                  <c:v>-340.71995929315898</c:v>
                </c:pt>
                <c:pt idx="3">
                  <c:v>-338.94337983577202</c:v>
                </c:pt>
                <c:pt idx="4">
                  <c:v>-337.67440270450697</c:v>
                </c:pt>
                <c:pt idx="5">
                  <c:v>-337.25886317200002</c:v>
                </c:pt>
                <c:pt idx="6">
                  <c:v>-336.07858782294699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4-5C45-B1F5-039D64D30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983286908077992"/>
                  <c:y val="-0.6931184073688901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LiCl70KCl!$H$67:$H$73</c:f>
              <c:numCache>
                <c:formatCode>General</c:formatCode>
                <c:ptCount val="7"/>
                <c:pt idx="0">
                  <c:v>-346.55434405866703</c:v>
                </c:pt>
                <c:pt idx="1">
                  <c:v>-345.3312735394</c:v>
                </c:pt>
                <c:pt idx="2">
                  <c:v>-343.916546529453</c:v>
                </c:pt>
                <c:pt idx="3">
                  <c:v>-341.86330886832201</c:v>
                </c:pt>
                <c:pt idx="4">
                  <c:v>-341.41342856533402</c:v>
                </c:pt>
                <c:pt idx="5">
                  <c:v>-340.35198298967498</c:v>
                </c:pt>
                <c:pt idx="6">
                  <c:v>-338.80073068576502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4-5C45-B1F5-039D64D30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LiCl70KCl!$H$78:$H$84</c:f>
              <c:numCache>
                <c:formatCode>General</c:formatCode>
                <c:ptCount val="7"/>
                <c:pt idx="0">
                  <c:v>-351.19002236</c:v>
                </c:pt>
                <c:pt idx="1">
                  <c:v>-349.66558073866702</c:v>
                </c:pt>
                <c:pt idx="2">
                  <c:v>-348.16273765019901</c:v>
                </c:pt>
                <c:pt idx="3">
                  <c:v>-346.68829321402598</c:v>
                </c:pt>
                <c:pt idx="4">
                  <c:v>-346.33213664666698</c:v>
                </c:pt>
                <c:pt idx="5">
                  <c:v>-344.73245370676602</c:v>
                </c:pt>
                <c:pt idx="6">
                  <c:v>-343.34983166994198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4-5C45-B1F5-039D64D307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LiCl70KCl!$H$90:$H$96</c:f>
              <c:numCache>
                <c:formatCode>General</c:formatCode>
                <c:ptCount val="7"/>
                <c:pt idx="0">
                  <c:v>-354.96749096533398</c:v>
                </c:pt>
                <c:pt idx="1">
                  <c:v>-354.02644348133401</c:v>
                </c:pt>
                <c:pt idx="2">
                  <c:v>-352.89594963866699</c:v>
                </c:pt>
                <c:pt idx="3">
                  <c:v>-350.611041610673</c:v>
                </c:pt>
                <c:pt idx="4">
                  <c:v>-350.59812127333402</c:v>
                </c:pt>
                <c:pt idx="5">
                  <c:v>-349.59268071863801</c:v>
                </c:pt>
                <c:pt idx="6">
                  <c:v>-347.93219220264302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4-5C45-B1F5-039D64D3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-30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LiCl_80KCl!$G$60:$G$67</c:f>
              <c:numCache>
                <c:formatCode>General</c:formatCode>
                <c:ptCount val="8"/>
                <c:pt idx="0">
                  <c:v>7062.8710004016184</c:v>
                </c:pt>
                <c:pt idx="1">
                  <c:v>7283.57</c:v>
                </c:pt>
                <c:pt idx="2">
                  <c:v>7508.8193348753475</c:v>
                </c:pt>
                <c:pt idx="3">
                  <c:v>7738.6654370202896</c:v>
                </c:pt>
                <c:pt idx="4">
                  <c:v>7973.154738427439</c:v>
                </c:pt>
                <c:pt idx="5">
                  <c:v>8092.1550988520366</c:v>
                </c:pt>
                <c:pt idx="6">
                  <c:v>8212.3336710894273</c:v>
                </c:pt>
                <c:pt idx="7">
                  <c:v>8456.2486669988684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9851268591426"/>
                  <c:y val="-0.618857903178769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LiCl_80KCl!$G$72:$G$79</c:f>
              <c:numCache>
                <c:formatCode>General</c:formatCode>
                <c:ptCount val="8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7855.3267858165482</c:v>
                </c:pt>
                <c:pt idx="6">
                  <c:v>7973.154738427439</c:v>
                </c:pt>
                <c:pt idx="7">
                  <c:v>8212.3336710894273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LiCl_80KCl!$G$84:$G$91</c:f>
              <c:numCache>
                <c:formatCode>General</c:formatCode>
                <c:ptCount val="8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7508.8193348753475</c:v>
                </c:pt>
                <c:pt idx="5">
                  <c:v>7623.1648880395815</c:v>
                </c:pt>
                <c:pt idx="6">
                  <c:v>7738.6654370202896</c:v>
                </c:pt>
                <c:pt idx="7">
                  <c:v>7973.154738427439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LiCl_80KCl!$G$97:$G$103</c:f>
              <c:numCache>
                <c:formatCode>General</c:formatCode>
                <c:ptCount val="7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7395.6229735285124</c:v>
                </c:pt>
                <c:pt idx="5">
                  <c:v>7508.8193348753475</c:v>
                </c:pt>
                <c:pt idx="6">
                  <c:v>7738.6654370202896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  <c:max val="8500"/>
          <c:min val="6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5584.8054682944585</c:v>
                </c:pt>
                <c:pt idx="5">
                  <c:v>5667.746778638153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LiCl7KCl!$F$71:$F$76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5421.3582726425639</c:v>
                </c:pt>
                <c:pt idx="4">
                  <c:v>5502.6773015070239</c:v>
                </c:pt>
                <c:pt idx="5">
                  <c:v>5667.746778638153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LiCl7KCl!$F$81:$F$87</c:f>
              <c:numCache>
                <c:formatCode>General</c:formatCode>
                <c:ptCount val="7"/>
                <c:pt idx="0">
                  <c:v>4874.4444592389227</c:v>
                </c:pt>
                <c:pt idx="1">
                  <c:v>5026.76</c:v>
                </c:pt>
                <c:pt idx="2">
                  <c:v>5182.2159572542041</c:v>
                </c:pt>
                <c:pt idx="3">
                  <c:v>5261.1316061494363</c:v>
                </c:pt>
                <c:pt idx="4">
                  <c:v>5340.8443760677956</c:v>
                </c:pt>
                <c:pt idx="5">
                  <c:v>5421.3582726425639</c:v>
                </c:pt>
                <c:pt idx="6">
                  <c:v>5502.6773015070239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LiCl7KCl!$F$93:$F$98</c:f>
              <c:numCache>
                <c:formatCode>General</c:formatCode>
                <c:ptCount val="6"/>
                <c:pt idx="0">
                  <c:v>4725.2372899047159</c:v>
                </c:pt>
                <c:pt idx="1">
                  <c:v>4874.4444592389227</c:v>
                </c:pt>
                <c:pt idx="2">
                  <c:v>5026.76</c:v>
                </c:pt>
                <c:pt idx="3">
                  <c:v>5182.2159572542041</c:v>
                </c:pt>
                <c:pt idx="4">
                  <c:v>5261.1316061494363</c:v>
                </c:pt>
                <c:pt idx="5">
                  <c:v>5340.8443760677956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LiCl_80KCl!$D$60:$D$67</c:f>
              <c:numCache>
                <c:formatCode>General</c:formatCode>
                <c:ptCount val="8"/>
                <c:pt idx="0">
                  <c:v>-324.16014025066698</c:v>
                </c:pt>
                <c:pt idx="1">
                  <c:v>-322.19817106943498</c:v>
                </c:pt>
                <c:pt idx="2">
                  <c:v>-320.73066034572798</c:v>
                </c:pt>
                <c:pt idx="3">
                  <c:v>-319.67234078352902</c:v>
                </c:pt>
                <c:pt idx="4">
                  <c:v>-317.61537419734498</c:v>
                </c:pt>
                <c:pt idx="5">
                  <c:v>-317.27068671199999</c:v>
                </c:pt>
                <c:pt idx="6">
                  <c:v>-315.88356836133499</c:v>
                </c:pt>
                <c:pt idx="7">
                  <c:v>-314.84239669233398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2F4F-BDB9-A9ECD0F87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17917760279965"/>
                  <c:y val="-0.648658641227538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LiCl_80KCl!$D$72:$D$79</c:f>
              <c:numCache>
                <c:formatCode>General</c:formatCode>
                <c:ptCount val="8"/>
                <c:pt idx="0">
                  <c:v>-327.81211339066601</c:v>
                </c:pt>
                <c:pt idx="1">
                  <c:v>-326.87637849999999</c:v>
                </c:pt>
                <c:pt idx="2">
                  <c:v>-324.99103465356802</c:v>
                </c:pt>
                <c:pt idx="3">
                  <c:v>-324.06258139571497</c:v>
                </c:pt>
                <c:pt idx="4">
                  <c:v>-322.686759412865</c:v>
                </c:pt>
                <c:pt idx="5">
                  <c:v>-321.770777182416</c:v>
                </c:pt>
                <c:pt idx="6">
                  <c:v>-320.58230142645499</c:v>
                </c:pt>
                <c:pt idx="7">
                  <c:v>-319.067415777566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2-2F4F-BDB9-A9ECD0F874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8123262369981531"/>
                  <c:y val="-0.561898092065414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LiCl_80KCl!$D$84:$D$91</c:f>
              <c:numCache>
                <c:formatCode>General</c:formatCode>
                <c:ptCount val="8"/>
                <c:pt idx="0">
                  <c:v>-332.78579585733399</c:v>
                </c:pt>
                <c:pt idx="1">
                  <c:v>-331.03339348828098</c:v>
                </c:pt>
                <c:pt idx="2">
                  <c:v>-329.92487477643698</c:v>
                </c:pt>
                <c:pt idx="3">
                  <c:v>-328.745399971165</c:v>
                </c:pt>
                <c:pt idx="4">
                  <c:v>-326.85821864197499</c:v>
                </c:pt>
                <c:pt idx="5">
                  <c:v>-326.16027883599997</c:v>
                </c:pt>
                <c:pt idx="6">
                  <c:v>-325.15104161258603</c:v>
                </c:pt>
                <c:pt idx="7">
                  <c:v>-323.54194648710899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E2-2F4F-BDB9-A9ECD0F874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67901234567901"/>
                  <c:y val="-0.4092946194225721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LiCl_80KCl!$D$97:$D$103</c:f>
              <c:numCache>
                <c:formatCode>General</c:formatCode>
                <c:ptCount val="7"/>
                <c:pt idx="0">
                  <c:v>-335.46038508266702</c:v>
                </c:pt>
                <c:pt idx="1">
                  <c:v>-334.62961608211401</c:v>
                </c:pt>
                <c:pt idx="2">
                  <c:v>-333.105912067151</c:v>
                </c:pt>
                <c:pt idx="3">
                  <c:v>-331.63394186049601</c:v>
                </c:pt>
                <c:pt idx="4">
                  <c:v>-330.46955391547198</c:v>
                </c:pt>
                <c:pt idx="5">
                  <c:v>-329.72189186564998</c:v>
                </c:pt>
                <c:pt idx="6">
                  <c:v>-328.19656363107401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E2-2F4F-BDB9-A9ECD0F8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LiCl_93KCl!$G$60:$G$66</c:f>
              <c:numCache>
                <c:formatCode>General</c:formatCode>
                <c:ptCount val="7"/>
                <c:pt idx="0">
                  <c:v>7612.1376403539343</c:v>
                </c:pt>
                <c:pt idx="1">
                  <c:v>7850</c:v>
                </c:pt>
                <c:pt idx="2">
                  <c:v>8092.7665662266554</c:v>
                </c:pt>
                <c:pt idx="3">
                  <c:v>8340.487381958199</c:v>
                </c:pt>
                <c:pt idx="4">
                  <c:v>8593.2124901189109</c:v>
                </c:pt>
                <c:pt idx="5">
                  <c:v>8721.4672922740483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LiCl_93KCl!$G$72:$G$79</c:f>
              <c:numCache>
                <c:formatCode>General</c:formatCode>
                <c:ptCount val="8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8466.2212718021383</c:v>
                </c:pt>
                <c:pt idx="6">
                  <c:v>8593.2124901189109</c:v>
                </c:pt>
                <c:pt idx="7">
                  <c:v>8850.9919336330968</c:v>
                </c:pt>
              </c:numCache>
            </c:numRef>
          </c:xVal>
          <c:yVal>
            <c:numRef>
              <c:f>LiCl_93KCl!$F$72:$F$79</c:f>
              <c:numCache>
                <c:formatCode>General</c:formatCode>
                <c:ptCount val="8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  <c:pt idx="7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35104986876641"/>
                  <c:y val="-0.5075652522601341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LiCl_93KCl!$G$84:$G$90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8216.0045652215485</c:v>
                </c:pt>
                <c:pt idx="5">
                  <c:v>8340.487381958199</c:v>
                </c:pt>
                <c:pt idx="6">
                  <c:v>8593.2124901189109</c:v>
                </c:pt>
              </c:numCache>
            </c:numRef>
          </c:xVal>
          <c:yVal>
            <c:numRef>
              <c:f>LiCl_93KCl!$F$84:$F$90</c:f>
              <c:numCache>
                <c:formatCode>General</c:formatCode>
                <c:ptCount val="7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  <c:pt idx="6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LiCl_93KCl!$G$96:$G$102</c:f>
              <c:numCache>
                <c:formatCode>General</c:formatCode>
                <c:ptCount val="7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7970.7671296079834</c:v>
                </c:pt>
                <c:pt idx="5">
                  <c:v>8092.7665662266554</c:v>
                </c:pt>
                <c:pt idx="6">
                  <c:v>8340.487381958199</c:v>
                </c:pt>
              </c:numCache>
            </c:numRef>
          </c:xVal>
          <c:yVal>
            <c:numRef>
              <c:f>LiCl_93KCl!$F$96:$F$102</c:f>
              <c:numCache>
                <c:formatCode>General</c:formatCode>
                <c:ptCount val="7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  <c:pt idx="6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16469816272965"/>
                  <c:y val="-0.7493926800816564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LiCl_93KCl!$D$60:$D$66</c:f>
              <c:numCache>
                <c:formatCode>General</c:formatCode>
                <c:ptCount val="7"/>
                <c:pt idx="0">
                  <c:v>-296.403103901333</c:v>
                </c:pt>
                <c:pt idx="1">
                  <c:v>-294.17531448688698</c:v>
                </c:pt>
                <c:pt idx="2">
                  <c:v>-293.06708744456301</c:v>
                </c:pt>
                <c:pt idx="3">
                  <c:v>-291.33536576699998</c:v>
                </c:pt>
                <c:pt idx="4">
                  <c:v>-289.47814671610598</c:v>
                </c:pt>
                <c:pt idx="5">
                  <c:v>-289.156883149333</c:v>
                </c:pt>
                <c:pt idx="6">
                  <c:v>-287.892069180889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D845-ADAA-9FB4375E5E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888888888888891"/>
                  <c:y val="-0.6782108486439195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LiCl_93KCl!$D$72:$D$78</c:f>
              <c:numCache>
                <c:formatCode>General</c:formatCode>
                <c:ptCount val="7"/>
                <c:pt idx="0">
                  <c:v>-300.15051369179099</c:v>
                </c:pt>
                <c:pt idx="1">
                  <c:v>-299.13439451771001</c:v>
                </c:pt>
                <c:pt idx="2">
                  <c:v>-297.44352603944498</c:v>
                </c:pt>
                <c:pt idx="3">
                  <c:v>-295.86912235877702</c:v>
                </c:pt>
                <c:pt idx="4">
                  <c:v>-294.50218828657103</c:v>
                </c:pt>
                <c:pt idx="5">
                  <c:v>-293.75786374621401</c:v>
                </c:pt>
                <c:pt idx="6">
                  <c:v>-292.21817657218901</c:v>
                </c:pt>
              </c:numCache>
            </c:numRef>
          </c:xVal>
          <c:yVal>
            <c:numRef>
              <c:f>LiCl_93KCl!$F$72:$F$78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D845-ADAA-9FB4375E5E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977668416447941"/>
                  <c:y val="-0.544979585885097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LiCl_93KCl!$D$84:$D$89</c:f>
              <c:numCache>
                <c:formatCode>General</c:formatCode>
                <c:ptCount val="6"/>
                <c:pt idx="0">
                  <c:v>-303.24047198884199</c:v>
                </c:pt>
                <c:pt idx="1">
                  <c:v>-302.00621678949602</c:v>
                </c:pt>
                <c:pt idx="2">
                  <c:v>-299.96606577130802</c:v>
                </c:pt>
                <c:pt idx="3">
                  <c:v>-298.40803722455701</c:v>
                </c:pt>
                <c:pt idx="4">
                  <c:v>-297.98843438191602</c:v>
                </c:pt>
                <c:pt idx="5">
                  <c:v>-296.98413443006598</c:v>
                </c:pt>
              </c:numCache>
            </c:numRef>
          </c:xVal>
          <c:yVal>
            <c:numRef>
              <c:f>LiCl_93KCl!$F$84:$F$89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3-D845-ADAA-9FB4375E5E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259456109652959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LiCl_93KCl!$D$96:$D$101</c:f>
              <c:numCache>
                <c:formatCode>General</c:formatCode>
                <c:ptCount val="6"/>
                <c:pt idx="0">
                  <c:v>-307.64757190569298</c:v>
                </c:pt>
                <c:pt idx="1">
                  <c:v>-306.388549394677</c:v>
                </c:pt>
                <c:pt idx="2">
                  <c:v>-305.20278674527702</c:v>
                </c:pt>
                <c:pt idx="3">
                  <c:v>-303.54920635962202</c:v>
                </c:pt>
                <c:pt idx="4">
                  <c:v>-302.96535389333297</c:v>
                </c:pt>
                <c:pt idx="5">
                  <c:v>-301.62744993183202</c:v>
                </c:pt>
              </c:numCache>
            </c:numRef>
          </c:xVal>
          <c:yVal>
            <c:numRef>
              <c:f>LiCl_93KCl!$F$96:$F$101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43-D845-ADAA-9FB4375E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ax val="-2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KCl!$F$60:$F$66</c:f>
              <c:numCache>
                <c:formatCode>General</c:formatCode>
                <c:ptCount val="7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9009.0126501486939</c:v>
                </c:pt>
                <c:pt idx="6">
                  <c:v>9141.4960234787377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KCl!$F$71:$F$77</c:f>
              <c:numCache>
                <c:formatCode>General</c:formatCode>
                <c:ptCount val="7"/>
                <c:pt idx="0">
                  <c:v>7635.2067810499875</c:v>
                </c:pt>
                <c:pt idx="1">
                  <c:v>7873.79</c:v>
                </c:pt>
                <c:pt idx="2">
                  <c:v>8117.2922880878696</c:v>
                </c:pt>
                <c:pt idx="3">
                  <c:v>8365.7638398966428</c:v>
                </c:pt>
                <c:pt idx="4">
                  <c:v>8491.8787755035628</c:v>
                </c:pt>
                <c:pt idx="5">
                  <c:v>8619.2548500093471</c:v>
                </c:pt>
                <c:pt idx="6">
                  <c:v>8877.8155130090363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KCl!$F$82:$F$88</c:f>
              <c:numCache>
                <c:formatCode>General</c:formatCode>
                <c:ptCount val="7"/>
                <c:pt idx="0">
                  <c:v>7401.4924366547948</c:v>
                </c:pt>
                <c:pt idx="1">
                  <c:v>7635.2067810499875</c:v>
                </c:pt>
                <c:pt idx="2">
                  <c:v>7873.79</c:v>
                </c:pt>
                <c:pt idx="3">
                  <c:v>8117.2922880878696</c:v>
                </c:pt>
                <c:pt idx="4">
                  <c:v>8365.7638398966428</c:v>
                </c:pt>
                <c:pt idx="5">
                  <c:v>8491.8787755035628</c:v>
                </c:pt>
                <c:pt idx="6">
                  <c:v>8619.2548500093471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KCl!$F$94:$F$100</c:f>
              <c:numCache>
                <c:formatCode>General</c:formatCode>
                <c:ptCount val="7"/>
                <c:pt idx="0">
                  <c:v>7172.5967722313826</c:v>
                </c:pt>
                <c:pt idx="1">
                  <c:v>7401.4924366547948</c:v>
                </c:pt>
                <c:pt idx="2">
                  <c:v>7635.2067810499875</c:v>
                </c:pt>
                <c:pt idx="3">
                  <c:v>7873.79</c:v>
                </c:pt>
                <c:pt idx="4">
                  <c:v>8117.2922880878696</c:v>
                </c:pt>
                <c:pt idx="5">
                  <c:v>8240.9037688657045</c:v>
                </c:pt>
                <c:pt idx="6">
                  <c:v>8365.7638398966428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7862085421141"/>
                  <c:y val="-0.75477590491302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KCl!$C$60:$C$66</c:f>
              <c:numCache>
                <c:formatCode>General</c:formatCode>
                <c:ptCount val="7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-274.21212548266698</c:v>
                </c:pt>
                <c:pt idx="6">
                  <c:v>-273.137625238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D-ED45-AE30-F94ED00E9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7762069514038"/>
                  <c:y val="-0.65417382713092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KCl!$C$71:$C$77</c:f>
              <c:numCache>
                <c:formatCode>General</c:formatCode>
                <c:ptCount val="7"/>
                <c:pt idx="0">
                  <c:v>-285.52033439333297</c:v>
                </c:pt>
                <c:pt idx="1">
                  <c:v>-284.32273995999998</c:v>
                </c:pt>
                <c:pt idx="2">
                  <c:v>-282.82247407</c:v>
                </c:pt>
                <c:pt idx="3">
                  <c:v>-280.77733111399999</c:v>
                </c:pt>
                <c:pt idx="4">
                  <c:v>-280.00988593733302</c:v>
                </c:pt>
                <c:pt idx="5">
                  <c:v>-279.577965871</c:v>
                </c:pt>
                <c:pt idx="6">
                  <c:v>-277.64169196300003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ED45-AE30-F94ED00E9A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27272727272729"/>
                  <c:y val="-0.5870554773809167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KCl!$C$82:$C$88</c:f>
              <c:numCache>
                <c:formatCode>General</c:formatCode>
                <c:ptCount val="7"/>
                <c:pt idx="0">
                  <c:v>-289.27796409733401</c:v>
                </c:pt>
                <c:pt idx="1">
                  <c:v>-288.91400741733298</c:v>
                </c:pt>
                <c:pt idx="2">
                  <c:v>-286.28124569099998</c:v>
                </c:pt>
                <c:pt idx="3">
                  <c:v>-285.51752576799998</c:v>
                </c:pt>
                <c:pt idx="4">
                  <c:v>-283.48143266800002</c:v>
                </c:pt>
                <c:pt idx="5">
                  <c:v>-282.84798383200001</c:v>
                </c:pt>
                <c:pt idx="6">
                  <c:v>-282.058312521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D-ED45-AE30-F94ED00E9A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81818181818182"/>
                  <c:y val="-0.435841142480764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KCl!$C$94:$C$100</c:f>
              <c:numCache>
                <c:formatCode>General</c:formatCode>
                <c:ptCount val="7"/>
                <c:pt idx="0">
                  <c:v>-294.54201236</c:v>
                </c:pt>
                <c:pt idx="1">
                  <c:v>-294.31733129333401</c:v>
                </c:pt>
                <c:pt idx="2">
                  <c:v>-292.36008181466701</c:v>
                </c:pt>
                <c:pt idx="3">
                  <c:v>-289.895502162328</c:v>
                </c:pt>
                <c:pt idx="4">
                  <c:v>-288.49440857785601</c:v>
                </c:pt>
                <c:pt idx="5">
                  <c:v>-288.00464177466699</c:v>
                </c:pt>
                <c:pt idx="6">
                  <c:v>-286.95544649751901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D-ED45-AE30-F94ED0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ax val="-2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LiCl7KCl!$C$61:$C$66</c:f>
              <c:numCache>
                <c:formatCode>General</c:formatCode>
                <c:ptCount val="6"/>
                <c:pt idx="0">
                  <c:v>-463.66838637400002</c:v>
                </c:pt>
                <c:pt idx="1">
                  <c:v>-462.44555348199998</c:v>
                </c:pt>
                <c:pt idx="2">
                  <c:v>-461.347965155</c:v>
                </c:pt>
                <c:pt idx="3">
                  <c:v>-459.68550185399999</c:v>
                </c:pt>
                <c:pt idx="4">
                  <c:v>-458.986016333333</c:v>
                </c:pt>
                <c:pt idx="5">
                  <c:v>-458.61293321599902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2-BA41-A697-15536D8458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LiCl7KCl!$C$71:$C$76</c:f>
              <c:numCache>
                <c:formatCode>General</c:formatCode>
                <c:ptCount val="6"/>
                <c:pt idx="0">
                  <c:v>-466.30382371000002</c:v>
                </c:pt>
                <c:pt idx="1">
                  <c:v>-465.21526385900103</c:v>
                </c:pt>
                <c:pt idx="2">
                  <c:v>-463.72113488799999</c:v>
                </c:pt>
                <c:pt idx="3">
                  <c:v>-463.03795958933301</c:v>
                </c:pt>
                <c:pt idx="4">
                  <c:v>-462.533231495</c:v>
                </c:pt>
                <c:pt idx="5">
                  <c:v>-461.46884597500002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2-BA41-A697-15536D8458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LiCl7KCl!$C$81:$C$87</c:f>
              <c:numCache>
                <c:formatCode>General</c:formatCode>
                <c:ptCount val="7"/>
                <c:pt idx="0">
                  <c:v>-470.36543934399998</c:v>
                </c:pt>
                <c:pt idx="1">
                  <c:v>-468.85702297699999</c:v>
                </c:pt>
                <c:pt idx="2">
                  <c:v>-467.93183688400001</c:v>
                </c:pt>
                <c:pt idx="3">
                  <c:v>-467.34187227866602</c:v>
                </c:pt>
                <c:pt idx="4">
                  <c:v>-466.53396966799897</c:v>
                </c:pt>
                <c:pt idx="5">
                  <c:v>-466.22912114666599</c:v>
                </c:pt>
                <c:pt idx="6">
                  <c:v>-465.245984378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2-BA41-A697-15536D8458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LiCl7KCl!$C$93:$C$98</c:f>
              <c:numCache>
                <c:formatCode>General</c:formatCode>
                <c:ptCount val="6"/>
                <c:pt idx="0">
                  <c:v>-474.10897737466701</c:v>
                </c:pt>
                <c:pt idx="1">
                  <c:v>-473.35143283600001</c:v>
                </c:pt>
                <c:pt idx="2">
                  <c:v>-472.060713182999</c:v>
                </c:pt>
                <c:pt idx="3">
                  <c:v>-470.65983118700001</c:v>
                </c:pt>
                <c:pt idx="4">
                  <c:v>-470.31748078235597</c:v>
                </c:pt>
                <c:pt idx="5">
                  <c:v>-469.469716412472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A2-BA41-A697-15536D84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1.3161149187820047</c:v>
                </c:pt>
                <c:pt idx="1">
                  <c:v>1.3271515293578207</c:v>
                </c:pt>
                <c:pt idx="2">
                  <c:v>1.342015162423065</c:v>
                </c:pt>
                <c:pt idx="3">
                  <c:v>1.3441642432270233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1.3772321789405284</c:v>
                </c:pt>
                <c:pt idx="8">
                  <c:v>1.3928120127498034</c:v>
                </c:pt>
                <c:pt idx="9">
                  <c:v>1.3777991051099694</c:v>
                </c:pt>
                <c:pt idx="10">
                  <c:v>1.3910994470876743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1.3504508788125233</c:v>
                </c:pt>
                <c:pt idx="1">
                  <c:v>1.3557156761604199</c:v>
                </c:pt>
                <c:pt idx="2">
                  <c:v>1.3777622773265927</c:v>
                </c:pt>
                <c:pt idx="3">
                  <c:v>1.3842812476197217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1.4214021558580501</c:v>
                </c:pt>
                <c:pt idx="8">
                  <c:v>1.437601300453516</c:v>
                </c:pt>
                <c:pt idx="9">
                  <c:v>1.4361603326519123</c:v>
                </c:pt>
                <c:pt idx="10">
                  <c:v>1.4413298591066881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1.3856058498644597</c:v>
                </c:pt>
                <c:pt idx="1">
                  <c:v>1.3908116153917365</c:v>
                </c:pt>
                <c:pt idx="2">
                  <c:v>1.4109227885600117</c:v>
                </c:pt>
                <c:pt idx="3">
                  <c:v>1.4114830822868494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1.4639757448627719</c:v>
                </c:pt>
                <c:pt idx="8">
                  <c:v>1.480172093404436</c:v>
                </c:pt>
                <c:pt idx="9">
                  <c:v>1.4716628628816797</c:v>
                </c:pt>
                <c:pt idx="10">
                  <c:v>1.4745331657501464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1.4155165550449069</c:v>
                </c:pt>
                <c:pt idx="1">
                  <c:v>1.4265228851560561</c:v>
                </c:pt>
                <c:pt idx="2">
                  <c:v>1.4469612294399532</c:v>
                </c:pt>
                <c:pt idx="3">
                  <c:v>1.4596028900877145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1.4974269349149885</c:v>
                </c:pt>
                <c:pt idx="8">
                  <c:v>1.5079822017651092</c:v>
                </c:pt>
                <c:pt idx="9">
                  <c:v>1.5168511646397971</c:v>
                </c:pt>
                <c:pt idx="10">
                  <c:v>1.5081678694565137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26.809519929228269</c:v>
                </c:pt>
                <c:pt idx="1">
                  <c:v>27.988991810046812</c:v>
                </c:pt>
                <c:pt idx="2">
                  <c:v>30.254920873631043</c:v>
                </c:pt>
                <c:pt idx="3">
                  <c:v>32.183584950772463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39.126628105963306</c:v>
                </c:pt>
                <c:pt idx="8">
                  <c:v>40.593624115051369</c:v>
                </c:pt>
                <c:pt idx="9">
                  <c:v>43.516334543691784</c:v>
                </c:pt>
                <c:pt idx="10">
                  <c:v>44.466927622211017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26.131428628509653</c:v>
                </c:pt>
                <c:pt idx="1">
                  <c:v>27.401592671107419</c:v>
                </c:pt>
                <c:pt idx="2">
                  <c:v>29.469142854009288</c:v>
                </c:pt>
                <c:pt idx="3">
                  <c:v>31.250939192516604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37.910771149243025</c:v>
                </c:pt>
                <c:pt idx="8">
                  <c:v>39.330378316947048</c:v>
                </c:pt>
                <c:pt idx="9">
                  <c:v>41.747467631229291</c:v>
                </c:pt>
                <c:pt idx="10">
                  <c:v>42.918203292118704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25.467830018415725</c:v>
                </c:pt>
                <c:pt idx="1">
                  <c:v>26.709027216431746</c:v>
                </c:pt>
                <c:pt idx="2">
                  <c:v>28.777927899246091</c:v>
                </c:pt>
                <c:pt idx="3">
                  <c:v>30.647227851640022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36.808055232205206</c:v>
                </c:pt>
                <c:pt idx="8">
                  <c:v>38.198622848757587</c:v>
                </c:pt>
                <c:pt idx="9">
                  <c:v>40.742045900906895</c:v>
                </c:pt>
                <c:pt idx="10">
                  <c:v>41.951375504375513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24.93029320127901</c:v>
                </c:pt>
                <c:pt idx="1">
                  <c:v>26.041647311031962</c:v>
                </c:pt>
                <c:pt idx="2">
                  <c:v>28.060631437990764</c:v>
                </c:pt>
                <c:pt idx="3">
                  <c:v>29.638066541282992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35.987636227461898</c:v>
                </c:pt>
                <c:pt idx="8">
                  <c:v>37.480712651644446</c:v>
                </c:pt>
                <c:pt idx="9">
                  <c:v>39.528358675942179</c:v>
                </c:pt>
                <c:pt idx="10">
                  <c:v>41.016334766454392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-471.70015665292743</c:v>
                </c:pt>
                <c:pt idx="1">
                  <c:v>-458.87535586956466</c:v>
                </c:pt>
                <c:pt idx="2">
                  <c:v>-435.16662894874406</c:v>
                </c:pt>
                <c:pt idx="3">
                  <c:v>-416.01952516558015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-337.18361462079298</c:v>
                </c:pt>
                <c:pt idx="8">
                  <c:v>-317.19372684924213</c:v>
                </c:pt>
                <c:pt idx="9">
                  <c:v>-289.2024730222505</c:v>
                </c:pt>
                <c:pt idx="10">
                  <c:v>-274.91944580220832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-475.71355938090829</c:v>
                </c:pt>
                <c:pt idx="1">
                  <c:v>-462.67200710707078</c:v>
                </c:pt>
                <c:pt idx="2">
                  <c:v>-439.07016563436832</c:v>
                </c:pt>
                <c:pt idx="3">
                  <c:v>-420.01279873706284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-341.44123584823399</c:v>
                </c:pt>
                <c:pt idx="8">
                  <c:v>-321.68638092816724</c:v>
                </c:pt>
                <c:pt idx="9">
                  <c:v>-294.44887335122922</c:v>
                </c:pt>
                <c:pt idx="10">
                  <c:v>-279.6987301829144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-479.36177436844633</c:v>
                </c:pt>
                <c:pt idx="1">
                  <c:v>-466.53033079405373</c:v>
                </c:pt>
                <c:pt idx="2">
                  <c:v>-442.69914135740117</c:v>
                </c:pt>
                <c:pt idx="3">
                  <c:v>-423.77189661959744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-346.34250323058347</c:v>
                </c:pt>
                <c:pt idx="8">
                  <c:v>-326.05920222461276</c:v>
                </c:pt>
                <c:pt idx="9">
                  <c:v>-298.21858430274881</c:v>
                </c:pt>
                <c:pt idx="10">
                  <c:v>-283.35831775174546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-483.10742633275305</c:v>
                </c:pt>
                <c:pt idx="1">
                  <c:v>-470.54654606405916</c:v>
                </c:pt>
                <c:pt idx="2">
                  <c:v>-447.22417714871432</c:v>
                </c:pt>
                <c:pt idx="3">
                  <c:v>-428.2905286875997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-350.11515447527916</c:v>
                </c:pt>
                <c:pt idx="8">
                  <c:v>-329.42501438660588</c:v>
                </c:pt>
                <c:pt idx="9">
                  <c:v>-303.28005961416346</c:v>
                </c:pt>
                <c:pt idx="10">
                  <c:v>-288.15376435398008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Janz 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tx>
            <c:v>AIMD-vdW-DF2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  <c:pt idx="4">
                  <c:v>1.4501525294182462</c:v>
                </c:pt>
                <c:pt idx="5">
                  <c:v>1.4615766749027794</c:v>
                </c:pt>
                <c:pt idx="6">
                  <c:v>1.4687813405968337</c:v>
                </c:pt>
                <c:pt idx="7">
                  <c:v>1.4749794472621711</c:v>
                </c:pt>
                <c:pt idx="8">
                  <c:v>1.492987499541123</c:v>
                </c:pt>
                <c:pt idx="9">
                  <c:v>1.4898733715620733</c:v>
                </c:pt>
                <c:pt idx="10">
                  <c:v>1.4939689741246993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29647856517937"/>
          <c:y val="0.13020778652668416"/>
          <c:w val="0.2578701881014873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summary2!$C$75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summary2!$D$75:$N$75</c:f>
              <c:numCache>
                <c:formatCode>General</c:formatCode>
                <c:ptCount val="11"/>
                <c:pt idx="0">
                  <c:v>0</c:v>
                </c:pt>
                <c:pt idx="1">
                  <c:v>-3.7911378234990439E-2</c:v>
                </c:pt>
                <c:pt idx="2">
                  <c:v>-8.4281724546775752E-2</c:v>
                </c:pt>
                <c:pt idx="3">
                  <c:v>-0.10196544765917613</c:v>
                </c:pt>
                <c:pt idx="4">
                  <c:v>-0.1188454456942504</c:v>
                </c:pt>
                <c:pt idx="5">
                  <c:v>-0.11166416847233082</c:v>
                </c:pt>
                <c:pt idx="6">
                  <c:v>-0.11478160501992901</c:v>
                </c:pt>
                <c:pt idx="7">
                  <c:v>-0.1007291856141804</c:v>
                </c:pt>
                <c:pt idx="8">
                  <c:v>-8.5236968656071319E-2</c:v>
                </c:pt>
                <c:pt idx="9">
                  <c:v>-3.3496663078033069E-2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summary2!$C$76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summary2!$D$76:$N$76</c:f>
              <c:numCache>
                <c:formatCode>General</c:formatCode>
                <c:ptCount val="11"/>
                <c:pt idx="0">
                  <c:v>0</c:v>
                </c:pt>
                <c:pt idx="1">
                  <c:v>-3.302213936771152E-2</c:v>
                </c:pt>
                <c:pt idx="2">
                  <c:v>-7.7339333134130606E-2</c:v>
                </c:pt>
                <c:pt idx="3">
                  <c:v>-9.4202693445211344E-2</c:v>
                </c:pt>
                <c:pt idx="4">
                  <c:v>-0.10441750653803425</c:v>
                </c:pt>
                <c:pt idx="5">
                  <c:v>-0.10583202786064595</c:v>
                </c:pt>
                <c:pt idx="6">
                  <c:v>-0.10431425486272999</c:v>
                </c:pt>
                <c:pt idx="7">
                  <c:v>-9.2546381348898199E-2</c:v>
                </c:pt>
                <c:pt idx="8">
                  <c:v>-7.9590461260083525E-2</c:v>
                </c:pt>
                <c:pt idx="9">
                  <c:v>-3.6518332912043275E-2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summary2!$C$77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summary2!$D$77:$N$77</c:f>
              <c:numCache>
                <c:formatCode>General</c:formatCode>
                <c:ptCount val="11"/>
                <c:pt idx="0">
                  <c:v>0</c:v>
                </c:pt>
                <c:pt idx="1">
                  <c:v>-3.2929658749631371E-2</c:v>
                </c:pt>
                <c:pt idx="2">
                  <c:v>-7.2812227642863991E-2</c:v>
                </c:pt>
                <c:pt idx="3">
                  <c:v>-9.0013586960490971E-2</c:v>
                </c:pt>
                <c:pt idx="4">
                  <c:v>-0.10732381011746886</c:v>
                </c:pt>
                <c:pt idx="5">
                  <c:v>-0.10583280712814666</c:v>
                </c:pt>
                <c:pt idx="6">
                  <c:v>-0.10225086191189206</c:v>
                </c:pt>
                <c:pt idx="7">
                  <c:v>-9.9733479537154487E-2</c:v>
                </c:pt>
                <c:pt idx="8">
                  <c:v>-8.2433576015185694E-2</c:v>
                </c:pt>
                <c:pt idx="9">
                  <c:v>-3.5441920740208965E-2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summary2!$D$78:$N$78</c:f>
              <c:numCache>
                <c:formatCode>General</c:formatCode>
                <c:ptCount val="11"/>
                <c:pt idx="0">
                  <c:v>0</c:v>
                </c:pt>
                <c:pt idx="1">
                  <c:v>-3.2714828754444703E-2</c:v>
                </c:pt>
                <c:pt idx="2">
                  <c:v>-7.4194508953443816E-2</c:v>
                </c:pt>
                <c:pt idx="3">
                  <c:v>-8.9330186392855782E-2</c:v>
                </c:pt>
                <c:pt idx="4">
                  <c:v>-9.8753730178337495E-2</c:v>
                </c:pt>
                <c:pt idx="5">
                  <c:v>-9.9936000846989975E-2</c:v>
                </c:pt>
                <c:pt idx="6">
                  <c:v>-0.10054519216736667</c:v>
                </c:pt>
                <c:pt idx="7">
                  <c:v>-8.7391092184741836E-2</c:v>
                </c:pt>
                <c:pt idx="8">
                  <c:v>-6.5924853204997885E-2</c:v>
                </c:pt>
                <c:pt idx="9">
                  <c:v>-3.6651457272935159E-2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Energy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305555555555558"/>
          <c:y val="0.10309857101195684"/>
          <c:w val="0.16666666666666666"/>
          <c:h val="0.2938028579760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0.2520277085907735</c:v>
                </c:pt>
                <c:pt idx="1">
                  <c:v>0.20779279522813943</c:v>
                </c:pt>
                <c:pt idx="2">
                  <c:v>0.21554292015459445</c:v>
                </c:pt>
                <c:pt idx="3">
                  <c:v>0.32414989061026783</c:v>
                </c:pt>
                <c:pt idx="4">
                  <c:v>0.2574636117514762</c:v>
                </c:pt>
                <c:pt idx="5">
                  <c:v>0.30026915232832069</c:v>
                </c:pt>
                <c:pt idx="6">
                  <c:v>0.30221052198470011</c:v>
                </c:pt>
                <c:pt idx="7">
                  <c:v>0.29963846240105063</c:v>
                </c:pt>
                <c:pt idx="8">
                  <c:v>0.30570484289398336</c:v>
                </c:pt>
                <c:pt idx="9">
                  <c:v>0.35637849383618125</c:v>
                </c:pt>
                <c:pt idx="10">
                  <c:v>0.33886529847231828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D149-A277-E403454E9A51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0.20884529867887502</c:v>
                </c:pt>
                <c:pt idx="1">
                  <c:v>0.20432014856123903</c:v>
                </c:pt>
                <c:pt idx="2">
                  <c:v>0.22464316068374923</c:v>
                </c:pt>
                <c:pt idx="3">
                  <c:v>0.22540688232841005</c:v>
                </c:pt>
                <c:pt idx="4">
                  <c:v>0.24232310564220252</c:v>
                </c:pt>
                <c:pt idx="5">
                  <c:v>0.25556138157479924</c:v>
                </c:pt>
                <c:pt idx="6">
                  <c:v>0.26459351822201904</c:v>
                </c:pt>
                <c:pt idx="7">
                  <c:v>0.24603385923705576</c:v>
                </c:pt>
                <c:pt idx="8">
                  <c:v>0.26771012506793351</c:v>
                </c:pt>
                <c:pt idx="9">
                  <c:v>0.28080630154314012</c:v>
                </c:pt>
                <c:pt idx="10">
                  <c:v>0.30508164154638706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3-D149-A277-E403454E9A51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0.15380396600715909</c:v>
                </c:pt>
                <c:pt idx="1">
                  <c:v>0.18014674801599026</c:v>
                </c:pt>
                <c:pt idx="2">
                  <c:v>0.19748708857918115</c:v>
                </c:pt>
                <c:pt idx="3">
                  <c:v>0.24549506746806338</c:v>
                </c:pt>
                <c:pt idx="4">
                  <c:v>0.24140617894858948</c:v>
                </c:pt>
                <c:pt idx="5">
                  <c:v>0.21645315265883922</c:v>
                </c:pt>
                <c:pt idx="6">
                  <c:v>0.24371998325988453</c:v>
                </c:pt>
                <c:pt idx="7">
                  <c:v>0.23795849492750468</c:v>
                </c:pt>
                <c:pt idx="8">
                  <c:v>0.25243438583856365</c:v>
                </c:pt>
                <c:pt idx="9">
                  <c:v>0.26139235218612528</c:v>
                </c:pt>
                <c:pt idx="10">
                  <c:v>0.27841775956352738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3-D149-A277-E403454E9A51}"/>
            </c:ext>
          </c:extLst>
        </c:ser>
        <c:ser>
          <c:idx val="3"/>
          <c:order val="3"/>
          <c:tx>
            <c:strRef>
              <c:f>summary2!$C$59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summary2!$D$59:$N$59</c:f>
              <c:numCache>
                <c:formatCode>General</c:formatCode>
                <c:ptCount val="11"/>
                <c:pt idx="0">
                  <c:v>0.16267252160755752</c:v>
                </c:pt>
                <c:pt idx="1">
                  <c:v>0.16253880939896073</c:v>
                </c:pt>
                <c:pt idx="2">
                  <c:v>0.202989426584297</c:v>
                </c:pt>
                <c:pt idx="3">
                  <c:v>0.17721276226773419</c:v>
                </c:pt>
                <c:pt idx="4">
                  <c:v>0.17211556753183924</c:v>
                </c:pt>
                <c:pt idx="5">
                  <c:v>0.21006910262250975</c:v>
                </c:pt>
                <c:pt idx="6">
                  <c:v>0.20655621568843355</c:v>
                </c:pt>
                <c:pt idx="7">
                  <c:v>0.24731454528589442</c:v>
                </c:pt>
                <c:pt idx="8">
                  <c:v>0.21104099634338677</c:v>
                </c:pt>
                <c:pt idx="9">
                  <c:v>0.22219740839949625</c:v>
                </c:pt>
                <c:pt idx="10">
                  <c:v>0.2697200089654232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3-D149-A277-E403454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Compressibility (1/GPa)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1F43-8903-23DC1F46A7C8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1F43-8903-23DC1F46A7C8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F-1F43-8903-23DC1F46A7C8}"/>
            </c:ext>
          </c:extLst>
        </c:ser>
        <c:ser>
          <c:idx val="3"/>
          <c:order val="3"/>
          <c:tx>
            <c:strRef>
              <c:f>summary2!$C$67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F-1F43-8903-23DC1F4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(J/mol-K)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664397419072617"/>
          <c:y val="7.060075823855351E-2"/>
          <c:w val="0.16710602580927383"/>
          <c:h val="0.23379848352289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summary2!$C$69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-9.4984897618756396E-3</c:v>
                </c:pt>
                <c:pt idx="2">
                  <c:v>-2.8226144659604414E-2</c:v>
                </c:pt>
                <c:pt idx="3">
                  <c:v>-3.3535817678684909E-2</c:v>
                </c:pt>
                <c:pt idx="4">
                  <c:v>-4.30230744304545E-2</c:v>
                </c:pt>
                <c:pt idx="5">
                  <c:v>-3.401712815882519E-2</c:v>
                </c:pt>
                <c:pt idx="6">
                  <c:v>-3.9390165069885089E-2</c:v>
                </c:pt>
                <c:pt idx="7">
                  <c:v>-3.2299555633689178E-2</c:v>
                </c:pt>
                <c:pt idx="8">
                  <c:v>-2.9181388768899977E-2</c:v>
                </c:pt>
                <c:pt idx="9">
                  <c:v>-5.08377460491829E-3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CC40-ACC8-F7D995040893}"/>
            </c:ext>
          </c:extLst>
        </c:ser>
        <c:ser>
          <c:idx val="1"/>
          <c:order val="1"/>
          <c:tx>
            <c:strRef>
              <c:f>summary2!$C$70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-6.7948577002209373E-3</c:v>
                </c:pt>
                <c:pt idx="2">
                  <c:v>-2.5595720930587831E-2</c:v>
                </c:pt>
                <c:pt idx="3">
                  <c:v>-3.1036881155527142E-2</c:v>
                </c:pt>
                <c:pt idx="4">
                  <c:v>-3.4427625371453413E-2</c:v>
                </c:pt>
                <c:pt idx="5">
                  <c:v>-3.4157836802025374E-2</c:v>
                </c:pt>
                <c:pt idx="6">
                  <c:v>-3.4722156447304829E-2</c:v>
                </c:pt>
                <c:pt idx="7">
                  <c:v>-2.9380569059213997E-2</c:v>
                </c:pt>
                <c:pt idx="8">
                  <c:v>-2.7846849056540748E-2</c:v>
                </c:pt>
                <c:pt idx="9">
                  <c:v>-1.0291051244552705E-2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3-CC40-ACC8-F7D995040893}"/>
            </c:ext>
          </c:extLst>
        </c:ser>
        <c:ser>
          <c:idx val="2"/>
          <c:order val="2"/>
          <c:tx>
            <c:strRef>
              <c:f>summary2!$C$71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summary2!$D$71:$N$71</c:f>
              <c:numCache>
                <c:formatCode>General</c:formatCode>
                <c:ptCount val="11"/>
                <c:pt idx="0">
                  <c:v>0</c:v>
                </c:pt>
                <c:pt idx="1">
                  <c:v>-8.8879838877650025E-3</c:v>
                </c:pt>
                <c:pt idx="2">
                  <c:v>-2.5380583122949787E-2</c:v>
                </c:pt>
                <c:pt idx="3">
                  <c:v>-3.2111592361613789E-2</c:v>
                </c:pt>
                <c:pt idx="4">
                  <c:v>-4.3166419048103109E-2</c:v>
                </c:pt>
                <c:pt idx="5">
                  <c:v>-4.0131465324411121E-2</c:v>
                </c:pt>
                <c:pt idx="6">
                  <c:v>-3.8458105031085668E-2</c:v>
                </c:pt>
                <c:pt idx="7">
                  <c:v>-4.1831484938277298E-2</c:v>
                </c:pt>
                <c:pt idx="8">
                  <c:v>-3.5001931495271491E-2</c:v>
                </c:pt>
                <c:pt idx="9">
                  <c:v>-1.1400245878342617E-2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3-CC40-ACC8-F7D995040893}"/>
            </c:ext>
          </c:extLst>
        </c:ser>
        <c:ser>
          <c:idx val="3"/>
          <c:order val="3"/>
          <c:tx>
            <c:strRef>
              <c:f>summary2!$C$72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summary2!$D$72:$N$72</c:f>
              <c:numCache>
                <c:formatCode>General</c:formatCode>
                <c:ptCount val="11"/>
                <c:pt idx="0">
                  <c:v>0</c:v>
                </c:pt>
                <c:pt idx="1">
                  <c:v>-1.0858760698202552E-2</c:v>
                </c:pt>
                <c:pt idx="2">
                  <c:v>-3.1074832117158165E-2</c:v>
                </c:pt>
                <c:pt idx="3">
                  <c:v>-3.6692009484785612E-2</c:v>
                </c:pt>
                <c:pt idx="4">
                  <c:v>-4.0428829206186803E-2</c:v>
                </c:pt>
                <c:pt idx="5">
                  <c:v>-4.0207508298139488E-2</c:v>
                </c:pt>
                <c:pt idx="6">
                  <c:v>-4.2551776821179034E-2</c:v>
                </c:pt>
                <c:pt idx="7">
                  <c:v>-3.4752915276671674E-2</c:v>
                </c:pt>
                <c:pt idx="8">
                  <c:v>-2.2805176368712238E-2</c:v>
                </c:pt>
                <c:pt idx="9">
                  <c:v>-1.4795389216693024E-2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3-CC40-ACC8-F7D9950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LiCl_20KCl!$F$74:$F$80</c:f>
              <c:numCache>
                <c:formatCode>General</c:formatCode>
                <c:ptCount val="7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  <c:pt idx="6">
                  <c:v>6250.8636574046541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LiCl_20KCl!$F$85:$F$90</c:f>
              <c:numCache>
                <c:formatCode>General</c:formatCode>
                <c:ptCount val="6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LiCl_20KCl!$F$96:$F$101</c:f>
              <c:numCache>
                <c:formatCode>General</c:formatCode>
                <c:ptCount val="6"/>
                <c:pt idx="0">
                  <c:v>5211.3856178973047</c:v>
                </c:pt>
                <c:pt idx="1">
                  <c:v>5375.9437233741901</c:v>
                </c:pt>
                <c:pt idx="2">
                  <c:v>5543.93</c:v>
                </c:pt>
                <c:pt idx="3">
                  <c:v>5715.3797897453433</c:v>
                </c:pt>
                <c:pt idx="4">
                  <c:v>5802.4145464036565</c:v>
                </c:pt>
                <c:pt idx="5">
                  <c:v>5890.3284345808297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LiCl_20KCl!$F$108:$F$113</c:f>
              <c:numCache>
                <c:formatCode>General</c:formatCode>
                <c:ptCount val="6"/>
                <c:pt idx="0">
                  <c:v>5050.2203415987387</c:v>
                </c:pt>
                <c:pt idx="1">
                  <c:v>5211.3856178973047</c:v>
                </c:pt>
                <c:pt idx="2">
                  <c:v>5375.9437233741901</c:v>
                </c:pt>
                <c:pt idx="3">
                  <c:v>5543.93</c:v>
                </c:pt>
                <c:pt idx="4">
                  <c:v>5629.2197468595659</c:v>
                </c:pt>
                <c:pt idx="5">
                  <c:v>5715.3797897453433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LiCl_20KCl!$C$74:$C$80</c:f>
              <c:numCache>
                <c:formatCode>General</c:formatCode>
                <c:ptCount val="7"/>
                <c:pt idx="0">
                  <c:v>-440.251623394999</c:v>
                </c:pt>
                <c:pt idx="1">
                  <c:v>-438.69152968984503</c:v>
                </c:pt>
                <c:pt idx="2">
                  <c:v>-437.62816465999998</c:v>
                </c:pt>
                <c:pt idx="3">
                  <c:v>-435.95907552789998</c:v>
                </c:pt>
                <c:pt idx="4">
                  <c:v>-435.84753173666672</c:v>
                </c:pt>
                <c:pt idx="5">
                  <c:v>-434.99770590399999</c:v>
                </c:pt>
                <c:pt idx="6">
                  <c:v>-433.34753362651998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6B41-9B4E-D515F68616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LiCl_20KCl!$C$85:$C$90</c:f>
              <c:numCache>
                <c:formatCode>General</c:formatCode>
                <c:ptCount val="6"/>
                <c:pt idx="0">
                  <c:v>-443.53345853619101</c:v>
                </c:pt>
                <c:pt idx="1">
                  <c:v>-441.548747015</c:v>
                </c:pt>
                <c:pt idx="2">
                  <c:v>-440.69497299699998</c:v>
                </c:pt>
                <c:pt idx="3">
                  <c:v>-439.09866368399997</c:v>
                </c:pt>
                <c:pt idx="4">
                  <c:v>-438.37567645733299</c:v>
                </c:pt>
                <c:pt idx="5">
                  <c:v>-437.79871625799899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8-6B41-9B4E-D515F68616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LiCl_20KCl!$C$96:$C$101</c:f>
              <c:numCache>
                <c:formatCode>General</c:formatCode>
                <c:ptCount val="6"/>
                <c:pt idx="0">
                  <c:v>-446.84913010608398</c:v>
                </c:pt>
                <c:pt idx="1">
                  <c:v>-445.84511491066701</c:v>
                </c:pt>
                <c:pt idx="2">
                  <c:v>-444.43958850199999</c:v>
                </c:pt>
                <c:pt idx="3">
                  <c:v>-442.916849688978</c:v>
                </c:pt>
                <c:pt idx="4">
                  <c:v>-442.44556951733301</c:v>
                </c:pt>
                <c:pt idx="5">
                  <c:v>-441.92467075899998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8-6B41-9B4E-D515F68616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LiCl_20KCl!$C$108:$C$113</c:f>
              <c:numCache>
                <c:formatCode>General</c:formatCode>
                <c:ptCount val="6"/>
                <c:pt idx="0">
                  <c:v>-450.61379812933302</c:v>
                </c:pt>
                <c:pt idx="1">
                  <c:v>-449.80418710266599</c:v>
                </c:pt>
                <c:pt idx="2">
                  <c:v>-448.67474576933301</c:v>
                </c:pt>
                <c:pt idx="3">
                  <c:v>-447.57076543619928</c:v>
                </c:pt>
                <c:pt idx="4">
                  <c:v>-447.13730449066702</c:v>
                </c:pt>
                <c:pt idx="5">
                  <c:v>-446.10636452199998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8-6B41-9B4E-D515F686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LiCl_30KCl!$F$71:$F$78</c:f>
              <c:numCache>
                <c:formatCode>General</c:formatCode>
                <c:ptCount val="8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  <c:pt idx="6">
                  <c:v>6502.6119408287577</c:v>
                </c:pt>
                <c:pt idx="7">
                  <c:v>6598.2370663371557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LiCl_30KCl!$F$83:$F$88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LiCl_30KCl!$F$93:$F$98</c:f>
              <c:numCache>
                <c:formatCode>General</c:formatCode>
                <c:ptCount val="6"/>
                <c:pt idx="0">
                  <c:v>5511.0131057850049</c:v>
                </c:pt>
                <c:pt idx="1">
                  <c:v>5683.22</c:v>
                </c:pt>
                <c:pt idx="2">
                  <c:v>5858.9774273261983</c:v>
                </c:pt>
                <c:pt idx="3">
                  <c:v>6038.3216176933083</c:v>
                </c:pt>
                <c:pt idx="4">
                  <c:v>6129.3500708702368</c:v>
                </c:pt>
                <c:pt idx="5">
                  <c:v>6221.2888010310317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LiCl_30KCl!$F$104:$F$110</c:f>
              <c:numCache>
                <c:formatCode>General</c:formatCode>
                <c:ptCount val="7"/>
                <c:pt idx="0">
                  <c:v>5426.2297867411762</c:v>
                </c:pt>
                <c:pt idx="1">
                  <c:v>5596.6750006242091</c:v>
                </c:pt>
                <c:pt idx="2">
                  <c:v>5683.22</c:v>
                </c:pt>
                <c:pt idx="3">
                  <c:v>5770.6526326535904</c:v>
                </c:pt>
                <c:pt idx="4">
                  <c:v>5858.9774273261983</c:v>
                </c:pt>
                <c:pt idx="5">
                  <c:v>5948.1989127590341</c:v>
                </c:pt>
                <c:pt idx="6">
                  <c:v>6038.3216176933083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in val="5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LiCl_30KCl!$C$71:$C$78</c:f>
              <c:numCache>
                <c:formatCode>General</c:formatCode>
                <c:ptCount val="8"/>
                <c:pt idx="0">
                  <c:v>-421.443984817</c:v>
                </c:pt>
                <c:pt idx="1">
                  <c:v>-420.63631606833331</c:v>
                </c:pt>
                <c:pt idx="2">
                  <c:v>-418.75279865200002</c:v>
                </c:pt>
                <c:pt idx="3">
                  <c:v>-417.63951983999976</c:v>
                </c:pt>
                <c:pt idx="5">
                  <c:v>-416.19245207199998</c:v>
                </c:pt>
                <c:pt idx="6">
                  <c:v>-415.623889589334</c:v>
                </c:pt>
                <c:pt idx="7">
                  <c:v>-414.73118189000002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8-214E-A56D-8A6FA3F170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LiCl_30KCl!$C$83:$C$88</c:f>
              <c:numCache>
                <c:formatCode>General</c:formatCode>
                <c:ptCount val="6"/>
                <c:pt idx="0">
                  <c:v>-424.21222697499996</c:v>
                </c:pt>
                <c:pt idx="1">
                  <c:v>-422.71293348100016</c:v>
                </c:pt>
                <c:pt idx="2">
                  <c:v>-421.65094554499899</c:v>
                </c:pt>
                <c:pt idx="3">
                  <c:v>-420.21453539538498</c:v>
                </c:pt>
                <c:pt idx="4">
                  <c:v>-419.56634903066703</c:v>
                </c:pt>
                <c:pt idx="5">
                  <c:v>-418.95774795300002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8-214E-A56D-8A6FA3F170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LiCl_30KCl!$C$93:$C$98</c:f>
              <c:numCache>
                <c:formatCode>General</c:formatCode>
                <c:ptCount val="6"/>
                <c:pt idx="0">
                  <c:v>-428.568254384</c:v>
                </c:pt>
                <c:pt idx="1">
                  <c:v>-427.23180404833329</c:v>
                </c:pt>
                <c:pt idx="2">
                  <c:v>-425.93406086099998</c:v>
                </c:pt>
                <c:pt idx="3">
                  <c:v>-424.522645590906</c:v>
                </c:pt>
                <c:pt idx="4">
                  <c:v>-423.77268341733401</c:v>
                </c:pt>
                <c:pt idx="5">
                  <c:v>-423.03111289451903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8-214E-A56D-8A6FA3F170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LiCl_30KCl!$C$104:$C$110</c:f>
              <c:numCache>
                <c:formatCode>General</c:formatCode>
                <c:ptCount val="7"/>
                <c:pt idx="0">
                  <c:v>-431.42831216666701</c:v>
                </c:pt>
                <c:pt idx="1">
                  <c:v>-430.80197406933303</c:v>
                </c:pt>
                <c:pt idx="2">
                  <c:v>-429.91987954504799</c:v>
                </c:pt>
                <c:pt idx="3">
                  <c:v>-429.38829042533399</c:v>
                </c:pt>
                <c:pt idx="4">
                  <c:v>-428.91879570399999</c:v>
                </c:pt>
                <c:pt idx="5">
                  <c:v>-428.10209581333299</c:v>
                </c:pt>
                <c:pt idx="6">
                  <c:v>-427.36465845250029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8-214E-A56D-8A6FA3F1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ax val="-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LiCl_41KCl!$I$81:$I$87</c:f>
              <c:numCache>
                <c:formatCode>General</c:formatCode>
                <c:ptCount val="7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6678.7774407798806</c:v>
                </c:pt>
                <c:pt idx="5">
                  <c:v>6777.9655961376648</c:v>
                </c:pt>
                <c:pt idx="6">
                  <c:v>6878.1309668351405</c:v>
                </c:pt>
              </c:numCache>
            </c:numRef>
          </c:xVal>
          <c:yVal>
            <c:numRef>
              <c:f>LiCl_41KCl!$H$81:$H$87</c:f>
              <c:numCache>
                <c:formatCode>General</c:formatCode>
                <c:ptCount val="7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0.47195999999999999</c:v>
                </c:pt>
                <c:pt idx="5">
                  <c:v>-0.17041947200612573</c:v>
                </c:pt>
                <c:pt idx="6">
                  <c:v>-0.29293919571045601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  <c:min val="5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LiCl_41KCl!$F$81:$F$87</c:f>
              <c:numCache>
                <c:formatCode>General</c:formatCode>
                <c:ptCount val="7"/>
                <c:pt idx="0">
                  <c:v>-400.20966565100002</c:v>
                </c:pt>
                <c:pt idx="1">
                  <c:v>-399.14113469375002</c:v>
                </c:pt>
                <c:pt idx="2">
                  <c:v>-397.60502661181602</c:v>
                </c:pt>
                <c:pt idx="3">
                  <c:v>-396.82020806510303</c:v>
                </c:pt>
                <c:pt idx="4">
                  <c:v>-395.709086221333</c:v>
                </c:pt>
                <c:pt idx="5">
                  <c:v>-395.01187017470767</c:v>
                </c:pt>
                <c:pt idx="6">
                  <c:v>-394.15431903023398</c:v>
                </c:pt>
              </c:numCache>
            </c:numRef>
          </c:xVal>
          <c:yVal>
            <c:numRef>
              <c:f>LiCl_41KCl!$H$81:$H$87</c:f>
              <c:numCache>
                <c:formatCode>General</c:formatCode>
                <c:ptCount val="7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0.47195999999999999</c:v>
                </c:pt>
                <c:pt idx="5">
                  <c:v>-0.17041947200612573</c:v>
                </c:pt>
                <c:pt idx="6">
                  <c:v>-0.29293919571045601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5-974B-82F2-DFEDBC51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85</xdr:row>
      <xdr:rowOff>190500</xdr:rowOff>
    </xdr:from>
    <xdr:to>
      <xdr:col>26</xdr:col>
      <xdr:colOff>368300</xdr:colOff>
      <xdr:row>102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90</xdr:row>
      <xdr:rowOff>63500</xdr:rowOff>
    </xdr:from>
    <xdr:to>
      <xdr:col>21</xdr:col>
      <xdr:colOff>260350</xdr:colOff>
      <xdr:row>103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90</xdr:row>
      <xdr:rowOff>12700</xdr:rowOff>
    </xdr:from>
    <xdr:to>
      <xdr:col>28</xdr:col>
      <xdr:colOff>685800</xdr:colOff>
      <xdr:row>103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9AC9-7BE9-9E4F-BD7C-6CEB02BE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90</xdr:row>
      <xdr:rowOff>50800</xdr:rowOff>
    </xdr:from>
    <xdr:to>
      <xdr:col>19</xdr:col>
      <xdr:colOff>615950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89</xdr:row>
      <xdr:rowOff>38100</xdr:rowOff>
    </xdr:from>
    <xdr:to>
      <xdr:col>26</xdr:col>
      <xdr:colOff>457200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A0C6B-6C9E-F94E-9272-76463A5B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7</xdr:row>
      <xdr:rowOff>139700</xdr:rowOff>
    </xdr:from>
    <xdr:to>
      <xdr:col>19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241300</xdr:colOff>
      <xdr:row>47</xdr:row>
      <xdr:rowOff>114300</xdr:rowOff>
    </xdr:from>
    <xdr:to>
      <xdr:col>26</xdr:col>
      <xdr:colOff>711200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620835</xdr:colOff>
      <xdr:row>2</xdr:row>
      <xdr:rowOff>14654</xdr:rowOff>
    </xdr:from>
    <xdr:to>
      <xdr:col>11</xdr:col>
      <xdr:colOff>150935</xdr:colOff>
      <xdr:row>15</xdr:row>
      <xdr:rowOff>116254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67</xdr:row>
      <xdr:rowOff>127000</xdr:rowOff>
    </xdr:from>
    <xdr:to>
      <xdr:col>26</xdr:col>
      <xdr:colOff>127000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25</xdr:row>
      <xdr:rowOff>190500</xdr:rowOff>
    </xdr:from>
    <xdr:to>
      <xdr:col>26</xdr:col>
      <xdr:colOff>711200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2B0C1-4449-A249-959A-69F00690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457200</xdr:colOff>
      <xdr:row>48</xdr:row>
      <xdr:rowOff>38100</xdr:rowOff>
    </xdr:from>
    <xdr:to>
      <xdr:col>20</xdr:col>
      <xdr:colOff>571500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FE87F-FB9C-9F4C-84E0-2A72EBF4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406400</xdr:colOff>
      <xdr:row>67</xdr:row>
      <xdr:rowOff>0</xdr:rowOff>
    </xdr:from>
    <xdr:to>
      <xdr:col>19</xdr:col>
      <xdr:colOff>762000</xdr:colOff>
      <xdr:row>80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315D7F-2BCA-144F-AF1E-2616F91C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82</xdr:row>
      <xdr:rowOff>63500</xdr:rowOff>
    </xdr:from>
    <xdr:to>
      <xdr:col>20</xdr:col>
      <xdr:colOff>241300</xdr:colOff>
      <xdr:row>100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26</xdr:col>
      <xdr:colOff>622300</xdr:colOff>
      <xdr:row>100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A80E-1E80-754A-AECC-D50955B07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101</xdr:row>
      <xdr:rowOff>139700</xdr:rowOff>
    </xdr:from>
    <xdr:to>
      <xdr:col>19</xdr:col>
      <xdr:colOff>755650</xdr:colOff>
      <xdr:row>115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102</xdr:row>
      <xdr:rowOff>0</xdr:rowOff>
    </xdr:from>
    <xdr:to>
      <xdr:col>26</xdr:col>
      <xdr:colOff>444500</xdr:colOff>
      <xdr:row>115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2A92-C19C-DC41-ADA0-75D6493E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99</xdr:row>
      <xdr:rowOff>190500</xdr:rowOff>
    </xdr:from>
    <xdr:to>
      <xdr:col>19</xdr:col>
      <xdr:colOff>520700</xdr:colOff>
      <xdr:row>113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100</xdr:row>
      <xdr:rowOff>0</xdr:rowOff>
    </xdr:from>
    <xdr:to>
      <xdr:col>26</xdr:col>
      <xdr:colOff>444500</xdr:colOff>
      <xdr:row>113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18667-3530-A740-B978-DD629627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107</xdr:row>
      <xdr:rowOff>165100</xdr:rowOff>
    </xdr:from>
    <xdr:to>
      <xdr:col>23</xdr:col>
      <xdr:colOff>355600</xdr:colOff>
      <xdr:row>121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108</xdr:row>
      <xdr:rowOff>0</xdr:rowOff>
    </xdr:from>
    <xdr:to>
      <xdr:col>31</xdr:col>
      <xdr:colOff>342900</xdr:colOff>
      <xdr:row>121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5928B-77E8-874A-A1AB-1D498AB8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87</xdr:row>
      <xdr:rowOff>76200</xdr:rowOff>
    </xdr:from>
    <xdr:to>
      <xdr:col>27</xdr:col>
      <xdr:colOff>228600</xdr:colOff>
      <xdr:row>107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87</xdr:row>
      <xdr:rowOff>63500</xdr:rowOff>
    </xdr:from>
    <xdr:to>
      <xdr:col>34</xdr:col>
      <xdr:colOff>546100</xdr:colOff>
      <xdr:row>107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C4300-AA74-C042-9170-7D16FCA8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78</xdr:row>
      <xdr:rowOff>50800</xdr:rowOff>
    </xdr:from>
    <xdr:to>
      <xdr:col>24</xdr:col>
      <xdr:colOff>666750</xdr:colOff>
      <xdr:row>91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78</xdr:row>
      <xdr:rowOff>0</xdr:rowOff>
    </xdr:from>
    <xdr:to>
      <xdr:col>31</xdr:col>
      <xdr:colOff>546100</xdr:colOff>
      <xdr:row>91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2580E-7FE4-F943-9F17-C94219AA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81</xdr:row>
      <xdr:rowOff>63500</xdr:rowOff>
    </xdr:from>
    <xdr:to>
      <xdr:col>24</xdr:col>
      <xdr:colOff>609600</xdr:colOff>
      <xdr:row>97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81</xdr:row>
      <xdr:rowOff>0</xdr:rowOff>
    </xdr:from>
    <xdr:to>
      <xdr:col>32</xdr:col>
      <xdr:colOff>431800</xdr:colOff>
      <xdr:row>97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C5C80-E2B3-6344-B890-A975EC35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749300</xdr:colOff>
      <xdr:row>91</xdr:row>
      <xdr:rowOff>25400</xdr:rowOff>
    </xdr:from>
    <xdr:to>
      <xdr:col>22</xdr:col>
      <xdr:colOff>114300</xdr:colOff>
      <xdr:row>110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30</xdr:col>
      <xdr:colOff>190500</xdr:colOff>
      <xdr:row>110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8FBBF-3E0C-4E44-A8B0-EEC1EE9A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G58" workbookViewId="0">
      <selection activeCell="AB66" sqref="AB66:AB68"/>
    </sheetView>
  </sheetViews>
  <sheetFormatPr baseColWidth="10" defaultRowHeight="16"/>
  <cols>
    <col min="10" max="10" width="12.1640625" bestFit="1" customWidth="1"/>
  </cols>
  <sheetData>
    <row r="2" spans="2:10">
      <c r="C2" t="s">
        <v>3</v>
      </c>
    </row>
    <row r="3" spans="2:10">
      <c r="D3" t="s">
        <v>0</v>
      </c>
      <c r="E3" t="s">
        <v>2</v>
      </c>
      <c r="F3" t="s">
        <v>1</v>
      </c>
      <c r="G3" t="s">
        <v>4</v>
      </c>
    </row>
    <row r="4" spans="2:10">
      <c r="B4" s="1"/>
      <c r="C4">
        <v>0.9</v>
      </c>
      <c r="F4">
        <v>3632.26</v>
      </c>
      <c r="G4">
        <f>F4^(1/3)</f>
        <v>15.371832471498855</v>
      </c>
    </row>
    <row r="5" spans="2:10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>
      <c r="B9" s="1"/>
    </row>
    <row r="10" spans="2:10">
      <c r="B10" s="1"/>
      <c r="I10" t="s">
        <v>30</v>
      </c>
    </row>
    <row r="11" spans="2:10">
      <c r="B11" s="1"/>
      <c r="I11">
        <v>42.5</v>
      </c>
      <c r="J11" t="s">
        <v>15</v>
      </c>
    </row>
    <row r="12" spans="2:10">
      <c r="B12" s="1"/>
    </row>
    <row r="13" spans="2:10">
      <c r="B13" s="1"/>
      <c r="I13" t="s">
        <v>16</v>
      </c>
    </row>
    <row r="14" spans="2:10">
      <c r="B14" s="1"/>
      <c r="I14" t="s">
        <v>18</v>
      </c>
      <c r="J14">
        <f>100/(6.022E+23)</f>
        <v>1.6605778811026237E-22</v>
      </c>
    </row>
    <row r="15" spans="2:10">
      <c r="B15" s="1"/>
      <c r="I15" t="s">
        <v>19</v>
      </c>
      <c r="J15">
        <f>J14*I11</f>
        <v>7.0574559946861507E-21</v>
      </c>
    </row>
    <row r="16" spans="2:10">
      <c r="B16" s="1"/>
    </row>
    <row r="17" spans="2:27">
      <c r="B17" s="1"/>
    </row>
    <row r="18" spans="2:27">
      <c r="B18" s="1"/>
    </row>
    <row r="19" spans="2:27">
      <c r="B19" s="1"/>
    </row>
    <row r="20" spans="2:27">
      <c r="B20" s="1"/>
    </row>
    <row r="21" spans="2:27">
      <c r="B21" s="1"/>
    </row>
    <row r="22" spans="2:27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>
      <c r="B24" s="1"/>
      <c r="O24">
        <v>1200</v>
      </c>
      <c r="P24" t="s">
        <v>50</v>
      </c>
    </row>
    <row r="25" spans="2:27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>
      <c r="B32" s="1"/>
      <c r="C32" t="s">
        <v>11</v>
      </c>
    </row>
    <row r="33" spans="2:18">
      <c r="B33" s="1"/>
      <c r="O33">
        <v>1100</v>
      </c>
      <c r="P33" t="s">
        <v>50</v>
      </c>
    </row>
    <row r="34" spans="2:18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>
      <c r="B41" s="1"/>
      <c r="C41" t="s">
        <v>8</v>
      </c>
    </row>
    <row r="42" spans="2:18">
      <c r="B42" s="1"/>
      <c r="O42">
        <v>1000</v>
      </c>
      <c r="P42" t="s">
        <v>50</v>
      </c>
    </row>
    <row r="43" spans="2:18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>
      <c r="B50" s="1"/>
      <c r="C50" t="s">
        <v>10</v>
      </c>
    </row>
    <row r="51" spans="1:28">
      <c r="B51" s="1"/>
      <c r="O51">
        <v>900</v>
      </c>
      <c r="P51" t="s">
        <v>50</v>
      </c>
    </row>
    <row r="52" spans="1:28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>
      <c r="B59" s="1"/>
    </row>
    <row r="60" spans="1:28">
      <c r="B60" s="1"/>
    </row>
    <row r="61" spans="1:28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B62" s="1"/>
      <c r="C62" t="s">
        <v>70</v>
      </c>
    </row>
    <row r="63" spans="1:28">
      <c r="B63" s="1"/>
      <c r="AA63" t="s">
        <v>56</v>
      </c>
      <c r="AB63" t="s">
        <v>57</v>
      </c>
    </row>
    <row r="64" spans="1:28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8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 t="shared" ref="H65:H70" si="18"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 t="shared" si="18"/>
        <v>17.047631482845588</v>
      </c>
      <c r="I66" s="4">
        <f t="shared" ref="I66" si="19">G66*(10^-24)</f>
        <v>4.9544123103575035E-21</v>
      </c>
      <c r="J66" s="3">
        <f t="shared" ref="J66:J70" si="20">$J$15/I66</f>
        <v>1.4244789396982775</v>
      </c>
      <c r="P66">
        <v>1300</v>
      </c>
      <c r="Q66">
        <f>-L71*(2*0.000010464*L71-0.12035)</f>
        <v>44.571875155923316</v>
      </c>
      <c r="R66" t="s">
        <v>74</v>
      </c>
      <c r="T66">
        <v>1300</v>
      </c>
      <c r="U66">
        <v>1.3184635681657801</v>
      </c>
      <c r="V66">
        <v>5352.7880216700569</v>
      </c>
      <c r="W66">
        <v>17.492827560527797</v>
      </c>
      <c r="X66">
        <v>-472.14347963335911</v>
      </c>
      <c r="Y66">
        <f>(3/2)*T66*(0.000086173)*200</f>
        <v>33.607469999999999</v>
      </c>
      <c r="Z66">
        <f>X66+Y66</f>
        <v>-438.53600963335913</v>
      </c>
      <c r="AA66">
        <f>(Z66-Z67)/(T66-T67)</f>
        <v>6.4457000777136383E-2</v>
      </c>
      <c r="AB66">
        <f>AA66*(1.602*10^-19)*(6.022*10^23)/100</f>
        <v>62.183241400522427</v>
      </c>
    </row>
    <row r="67" spans="2:28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1">G$65*(C67/C$65)^3</f>
        <v>5106.0676248841901</v>
      </c>
      <c r="H67">
        <f t="shared" si="18"/>
        <v>17.219829780652113</v>
      </c>
      <c r="I67" s="4">
        <f>G67*(10^-24)</f>
        <v>5.1060676248841904E-21</v>
      </c>
      <c r="J67" s="3">
        <f t="shared" si="20"/>
        <v>1.3821704907102987</v>
      </c>
      <c r="P67">
        <v>1200</v>
      </c>
      <c r="Q67">
        <f>-L82*(2*0.000012896*L82-0.14441)</f>
        <v>50.183659509608702</v>
      </c>
      <c r="R67" t="s">
        <v>74</v>
      </c>
      <c r="T67">
        <v>1200</v>
      </c>
      <c r="U67">
        <v>1.3502532502081568</v>
      </c>
      <c r="V67">
        <v>5226.7646781062476</v>
      </c>
      <c r="W67">
        <v>17.354455115400171</v>
      </c>
      <c r="X67">
        <v>-476.00398971107279</v>
      </c>
      <c r="Y67">
        <f t="shared" ref="Y67:Y69" si="22">(3/2)*T67*(0.000086173)*200</f>
        <v>31.022280000000002</v>
      </c>
      <c r="Z67">
        <f t="shared" ref="Z67:Z69" si="23">X67+Y67</f>
        <v>-444.98170971107277</v>
      </c>
      <c r="AA67">
        <f t="shared" ref="AA67:AA68" si="24">(Z67-Z68)/(T67-T68)</f>
        <v>5.8057192954181006E-2</v>
      </c>
      <c r="AB67">
        <f t="shared" ref="AB67:AB68" si="25">AA67*(1.602*10^-19)*(6.022*10^23)/100</f>
        <v>56.009190638406501</v>
      </c>
    </row>
    <row r="68" spans="2:28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 t="shared" si="18"/>
        <v>17.39202807845863</v>
      </c>
      <c r="I68" s="4">
        <f t="shared" ref="I68" si="26">G68*(10^-24)</f>
        <v>5.2607865799858045E-21</v>
      </c>
      <c r="J68" s="3">
        <f t="shared" si="20"/>
        <v>1.3415210610397341</v>
      </c>
      <c r="K68">
        <f>(J68-J69)/(F68-F69)*(0-F69)+J69</f>
        <v>1.3161149187820047</v>
      </c>
      <c r="L68">
        <f>(G68-G69)/(F68-F69)*(0-F69)+G69</f>
        <v>5361.9039858456536</v>
      </c>
      <c r="M68">
        <f>L68^(1/3)</f>
        <v>17.502752204796369</v>
      </c>
      <c r="N68">
        <f>(D68-D69)/(F68-F69)*(0-F69)+D69</f>
        <v>-471.70015665292743</v>
      </c>
      <c r="P68">
        <v>1100</v>
      </c>
      <c r="Q68">
        <f>-L94*(2*0.0000076704*L94-0.090865)</f>
        <v>64.420045952073579</v>
      </c>
      <c r="R68" t="s">
        <v>74</v>
      </c>
      <c r="T68">
        <v>1100</v>
      </c>
      <c r="U68">
        <v>1.3839090143711799</v>
      </c>
      <c r="V68">
        <v>5099.653171847368</v>
      </c>
      <c r="W68">
        <v>17.212616005271059</v>
      </c>
      <c r="X68">
        <v>-479.22451900649088</v>
      </c>
      <c r="Y68">
        <f t="shared" si="22"/>
        <v>28.437090000000005</v>
      </c>
      <c r="Z68">
        <f t="shared" si="23"/>
        <v>-450.78742900649087</v>
      </c>
      <c r="AA68">
        <f t="shared" si="24"/>
        <v>6.6679512704408236E-2</v>
      </c>
      <c r="AB68">
        <f t="shared" si="25"/>
        <v>64.327352886052608</v>
      </c>
    </row>
    <row r="69" spans="2:28">
      <c r="B69" s="1"/>
      <c r="C69">
        <v>1.0149999999999999</v>
      </c>
      <c r="D69">
        <v>-471.90489850914901</v>
      </c>
      <c r="E69">
        <v>33.379548089149601</v>
      </c>
      <c r="F69">
        <v>0.16591964027370401</v>
      </c>
      <c r="G69">
        <f>G$65*(C69/C$65)^3</f>
        <v>5339.3044966290063</v>
      </c>
      <c r="H69">
        <f t="shared" si="18"/>
        <v>17.478127227361888</v>
      </c>
      <c r="I69" s="4">
        <f t="shared" ref="I69" si="27">G69*(10^-24)</f>
        <v>5.3393044966290069E-21</v>
      </c>
      <c r="J69" s="3">
        <f t="shared" ref="J69" si="28">$J$15/I69</f>
        <v>1.3217931285136306</v>
      </c>
      <c r="P69">
        <v>1000</v>
      </c>
      <c r="Q69">
        <f>-L106*(2*0.000011777*L106-0.13022)</f>
        <v>64.518073675403585</v>
      </c>
      <c r="R69" t="s">
        <v>74</v>
      </c>
      <c r="T69">
        <v>1000</v>
      </c>
      <c r="U69">
        <v>1.4176266298205369</v>
      </c>
      <c r="V69">
        <v>4978.3602016417981</v>
      </c>
      <c r="W69">
        <v>17.075054768980639</v>
      </c>
      <c r="X69">
        <v>-483.30728027693169</v>
      </c>
      <c r="Y69">
        <f t="shared" si="22"/>
        <v>25.851900000000001</v>
      </c>
      <c r="Z69">
        <f t="shared" si="23"/>
        <v>-457.45538027693169</v>
      </c>
    </row>
    <row r="70" spans="2:28">
      <c r="B70" s="1"/>
      <c r="C70">
        <v>1.02</v>
      </c>
      <c r="D70">
        <v>-471.24806740577799</v>
      </c>
      <c r="E70">
        <v>33.327748934177201</v>
      </c>
      <c r="F70">
        <v>-0.466431632911392</v>
      </c>
      <c r="G70">
        <f>G$65*(C70/C$65)^3</f>
        <v>5418.5998120681015</v>
      </c>
      <c r="H70">
        <f t="shared" si="18"/>
        <v>17.564226376265147</v>
      </c>
      <c r="I70" s="4">
        <f>G70*(10^-24)</f>
        <v>5.418599812068102E-21</v>
      </c>
      <c r="J70" s="3">
        <f t="shared" si="20"/>
        <v>1.3024501235481627</v>
      </c>
    </row>
    <row r="71" spans="2:28">
      <c r="B71" s="1"/>
      <c r="E71">
        <f>AVERAGE(E65:E70)</f>
        <v>33.369773674655335</v>
      </c>
      <c r="J71" t="s">
        <v>93</v>
      </c>
      <c r="K71">
        <f>($J$15/L71)/(1E-24)</f>
        <v>1.3184635681657801</v>
      </c>
      <c r="L71">
        <v>5352.7880216700569</v>
      </c>
      <c r="M71">
        <f>L71^(1/3)</f>
        <v>17.492827560527797</v>
      </c>
      <c r="N71">
        <v>-472.14347963335911</v>
      </c>
      <c r="V71" t="s">
        <v>79</v>
      </c>
    </row>
    <row r="72" spans="2:28">
      <c r="B72" s="1"/>
      <c r="C72" t="s">
        <v>22</v>
      </c>
      <c r="Q72" t="s">
        <v>76</v>
      </c>
      <c r="V72">
        <f>V66/200</f>
        <v>26.763940108350283</v>
      </c>
    </row>
    <row r="73" spans="2:28">
      <c r="B73" s="1"/>
      <c r="P73">
        <v>1300</v>
      </c>
      <c r="Q73">
        <v>-471.77599001711661</v>
      </c>
      <c r="V73">
        <f t="shared" ref="V73:V75" si="29">V67/200</f>
        <v>26.133823390531237</v>
      </c>
    </row>
    <row r="74" spans="2:28">
      <c r="B74" s="1"/>
      <c r="C74" t="s">
        <v>9</v>
      </c>
      <c r="G74" t="s">
        <v>1</v>
      </c>
      <c r="H74" t="s">
        <v>4</v>
      </c>
      <c r="I74" t="s">
        <v>17</v>
      </c>
      <c r="J74" t="s">
        <v>20</v>
      </c>
      <c r="K74" t="s">
        <v>46</v>
      </c>
      <c r="L74" t="s">
        <v>47</v>
      </c>
      <c r="M74" t="s">
        <v>48</v>
      </c>
      <c r="P74">
        <v>1200</v>
      </c>
      <c r="Q74">
        <v>-475.66556491829135</v>
      </c>
      <c r="V74">
        <f t="shared" si="29"/>
        <v>25.498265859236838</v>
      </c>
    </row>
    <row r="75" spans="2:28">
      <c r="B75" s="1"/>
      <c r="C75">
        <v>0.98</v>
      </c>
      <c r="D75">
        <v>-478.71533583399997</v>
      </c>
      <c r="E75">
        <v>30.803905700000001</v>
      </c>
      <c r="F75">
        <v>6.3468169999999997</v>
      </c>
      <c r="G75">
        <v>4805.79</v>
      </c>
      <c r="H75">
        <f>G75^(1/3)</f>
        <v>16.875433185039068</v>
      </c>
      <c r="I75" s="4">
        <f>G75*(10^-24)</f>
        <v>4.8057900000000001E-21</v>
      </c>
      <c r="J75" s="3">
        <f>$J$15/I75</f>
        <v>1.4685319156030852</v>
      </c>
      <c r="P75">
        <v>1100</v>
      </c>
      <c r="Q75">
        <v>-479.39942891545286</v>
      </c>
      <c r="V75">
        <f t="shared" si="29"/>
        <v>24.89180100820899</v>
      </c>
    </row>
    <row r="76" spans="2:28">
      <c r="B76" s="1"/>
      <c r="C76">
        <v>0.99</v>
      </c>
      <c r="D76">
        <v>-477.94268830875023</v>
      </c>
      <c r="E76">
        <v>30.806165874999998</v>
      </c>
      <c r="F76">
        <v>3.4560462499999973</v>
      </c>
      <c r="G76">
        <f>G$65*(C76/C$65)^3</f>
        <v>4954.412310357503</v>
      </c>
      <c r="H76">
        <f>G76^(1/3)</f>
        <v>17.047631482845588</v>
      </c>
      <c r="I76" s="4">
        <f t="shared" ref="I76" si="30">G76*(10^-24)</f>
        <v>4.9544123103575035E-21</v>
      </c>
      <c r="J76" s="3">
        <f t="shared" ref="J76:J81" si="31">$J$15/I76</f>
        <v>1.4244789396982775</v>
      </c>
      <c r="P76">
        <v>1000</v>
      </c>
      <c r="Q76">
        <v>-483.0937754821789</v>
      </c>
    </row>
    <row r="77" spans="2:28">
      <c r="B77" s="1"/>
      <c r="C77">
        <v>0.995</v>
      </c>
      <c r="D77">
        <v>-477.239431970667</v>
      </c>
      <c r="E77">
        <v>30.815206799999999</v>
      </c>
      <c r="F77">
        <v>2.4573320000000001</v>
      </c>
      <c r="G77">
        <f t="shared" ref="G77:G79" si="32">G$65*(C77/C$65)^3</f>
        <v>5029.8589273243397</v>
      </c>
      <c r="H77">
        <f t="shared" ref="H77:H79" si="33">G77^(1/3)</f>
        <v>17.133730631748854</v>
      </c>
      <c r="I77" s="4">
        <f t="shared" ref="I77:I79" si="34">G77*(10^-24)</f>
        <v>5.0298589273243405E-21</v>
      </c>
      <c r="J77" s="3">
        <f t="shared" ref="J77:J79" si="35">$J$15/I77</f>
        <v>1.403112114406835</v>
      </c>
    </row>
    <row r="78" spans="2:28">
      <c r="B78" s="1"/>
      <c r="C78">
        <v>1</v>
      </c>
      <c r="D78">
        <v>-476.86603763800002</v>
      </c>
      <c r="E78">
        <v>30.806755800000001</v>
      </c>
      <c r="F78">
        <v>1.3879300000000001</v>
      </c>
      <c r="G78">
        <f t="shared" si="32"/>
        <v>5106.0676248841901</v>
      </c>
      <c r="H78">
        <f t="shared" si="33"/>
        <v>17.219829780652113</v>
      </c>
      <c r="I78" s="4">
        <f t="shared" si="34"/>
        <v>5.1060676248841904E-21</v>
      </c>
      <c r="J78" s="3">
        <f t="shared" si="35"/>
        <v>1.3821704907102987</v>
      </c>
    </row>
    <row r="79" spans="2:28">
      <c r="B79" s="1"/>
      <c r="C79">
        <v>1.0049999999999999</v>
      </c>
      <c r="D79">
        <v>-476.121226944</v>
      </c>
      <c r="E79">
        <v>30.811451866666701</v>
      </c>
      <c r="F79">
        <v>0.40177600000000002</v>
      </c>
      <c r="G79">
        <f t="shared" si="32"/>
        <v>5183.0422325877707</v>
      </c>
      <c r="H79">
        <f t="shared" si="33"/>
        <v>17.305928929555364</v>
      </c>
      <c r="I79" s="4">
        <f t="shared" si="34"/>
        <v>5.1830422325877713E-21</v>
      </c>
      <c r="J79" s="3">
        <f t="shared" si="35"/>
        <v>1.361643544077882</v>
      </c>
      <c r="K79">
        <f>(J79-J80)/(F79-F80)*(0-F80)+J80</f>
        <v>1.3504508788125233</v>
      </c>
      <c r="L79">
        <f>(G79-G80)/(F79-F80)*(0-F80)+G80</f>
        <v>5226.2857257019305</v>
      </c>
      <c r="M79">
        <f>L79^(1/3)</f>
        <v>17.353925009785737</v>
      </c>
      <c r="N79">
        <f>(D79-D80)/(F79-F80)*(0-F80)+D80</f>
        <v>-475.71355938090829</v>
      </c>
      <c r="P79" t="s">
        <v>89</v>
      </c>
    </row>
    <row r="80" spans="2:28">
      <c r="B80" s="1"/>
      <c r="C80">
        <v>1.01</v>
      </c>
      <c r="D80">
        <v>-475.388310929</v>
      </c>
      <c r="E80">
        <v>30.8060233</v>
      </c>
      <c r="F80">
        <v>-0.320548</v>
      </c>
      <c r="G80">
        <f>G$65*(C80/C$65)^3</f>
        <v>5260.7865799858037</v>
      </c>
      <c r="H80">
        <f>G80^(1/3)</f>
        <v>17.39202807845863</v>
      </c>
      <c r="I80" s="4">
        <f t="shared" ref="I80" si="36">G80*(10^-24)</f>
        <v>5.2607865799858045E-21</v>
      </c>
      <c r="J80" s="3">
        <f t="shared" si="31"/>
        <v>1.3415210610397341</v>
      </c>
      <c r="Q80" t="s">
        <v>86</v>
      </c>
      <c r="R80" t="s">
        <v>87</v>
      </c>
      <c r="S80" t="s">
        <v>88</v>
      </c>
      <c r="U80" t="s">
        <v>90</v>
      </c>
    </row>
    <row r="81" spans="2:21">
      <c r="B81" s="1"/>
      <c r="C81">
        <v>1.02</v>
      </c>
      <c r="D81">
        <v>-474.39867907374975</v>
      </c>
      <c r="E81">
        <v>30.804446499999951</v>
      </c>
      <c r="F81">
        <v>-1.58403125</v>
      </c>
      <c r="G81">
        <f>G$65*(C81/C$65)^3</f>
        <v>5418.5998120681015</v>
      </c>
      <c r="H81">
        <f>G81^(1/3)</f>
        <v>17.564226376265147</v>
      </c>
      <c r="I81" s="4">
        <f>G81*(10^-24)</f>
        <v>5.418599812068102E-21</v>
      </c>
      <c r="J81" s="3">
        <f t="shared" si="31"/>
        <v>1.3024501235481627</v>
      </c>
      <c r="P81">
        <v>1300</v>
      </c>
      <c r="Q81">
        <f>1/Q66</f>
        <v>2.2435672641138736E-2</v>
      </c>
      <c r="R81">
        <f>Q81/100</f>
        <v>2.2435672641138736E-4</v>
      </c>
      <c r="S81">
        <f>R81/(10^6)</f>
        <v>2.2435672641138737E-10</v>
      </c>
      <c r="T81">
        <f>S81/(10^-11)</f>
        <v>22.435672641138737</v>
      </c>
      <c r="U81">
        <f>R81*1000</f>
        <v>0.22435672641138735</v>
      </c>
    </row>
    <row r="82" spans="2:21">
      <c r="B82" s="1"/>
      <c r="E82">
        <f>AVERAGE(E75:E81)</f>
        <v>30.80770797738095</v>
      </c>
      <c r="J82" t="s">
        <v>93</v>
      </c>
      <c r="K82">
        <f>($J$15/L82)/(1E-24)</f>
        <v>1.3502532502081568</v>
      </c>
      <c r="L82">
        <v>5226.7646781062476</v>
      </c>
      <c r="M82">
        <f>L82^(1/3)</f>
        <v>17.354455115400171</v>
      </c>
      <c r="N82">
        <v>-476.00398971107279</v>
      </c>
      <c r="P82">
        <v>1200</v>
      </c>
      <c r="Q82">
        <f t="shared" ref="Q82:Q84" si="37">1/Q67</f>
        <v>1.9926805055110203E-2</v>
      </c>
      <c r="R82">
        <f t="shared" ref="R82:R84" si="38">Q82/100</f>
        <v>1.9926805055110205E-4</v>
      </c>
      <c r="S82">
        <f t="shared" ref="S82:S84" si="39">R82/(10^6)</f>
        <v>1.9926805055110205E-10</v>
      </c>
      <c r="T82">
        <f t="shared" ref="T82:T84" si="40">S82/(10^-11)</f>
        <v>19.926805055110208</v>
      </c>
      <c r="U82">
        <f t="shared" ref="U82:U84" si="41">R82*1000</f>
        <v>0.19926805055110206</v>
      </c>
    </row>
    <row r="83" spans="2:21">
      <c r="B83" s="1"/>
      <c r="C83" t="s">
        <v>11</v>
      </c>
      <c r="P83">
        <v>1100</v>
      </c>
      <c r="Q83">
        <f t="shared" si="37"/>
        <v>1.5523118389949108E-2</v>
      </c>
      <c r="R83">
        <f t="shared" si="38"/>
        <v>1.5523118389949107E-4</v>
      </c>
      <c r="S83">
        <f t="shared" si="39"/>
        <v>1.5523118389949107E-10</v>
      </c>
      <c r="T83">
        <f t="shared" si="40"/>
        <v>15.523118389949108</v>
      </c>
      <c r="U83">
        <f t="shared" si="41"/>
        <v>0.15523118389949106</v>
      </c>
    </row>
    <row r="84" spans="2:21">
      <c r="B84" s="1"/>
      <c r="P84">
        <v>1000</v>
      </c>
      <c r="Q84">
        <f t="shared" si="37"/>
        <v>1.5499532813566207E-2</v>
      </c>
      <c r="R84">
        <f t="shared" si="38"/>
        <v>1.5499532813566206E-4</v>
      </c>
      <c r="S84">
        <f t="shared" si="39"/>
        <v>1.5499532813566207E-10</v>
      </c>
      <c r="T84">
        <f t="shared" si="40"/>
        <v>15.499532813566207</v>
      </c>
      <c r="U84">
        <f t="shared" si="41"/>
        <v>0.15499532813566205</v>
      </c>
    </row>
    <row r="85" spans="2:21">
      <c r="B85" s="1"/>
      <c r="C85" t="s">
        <v>9</v>
      </c>
      <c r="G85" t="s">
        <v>1</v>
      </c>
      <c r="H85" t="s">
        <v>4</v>
      </c>
      <c r="I85" t="s">
        <v>17</v>
      </c>
      <c r="J85" t="s">
        <v>20</v>
      </c>
      <c r="K85" t="s">
        <v>46</v>
      </c>
      <c r="L85" t="s">
        <v>47</v>
      </c>
      <c r="M85" t="s">
        <v>48</v>
      </c>
    </row>
    <row r="86" spans="2:21">
      <c r="B86" s="1"/>
      <c r="C86">
        <v>0.97</v>
      </c>
      <c r="D86">
        <v>-482.99976913199998</v>
      </c>
      <c r="E86">
        <v>28.236807333333399</v>
      </c>
      <c r="F86">
        <v>6.9501039999999996</v>
      </c>
      <c r="G86">
        <f t="shared" ref="G86" si="42">G$65*(C86/C$65)^3</f>
        <v>4660.1700574059278</v>
      </c>
      <c r="H86">
        <f t="shared" ref="H86" si="43">G86^(1/3)</f>
        <v>16.70323488723254</v>
      </c>
      <c r="I86" s="4">
        <f t="shared" ref="I86" si="44">G86*(10^-24)</f>
        <v>4.660170057405928E-21</v>
      </c>
      <c r="J86" s="3">
        <f t="shared" ref="J86" si="45">$J$15/I86</f>
        <v>1.5144202695930513</v>
      </c>
    </row>
    <row r="87" spans="2:21">
      <c r="B87" s="1"/>
      <c r="C87">
        <v>0.98</v>
      </c>
      <c r="D87">
        <v>-481.21008413602101</v>
      </c>
      <c r="E87">
        <v>29.288483024610599</v>
      </c>
      <c r="F87">
        <v>4.5717633298719296</v>
      </c>
      <c r="G87">
        <v>4805.79</v>
      </c>
      <c r="H87">
        <f>G87^(1/3)</f>
        <v>16.875433185039068</v>
      </c>
      <c r="I87" s="4">
        <f>G87*(10^-24)</f>
        <v>4.8057900000000001E-21</v>
      </c>
      <c r="J87" s="3">
        <f>$J$15/I87</f>
        <v>1.4685319156030852</v>
      </c>
    </row>
    <row r="88" spans="2:21">
      <c r="B88" s="1"/>
      <c r="C88">
        <v>0.98499999999999999</v>
      </c>
      <c r="D88">
        <v>-481.28203699166676</v>
      </c>
      <c r="E88">
        <v>28.241180666666672</v>
      </c>
      <c r="F88">
        <v>3.0453300000000025</v>
      </c>
      <c r="G88">
        <f t="shared" ref="G88:G90" si="46">G$65*(C88/C$65)^3</f>
        <v>4879.7239444329616</v>
      </c>
      <c r="H88">
        <f t="shared" ref="H88:H90" si="47">G88^(1/3)</f>
        <v>16.96153233394233</v>
      </c>
      <c r="I88" s="4">
        <f t="shared" ref="I88:I90" si="48">G88*(10^-24)</f>
        <v>4.8797239444329618E-21</v>
      </c>
      <c r="J88" s="3">
        <f t="shared" ref="J88:J90" si="49">$J$15/I88</f>
        <v>1.4462818132852897</v>
      </c>
      <c r="Q88" t="s">
        <v>94</v>
      </c>
      <c r="R88" t="s">
        <v>95</v>
      </c>
      <c r="S88" t="s">
        <v>96</v>
      </c>
      <c r="T88" t="s">
        <v>97</v>
      </c>
    </row>
    <row r="89" spans="2:21">
      <c r="B89" s="1"/>
      <c r="C89">
        <v>0.99</v>
      </c>
      <c r="D89">
        <v>-480.56733688624979</v>
      </c>
      <c r="E89">
        <v>28.242997624999997</v>
      </c>
      <c r="F89">
        <v>2.1526125</v>
      </c>
      <c r="G89">
        <f t="shared" si="46"/>
        <v>4954.412310357503</v>
      </c>
      <c r="H89">
        <f t="shared" si="47"/>
        <v>17.047631482845588</v>
      </c>
      <c r="I89" s="4">
        <f t="shared" si="48"/>
        <v>4.9544123103575035E-21</v>
      </c>
      <c r="J89" s="3">
        <f t="shared" si="49"/>
        <v>1.4244789396982775</v>
      </c>
      <c r="Q89" s="1">
        <v>0.42797200000000002</v>
      </c>
      <c r="R89" s="1">
        <v>406.38799999999998</v>
      </c>
      <c r="S89" s="1">
        <v>96472.5</v>
      </c>
      <c r="T89">
        <f>Q89*(Q91^2)+R89*Q91+S89</f>
        <v>3.3474061638116837E-5</v>
      </c>
    </row>
    <row r="90" spans="2:21">
      <c r="B90" s="1"/>
      <c r="C90">
        <v>0.995</v>
      </c>
      <c r="D90">
        <v>-479.58190399115301</v>
      </c>
      <c r="E90">
        <v>28.378476231126299</v>
      </c>
      <c r="F90">
        <v>0.75939688728309196</v>
      </c>
      <c r="G90">
        <f t="shared" si="46"/>
        <v>5029.8589273243397</v>
      </c>
      <c r="H90">
        <f t="shared" si="47"/>
        <v>17.133730631748854</v>
      </c>
      <c r="I90" s="4">
        <f t="shared" si="48"/>
        <v>5.0298589273243405E-21</v>
      </c>
      <c r="J90" s="3">
        <f t="shared" si="49"/>
        <v>1.403112114406835</v>
      </c>
      <c r="K90">
        <f>(J90-J91)/(F90-F91)*(0-F91)+J91</f>
        <v>1.3856058498644597</v>
      </c>
      <c r="L90">
        <f>(G90-G91)/(F90-F91)*(0-F91)+G91</f>
        <v>5093.566003683145</v>
      </c>
      <c r="M90">
        <f>L90^(1/3)</f>
        <v>17.20576470246414</v>
      </c>
      <c r="N90">
        <f>(D90-D91)/(F90-F91)*(0-F91)+D91</f>
        <v>-479.36177436844633</v>
      </c>
    </row>
    <row r="91" spans="2:21">
      <c r="B91" s="1"/>
      <c r="C91">
        <v>1</v>
      </c>
      <c r="D91">
        <v>-479.31857701400003</v>
      </c>
      <c r="E91">
        <v>28.238069110000001</v>
      </c>
      <c r="F91">
        <v>-0.14902099999999999</v>
      </c>
      <c r="G91">
        <f t="shared" ref="G91" si="50">G$65*(C91/C$65)^3</f>
        <v>5106.0676248841901</v>
      </c>
      <c r="H91">
        <f>G91^(1/3)</f>
        <v>17.219829780652113</v>
      </c>
      <c r="I91" s="4">
        <f>G91*(10^-24)</f>
        <v>5.1060676248841904E-21</v>
      </c>
      <c r="J91" s="3">
        <f t="shared" ref="J91:J93" si="51">$J$15/I91</f>
        <v>1.3821704907102987</v>
      </c>
      <c r="P91" t="s">
        <v>98</v>
      </c>
      <c r="Q91">
        <v>-476.00398971107279</v>
      </c>
    </row>
    <row r="92" spans="2:21">
      <c r="B92" s="1"/>
      <c r="C92">
        <v>1.01</v>
      </c>
      <c r="D92">
        <v>-478.08194821900003</v>
      </c>
      <c r="E92">
        <v>28.238590899999998</v>
      </c>
      <c r="F92">
        <v>-1.7728520000000001</v>
      </c>
      <c r="G92">
        <f>G$65*(C92/C$65)^3</f>
        <v>5260.7865799858037</v>
      </c>
      <c r="H92">
        <f>G92^(1/3)</f>
        <v>17.39202807845863</v>
      </c>
      <c r="I92" s="4">
        <f t="shared" ref="I92" si="52">G92*(10^-24)</f>
        <v>5.2607865799858045E-21</v>
      </c>
      <c r="J92" s="3">
        <f t="shared" si="51"/>
        <v>1.3415210610397341</v>
      </c>
    </row>
    <row r="93" spans="2:21">
      <c r="B93" s="1"/>
      <c r="C93">
        <v>1.02</v>
      </c>
      <c r="D93">
        <v>-476.84411896500001</v>
      </c>
      <c r="E93">
        <v>28.238160799999999</v>
      </c>
      <c r="F93">
        <v>-2.554379</v>
      </c>
      <c r="G93">
        <f>G$65*(C93/C$65)^3</f>
        <v>5418.5998120681015</v>
      </c>
      <c r="H93">
        <f>G93^(1/3)</f>
        <v>17.564226376265147</v>
      </c>
      <c r="I93" s="4">
        <f>G93*(10^-24)</f>
        <v>5.418599812068102E-21</v>
      </c>
      <c r="J93" s="3">
        <f t="shared" si="51"/>
        <v>1.3024501235481627</v>
      </c>
    </row>
    <row r="94" spans="2:21">
      <c r="B94" s="1"/>
      <c r="E94">
        <f>AVERAGE(E87:E93)</f>
        <v>28.409422622486225</v>
      </c>
      <c r="J94" t="s">
        <v>93</v>
      </c>
      <c r="K94">
        <f>($J$15/L94)/(1E-24)</f>
        <v>1.3839090143711799</v>
      </c>
      <c r="L94">
        <v>5099.653171847368</v>
      </c>
      <c r="M94">
        <f>L94^(1/3)</f>
        <v>17.212616005271059</v>
      </c>
      <c r="N94">
        <v>-479.22451900649088</v>
      </c>
    </row>
    <row r="95" spans="2:21">
      <c r="B95" s="1"/>
      <c r="C95" t="s">
        <v>8</v>
      </c>
    </row>
    <row r="96" spans="2:21">
      <c r="B96" s="1"/>
    </row>
    <row r="97" spans="2:14">
      <c r="B97" s="1"/>
      <c r="C97" t="s">
        <v>9</v>
      </c>
      <c r="G97" t="s">
        <v>1</v>
      </c>
      <c r="H97" t="s">
        <v>4</v>
      </c>
      <c r="I97" t="s">
        <v>17</v>
      </c>
      <c r="J97" t="s">
        <v>20</v>
      </c>
      <c r="K97" t="s">
        <v>46</v>
      </c>
      <c r="L97" t="s">
        <v>47</v>
      </c>
      <c r="M97" t="s">
        <v>48</v>
      </c>
    </row>
    <row r="98" spans="2:14">
      <c r="B98" s="1"/>
      <c r="C98">
        <v>0.96</v>
      </c>
      <c r="D98">
        <v>-486.31307478466198</v>
      </c>
      <c r="E98">
        <v>25.6914558095344</v>
      </c>
      <c r="F98">
        <v>8.5285093497819595</v>
      </c>
      <c r="G98">
        <f>G$65*(C98/C$65)^3</f>
        <v>4517.5218461695376</v>
      </c>
      <c r="H98">
        <f t="shared" ref="H98:H99" si="53">G98^(1/3)</f>
        <v>16.531036589426019</v>
      </c>
      <c r="I98" s="4">
        <f t="shared" ref="I98:I99" si="54">G98*(10^-24)</f>
        <v>4.517521846169538E-21</v>
      </c>
      <c r="J98" s="3">
        <f t="shared" ref="J98:J99" si="55">$J$15/I98</f>
        <v>1.5622405900859679</v>
      </c>
    </row>
    <row r="99" spans="2:14">
      <c r="B99" s="1"/>
      <c r="C99">
        <v>0.97</v>
      </c>
      <c r="D99">
        <v>-485.641861561334</v>
      </c>
      <c r="E99">
        <v>25.670124666666698</v>
      </c>
      <c r="F99">
        <v>5.2446666666666699</v>
      </c>
      <c r="G99">
        <f>G$65*(C99/C$65)^3</f>
        <v>4660.1700574059278</v>
      </c>
      <c r="H99">
        <f t="shared" si="53"/>
        <v>16.70323488723254</v>
      </c>
      <c r="I99" s="4">
        <f t="shared" si="54"/>
        <v>4.660170057405928E-21</v>
      </c>
      <c r="J99" s="3">
        <f t="shared" si="55"/>
        <v>1.5144202695930513</v>
      </c>
    </row>
    <row r="100" spans="2:14">
      <c r="B100" s="1"/>
      <c r="C100">
        <v>0.98</v>
      </c>
      <c r="D100">
        <v>-484.41456484000003</v>
      </c>
      <c r="E100">
        <v>25.668846299999998</v>
      </c>
      <c r="F100">
        <v>2.5660340000000001</v>
      </c>
      <c r="G100">
        <v>4805.79</v>
      </c>
      <c r="H100">
        <f t="shared" ref="H100:H105" si="56">G100^(1/3)</f>
        <v>16.875433185039068</v>
      </c>
      <c r="I100" s="4">
        <f>G100*(10^-24)</f>
        <v>4.8057900000000001E-21</v>
      </c>
      <c r="J100" s="3">
        <f>$J$15/I100</f>
        <v>1.4685319156030852</v>
      </c>
    </row>
    <row r="101" spans="2:14">
      <c r="B101" s="1"/>
      <c r="C101">
        <v>0.99</v>
      </c>
      <c r="D101">
        <v>-483.31759949625001</v>
      </c>
      <c r="E101">
        <v>25.673977000000001</v>
      </c>
      <c r="F101">
        <v>0.35620625000000028</v>
      </c>
      <c r="G101">
        <f>G$65*(C101/C$65)^3</f>
        <v>4954.412310357503</v>
      </c>
      <c r="H101">
        <f t="shared" si="56"/>
        <v>17.047631482845588</v>
      </c>
      <c r="I101" s="4">
        <f t="shared" ref="I101" si="57">G101*(10^-24)</f>
        <v>4.9544123103575035E-21</v>
      </c>
      <c r="J101" s="3">
        <f t="shared" ref="J101:J105" si="58">$J$15/I101</f>
        <v>1.4244789396982775</v>
      </c>
      <c r="K101">
        <f>(J101-J102)/(F101-F102)*(0-F102)+J102</f>
        <v>1.4155165550449069</v>
      </c>
      <c r="L101">
        <f>(G101-G102)/(F101-F102)*(0-F102)+G102</f>
        <v>4986.0586402558019</v>
      </c>
      <c r="M101">
        <f>L101^(1/3)</f>
        <v>17.083851746024941</v>
      </c>
      <c r="N101">
        <f>(D101-D102)/(F101-F102)*(0-F102)+D102</f>
        <v>-483.10742633275305</v>
      </c>
    </row>
    <row r="102" spans="2:14">
      <c r="B102" s="1"/>
      <c r="C102">
        <v>0.995</v>
      </c>
      <c r="D102">
        <v>-482.81653494266601</v>
      </c>
      <c r="E102">
        <v>25.665996813333301</v>
      </c>
      <c r="F102">
        <v>-0.49300933333333302</v>
      </c>
      <c r="G102">
        <f>G$65*(C102/C$65)^3</f>
        <v>5029.8589273243397</v>
      </c>
      <c r="H102">
        <f t="shared" si="56"/>
        <v>17.133730631748854</v>
      </c>
      <c r="I102" s="4">
        <f t="shared" ref="I102" si="59">G102*(10^-24)</f>
        <v>5.0298589273243405E-21</v>
      </c>
      <c r="J102" s="3">
        <f t="shared" ref="J102" si="60">$J$15/I102</f>
        <v>1.403112114406835</v>
      </c>
    </row>
    <row r="103" spans="2:14">
      <c r="B103" s="1"/>
      <c r="C103">
        <v>1</v>
      </c>
      <c r="D103">
        <v>-482.110207473</v>
      </c>
      <c r="E103">
        <v>25.6729631</v>
      </c>
      <c r="F103">
        <v>-1.5653060000000001</v>
      </c>
      <c r="G103">
        <f t="shared" ref="G103" si="61">G$65*(C103/C$65)^3</f>
        <v>5106.0676248841901</v>
      </c>
      <c r="H103">
        <f t="shared" si="56"/>
        <v>17.219829780652113</v>
      </c>
      <c r="I103" s="4">
        <f>G103*(10^-24)</f>
        <v>5.1060676248841904E-21</v>
      </c>
      <c r="J103" s="3">
        <f t="shared" si="58"/>
        <v>1.3821704907102987</v>
      </c>
    </row>
    <row r="104" spans="2:14">
      <c r="B104" s="1"/>
      <c r="C104">
        <v>1.01</v>
      </c>
      <c r="D104">
        <v>-481.00007808800001</v>
      </c>
      <c r="E104">
        <v>25.6754031</v>
      </c>
      <c r="F104">
        <v>-2.8357060000000001</v>
      </c>
      <c r="G104">
        <f>G$65*(C104/C$65)^3</f>
        <v>5260.7865799858037</v>
      </c>
      <c r="H104">
        <f t="shared" si="56"/>
        <v>17.39202807845863</v>
      </c>
      <c r="I104" s="4">
        <f t="shared" ref="I104" si="62">G104*(10^-24)</f>
        <v>5.2607865799858045E-21</v>
      </c>
      <c r="J104" s="3">
        <f t="shared" si="58"/>
        <v>1.3415210610397341</v>
      </c>
    </row>
    <row r="105" spans="2:14">
      <c r="B105" s="1"/>
      <c r="C105">
        <v>1.02</v>
      </c>
      <c r="D105">
        <v>-479.48061421908898</v>
      </c>
      <c r="E105">
        <v>25.631235082467899</v>
      </c>
      <c r="F105">
        <v>-4.1432154644629602</v>
      </c>
      <c r="G105">
        <f>G$65*(C105/C$65)^3</f>
        <v>5418.5998120681015</v>
      </c>
      <c r="H105">
        <f t="shared" si="56"/>
        <v>17.564226376265147</v>
      </c>
      <c r="I105" s="4">
        <f>G105*(10^-24)</f>
        <v>5.418599812068102E-21</v>
      </c>
      <c r="J105" s="3">
        <f t="shared" si="58"/>
        <v>1.3024501235481627</v>
      </c>
    </row>
    <row r="106" spans="2:14">
      <c r="B106" s="1"/>
      <c r="E106">
        <f>AVERAGE(E100:E105)</f>
        <v>25.664736899300198</v>
      </c>
      <c r="J106" t="s">
        <v>93</v>
      </c>
      <c r="K106">
        <f>($J$15/L106)/(1E-24)</f>
        <v>1.4176266298205369</v>
      </c>
      <c r="L106">
        <v>4978.3602016417981</v>
      </c>
      <c r="M106">
        <f>L106^(1/3)</f>
        <v>17.075054768980639</v>
      </c>
      <c r="N106">
        <v>-483.30728027693169</v>
      </c>
    </row>
    <row r="107" spans="2:14">
      <c r="B107" s="1"/>
    </row>
    <row r="108" spans="2:14">
      <c r="B108" s="1"/>
      <c r="C108" t="s">
        <v>10</v>
      </c>
    </row>
    <row r="109" spans="2:14">
      <c r="B109" s="1"/>
    </row>
    <row r="110" spans="2:14">
      <c r="B110" s="1"/>
      <c r="C110" t="s">
        <v>9</v>
      </c>
      <c r="G110" t="s">
        <v>1</v>
      </c>
      <c r="H110" t="s">
        <v>4</v>
      </c>
      <c r="I110" t="s">
        <v>17</v>
      </c>
      <c r="J110" t="s">
        <v>20</v>
      </c>
      <c r="K110" t="s">
        <v>46</v>
      </c>
      <c r="L110" t="s">
        <v>47</v>
      </c>
      <c r="M110" t="s">
        <v>48</v>
      </c>
    </row>
    <row r="111" spans="2:14">
      <c r="B111" s="1"/>
      <c r="C111">
        <v>0.96</v>
      </c>
      <c r="G111">
        <f t="shared" ref="G111:G112" si="63">H111^3</f>
        <v>4517.5235928686607</v>
      </c>
      <c r="H111">
        <f>(C111/C$113)*H$113</f>
        <v>16.531038719999998</v>
      </c>
      <c r="I111" s="4">
        <f>G111*(10^-24)</f>
        <v>4.5175235928686614E-21</v>
      </c>
      <c r="J111" s="3">
        <f>$J$15/I111</f>
        <v>1.5622399860461189</v>
      </c>
    </row>
    <row r="112" spans="2:14">
      <c r="B112" s="1"/>
      <c r="C112">
        <v>0.98</v>
      </c>
      <c r="G112">
        <f t="shared" si="63"/>
        <v>4805.7918581579615</v>
      </c>
      <c r="H112">
        <f>(C112/C$113)*H$113</f>
        <v>16.875435360000001</v>
      </c>
      <c r="I112" s="4">
        <f t="shared" ref="I112" si="64">G112*(10^-24)</f>
        <v>4.8057918581579624E-21</v>
      </c>
      <c r="J112" s="3">
        <f t="shared" ref="J112:J113" si="65">$J$15/I112</f>
        <v>1.4685313477956661</v>
      </c>
      <c r="K112" t="e">
        <f>(J112-J113)/(F112-F113)*(0-F113)+J113</f>
        <v>#DIV/0!</v>
      </c>
      <c r="L112" t="e">
        <f>(G112-G113)/(F112-F113)*(0-F113)+G113</f>
        <v>#DIV/0!</v>
      </c>
      <c r="M112" t="e">
        <f>L112^(1/3)</f>
        <v>#DIV/0!</v>
      </c>
      <c r="N112" t="e">
        <f>(D112-D113)/(F112-F113)*(0-F113)+D113</f>
        <v>#DIV/0!</v>
      </c>
    </row>
    <row r="113" spans="2:10">
      <c r="B113" s="1"/>
      <c r="C113">
        <v>1</v>
      </c>
      <c r="G113">
        <f>H113^3</f>
        <v>5106.0695991444472</v>
      </c>
      <c r="H113">
        <v>17.219832</v>
      </c>
      <c r="I113" s="4">
        <f>G113*(10^-24)</f>
        <v>5.1060695991444477E-21</v>
      </c>
      <c r="J113" s="3">
        <f t="shared" si="65"/>
        <v>1.3821699562944989</v>
      </c>
    </row>
    <row r="114" spans="2:10">
      <c r="B114" s="1"/>
      <c r="I114" s="4"/>
      <c r="J114" s="3"/>
    </row>
    <row r="115" spans="2:10">
      <c r="B115" s="1"/>
      <c r="I115" s="4"/>
      <c r="J115" s="3"/>
    </row>
    <row r="116" spans="2:10">
      <c r="B116" s="1"/>
    </row>
    <row r="117" spans="2:10">
      <c r="B117" s="1"/>
    </row>
    <row r="118" spans="2:10">
      <c r="B118" s="1"/>
    </row>
    <row r="119" spans="2:10">
      <c r="B119" s="1"/>
    </row>
    <row r="120" spans="2:10">
      <c r="B120" s="1"/>
    </row>
    <row r="121" spans="2:10">
      <c r="B121" s="1"/>
    </row>
    <row r="122" spans="2:10">
      <c r="B122" s="1"/>
    </row>
    <row r="123" spans="2:10">
      <c r="B123" s="1"/>
    </row>
    <row r="124" spans="2:10">
      <c r="B124" s="1"/>
    </row>
    <row r="125" spans="2:10">
      <c r="B125" s="1"/>
    </row>
    <row r="126" spans="2:10">
      <c r="B126" s="1"/>
    </row>
    <row r="127" spans="2:10">
      <c r="B127" s="1"/>
    </row>
    <row r="128" spans="2:10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1:2">
      <c r="B2001" s="1"/>
    </row>
    <row r="2002" spans="1:2">
      <c r="B2002" s="1"/>
    </row>
    <row r="2003" spans="1:2">
      <c r="B2003" s="1"/>
    </row>
    <row r="2005" spans="1:2">
      <c r="A2005" t="s">
        <v>5</v>
      </c>
      <c r="B2005" t="s">
        <v>5</v>
      </c>
    </row>
    <row r="2006" spans="1:2">
      <c r="A2006" t="s">
        <v>6</v>
      </c>
      <c r="B2006" t="s">
        <v>6</v>
      </c>
    </row>
    <row r="2008" spans="1: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E105"/>
  <sheetViews>
    <sheetView topLeftCell="I55" workbookViewId="0">
      <selection activeCell="Q85" sqref="Q85:AB88"/>
    </sheetView>
  </sheetViews>
  <sheetFormatPr baseColWidth="10" defaultRowHeight="16"/>
  <cols>
    <col min="7" max="7" width="12.1640625" bestFit="1" customWidth="1"/>
    <col min="10" max="10" width="12.1640625" bestFit="1" customWidth="1"/>
  </cols>
  <sheetData>
    <row r="10" spans="9:10">
      <c r="I10" t="s">
        <v>14</v>
      </c>
    </row>
    <row r="11" spans="9:10">
      <c r="I11">
        <v>72.209999999999994</v>
      </c>
      <c r="J11" t="s">
        <v>15</v>
      </c>
    </row>
    <row r="13" spans="9:10">
      <c r="I13" t="s">
        <v>16</v>
      </c>
    </row>
    <row r="14" spans="9:10">
      <c r="I14" t="s">
        <v>18</v>
      </c>
      <c r="J14">
        <f>100/(6.022E+23)</f>
        <v>1.6605778811026237E-22</v>
      </c>
    </row>
    <row r="15" spans="9:10">
      <c r="I15" t="s">
        <v>19</v>
      </c>
      <c r="J15">
        <f>J14*I11</f>
        <v>1.1991032879442045E-20</v>
      </c>
    </row>
    <row r="24" spans="2:24">
      <c r="I24" s="2"/>
      <c r="J24" s="2"/>
    </row>
    <row r="25" spans="2:24">
      <c r="B25" t="s">
        <v>22</v>
      </c>
      <c r="W25" t="s">
        <v>56</v>
      </c>
      <c r="X25" t="s">
        <v>57</v>
      </c>
    </row>
    <row r="26" spans="2:24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7" spans="2:22">
      <c r="C57" t="s">
        <v>70</v>
      </c>
      <c r="P57" t="s">
        <v>14</v>
      </c>
    </row>
    <row r="58" spans="2:22">
      <c r="P58">
        <v>72.209999999999994</v>
      </c>
      <c r="Q58" t="s">
        <v>15</v>
      </c>
    </row>
    <row r="59" spans="2:2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>
      <c r="C60">
        <v>0.97</v>
      </c>
      <c r="D60">
        <v>-296.403103901333</v>
      </c>
      <c r="E60">
        <v>33.412782</v>
      </c>
      <c r="F60">
        <v>5.7638626666666699</v>
      </c>
      <c r="G60">
        <f>G$61*(C60/C$61)^3</f>
        <v>7612.1376403539343</v>
      </c>
      <c r="H60">
        <f t="shared" ref="H60" si="9">G60^(1/3)</f>
        <v>19.67141244241779</v>
      </c>
      <c r="I60" s="4">
        <f t="shared" ref="I60" si="10">G60*(10^-24)</f>
        <v>7.6121376403539352E-21</v>
      </c>
      <c r="J60" s="3">
        <f t="shared" ref="J60" si="11">$Q$62/I60</f>
        <v>1.5752517158747155</v>
      </c>
      <c r="P60" t="s">
        <v>16</v>
      </c>
    </row>
    <row r="61" spans="2:22">
      <c r="C61">
        <v>0.98</v>
      </c>
      <c r="D61">
        <v>-294.17531448688698</v>
      </c>
      <c r="E61">
        <v>33.418438715276601</v>
      </c>
      <c r="F61">
        <v>3.9780086471554901</v>
      </c>
      <c r="G61">
        <v>7850</v>
      </c>
      <c r="H61">
        <f t="shared" ref="H61:H67" si="12">G61^(1/3)</f>
        <v>19.874210508834469</v>
      </c>
      <c r="I61" s="4">
        <f>G61*(10^-24)</f>
        <v>7.8500000000000003E-21</v>
      </c>
      <c r="J61" s="3">
        <f>$Q$62/I61</f>
        <v>1.5275201120308337</v>
      </c>
      <c r="P61" t="s">
        <v>18</v>
      </c>
      <c r="Q61">
        <f>100/(6.022E+23)</f>
        <v>1.6605778811026237E-22</v>
      </c>
    </row>
    <row r="62" spans="2:22">
      <c r="C62">
        <v>0.99</v>
      </c>
      <c r="D62">
        <v>-293.06708744456301</v>
      </c>
      <c r="E62">
        <v>33.418783892533803</v>
      </c>
      <c r="F62">
        <v>2.4834407329994002</v>
      </c>
      <c r="G62">
        <f t="shared" ref="G62:G67" si="13">G$61*(C62/C$61)^3</f>
        <v>8092.7665662266554</v>
      </c>
      <c r="H62">
        <f t="shared" si="12"/>
        <v>20.077008575251146</v>
      </c>
      <c r="I62" s="4">
        <f t="shared" ref="I62" si="14">G62*(10^-24)</f>
        <v>8.0927665662266563E-21</v>
      </c>
      <c r="J62" s="3">
        <f t="shared" ref="J62:J67" si="15">$Q$62/I62</f>
        <v>1.4816976099970469</v>
      </c>
      <c r="P62" t="s">
        <v>19</v>
      </c>
      <c r="Q62">
        <f>Q61*P58</f>
        <v>1.1991032879442045E-20</v>
      </c>
    </row>
    <row r="63" spans="2:22">
      <c r="C63">
        <v>1</v>
      </c>
      <c r="D63">
        <v>-291.33536576699998</v>
      </c>
      <c r="E63">
        <v>33.423306130469697</v>
      </c>
      <c r="F63">
        <v>1.25482619599253</v>
      </c>
      <c r="G63">
        <f t="shared" si="13"/>
        <v>8340.487381958199</v>
      </c>
      <c r="H63">
        <f t="shared" si="12"/>
        <v>20.279806641667825</v>
      </c>
      <c r="I63" s="4">
        <f>G63*(10^-24)</f>
        <v>8.3404873819581998E-21</v>
      </c>
      <c r="J63" s="3">
        <f t="shared" si="15"/>
        <v>1.437689709282524</v>
      </c>
    </row>
    <row r="64" spans="2:22">
      <c r="C64">
        <v>1.01</v>
      </c>
      <c r="D64">
        <v>-289.47814671610598</v>
      </c>
      <c r="E64">
        <v>33.422853338638198</v>
      </c>
      <c r="F64">
        <v>4.6786251509205998E-2</v>
      </c>
      <c r="G64">
        <f t="shared" si="13"/>
        <v>8593.2124901189109</v>
      </c>
      <c r="H64">
        <f t="shared" si="12"/>
        <v>20.482604708084509</v>
      </c>
      <c r="I64" s="4">
        <f t="shared" ref="I64" si="16">G64*(10^-24)</f>
        <v>8.5932124901189123E-21</v>
      </c>
      <c r="J64" s="3">
        <f t="shared" si="15"/>
        <v>1.3954074676065777</v>
      </c>
      <c r="K64">
        <f>(J64-J65)/(F64-F65)*(0-F65)+J65</f>
        <v>1.3777991051099694</v>
      </c>
      <c r="L64">
        <f>(G64-G65)/(F64-F65)*(0-F65)+G65</f>
        <v>8703.2669087383565</v>
      </c>
      <c r="M64">
        <f>L64^(1/3)</f>
        <v>20.569675201678717</v>
      </c>
      <c r="N64">
        <f>(D64-D65)/(F64-F65)*(0-F65)+D65</f>
        <v>-289.2024730222505</v>
      </c>
    </row>
    <row r="65" spans="3:31">
      <c r="C65">
        <v>1.0149999999999999</v>
      </c>
      <c r="D65">
        <v>-289.156883149333</v>
      </c>
      <c r="E65">
        <v>33.414854800000001</v>
      </c>
      <c r="F65">
        <v>-7.7373333333334397E-3</v>
      </c>
      <c r="G65">
        <f t="shared" si="13"/>
        <v>8721.4672922740483</v>
      </c>
      <c r="H65">
        <f t="shared" ref="H65" si="17">G65^(1/3)</f>
        <v>20.58400374129284</v>
      </c>
      <c r="I65" s="4">
        <f t="shared" ref="I65" si="18">G65*(10^-24)</f>
        <v>8.7214672922740496E-21</v>
      </c>
      <c r="J65" s="3">
        <f t="shared" ref="J65" si="19">$Q$62/I65</f>
        <v>1.3748871007134722</v>
      </c>
    </row>
    <row r="66" spans="3:31">
      <c r="C66">
        <v>1.02</v>
      </c>
      <c r="D66">
        <v>-287.892069180889</v>
      </c>
      <c r="E66">
        <v>33.421028281527597</v>
      </c>
      <c r="F66">
        <v>-0.71754100631650197</v>
      </c>
      <c r="G66">
        <f t="shared" si="13"/>
        <v>8850.9919336330968</v>
      </c>
      <c r="H66">
        <f t="shared" si="12"/>
        <v>20.685402774501185</v>
      </c>
      <c r="I66" s="4">
        <f>G66*(10^-24)</f>
        <v>8.850991933633098E-21</v>
      </c>
      <c r="J66" s="3">
        <f t="shared" si="15"/>
        <v>1.3547671232053697</v>
      </c>
      <c r="AA66" t="s">
        <v>56</v>
      </c>
      <c r="AB66" t="s">
        <v>57</v>
      </c>
      <c r="AC66" t="s">
        <v>81</v>
      </c>
    </row>
    <row r="67" spans="3:31">
      <c r="C67">
        <v>1.03</v>
      </c>
      <c r="D67">
        <v>-286.37825441466703</v>
      </c>
      <c r="E67">
        <v>33.413741199999997</v>
      </c>
      <c r="F67">
        <v>-1.116852</v>
      </c>
      <c r="G67">
        <f t="shared" si="13"/>
        <v>9113.8757554250351</v>
      </c>
      <c r="H67">
        <f t="shared" si="12"/>
        <v>20.888200840917854</v>
      </c>
      <c r="I67" s="4">
        <f>G67*(10^-24)</f>
        <v>9.1138757554250355E-21</v>
      </c>
      <c r="J67" s="3">
        <f t="shared" si="15"/>
        <v>1.315689746187771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>
      <c r="I68" s="4"/>
      <c r="J68" t="s">
        <v>93</v>
      </c>
      <c r="K68">
        <f>($Q$62/L68)/(1E-24)</f>
        <v>1.3871502152147273</v>
      </c>
      <c r="L68">
        <v>8644.3650787927563</v>
      </c>
      <c r="M68">
        <f>L68^(1/3)</f>
        <v>20.523166417102932</v>
      </c>
      <c r="N68">
        <v>-289.29242556571853</v>
      </c>
      <c r="AE68" t="s">
        <v>79</v>
      </c>
    </row>
    <row r="69" spans="3:31">
      <c r="C69" t="s">
        <v>22</v>
      </c>
      <c r="P69">
        <v>1300</v>
      </c>
      <c r="Q69">
        <f>-L68*(2*0.00000213406*L68-0.0402501)</f>
        <v>29.001088629454557</v>
      </c>
      <c r="R69" t="s">
        <v>74</v>
      </c>
      <c r="T69">
        <v>1300</v>
      </c>
      <c r="U69">
        <v>1.3777991051099694</v>
      </c>
      <c r="V69">
        <v>8703.2669087383565</v>
      </c>
      <c r="W69">
        <v>20.569675201678717</v>
      </c>
      <c r="X69">
        <v>-289.2024730222505</v>
      </c>
      <c r="Y69">
        <f>(3/2)*T69*(0.000086173)*200</f>
        <v>33.607469999999999</v>
      </c>
      <c r="Z69">
        <f>X69+Y69</f>
        <v>-255.59500302225049</v>
      </c>
      <c r="AA69">
        <f>(Z69-Z70)/(T69-T70)</f>
        <v>7.8315903289787062E-2</v>
      </c>
      <c r="AB69">
        <f>AA69*(1.602*10^-19)*(6.022*10^23)/100</f>
        <v>75.553262811697834</v>
      </c>
      <c r="AC69">
        <f>AB69/$P$58</f>
        <v>1.0462991664824517</v>
      </c>
      <c r="AE69">
        <f>V69/200</f>
        <v>43.516334543691784</v>
      </c>
    </row>
    <row r="70" spans="3:31">
      <c r="P70">
        <v>1200</v>
      </c>
      <c r="Q70">
        <f>-L80*(2*0.00000210917*L80-0.0394643)</f>
        <v>35.070286377659258</v>
      </c>
      <c r="R70" t="s">
        <v>74</v>
      </c>
      <c r="T70">
        <v>1200</v>
      </c>
      <c r="U70">
        <v>1.4361603326519123</v>
      </c>
      <c r="V70">
        <v>8349.4935262458584</v>
      </c>
      <c r="W70">
        <v>20.287103464019847</v>
      </c>
      <c r="X70">
        <v>-294.44887335122922</v>
      </c>
      <c r="Y70">
        <f t="shared" ref="Y70:Y72" si="20">(3/2)*T70*(0.000086173)*200</f>
        <v>31.022280000000002</v>
      </c>
      <c r="Z70">
        <f t="shared" ref="Z70:Z72" si="21">X70+Y70</f>
        <v>-263.4265933512292</v>
      </c>
      <c r="AA70">
        <f t="shared" ref="AA70:AA71" si="22">(Z70-Z71)/(T70-T71)</f>
        <v>6.3549009515195959E-2</v>
      </c>
      <c r="AB70">
        <f>AA70*(1.602*10^-19)*(6.022*10^23)/100</f>
        <v>61.307280075141705</v>
      </c>
      <c r="AC70">
        <f t="shared" ref="AC70:AC71" si="23">AB70/$P$58</f>
        <v>0.84901371105306345</v>
      </c>
      <c r="AE70">
        <f>V70/200</f>
        <v>41.747467631229291</v>
      </c>
    </row>
    <row r="71" spans="3:31">
      <c r="C71" t="s">
        <v>9</v>
      </c>
      <c r="G71" t="s">
        <v>1</v>
      </c>
      <c r="H71" t="s">
        <v>4</v>
      </c>
      <c r="I71" t="s">
        <v>17</v>
      </c>
      <c r="J71" t="s">
        <v>20</v>
      </c>
      <c r="L71" t="s">
        <v>47</v>
      </c>
      <c r="M71" t="s">
        <v>48</v>
      </c>
      <c r="N71" t="s">
        <v>75</v>
      </c>
      <c r="P71">
        <v>1100</v>
      </c>
      <c r="Q71">
        <f>-L92*(2*0.00000250769*L92-0.0456457)</f>
        <v>39.025240254728153</v>
      </c>
      <c r="R71" t="s">
        <v>74</v>
      </c>
      <c r="T71">
        <v>1100</v>
      </c>
      <c r="U71">
        <v>1.4716628628816797</v>
      </c>
      <c r="V71">
        <v>8148.4091801813784</v>
      </c>
      <c r="W71">
        <v>20.122917335649621</v>
      </c>
      <c r="X71">
        <v>-298.21858430274881</v>
      </c>
      <c r="Y71">
        <f t="shared" si="20"/>
        <v>28.437090000000005</v>
      </c>
      <c r="Z71">
        <f t="shared" si="21"/>
        <v>-269.7814943027488</v>
      </c>
      <c r="AA71">
        <f t="shared" si="22"/>
        <v>7.6466653114146646E-2</v>
      </c>
      <c r="AB71">
        <f t="shared" ref="AB71" si="24">AA71*(1.602*10^-19)*(6.022*10^23)/100</f>
        <v>73.769246045553245</v>
      </c>
      <c r="AC71">
        <f t="shared" si="23"/>
        <v>1.0215932148670994</v>
      </c>
      <c r="AE71">
        <f>V71/200</f>
        <v>40.742045900906895</v>
      </c>
    </row>
    <row r="72" spans="3:31">
      <c r="C72">
        <v>0.96</v>
      </c>
      <c r="D72">
        <v>-300.15051369179099</v>
      </c>
      <c r="E72">
        <v>30.8467764900196</v>
      </c>
      <c r="F72">
        <v>6.2274936325662704</v>
      </c>
      <c r="G72">
        <f>G$61*(C72/C$61)^3</f>
        <v>7379.1294443641673</v>
      </c>
      <c r="H72">
        <f t="shared" ref="H72" si="25">G72^(1/3)</f>
        <v>19.46861437600111</v>
      </c>
      <c r="I72" s="4">
        <f t="shared" ref="I72" si="26">G72*(10^-24)</f>
        <v>7.3791294443641688E-21</v>
      </c>
      <c r="J72" s="3">
        <f t="shared" ref="J72" si="27">$Q$62/I72</f>
        <v>1.6249928897236285</v>
      </c>
      <c r="P72">
        <v>1000</v>
      </c>
      <c r="Q72">
        <f>-L105*(2*0.00000346307*L105-0.0603943)</f>
        <v>44.042253540801347</v>
      </c>
      <c r="R72" t="s">
        <v>74</v>
      </c>
      <c r="T72">
        <v>1000</v>
      </c>
      <c r="U72">
        <v>1.5168511646397971</v>
      </c>
      <c r="V72">
        <v>7905.6717351884363</v>
      </c>
      <c r="W72">
        <v>19.921082120658916</v>
      </c>
      <c r="X72">
        <v>-303.28005961416346</v>
      </c>
      <c r="Y72">
        <f t="shared" si="20"/>
        <v>25.851900000000001</v>
      </c>
      <c r="Z72">
        <f t="shared" si="21"/>
        <v>-277.42815961416346</v>
      </c>
      <c r="AE72">
        <f>V72/200</f>
        <v>39.528358675942179</v>
      </c>
    </row>
    <row r="73" spans="3:31">
      <c r="C73">
        <v>0.97</v>
      </c>
      <c r="D73">
        <v>-299.13439451771001</v>
      </c>
      <c r="E73">
        <v>30.8451906282117</v>
      </c>
      <c r="F73">
        <v>4.2327925800606101</v>
      </c>
      <c r="G73">
        <f>G$61*(C73/C$61)^3</f>
        <v>7612.1376403539343</v>
      </c>
      <c r="H73">
        <f t="shared" ref="H73" si="28">G73^(1/3)</f>
        <v>19.67141244241779</v>
      </c>
      <c r="I73" s="4">
        <f t="shared" ref="I73" si="29">G73*(10^-24)</f>
        <v>7.6121376403539352E-21</v>
      </c>
      <c r="J73" s="3">
        <f t="shared" ref="J73" si="30">$Q$62/I73</f>
        <v>1.5752517158747155</v>
      </c>
    </row>
    <row r="74" spans="3:31">
      <c r="C74">
        <v>0.98</v>
      </c>
      <c r="D74">
        <v>-297.44352603944498</v>
      </c>
      <c r="E74">
        <v>30.847792231208299</v>
      </c>
      <c r="F74">
        <v>2.6458628311582499</v>
      </c>
      <c r="G74">
        <v>7850</v>
      </c>
      <c r="H74">
        <f t="shared" ref="H74:H79" si="31">G74^(1/3)</f>
        <v>19.874210508834469</v>
      </c>
      <c r="I74" s="4">
        <f>G74*(10^-24)</f>
        <v>7.8500000000000003E-21</v>
      </c>
      <c r="J74" s="3">
        <f>$Q$62/I74</f>
        <v>1.5275201120308337</v>
      </c>
      <c r="AA74" t="s">
        <v>56</v>
      </c>
      <c r="AB74" t="s">
        <v>57</v>
      </c>
      <c r="AC74" t="s">
        <v>81</v>
      </c>
    </row>
    <row r="75" spans="3:31">
      <c r="C75">
        <v>0.99</v>
      </c>
      <c r="D75">
        <v>-295.86912235877702</v>
      </c>
      <c r="E75">
        <v>30.848967368141601</v>
      </c>
      <c r="F75">
        <v>1.32269689142158</v>
      </c>
      <c r="G75">
        <f>G$61*(C75/C$61)^3</f>
        <v>8092.7665662266554</v>
      </c>
      <c r="H75">
        <f t="shared" si="31"/>
        <v>20.077008575251146</v>
      </c>
      <c r="I75" s="4">
        <f t="shared" ref="I75" si="32">G75*(10^-24)</f>
        <v>8.0927665662266563E-21</v>
      </c>
      <c r="J75" s="3">
        <f t="shared" ref="J75:J79" si="33">$Q$62/I75</f>
        <v>1.4816976099970469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>
      <c r="C76">
        <v>1</v>
      </c>
      <c r="D76">
        <v>-294.50218828657103</v>
      </c>
      <c r="E76">
        <v>30.851320855555802</v>
      </c>
      <c r="F76">
        <v>2.67784160439287E-2</v>
      </c>
      <c r="G76">
        <f>G$61*(C76/C$61)^3</f>
        <v>8340.487381958199</v>
      </c>
      <c r="H76">
        <f t="shared" si="31"/>
        <v>20.279806641667825</v>
      </c>
      <c r="I76" s="4">
        <f>G76*(10^-24)</f>
        <v>8.3404873819581998E-21</v>
      </c>
      <c r="J76" s="3">
        <f t="shared" si="33"/>
        <v>1.437689709282524</v>
      </c>
      <c r="K76">
        <f>(J76-J77)/(F76-F77)*(0-F77)+J77</f>
        <v>1.4361603326519123</v>
      </c>
      <c r="L76">
        <f>(G76-G77)/(F76-F77)*(0-F77)+G77</f>
        <v>8349.4935262458584</v>
      </c>
      <c r="M76">
        <f>L76^(1/3)</f>
        <v>20.287103464019847</v>
      </c>
      <c r="N76">
        <f>(D76-D77)/(F76-F77)*(0-F77)+D77</f>
        <v>-294.44887335122922</v>
      </c>
      <c r="AE76" t="s">
        <v>79</v>
      </c>
    </row>
    <row r="77" spans="3:31">
      <c r="C77">
        <v>1.0049999999999999</v>
      </c>
      <c r="D77">
        <v>-293.75786374621401</v>
      </c>
      <c r="E77">
        <v>30.8453084509968</v>
      </c>
      <c r="F77">
        <v>-0.34707240241075599</v>
      </c>
      <c r="G77">
        <f>G$61*(C77/C$61)^3</f>
        <v>8466.2212718021383</v>
      </c>
      <c r="H77">
        <f t="shared" si="31"/>
        <v>20.381205674876163</v>
      </c>
      <c r="I77" s="4">
        <f>G77*(10^-24)</f>
        <v>8.4662212718021385E-21</v>
      </c>
      <c r="J77" s="3">
        <f t="shared" si="33"/>
        <v>1.4163382333721604</v>
      </c>
      <c r="T77">
        <v>1300</v>
      </c>
      <c r="U77">
        <v>1.3871502152147273</v>
      </c>
      <c r="V77">
        <v>8644.3650787927563</v>
      </c>
      <c r="W77">
        <v>20.523166417102932</v>
      </c>
      <c r="X77">
        <v>-289.29242556571853</v>
      </c>
      <c r="Y77">
        <f>(3/2)*T77*(0.000086173)*200</f>
        <v>33.607469999999999</v>
      </c>
      <c r="Z77">
        <f>X77+Y77</f>
        <v>-255.68495556571852</v>
      </c>
      <c r="AA77">
        <f>(Z77-Z78)/(T77-T78)</f>
        <v>7.5791643752097293E-2</v>
      </c>
      <c r="AB77">
        <f>AA77*(1.602*10^-19)*(6.022*10^23)/100</f>
        <v>73.118048043755792</v>
      </c>
      <c r="AC77">
        <f>AB77/$P$58</f>
        <v>1.0125751010075585</v>
      </c>
      <c r="AE77">
        <f>V77/200</f>
        <v>43.221825393963783</v>
      </c>
    </row>
    <row r="78" spans="3:31">
      <c r="C78">
        <v>1.01</v>
      </c>
      <c r="D78">
        <v>-292.21817657218901</v>
      </c>
      <c r="E78">
        <v>30.846189100892001</v>
      </c>
      <c r="F78">
        <v>-0.78152987316890099</v>
      </c>
      <c r="G78">
        <f>G$61*(C78/C$61)^3</f>
        <v>8593.2124901189109</v>
      </c>
      <c r="H78">
        <f t="shared" si="31"/>
        <v>20.482604708084509</v>
      </c>
      <c r="I78" s="4">
        <f t="shared" ref="I78" si="34">G78*(10^-24)</f>
        <v>8.5932124901189123E-21</v>
      </c>
      <c r="J78" s="3">
        <f t="shared" si="33"/>
        <v>1.3954074676065777</v>
      </c>
      <c r="T78">
        <v>1200</v>
      </c>
      <c r="U78">
        <v>1.4341509575434626</v>
      </c>
      <c r="V78">
        <v>8361.0674429847477</v>
      </c>
      <c r="W78">
        <v>20.296473007880564</v>
      </c>
      <c r="X78">
        <v>-294.28639994092828</v>
      </c>
      <c r="Y78">
        <f t="shared" ref="Y78:Y80" si="35">(3/2)*T78*(0.000086173)*200</f>
        <v>31.022280000000002</v>
      </c>
      <c r="Z78">
        <f t="shared" ref="Z78:Z80" si="36">X78+Y78</f>
        <v>-263.26411994092825</v>
      </c>
      <c r="AA78">
        <f t="shared" ref="AA78:AA79" si="37">(Z78-Z79)/(T78-T79)</f>
        <v>6.4910331963966422E-2</v>
      </c>
      <c r="AB78">
        <f>AA78*(1.602*10^-19)*(6.022*10^23)/100</f>
        <v>62.620581057738328</v>
      </c>
      <c r="AC78">
        <f t="shared" ref="AC78:AC79" si="38">AB78/$P$58</f>
        <v>0.86720095634591243</v>
      </c>
      <c r="AE78">
        <f>V78/200</f>
        <v>41.805337214923739</v>
      </c>
    </row>
    <row r="79" spans="3:31">
      <c r="C79">
        <v>1.02</v>
      </c>
      <c r="D79">
        <v>-290.584542577452</v>
      </c>
      <c r="E79">
        <v>30.8503523792232</v>
      </c>
      <c r="F79">
        <v>-1.6187467602643699</v>
      </c>
      <c r="G79">
        <f>G$61*(C79/C$61)^3</f>
        <v>8850.9919336330968</v>
      </c>
      <c r="H79">
        <f t="shared" si="31"/>
        <v>20.685402774501185</v>
      </c>
      <c r="I79" s="4">
        <f>G79*(10^-24)</f>
        <v>8.850991933633098E-21</v>
      </c>
      <c r="J79" s="3">
        <f t="shared" si="33"/>
        <v>1.3547671232053697</v>
      </c>
      <c r="T79">
        <v>1100</v>
      </c>
      <c r="U79">
        <v>1.4720274837875504</v>
      </c>
      <c r="V79">
        <v>8145.9300261085646</v>
      </c>
      <c r="W79">
        <v>20.120876328966453</v>
      </c>
      <c r="X79">
        <v>-298.19224313732491</v>
      </c>
      <c r="Y79">
        <f t="shared" si="35"/>
        <v>28.437090000000005</v>
      </c>
      <c r="Z79">
        <f t="shared" si="36"/>
        <v>-269.7551531373249</v>
      </c>
      <c r="AA79">
        <f t="shared" si="37"/>
        <v>7.8028992187165039E-2</v>
      </c>
      <c r="AB79">
        <f t="shared" ref="AB79" si="39">AA79*(1.602*10^-19)*(6.022*10^23)/100</f>
        <v>75.276472670367468</v>
      </c>
      <c r="AC79">
        <f t="shared" si="38"/>
        <v>1.0424660389193667</v>
      </c>
      <c r="AE79">
        <f>V79/200</f>
        <v>40.729650130542822</v>
      </c>
    </row>
    <row r="80" spans="3:31">
      <c r="J80" t="s">
        <v>93</v>
      </c>
      <c r="K80">
        <f>($Q$62/L80)/(1E-24)</f>
        <v>1.4341509575434626</v>
      </c>
      <c r="L80">
        <v>8361.0674429847477</v>
      </c>
      <c r="M80">
        <f>L80^(1/3)</f>
        <v>20.296473007880564</v>
      </c>
      <c r="N80">
        <v>-294.28639994092828</v>
      </c>
      <c r="T80">
        <v>1000</v>
      </c>
      <c r="U80">
        <v>1.5146836450439038</v>
      </c>
      <c r="V80">
        <v>7916.5262783929247</v>
      </c>
      <c r="W80">
        <v>19.930195213364204</v>
      </c>
      <c r="X80">
        <v>-303.4099523560414</v>
      </c>
      <c r="Y80">
        <f t="shared" si="35"/>
        <v>25.851900000000001</v>
      </c>
      <c r="Z80">
        <f t="shared" si="36"/>
        <v>-277.5580523560414</v>
      </c>
      <c r="AE80">
        <f>V80/200</f>
        <v>39.582631391964625</v>
      </c>
    </row>
    <row r="81" spans="3:28">
      <c r="C81" t="s">
        <v>11</v>
      </c>
    </row>
    <row r="83" spans="3:28">
      <c r="C83" t="s">
        <v>9</v>
      </c>
      <c r="G83" t="s">
        <v>1</v>
      </c>
      <c r="H83" t="s">
        <v>4</v>
      </c>
      <c r="I83" t="s">
        <v>17</v>
      </c>
      <c r="J83" t="s">
        <v>20</v>
      </c>
      <c r="L83" t="s">
        <v>47</v>
      </c>
      <c r="M83" t="s">
        <v>48</v>
      </c>
      <c r="N83" t="s">
        <v>75</v>
      </c>
    </row>
    <row r="84" spans="3:28">
      <c r="C84">
        <v>0.96</v>
      </c>
      <c r="D84">
        <v>-303.24047198884199</v>
      </c>
      <c r="E84">
        <v>28.2788564016702</v>
      </c>
      <c r="F84">
        <v>5.1748211576038701</v>
      </c>
      <c r="G84">
        <f>G$61*(C84/C$61)^3</f>
        <v>7379.1294443641673</v>
      </c>
      <c r="H84">
        <f t="shared" ref="H84" si="40">G84^(1/3)</f>
        <v>19.46861437600111</v>
      </c>
      <c r="I84" s="4">
        <f t="shared" ref="I84:I85" si="41">G84*(10^-24)</f>
        <v>7.3791294443641688E-21</v>
      </c>
      <c r="J84" s="3">
        <f t="shared" ref="J84:J85" si="42">$Q$62/I84</f>
        <v>1.6249928897236285</v>
      </c>
    </row>
    <row r="85" spans="3:28">
      <c r="C85">
        <v>0.97</v>
      </c>
      <c r="D85">
        <v>-302.00621678949602</v>
      </c>
      <c r="E85">
        <v>28.2754073944959</v>
      </c>
      <c r="F85">
        <v>3.2529530516721801</v>
      </c>
      <c r="G85">
        <f>G$61*(C85/C$61)^3</f>
        <v>7612.1376403539343</v>
      </c>
      <c r="H85">
        <f t="shared" ref="H85" si="43">G85^(1/3)</f>
        <v>19.67141244241779</v>
      </c>
      <c r="I85" s="4">
        <f t="shared" si="41"/>
        <v>7.6121376403539352E-21</v>
      </c>
      <c r="J85" s="3">
        <f t="shared" si="42"/>
        <v>1.5752517158747155</v>
      </c>
      <c r="R85" t="s">
        <v>94</v>
      </c>
      <c r="S85" t="s">
        <v>95</v>
      </c>
      <c r="T85" t="s">
        <v>96</v>
      </c>
      <c r="U85" t="s">
        <v>97</v>
      </c>
      <c r="Y85" t="s">
        <v>94</v>
      </c>
      <c r="Z85" t="s">
        <v>95</v>
      </c>
      <c r="AA85" t="s">
        <v>96</v>
      </c>
      <c r="AB85" t="s">
        <v>97</v>
      </c>
    </row>
    <row r="86" spans="3:28">
      <c r="C86">
        <v>0.98</v>
      </c>
      <c r="D86">
        <v>-299.96606577130802</v>
      </c>
      <c r="E86">
        <v>28.277169774341399</v>
      </c>
      <c r="F86">
        <v>1.57568941555345</v>
      </c>
      <c r="G86">
        <v>7850</v>
      </c>
      <c r="H86">
        <f t="shared" ref="H86:H91" si="44">G86^(1/3)</f>
        <v>19.874210508834469</v>
      </c>
      <c r="I86" s="4">
        <f>G86*(10^-24)</f>
        <v>7.8500000000000003E-21</v>
      </c>
      <c r="J86" s="3">
        <f>$Q$62/I86</f>
        <v>1.5275201120308337</v>
      </c>
      <c r="R86" s="1">
        <v>2.1340600000000002E-6</v>
      </c>
      <c r="S86" s="1">
        <v>-4.0250099999999997E-2</v>
      </c>
      <c r="T86" s="1">
        <v>188.46899999999999</v>
      </c>
      <c r="U86">
        <f>R86*(R88^2)+S86*R88+T86</f>
        <v>1.7625631457462987E-4</v>
      </c>
      <c r="Y86" s="1">
        <v>3.4584400000000001E-2</v>
      </c>
      <c r="Z86" s="1">
        <v>19.431899999999999</v>
      </c>
      <c r="AA86" s="1">
        <v>2727.13</v>
      </c>
      <c r="AB86">
        <f>Y86*(Y88^2)+Z86*Y88+AA86</f>
        <v>6.6911618387166527E-4</v>
      </c>
    </row>
    <row r="87" spans="3:28">
      <c r="C87">
        <v>0.99</v>
      </c>
      <c r="D87">
        <v>-298.40803722455701</v>
      </c>
      <c r="E87">
        <v>28.2787984054562</v>
      </c>
      <c r="F87">
        <v>0.348174667983083</v>
      </c>
      <c r="G87">
        <f>G$61*(C87/C$61)^3</f>
        <v>8092.7665662266554</v>
      </c>
      <c r="H87">
        <f t="shared" si="44"/>
        <v>20.077008575251146</v>
      </c>
      <c r="I87" s="4">
        <f t="shared" ref="I87" si="45">G87*(10^-24)</f>
        <v>8.0927665662266563E-21</v>
      </c>
      <c r="J87" s="3">
        <f t="shared" ref="J87:J91" si="46">$Q$62/I87</f>
        <v>1.4816976099970469</v>
      </c>
      <c r="K87">
        <f>(J87-J88)/(F87-F88)*(0-F88)+J88</f>
        <v>1.4716628628816797</v>
      </c>
      <c r="L87">
        <f>(G87-G88)/(F87-F88)*(0-F88)+G88</f>
        <v>8148.4091801813784</v>
      </c>
      <c r="M87">
        <f>L87^(1/3)</f>
        <v>20.122917335649621</v>
      </c>
      <c r="N87">
        <f>(D87-D88)/(F87-F88)*(0-F88)+D88</f>
        <v>-298.21858430274881</v>
      </c>
    </row>
    <row r="88" spans="3:28">
      <c r="C88">
        <v>0.995</v>
      </c>
      <c r="D88">
        <v>-297.98843438191602</v>
      </c>
      <c r="E88">
        <v>28.281453917971302</v>
      </c>
      <c r="F88">
        <v>-0.42296720212858202</v>
      </c>
      <c r="G88">
        <f>G$61*(C88/C$61)^3</f>
        <v>8216.0045652215485</v>
      </c>
      <c r="H88">
        <f t="shared" ref="H88" si="47">G88^(1/3)</f>
        <v>20.178407608459484</v>
      </c>
      <c r="I88" s="4">
        <f t="shared" ref="I88" si="48">G88*(10^-24)</f>
        <v>8.21600456522155E-21</v>
      </c>
      <c r="J88" s="3">
        <f t="shared" ref="J88" si="49">$Q$62/I88</f>
        <v>1.4594725190636135</v>
      </c>
      <c r="Q88" t="s">
        <v>98</v>
      </c>
      <c r="R88">
        <v>8644.3650787927563</v>
      </c>
      <c r="X88" t="s">
        <v>98</v>
      </c>
      <c r="Y88">
        <v>-289.29242556571853</v>
      </c>
    </row>
    <row r="89" spans="3:28">
      <c r="C89">
        <v>1</v>
      </c>
      <c r="D89">
        <v>-296.98413443006598</v>
      </c>
      <c r="E89">
        <v>28.279676154743999</v>
      </c>
      <c r="F89">
        <v>-0.72472851500204505</v>
      </c>
      <c r="G89">
        <f>G$61*(C89/C$61)^3</f>
        <v>8340.487381958199</v>
      </c>
      <c r="H89">
        <f t="shared" si="44"/>
        <v>20.279806641667825</v>
      </c>
      <c r="I89" s="4">
        <f>G89*(10^-24)</f>
        <v>8.3404873819581998E-21</v>
      </c>
      <c r="J89" s="3">
        <f t="shared" si="46"/>
        <v>1.437689709282524</v>
      </c>
    </row>
    <row r="90" spans="3:28">
      <c r="C90">
        <v>1.01</v>
      </c>
      <c r="D90">
        <v>-295.47995471658402</v>
      </c>
      <c r="E90">
        <v>28.279897114592899</v>
      </c>
      <c r="F90">
        <v>-1.6826686084404601</v>
      </c>
      <c r="G90">
        <f>G$61*(C90/C$61)^3</f>
        <v>8593.2124901189109</v>
      </c>
      <c r="H90">
        <f t="shared" si="44"/>
        <v>20.482604708084509</v>
      </c>
      <c r="I90" s="4">
        <f t="shared" ref="I90" si="50">G90*(10^-24)</f>
        <v>8.5932124901189123E-21</v>
      </c>
      <c r="J90" s="3">
        <f t="shared" si="46"/>
        <v>1.3954074676065777</v>
      </c>
    </row>
    <row r="91" spans="3:28">
      <c r="C91">
        <v>1.02</v>
      </c>
      <c r="D91">
        <v>-293.46885087061099</v>
      </c>
      <c r="E91">
        <v>28.276687745617501</v>
      </c>
      <c r="F91">
        <v>-2.1451027085378001</v>
      </c>
      <c r="G91">
        <f>G$61*(C91/C$61)^3</f>
        <v>8850.9919336330968</v>
      </c>
      <c r="H91">
        <f t="shared" si="44"/>
        <v>20.685402774501185</v>
      </c>
      <c r="I91" s="4">
        <f>G91*(10^-24)</f>
        <v>8.850991933633098E-21</v>
      </c>
      <c r="J91" s="3">
        <f t="shared" si="46"/>
        <v>1.3547671232053697</v>
      </c>
    </row>
    <row r="92" spans="3:28">
      <c r="J92" t="s">
        <v>93</v>
      </c>
      <c r="K92">
        <f>($Q$62/L92)/(1E-24)</f>
        <v>1.4720274837875504</v>
      </c>
      <c r="L92">
        <v>8145.9300261085646</v>
      </c>
      <c r="M92">
        <f>L92^(1/3)</f>
        <v>20.120876328966453</v>
      </c>
      <c r="N92">
        <v>-298.19224313732491</v>
      </c>
    </row>
    <row r="93" spans="3:28">
      <c r="C93" t="s">
        <v>8</v>
      </c>
    </row>
    <row r="95" spans="3:28">
      <c r="C95" t="s">
        <v>9</v>
      </c>
      <c r="G95" t="s">
        <v>1</v>
      </c>
      <c r="H95" t="s">
        <v>4</v>
      </c>
      <c r="I95" t="s">
        <v>17</v>
      </c>
      <c r="J95" t="s">
        <v>20</v>
      </c>
      <c r="L95" t="s">
        <v>47</v>
      </c>
      <c r="M95" t="s">
        <v>48</v>
      </c>
      <c r="N95" t="s">
        <v>75</v>
      </c>
    </row>
    <row r="96" spans="3:28">
      <c r="C96">
        <v>0.95</v>
      </c>
      <c r="D96">
        <v>-307.64757190569298</v>
      </c>
      <c r="E96">
        <v>25.7012939490162</v>
      </c>
      <c r="F96">
        <v>6.2848455768173199</v>
      </c>
      <c r="G96">
        <f>G$61*(C96/C$61)^3</f>
        <v>7150.9253691064087</v>
      </c>
      <c r="H96">
        <f t="shared" ref="H96:H97" si="51">G96^(1/3)</f>
        <v>19.265816309584434</v>
      </c>
      <c r="I96" s="4">
        <f t="shared" ref="I96:I98" si="52">G96*(10^-24)</f>
        <v>7.1509253691064091E-21</v>
      </c>
      <c r="J96" s="3">
        <f t="shared" ref="J96:J98" si="53">$Q$62/I96</f>
        <v>1.6768505138154537</v>
      </c>
    </row>
    <row r="97" spans="3:14">
      <c r="C97">
        <v>0.96</v>
      </c>
      <c r="D97">
        <v>-306.388549394677</v>
      </c>
      <c r="E97">
        <v>25.703648828287999</v>
      </c>
      <c r="F97">
        <v>3.77066941269246</v>
      </c>
      <c r="G97">
        <f>G$61*(C97/C$61)^3</f>
        <v>7379.1294443641673</v>
      </c>
      <c r="H97">
        <f t="shared" si="51"/>
        <v>19.46861437600111</v>
      </c>
      <c r="I97" s="4">
        <f t="shared" si="52"/>
        <v>7.3791294443641688E-21</v>
      </c>
      <c r="J97" s="3">
        <f t="shared" si="53"/>
        <v>1.6249928897236285</v>
      </c>
    </row>
    <row r="98" spans="3:14">
      <c r="C98">
        <v>0.97</v>
      </c>
      <c r="D98">
        <v>-305.20278674527702</v>
      </c>
      <c r="E98">
        <v>25.707261145938201</v>
      </c>
      <c r="F98">
        <v>2.04915555638493</v>
      </c>
      <c r="G98">
        <f>G$61*(C98/C$61)^3</f>
        <v>7612.1376403539343</v>
      </c>
      <c r="H98">
        <f t="shared" ref="H98" si="54">G98^(1/3)</f>
        <v>19.67141244241779</v>
      </c>
      <c r="I98" s="4">
        <f t="shared" si="52"/>
        <v>7.6121376403539352E-21</v>
      </c>
      <c r="J98" s="3">
        <f t="shared" si="53"/>
        <v>1.5752517158747155</v>
      </c>
    </row>
    <row r="99" spans="3:14">
      <c r="C99">
        <v>0.98</v>
      </c>
      <c r="D99">
        <v>-303.54920635962202</v>
      </c>
      <c r="E99">
        <v>25.709827251677702</v>
      </c>
      <c r="F99">
        <v>0.443892199855348</v>
      </c>
      <c r="G99">
        <v>7850</v>
      </c>
      <c r="H99">
        <f t="shared" ref="H99:H104" si="55">G99^(1/3)</f>
        <v>19.874210508834469</v>
      </c>
      <c r="I99" s="4">
        <f>G99*(10^-24)</f>
        <v>7.8500000000000003E-21</v>
      </c>
      <c r="J99" s="3">
        <f>$Q$62/I99</f>
        <v>1.5275201120308337</v>
      </c>
      <c r="K99">
        <f>(J99-J100)/(F99-F100)*(0-F100)+J100</f>
        <v>1.5168511646397971</v>
      </c>
      <c r="L99">
        <f>(G99-G100)/(F99-F100)*(0-F100)+G100</f>
        <v>7905.6717351884363</v>
      </c>
      <c r="M99">
        <f>L99^(1/3)</f>
        <v>19.921082120658916</v>
      </c>
      <c r="N99">
        <f>(D99-D100)/(F99-F100)*(0-F100)+D100</f>
        <v>-303.28005961416346</v>
      </c>
    </row>
    <row r="100" spans="3:14">
      <c r="C100">
        <v>0.98499999999999999</v>
      </c>
      <c r="D100">
        <v>-302.96535389333297</v>
      </c>
      <c r="E100">
        <v>25.7159357333333</v>
      </c>
      <c r="F100">
        <v>-0.51903066666666597</v>
      </c>
      <c r="G100">
        <f>G$61*(C100/C$61)^3</f>
        <v>7970.7671296079834</v>
      </c>
      <c r="H100">
        <f t="shared" ref="H100" si="56">G100^(1/3)</f>
        <v>19.975609542042807</v>
      </c>
      <c r="I100" s="4">
        <f t="shared" ref="I100" si="57">G100*(10^-24)</f>
        <v>7.9707671296079845E-21</v>
      </c>
      <c r="J100" s="3">
        <f t="shared" ref="J100" si="58">$Q$62/I100</f>
        <v>1.5043762644752845</v>
      </c>
    </row>
    <row r="101" spans="3:14">
      <c r="C101">
        <v>0.99</v>
      </c>
      <c r="D101">
        <v>-301.62744993183202</v>
      </c>
      <c r="E101">
        <v>25.707661307720102</v>
      </c>
      <c r="F101">
        <v>-0.89519017186750005</v>
      </c>
      <c r="G101">
        <f>G$61*(C101/C$61)^3</f>
        <v>8092.7665662266554</v>
      </c>
      <c r="H101">
        <f t="shared" si="55"/>
        <v>20.077008575251146</v>
      </c>
      <c r="I101" s="4">
        <f t="shared" ref="I101" si="59">G101*(10^-24)</f>
        <v>8.0927665662266563E-21</v>
      </c>
      <c r="J101" s="3">
        <f t="shared" ref="J101:J104" si="60">$Q$62/I101</f>
        <v>1.4816976099970469</v>
      </c>
    </row>
    <row r="102" spans="3:14">
      <c r="C102">
        <v>1</v>
      </c>
      <c r="D102">
        <v>-299.754214396554</v>
      </c>
      <c r="E102">
        <v>25.705003470116299</v>
      </c>
      <c r="F102">
        <v>-1.7976992476153</v>
      </c>
      <c r="G102">
        <f t="shared" ref="G102:G104" si="61">G$61*(C102/C$61)^3</f>
        <v>8340.487381958199</v>
      </c>
      <c r="H102">
        <f t="shared" si="55"/>
        <v>20.279806641667825</v>
      </c>
      <c r="I102" s="4">
        <f>G102*(10^-24)</f>
        <v>8.3404873819581998E-21</v>
      </c>
      <c r="J102" s="3">
        <f t="shared" si="60"/>
        <v>1.437689709282524</v>
      </c>
    </row>
    <row r="103" spans="3:14">
      <c r="C103">
        <v>1.01</v>
      </c>
      <c r="D103">
        <v>-298.28502045727998</v>
      </c>
      <c r="E103">
        <v>25.710923654744999</v>
      </c>
      <c r="F103">
        <v>-2.6473980706605098</v>
      </c>
      <c r="G103">
        <f t="shared" si="61"/>
        <v>8593.2124901189109</v>
      </c>
      <c r="H103">
        <f t="shared" si="55"/>
        <v>20.482604708084509</v>
      </c>
      <c r="I103" s="4">
        <f t="shared" ref="I103" si="62">G103*(10^-24)</f>
        <v>8.5932124901189123E-21</v>
      </c>
      <c r="J103" s="3">
        <f t="shared" si="60"/>
        <v>1.3954074676065777</v>
      </c>
    </row>
    <row r="104" spans="3:14">
      <c r="C104">
        <v>1.02</v>
      </c>
      <c r="D104">
        <v>-296.18335889641003</v>
      </c>
      <c r="E104">
        <v>25.7103697522817</v>
      </c>
      <c r="F104">
        <v>-3.4361062649890401</v>
      </c>
      <c r="G104">
        <f t="shared" si="61"/>
        <v>8850.9919336330968</v>
      </c>
      <c r="H104">
        <f t="shared" si="55"/>
        <v>20.685402774501185</v>
      </c>
      <c r="I104" s="4">
        <f>G104*(10^-24)</f>
        <v>8.850991933633098E-21</v>
      </c>
      <c r="J104" s="3">
        <f t="shared" si="60"/>
        <v>1.3547671232053697</v>
      </c>
    </row>
    <row r="105" spans="3:14">
      <c r="J105" t="s">
        <v>93</v>
      </c>
      <c r="K105">
        <f>($Q$62/L105)/(1E-24)</f>
        <v>1.5146836450439038</v>
      </c>
      <c r="L105">
        <v>7916.5262783929247</v>
      </c>
      <c r="M105">
        <f>L105^(1/3)</f>
        <v>19.930195213364204</v>
      </c>
      <c r="N105">
        <v>-303.4099523560414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103"/>
  <sheetViews>
    <sheetView topLeftCell="G56" workbookViewId="0">
      <selection activeCell="X81" sqref="X81"/>
    </sheetView>
  </sheetViews>
  <sheetFormatPr baseColWidth="10" defaultRowHeight="16"/>
  <cols>
    <col min="9" max="9" width="12.1640625" bestFit="1" customWidth="1"/>
  </cols>
  <sheetData>
    <row r="16" spans="8:8">
      <c r="H16" t="s">
        <v>28</v>
      </c>
    </row>
    <row r="17" spans="2:25">
      <c r="H17">
        <v>74.5</v>
      </c>
      <c r="I17" t="s">
        <v>15</v>
      </c>
    </row>
    <row r="19" spans="2:25">
      <c r="H19" t="s">
        <v>16</v>
      </c>
    </row>
    <row r="20" spans="2:25">
      <c r="H20" t="s">
        <v>18</v>
      </c>
      <c r="I20">
        <f>100/(6.022E+23)</f>
        <v>1.6605778811026237E-22</v>
      </c>
    </row>
    <row r="21" spans="2:25">
      <c r="H21" t="s">
        <v>19</v>
      </c>
      <c r="I21">
        <f>I20*H17</f>
        <v>1.2371305214214546E-20</v>
      </c>
    </row>
    <row r="27" spans="2:25">
      <c r="B27" t="s">
        <v>22</v>
      </c>
      <c r="X27" t="s">
        <v>56</v>
      </c>
      <c r="Y27" t="s">
        <v>57</v>
      </c>
    </row>
    <row r="28" spans="2:25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7" spans="1:28">
      <c r="B57" t="s">
        <v>70</v>
      </c>
    </row>
    <row r="59" spans="1:28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8" t="s">
        <v>73</v>
      </c>
    </row>
    <row r="60" spans="1:28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6" si="9">F60^(1/3)</f>
        <v>19.894267011792085</v>
      </c>
      <c r="H60">
        <f>F60*(10^-24)</f>
        <v>7.8737900000000009E-21</v>
      </c>
      <c r="I60">
        <f t="shared" ref="I60:I66" si="10">I$21/H60</f>
        <v>1.5712008085324278</v>
      </c>
    </row>
    <row r="61" spans="1:28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-K67*(2*0.00000168066*K67-0.0332157)</f>
        <v>29.631620833818996</v>
      </c>
      <c r="Q61" t="s">
        <v>74</v>
      </c>
      <c r="W61">
        <v>29.889085890620112</v>
      </c>
    </row>
    <row r="62" spans="1:28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-K78*(2*0.00000215861*K78-0.0408768)</f>
        <v>31.096710788939479</v>
      </c>
      <c r="Q62" t="s">
        <v>74</v>
      </c>
      <c r="W62">
        <v>32.448171240890467</v>
      </c>
    </row>
    <row r="63" spans="1:28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-K90*(2*0.00000250559*K90-0.0463864)</f>
        <v>37.281756908627941</v>
      </c>
      <c r="Q63" t="s">
        <v>74</v>
      </c>
      <c r="W63">
        <v>39.304363306031064</v>
      </c>
    </row>
    <row r="64" spans="1:28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1.3910994470876743</v>
      </c>
      <c r="K64">
        <f>(F64-F65)/(E64-E65)*(0-E65)+F65</f>
        <v>8893.385524442203</v>
      </c>
      <c r="L64">
        <f>K64^(1/3)</f>
        <v>20.718375807223936</v>
      </c>
      <c r="M64">
        <f>(C64-C65)/(E64-E65)*(0-E65)+C65</f>
        <v>-274.91944580220832</v>
      </c>
      <c r="O64">
        <v>1000</v>
      </c>
      <c r="P64">
        <f>-K103*(2*0.00000250513*K103-0.0456619)</f>
        <v>38.329143742574459</v>
      </c>
      <c r="Q64" t="s">
        <v>74</v>
      </c>
      <c r="W64">
        <v>44.675055680762085</v>
      </c>
    </row>
    <row r="65" spans="2:25">
      <c r="B65">
        <v>1.0249999999999999</v>
      </c>
      <c r="C65">
        <v>-274.21212548266698</v>
      </c>
      <c r="D65">
        <v>33.416336399999999</v>
      </c>
      <c r="E65">
        <v>-0.29085733333333302</v>
      </c>
      <c r="F65">
        <f t="shared" ref="F65" si="13">F$60*(B65/B$60)^3</f>
        <v>9009.0126501486939</v>
      </c>
      <c r="G65">
        <f t="shared" ref="G65" si="14">F65^(1/3)</f>
        <v>20.807779272537633</v>
      </c>
      <c r="H65">
        <f t="shared" ref="H65" si="15">F65*(10^-24)</f>
        <v>9.0090126501486955E-21</v>
      </c>
      <c r="I65">
        <f t="shared" ref="I65" si="16">I$21/H65</f>
        <v>1.3732143237705805</v>
      </c>
    </row>
    <row r="66" spans="2:25">
      <c r="B66">
        <v>1.03</v>
      </c>
      <c r="C66">
        <v>-273.137625238</v>
      </c>
      <c r="D66">
        <v>33.424700199999997</v>
      </c>
      <c r="E66">
        <v>-0.78755700000000095</v>
      </c>
      <c r="F66">
        <f t="shared" ref="F66" si="17">F$60*(B66/B$60)^3</f>
        <v>9141.4960234787377</v>
      </c>
      <c r="G66">
        <f t="shared" si="9"/>
        <v>20.909280634842695</v>
      </c>
      <c r="H66">
        <f t="shared" ref="H66" si="18">F66*(10^-24)</f>
        <v>9.1414960234787386E-21</v>
      </c>
      <c r="I66">
        <f t="shared" si="10"/>
        <v>1.3533129787991445</v>
      </c>
    </row>
    <row r="67" spans="2:25">
      <c r="I67" t="s">
        <v>93</v>
      </c>
      <c r="J67">
        <f>($I$21/K67)/(1E-24)</f>
        <v>1.3915756366425642</v>
      </c>
      <c r="K67">
        <v>8890.1421442406299</v>
      </c>
      <c r="L67">
        <f>K67^(1/3)</f>
        <v>20.715856866217617</v>
      </c>
      <c r="M67">
        <v>-274.77059867020273</v>
      </c>
    </row>
    <row r="68" spans="2:25">
      <c r="B68" t="s">
        <v>22</v>
      </c>
      <c r="V68" t="s">
        <v>56</v>
      </c>
      <c r="W68" t="s">
        <v>57</v>
      </c>
    </row>
    <row r="69" spans="2:25"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5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Y70" t="s">
        <v>79</v>
      </c>
    </row>
    <row r="71" spans="2:25">
      <c r="B71">
        <v>0.97</v>
      </c>
      <c r="C71">
        <v>-285.52033439333297</v>
      </c>
      <c r="D71">
        <v>30.849502133333299</v>
      </c>
      <c r="E71">
        <v>5.7405146666666704</v>
      </c>
      <c r="F71">
        <f>F$60*(B71/B$60)^3</f>
        <v>7635.2067810499875</v>
      </c>
      <c r="G71">
        <f t="shared" ref="G71:G77" si="19">F71^(1/3)</f>
        <v>19.691264287181951</v>
      </c>
      <c r="H71">
        <f t="shared" ref="H71" si="20">F71*(10^-24)</f>
        <v>7.6352067810499876E-21</v>
      </c>
      <c r="I71">
        <f t="shared" ref="I71:I77" si="21">I$21/H71</f>
        <v>1.6202973369259888</v>
      </c>
      <c r="O71">
        <v>1300</v>
      </c>
      <c r="P71">
        <v>1.3910994470876743</v>
      </c>
      <c r="Q71">
        <v>8893.385524442203</v>
      </c>
      <c r="R71">
        <v>20.718375807223936</v>
      </c>
      <c r="S71">
        <v>-274.91944580220832</v>
      </c>
      <c r="T71">
        <f>(3/2)*O71*(0.000086173)*200</f>
        <v>33.607469999999999</v>
      </c>
      <c r="U71">
        <f>S71+T71</f>
        <v>-241.31197580220831</v>
      </c>
      <c r="V71">
        <f>(U71-U72)/(O71-O72)</f>
        <v>7.3644743807060986E-2</v>
      </c>
      <c r="W71">
        <f>V71*(1.602*10^-19)*(6.022*10^23)/100</f>
        <v>71.046881282420614</v>
      </c>
      <c r="Y71">
        <f>Q71/200</f>
        <v>44.466927622211017</v>
      </c>
    </row>
    <row r="72" spans="2:25">
      <c r="B72">
        <v>0.98</v>
      </c>
      <c r="C72">
        <v>-284.32273995999998</v>
      </c>
      <c r="D72">
        <v>30.851092999999999</v>
      </c>
      <c r="E72">
        <v>3.9095499999999999</v>
      </c>
      <c r="F72">
        <v>7873.79</v>
      </c>
      <c r="G72">
        <f t="shared" si="19"/>
        <v>19.894267011792085</v>
      </c>
      <c r="H72">
        <f>F72*(10^-24)</f>
        <v>7.8737900000000009E-21</v>
      </c>
      <c r="I72">
        <f t="shared" si="21"/>
        <v>1.5712008085324278</v>
      </c>
      <c r="O72">
        <v>1200</v>
      </c>
      <c r="P72">
        <v>1.4413298591066881</v>
      </c>
      <c r="Q72">
        <v>8583.6406584237411</v>
      </c>
      <c r="R72">
        <v>20.474996808837023</v>
      </c>
      <c r="S72">
        <v>-279.6987301829144</v>
      </c>
      <c r="T72">
        <f t="shared" ref="T72:T74" si="22">(3/2)*O72*(0.000086173)*200</f>
        <v>31.022280000000002</v>
      </c>
      <c r="U72">
        <f t="shared" ref="U72:U74" si="23">S72+T72</f>
        <v>-248.67645018291441</v>
      </c>
      <c r="V72">
        <f>(U72-U73)/(O72-O73)</f>
        <v>6.2447775688310399E-2</v>
      </c>
      <c r="W72">
        <f>V72*(1.602*10^-19)*(6.022*10^23)/100</f>
        <v>60.244892932239836</v>
      </c>
      <c r="Y72">
        <f>Q72/200</f>
        <v>42.918203292118704</v>
      </c>
    </row>
    <row r="73" spans="2:25">
      <c r="B73">
        <v>0.99</v>
      </c>
      <c r="C73">
        <v>-282.82247407</v>
      </c>
      <c r="D73">
        <v>30.852569599999999</v>
      </c>
      <c r="E73">
        <v>2.5823589999999998</v>
      </c>
      <c r="F73">
        <f>F$60*(B73/B$60)^3</f>
        <v>8117.2922880878696</v>
      </c>
      <c r="G73">
        <f t="shared" si="19"/>
        <v>20.097269736402204</v>
      </c>
      <c r="H73">
        <f t="shared" ref="H73:H77" si="24">F73*(10^-24)</f>
        <v>8.1172922880878705E-21</v>
      </c>
      <c r="I73">
        <f t="shared" si="21"/>
        <v>1.5240679742885987</v>
      </c>
      <c r="O73">
        <v>1100</v>
      </c>
      <c r="P73">
        <v>1.4745331657501464</v>
      </c>
      <c r="Q73">
        <v>8390.275100875102</v>
      </c>
      <c r="R73">
        <v>20.320079383159275</v>
      </c>
      <c r="S73">
        <v>-283.35831775174546</v>
      </c>
      <c r="T73">
        <f t="shared" si="22"/>
        <v>28.437090000000005</v>
      </c>
      <c r="U73">
        <f t="shared" si="23"/>
        <v>-254.92122775174545</v>
      </c>
      <c r="V73">
        <f t="shared" ref="V73" si="25">(U73-U74)/(O73-O74)</f>
        <v>7.3806366022346304E-2</v>
      </c>
      <c r="W73">
        <f t="shared" ref="W73" si="26">V73*(1.602*10^-19)*(6.022*10^23)/100</f>
        <v>71.202802177088415</v>
      </c>
      <c r="Y73">
        <f>Q73/200</f>
        <v>41.951375504375513</v>
      </c>
    </row>
    <row r="74" spans="2:25">
      <c r="B74">
        <v>1</v>
      </c>
      <c r="C74">
        <v>-280.77733111399999</v>
      </c>
      <c r="D74">
        <v>30.8546193</v>
      </c>
      <c r="E74">
        <v>1.259655</v>
      </c>
      <c r="F74">
        <f t="shared" ref="F74:F77" si="27">F$60*(B74/B$60)^3</f>
        <v>8365.7638398966428</v>
      </c>
      <c r="G74">
        <f t="shared" si="19"/>
        <v>20.30027246101233</v>
      </c>
      <c r="H74">
        <f t="shared" si="24"/>
        <v>8.365763839896644E-21</v>
      </c>
      <c r="I74">
        <f t="shared" si="21"/>
        <v>1.4788016313842525</v>
      </c>
      <c r="O74">
        <v>1000</v>
      </c>
      <c r="P74">
        <v>1.5081678694565137</v>
      </c>
      <c r="Q74">
        <v>8203.2669532908785</v>
      </c>
      <c r="R74">
        <v>20.167974408099074</v>
      </c>
      <c r="S74">
        <v>-288.15376435398008</v>
      </c>
      <c r="T74">
        <f t="shared" si="22"/>
        <v>25.851900000000001</v>
      </c>
      <c r="U74">
        <f t="shared" si="23"/>
        <v>-262.30186435398008</v>
      </c>
      <c r="Y74">
        <f>Q74/200</f>
        <v>41.016334766454392</v>
      </c>
    </row>
    <row r="75" spans="2:25">
      <c r="B75">
        <v>1.0049999999999999</v>
      </c>
      <c r="C75">
        <v>-280.00988593733302</v>
      </c>
      <c r="D75">
        <v>30.857494533333298</v>
      </c>
      <c r="E75">
        <v>0.47623733333333301</v>
      </c>
      <c r="F75">
        <f t="shared" ref="F75" si="28">F$60*(B75/B$60)^3</f>
        <v>8491.8787755035628</v>
      </c>
      <c r="G75">
        <f t="shared" si="19"/>
        <v>20.401773823317381</v>
      </c>
      <c r="H75">
        <f t="shared" ref="H75" si="29">F75*(10^-24)</f>
        <v>8.4918787755035641E-21</v>
      </c>
      <c r="I75">
        <f t="shared" si="21"/>
        <v>1.4568395924235191</v>
      </c>
      <c r="J75">
        <f>(I75-I76)/(E75-E76)*(0-E76)+I76</f>
        <v>1.4413298591066881</v>
      </c>
      <c r="K75">
        <f>(F75-F76)/(E75-E76)*(0-E76)+F76</f>
        <v>8583.6406584237411</v>
      </c>
      <c r="L75">
        <f>K75^(1/3)</f>
        <v>20.474996808837023</v>
      </c>
      <c r="M75">
        <f>(C75-C76)/(E75-E76)*(0-E76)+C76</f>
        <v>-279.6987301829144</v>
      </c>
    </row>
    <row r="76" spans="2:25">
      <c r="B76">
        <v>1.01</v>
      </c>
      <c r="C76">
        <v>-279.577965871</v>
      </c>
      <c r="D76">
        <v>30.8534522</v>
      </c>
      <c r="E76">
        <v>-0.184835</v>
      </c>
      <c r="F76">
        <f t="shared" si="27"/>
        <v>8619.2548500093471</v>
      </c>
      <c r="G76">
        <f t="shared" si="19"/>
        <v>20.503275185622442</v>
      </c>
      <c r="H76">
        <f t="shared" si="24"/>
        <v>8.6192548500093485E-21</v>
      </c>
      <c r="I76">
        <f t="shared" si="21"/>
        <v>1.4353102941608842</v>
      </c>
      <c r="V76" t="s">
        <v>56</v>
      </c>
      <c r="W76" t="s">
        <v>57</v>
      </c>
    </row>
    <row r="77" spans="2:25">
      <c r="B77">
        <v>1.02</v>
      </c>
      <c r="C77">
        <v>-277.64169196300003</v>
      </c>
      <c r="D77">
        <v>30.849648699999999</v>
      </c>
      <c r="E77">
        <v>-0.62998700000000096</v>
      </c>
      <c r="F77">
        <f t="shared" si="27"/>
        <v>8877.8155130090363</v>
      </c>
      <c r="G77">
        <f t="shared" si="19"/>
        <v>20.706277910232568</v>
      </c>
      <c r="H77">
        <f t="shared" si="24"/>
        <v>8.8778155130090378E-21</v>
      </c>
      <c r="I77">
        <f t="shared" si="21"/>
        <v>1.3935078056179868</v>
      </c>
      <c r="P77" t="s">
        <v>61</v>
      </c>
      <c r="Q77" t="s">
        <v>77</v>
      </c>
      <c r="R77" t="s">
        <v>4</v>
      </c>
      <c r="S77" t="s">
        <v>62</v>
      </c>
      <c r="T77" t="s">
        <v>53</v>
      </c>
      <c r="U77" t="s">
        <v>54</v>
      </c>
      <c r="V77" t="s">
        <v>55</v>
      </c>
    </row>
    <row r="78" spans="2:25">
      <c r="I78" t="s">
        <v>93</v>
      </c>
      <c r="J78">
        <f>($I$21/K78)/(1E-24)</f>
        <v>1.4328477931155617</v>
      </c>
      <c r="K78">
        <v>8634.0679544996019</v>
      </c>
      <c r="L78">
        <f>K78^(1/3)</f>
        <v>20.515014148323679</v>
      </c>
      <c r="M78">
        <v>-279.24745849593819</v>
      </c>
      <c r="Y78" t="s">
        <v>79</v>
      </c>
    </row>
    <row r="79" spans="2:25">
      <c r="B79" t="s">
        <v>11</v>
      </c>
      <c r="O79">
        <v>1300</v>
      </c>
      <c r="P79">
        <v>1.3915756366425642</v>
      </c>
      <c r="Q79">
        <v>8890.1421442406299</v>
      </c>
      <c r="R79">
        <v>20.715856866217617</v>
      </c>
      <c r="S79">
        <v>-274.77059867020273</v>
      </c>
      <c r="T79">
        <f>(3/2)*O79*(0.000086173)*200</f>
        <v>33.607469999999999</v>
      </c>
      <c r="U79">
        <f>S79+T79</f>
        <v>-241.16312867020272</v>
      </c>
      <c r="V79">
        <f>(U79-U80)/(O79-O80)</f>
        <v>7.0620498257354711E-2</v>
      </c>
      <c r="W79">
        <f>V79*(1.602*10^-19)*(6.022*10^23)/100</f>
        <v>68.129317809027555</v>
      </c>
      <c r="Y79">
        <f>Q79/200</f>
        <v>44.450710721203151</v>
      </c>
    </row>
    <row r="80" spans="2:25">
      <c r="O80">
        <v>1200</v>
      </c>
      <c r="P80">
        <v>1.4328477931155617</v>
      </c>
      <c r="Q80">
        <v>8634.0679544996019</v>
      </c>
      <c r="R80">
        <v>20.515014148323679</v>
      </c>
      <c r="S80">
        <v>-279.24745849593819</v>
      </c>
      <c r="T80">
        <f t="shared" ref="T80:T82" si="30">(3/2)*O80*(0.000086173)*200</f>
        <v>31.022280000000002</v>
      </c>
      <c r="U80">
        <f t="shared" ref="U80:U82" si="31">S80+T80</f>
        <v>-248.2251784959382</v>
      </c>
      <c r="V80">
        <f>(U80-U81)/(O80-O81)</f>
        <v>6.889407608918105E-2</v>
      </c>
      <c r="W80">
        <f>V80*(1.602*10^-19)*(6.022*10^23)/100</f>
        <v>66.463796218689538</v>
      </c>
      <c r="Y80">
        <f>Q80/200</f>
        <v>43.170339772498011</v>
      </c>
    </row>
    <row r="81" spans="2:26">
      <c r="B81" t="s">
        <v>9</v>
      </c>
      <c r="F81" t="s">
        <v>1</v>
      </c>
      <c r="G81" t="s">
        <v>4</v>
      </c>
      <c r="H81" t="s">
        <v>17</v>
      </c>
      <c r="I81" t="s">
        <v>20</v>
      </c>
      <c r="J81" t="s">
        <v>46</v>
      </c>
      <c r="K81" t="s">
        <v>47</v>
      </c>
      <c r="L81" t="s">
        <v>48</v>
      </c>
      <c r="M81" t="s">
        <v>75</v>
      </c>
      <c r="O81">
        <v>1100</v>
      </c>
      <c r="P81">
        <v>1.478502362150629</v>
      </c>
      <c r="Q81">
        <v>8367.457185674868</v>
      </c>
      <c r="R81">
        <v>20.301642053486173</v>
      </c>
      <c r="S81">
        <v>-283.55167610485631</v>
      </c>
      <c r="T81">
        <f t="shared" si="30"/>
        <v>28.437090000000005</v>
      </c>
      <c r="U81">
        <f>S81+T81</f>
        <v>-255.1145861048563</v>
      </c>
      <c r="V81">
        <f>(U81-U82)/(O81-O82)</f>
        <v>7.1888038067889404E-2</v>
      </c>
      <c r="W81">
        <f>V81*(1.602*10^-19)*(6.022*10^23)/100</f>
        <v>69.35214439222176</v>
      </c>
      <c r="Y81">
        <f>Q81/200</f>
        <v>41.837285928374342</v>
      </c>
    </row>
    <row r="82" spans="2:26">
      <c r="B82">
        <v>0.96</v>
      </c>
      <c r="C82">
        <v>-289.27796409733401</v>
      </c>
      <c r="D82">
        <v>28.283536266666701</v>
      </c>
      <c r="E82">
        <v>6.7887733333333298</v>
      </c>
      <c r="F82">
        <f>F$60*(B82/B$60)^3</f>
        <v>7401.4924366547948</v>
      </c>
      <c r="G82">
        <f t="shared" ref="G82:G89" si="32">F82^(1/3)</f>
        <v>19.488261562571825</v>
      </c>
      <c r="H82">
        <f t="shared" ref="H82" si="33">F82*(10^-24)</f>
        <v>7.4014924366547961E-21</v>
      </c>
      <c r="I82">
        <f t="shared" ref="I82:I89" si="34">I$21/H82</f>
        <v>1.6714609006350514</v>
      </c>
      <c r="O82">
        <v>1000</v>
      </c>
      <c r="P82">
        <v>1.5127071192037858</v>
      </c>
      <c r="Q82">
        <v>8178.2554317098675</v>
      </c>
      <c r="R82">
        <v>20.147456352465024</v>
      </c>
      <c r="S82">
        <v>-288.15528991164524</v>
      </c>
      <c r="T82">
        <f t="shared" si="30"/>
        <v>25.851900000000001</v>
      </c>
      <c r="U82">
        <f t="shared" si="31"/>
        <v>-262.30338991164524</v>
      </c>
      <c r="Y82">
        <f>Q82/200</f>
        <v>40.891277158549336</v>
      </c>
    </row>
    <row r="83" spans="2:26">
      <c r="B83">
        <v>0.97</v>
      </c>
      <c r="C83">
        <v>-288.91400741733298</v>
      </c>
      <c r="D83">
        <v>28.288359199999999</v>
      </c>
      <c r="E83">
        <v>4.3281666666666698</v>
      </c>
      <c r="F83">
        <f>F$60*(B83/B$60)^3</f>
        <v>7635.2067810499875</v>
      </c>
      <c r="G83">
        <f t="shared" si="32"/>
        <v>19.691264287181951</v>
      </c>
      <c r="H83">
        <f t="shared" ref="H83" si="35">F83*(10^-24)</f>
        <v>7.6352067810499876E-21</v>
      </c>
      <c r="I83">
        <f t="shared" si="34"/>
        <v>1.6202973369259888</v>
      </c>
    </row>
    <row r="84" spans="2:26">
      <c r="B84">
        <v>0.98</v>
      </c>
      <c r="C84">
        <v>-286.28124569099998</v>
      </c>
      <c r="D84">
        <v>28.2800963</v>
      </c>
      <c r="E84">
        <v>2.8743609999999999</v>
      </c>
      <c r="F84">
        <v>7873.79</v>
      </c>
      <c r="G84">
        <f t="shared" si="32"/>
        <v>19.894267011792085</v>
      </c>
      <c r="H84">
        <f>F84*(10^-24)</f>
        <v>7.8737900000000009E-21</v>
      </c>
      <c r="I84">
        <f t="shared" si="34"/>
        <v>1.5712008085324278</v>
      </c>
    </row>
    <row r="85" spans="2:26">
      <c r="B85">
        <v>0.99</v>
      </c>
      <c r="C85">
        <v>-285.51752576799998</v>
      </c>
      <c r="D85">
        <v>28.281800100000002</v>
      </c>
      <c r="E85">
        <v>1.3137730000000001</v>
      </c>
      <c r="F85">
        <f>F$60*(B85/B$60)^3</f>
        <v>8117.2922880878696</v>
      </c>
      <c r="G85">
        <f t="shared" si="32"/>
        <v>20.097269736402204</v>
      </c>
      <c r="H85">
        <f t="shared" ref="H85:H89" si="36">F85*(10^-24)</f>
        <v>8.1172922880878705E-21</v>
      </c>
      <c r="I85">
        <f t="shared" si="34"/>
        <v>1.5240679742885987</v>
      </c>
      <c r="P85" t="s">
        <v>94</v>
      </c>
      <c r="Q85" t="s">
        <v>95</v>
      </c>
      <c r="R85" t="s">
        <v>96</v>
      </c>
      <c r="S85" t="s">
        <v>97</v>
      </c>
      <c r="W85" t="s">
        <v>94</v>
      </c>
      <c r="X85" t="s">
        <v>95</v>
      </c>
      <c r="Y85" t="s">
        <v>96</v>
      </c>
      <c r="Z85" t="s">
        <v>97</v>
      </c>
    </row>
    <row r="86" spans="2:26">
      <c r="B86">
        <v>1</v>
      </c>
      <c r="C86">
        <v>-283.48143266800002</v>
      </c>
      <c r="D86">
        <v>28.280821499999998</v>
      </c>
      <c r="E86">
        <v>0.128527</v>
      </c>
      <c r="F86">
        <f t="shared" ref="F86:F89" si="37">F$60*(B86/B$60)^3</f>
        <v>8365.7638398966428</v>
      </c>
      <c r="G86">
        <f t="shared" si="32"/>
        <v>20.30027246101233</v>
      </c>
      <c r="H86">
        <f t="shared" si="36"/>
        <v>8.365763839896644E-21</v>
      </c>
      <c r="I86">
        <f t="shared" si="34"/>
        <v>1.4788016313842525</v>
      </c>
      <c r="J86">
        <f>(I86-I87)/(E86-E87)*(0-E87)+I87</f>
        <v>1.4745331657501464</v>
      </c>
      <c r="K86">
        <f>(F86-F87)/(E86-E87)*(0-E87)+F87</f>
        <v>8390.275100875102</v>
      </c>
      <c r="L86">
        <f>K86^(1/3)</f>
        <v>20.320079383159275</v>
      </c>
      <c r="M86">
        <f>(C86-C87)/(E86-E87)*(0-E87)+C87</f>
        <v>-283.35831775174546</v>
      </c>
      <c r="P86" s="1">
        <v>1.68066E-6</v>
      </c>
      <c r="Q86" s="1">
        <v>-3.3215700000000001E-2</v>
      </c>
      <c r="R86" s="1">
        <v>162.46199999999999</v>
      </c>
      <c r="S86">
        <f>P86*(P88^2)+Q86*P88+R86</f>
        <v>4.2372863731543475E-5</v>
      </c>
      <c r="W86" s="1">
        <v>3.02393E-2</v>
      </c>
      <c r="X86" s="1">
        <v>16.0609</v>
      </c>
      <c r="Y86" s="1">
        <v>2130.0300000000002</v>
      </c>
      <c r="Z86">
        <f>W86*(W88^2)+X86*W88+Y86</f>
        <v>2.3106232310965424E-4</v>
      </c>
    </row>
    <row r="87" spans="2:26">
      <c r="B87">
        <v>1.0049999999999999</v>
      </c>
      <c r="C87">
        <v>-282.84798383200001</v>
      </c>
      <c r="D87">
        <v>28.280509866666598</v>
      </c>
      <c r="E87">
        <v>-0.53276800000000002</v>
      </c>
      <c r="F87">
        <f t="shared" ref="F87" si="38">F$60*(B87/B$60)^3</f>
        <v>8491.8787755035628</v>
      </c>
      <c r="G87">
        <f t="shared" si="32"/>
        <v>20.401773823317381</v>
      </c>
      <c r="H87">
        <f t="shared" ref="H87" si="39">F87*(10^-24)</f>
        <v>8.4918787755035641E-21</v>
      </c>
      <c r="I87">
        <f t="shared" si="34"/>
        <v>1.4568395924235191</v>
      </c>
    </row>
    <row r="88" spans="2:26">
      <c r="B88">
        <v>1.01</v>
      </c>
      <c r="C88">
        <v>-282.058312521</v>
      </c>
      <c r="D88">
        <v>28.2829686</v>
      </c>
      <c r="E88">
        <v>-1.0366610000000001</v>
      </c>
      <c r="F88">
        <f t="shared" si="37"/>
        <v>8619.2548500093471</v>
      </c>
      <c r="G88">
        <f t="shared" si="32"/>
        <v>20.503275185622442</v>
      </c>
      <c r="H88">
        <f t="shared" si="36"/>
        <v>8.6192548500093485E-21</v>
      </c>
      <c r="I88">
        <f t="shared" si="34"/>
        <v>1.4353102941608842</v>
      </c>
      <c r="O88" t="s">
        <v>98</v>
      </c>
      <c r="P88">
        <v>8890.1421442406299</v>
      </c>
      <c r="V88" t="s">
        <v>98</v>
      </c>
      <c r="W88">
        <v>-274.77059867020273</v>
      </c>
    </row>
    <row r="89" spans="2:26">
      <c r="B89">
        <v>1.02</v>
      </c>
      <c r="C89">
        <v>-280.34616001299997</v>
      </c>
      <c r="D89">
        <v>28.285542299999999</v>
      </c>
      <c r="E89">
        <v>-1.8468869999999999</v>
      </c>
      <c r="F89">
        <f t="shared" si="37"/>
        <v>8877.8155130090363</v>
      </c>
      <c r="G89">
        <f t="shared" si="32"/>
        <v>20.706277910232568</v>
      </c>
      <c r="H89">
        <f t="shared" si="36"/>
        <v>8.8778155130090378E-21</v>
      </c>
      <c r="I89">
        <f t="shared" si="34"/>
        <v>1.3935078056179868</v>
      </c>
    </row>
    <row r="90" spans="2:26">
      <c r="I90" t="s">
        <v>93</v>
      </c>
      <c r="J90">
        <f>($I$21/K90)/(1E-24)</f>
        <v>1.478502362150629</v>
      </c>
      <c r="K90">
        <v>8367.457185674868</v>
      </c>
      <c r="L90">
        <f>K90^(1/3)</f>
        <v>20.301642053486173</v>
      </c>
      <c r="M90">
        <v>-283.55167610485631</v>
      </c>
    </row>
    <row r="91" spans="2:26">
      <c r="B91" t="s">
        <v>8</v>
      </c>
    </row>
    <row r="93" spans="2:26">
      <c r="B93" t="s">
        <v>9</v>
      </c>
      <c r="F93" t="s">
        <v>1</v>
      </c>
      <c r="G93" t="s">
        <v>4</v>
      </c>
      <c r="H93" t="s">
        <v>17</v>
      </c>
      <c r="I93" t="s">
        <v>20</v>
      </c>
      <c r="J93" t="s">
        <v>46</v>
      </c>
      <c r="K93" t="s">
        <v>47</v>
      </c>
      <c r="L93" t="s">
        <v>48</v>
      </c>
      <c r="M93" t="s">
        <v>75</v>
      </c>
    </row>
    <row r="94" spans="2:26">
      <c r="B94">
        <v>0.95</v>
      </c>
      <c r="C94">
        <v>-294.54201236</v>
      </c>
      <c r="D94">
        <v>25.700599733333299</v>
      </c>
      <c r="E94">
        <v>7.5059680000000002</v>
      </c>
      <c r="F94">
        <f>F$60*(B94/B$60)^3</f>
        <v>7172.5967722313826</v>
      </c>
      <c r="G94">
        <f t="shared" ref="G94:G102" si="40">F94^(1/3)</f>
        <v>19.285258837961713</v>
      </c>
      <c r="H94">
        <f t="shared" ref="H94:H95" si="41">F94*(10^-24)</f>
        <v>7.172596772231383E-21</v>
      </c>
      <c r="I94">
        <f t="shared" ref="I94:I102" si="42">I$21/H94</f>
        <v>1.7248014362259838</v>
      </c>
    </row>
    <row r="95" spans="2:26">
      <c r="B95">
        <v>0.96</v>
      </c>
      <c r="C95">
        <v>-294.31733129333401</v>
      </c>
      <c r="D95">
        <v>25.713296400000001</v>
      </c>
      <c r="E95">
        <v>4.6443946666666696</v>
      </c>
      <c r="F95">
        <f>F$60*(B95/B$60)^3</f>
        <v>7401.4924366547948</v>
      </c>
      <c r="G95">
        <f t="shared" si="40"/>
        <v>19.488261562571825</v>
      </c>
      <c r="H95">
        <f t="shared" si="41"/>
        <v>7.4014924366547961E-21</v>
      </c>
      <c r="I95">
        <f t="shared" si="42"/>
        <v>1.6714609006350514</v>
      </c>
    </row>
    <row r="96" spans="2:26">
      <c r="B96">
        <v>0.97</v>
      </c>
      <c r="C96">
        <v>-292.36008181466701</v>
      </c>
      <c r="D96">
        <v>25.720532800000001</v>
      </c>
      <c r="E96">
        <v>3.4094533333333299</v>
      </c>
      <c r="F96">
        <f>F$60*(B96/B$60)^3</f>
        <v>7635.2067810499875</v>
      </c>
      <c r="G96">
        <f t="shared" si="40"/>
        <v>19.691264287181951</v>
      </c>
      <c r="H96">
        <f t="shared" ref="H96" si="43">F96*(10^-24)</f>
        <v>7.6352067810499876E-21</v>
      </c>
      <c r="I96">
        <f t="shared" si="42"/>
        <v>1.6202973369259888</v>
      </c>
    </row>
    <row r="97" spans="2:13">
      <c r="B97">
        <v>0.98</v>
      </c>
      <c r="C97">
        <v>-289.895502162328</v>
      </c>
      <c r="D97">
        <v>25.711910558605101</v>
      </c>
      <c r="E97">
        <v>1.81373510788134</v>
      </c>
      <c r="F97">
        <v>7873.79</v>
      </c>
      <c r="G97">
        <f t="shared" si="40"/>
        <v>19.894267011792085</v>
      </c>
      <c r="H97">
        <f>F97*(10^-24)</f>
        <v>7.8737900000000009E-21</v>
      </c>
      <c r="I97">
        <f t="shared" si="42"/>
        <v>1.5712008085324278</v>
      </c>
    </row>
    <row r="98" spans="2:13">
      <c r="B98">
        <v>0.99</v>
      </c>
      <c r="C98">
        <v>-288.49440857785601</v>
      </c>
      <c r="D98">
        <v>25.707800748095998</v>
      </c>
      <c r="E98">
        <v>0.27705190078450698</v>
      </c>
      <c r="F98">
        <f>F$60*(B98/B$60)^3</f>
        <v>8117.2922880878696</v>
      </c>
      <c r="G98">
        <f t="shared" si="40"/>
        <v>20.097269736402204</v>
      </c>
      <c r="H98">
        <f t="shared" ref="H98:H102" si="44">F98*(10^-24)</f>
        <v>8.1172922880878705E-21</v>
      </c>
      <c r="I98">
        <f t="shared" si="42"/>
        <v>1.5240679742885987</v>
      </c>
      <c r="J98">
        <f>(I98-I99)/(E98-E99)*(0-E99)+I99</f>
        <v>1.5081678694565137</v>
      </c>
      <c r="K98">
        <f>(F98-F99)/(E98-E99)*(0-E99)+F99</f>
        <v>8203.2669532908785</v>
      </c>
      <c r="L98">
        <f>K98^(1/3)</f>
        <v>20.167974408099074</v>
      </c>
      <c r="M98">
        <f>(C98-C99)/(E98-E99)*(0-E99)+C99</f>
        <v>-288.15376435398008</v>
      </c>
    </row>
    <row r="99" spans="2:13">
      <c r="B99">
        <v>0.995</v>
      </c>
      <c r="C99">
        <v>-288.00464177466699</v>
      </c>
      <c r="D99">
        <v>25.698327200000001</v>
      </c>
      <c r="E99">
        <v>-0.121284</v>
      </c>
      <c r="F99">
        <f>F$60*(B99/B$60)^3</f>
        <v>8240.9037688657045</v>
      </c>
      <c r="G99">
        <f t="shared" si="40"/>
        <v>20.198771098707265</v>
      </c>
      <c r="H99">
        <f t="shared" ref="H99" si="45">F99*(10^-24)</f>
        <v>8.240903768865706E-21</v>
      </c>
      <c r="I99">
        <f t="shared" si="42"/>
        <v>1.5012073385632261</v>
      </c>
    </row>
    <row r="100" spans="2:13">
      <c r="B100">
        <v>1</v>
      </c>
      <c r="C100">
        <v>-286.95544649751901</v>
      </c>
      <c r="D100">
        <v>25.713207401227301</v>
      </c>
      <c r="E100">
        <v>-0.96043992241142895</v>
      </c>
      <c r="F100">
        <f t="shared" ref="F100:F102" si="46">F$60*(B100/B$60)^3</f>
        <v>8365.7638398966428</v>
      </c>
      <c r="G100">
        <f t="shared" si="40"/>
        <v>20.30027246101233</v>
      </c>
      <c r="H100">
        <f t="shared" si="44"/>
        <v>8.365763839896644E-21</v>
      </c>
      <c r="I100">
        <f t="shared" si="42"/>
        <v>1.4788016313842525</v>
      </c>
    </row>
    <row r="101" spans="2:13">
      <c r="B101">
        <v>1.01</v>
      </c>
      <c r="C101">
        <v>-285.150214558355</v>
      </c>
      <c r="D101">
        <v>25.7114835777008</v>
      </c>
      <c r="E101">
        <v>-1.9138847976764899</v>
      </c>
      <c r="F101">
        <f t="shared" si="46"/>
        <v>8619.2548500093471</v>
      </c>
      <c r="G101">
        <f t="shared" si="40"/>
        <v>20.503275185622442</v>
      </c>
      <c r="H101">
        <f t="shared" si="44"/>
        <v>8.6192548500093485E-21</v>
      </c>
      <c r="I101">
        <f t="shared" si="42"/>
        <v>1.4353102941608842</v>
      </c>
    </row>
    <row r="102" spans="2:13">
      <c r="B102">
        <v>1.02</v>
      </c>
      <c r="C102">
        <v>-283.39228025366998</v>
      </c>
      <c r="D102">
        <v>25.7081697082312</v>
      </c>
      <c r="E102">
        <v>-2.7449453631814298</v>
      </c>
      <c r="F102">
        <f t="shared" si="46"/>
        <v>8877.8155130090363</v>
      </c>
      <c r="G102">
        <f t="shared" si="40"/>
        <v>20.706277910232568</v>
      </c>
      <c r="H102">
        <f t="shared" si="44"/>
        <v>8.8778155130090378E-21</v>
      </c>
      <c r="I102">
        <f t="shared" si="42"/>
        <v>1.3935078056179868</v>
      </c>
    </row>
    <row r="103" spans="2:13">
      <c r="I103" t="s">
        <v>93</v>
      </c>
      <c r="J103">
        <f>($I$21/K103)/(1E-24)</f>
        <v>1.5127071192037858</v>
      </c>
      <c r="K103">
        <v>8178.2554317098675</v>
      </c>
      <c r="L103">
        <f>K103^(1/3)</f>
        <v>20.147456352465024</v>
      </c>
      <c r="M103">
        <v>-288.15528991164524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E28" sqref="E28"/>
    </sheetView>
  </sheetViews>
  <sheetFormatPr baseColWidth="10" defaultRowHeight="16"/>
  <sheetData>
    <row r="4" spans="2:9">
      <c r="C4" t="s">
        <v>38</v>
      </c>
    </row>
    <row r="5" spans="2:9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/>
  <sheetData>
    <row r="3" spans="2:6">
      <c r="B3" t="s">
        <v>26</v>
      </c>
      <c r="E3" t="s">
        <v>27</v>
      </c>
    </row>
    <row r="4" spans="2:6">
      <c r="B4" t="s">
        <v>25</v>
      </c>
      <c r="C4" t="s">
        <v>23</v>
      </c>
      <c r="E4" t="s">
        <v>25</v>
      </c>
      <c r="F4" t="s">
        <v>23</v>
      </c>
    </row>
    <row r="5" spans="2:6">
      <c r="B5" s="2">
        <v>0</v>
      </c>
      <c r="C5">
        <v>1.4297600000000001</v>
      </c>
      <c r="E5">
        <v>0</v>
      </c>
      <c r="F5">
        <v>1.3963871898364497</v>
      </c>
    </row>
    <row r="6" spans="2:6">
      <c r="B6" s="5">
        <v>0.18</v>
      </c>
      <c r="C6">
        <v>1.4553660000000002</v>
      </c>
      <c r="E6">
        <v>7.0000000000000007E-2</v>
      </c>
      <c r="F6">
        <v>1.40997416830744</v>
      </c>
    </row>
    <row r="7" spans="2:6">
      <c r="B7">
        <v>0.3</v>
      </c>
      <c r="C7">
        <v>1.461751</v>
      </c>
      <c r="E7">
        <v>0.2</v>
      </c>
      <c r="F7">
        <v>1.4212708005587906</v>
      </c>
    </row>
    <row r="8" spans="2:6">
      <c r="B8">
        <v>0.41</v>
      </c>
      <c r="C8">
        <v>1.4754020000000003</v>
      </c>
      <c r="E8">
        <v>0.3</v>
      </c>
      <c r="F8">
        <v>1.4396709366043279</v>
      </c>
    </row>
    <row r="9" spans="2:6">
      <c r="B9">
        <v>0.6</v>
      </c>
      <c r="C9">
        <v>1.4875400000000001</v>
      </c>
      <c r="E9">
        <v>0.43</v>
      </c>
      <c r="F9">
        <v>1.4507016737246485</v>
      </c>
    </row>
    <row r="10" spans="2:6">
      <c r="B10">
        <v>0.8</v>
      </c>
      <c r="C10">
        <v>1.510678</v>
      </c>
      <c r="E10">
        <v>0.5</v>
      </c>
      <c r="F10">
        <v>1.4629347802252413</v>
      </c>
    </row>
    <row r="11" spans="2:6">
      <c r="B11">
        <v>1</v>
      </c>
      <c r="C11">
        <v>1.5236449999999999</v>
      </c>
      <c r="E11">
        <v>0.6</v>
      </c>
      <c r="F11">
        <v>1.4680010534024222</v>
      </c>
    </row>
    <row r="12" spans="2:6">
      <c r="E12">
        <v>0.7</v>
      </c>
      <c r="F12">
        <v>1.4766288347478023</v>
      </c>
    </row>
    <row r="13" spans="2:6">
      <c r="E13">
        <v>0.8</v>
      </c>
      <c r="F13">
        <v>1.4790417303313075</v>
      </c>
    </row>
    <row r="14" spans="2:6">
      <c r="B14" s="2"/>
      <c r="C14" s="2"/>
      <c r="E14">
        <v>0.93</v>
      </c>
      <c r="F14">
        <v>1.4883139644823382</v>
      </c>
    </row>
    <row r="15" spans="2:6">
      <c r="E15">
        <v>1</v>
      </c>
      <c r="F15">
        <v>1.5004528160009838</v>
      </c>
    </row>
    <row r="16" spans="2:6">
      <c r="B16" s="2"/>
      <c r="C16" s="2"/>
    </row>
    <row r="17" spans="2:15">
      <c r="B17" s="2"/>
      <c r="C17" s="2"/>
    </row>
    <row r="18" spans="2:15">
      <c r="D18" t="s">
        <v>61</v>
      </c>
    </row>
    <row r="19" spans="2:15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>
      <c r="D26">
        <v>700</v>
      </c>
      <c r="I26">
        <v>1.5857815623903995</v>
      </c>
    </row>
    <row r="28" spans="2:15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>
      <c r="D30" t="s">
        <v>62</v>
      </c>
    </row>
    <row r="31" spans="2:15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>
      <c r="D39">
        <v>700</v>
      </c>
      <c r="I39">
        <v>-420.89764256999996</v>
      </c>
    </row>
    <row r="41" spans="3:15">
      <c r="D41" t="s">
        <v>63</v>
      </c>
    </row>
    <row r="42" spans="3:15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>
      <c r="D46" t="s">
        <v>66</v>
      </c>
    </row>
    <row r="47" spans="3:15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>
      <c r="D56" t="s">
        <v>64</v>
      </c>
    </row>
    <row r="57" spans="3:15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X91"/>
  <sheetViews>
    <sheetView topLeftCell="A15" zoomScaleNormal="100" workbookViewId="0">
      <selection activeCell="D56" sqref="D56"/>
    </sheetView>
  </sheetViews>
  <sheetFormatPr baseColWidth="10" defaultRowHeight="16"/>
  <sheetData>
    <row r="3" spans="2:6">
      <c r="B3" t="s">
        <v>26</v>
      </c>
      <c r="E3" t="s">
        <v>27</v>
      </c>
    </row>
    <row r="4" spans="2:6">
      <c r="B4" t="s">
        <v>25</v>
      </c>
      <c r="C4" t="s">
        <v>23</v>
      </c>
      <c r="E4" t="s">
        <v>25</v>
      </c>
      <c r="F4" t="s">
        <v>23</v>
      </c>
    </row>
    <row r="5" spans="2:6">
      <c r="B5" s="2">
        <v>0</v>
      </c>
      <c r="C5">
        <v>1.4297600000000001</v>
      </c>
      <c r="E5">
        <v>0</v>
      </c>
      <c r="F5">
        <v>1.4007728319496699</v>
      </c>
    </row>
    <row r="6" spans="2:6">
      <c r="B6" s="5">
        <v>0.18</v>
      </c>
      <c r="C6">
        <v>1.4553660000000002</v>
      </c>
      <c r="E6">
        <v>7.0000000000000007E-2</v>
      </c>
      <c r="F6">
        <v>1.4087239905532924</v>
      </c>
    </row>
    <row r="7" spans="2:6">
      <c r="B7">
        <v>0.3</v>
      </c>
      <c r="C7">
        <v>1.461751</v>
      </c>
      <c r="E7">
        <v>0.2</v>
      </c>
      <c r="F7">
        <v>1.4250754211901944</v>
      </c>
    </row>
    <row r="8" spans="2:6">
      <c r="B8">
        <v>0.41</v>
      </c>
      <c r="C8">
        <v>1.4754020000000003</v>
      </c>
      <c r="E8">
        <v>0.3</v>
      </c>
      <c r="F8">
        <v>1.4408682668498947</v>
      </c>
    </row>
    <row r="9" spans="2:6">
      <c r="B9">
        <v>0.6</v>
      </c>
      <c r="C9">
        <v>1.4875400000000001</v>
      </c>
      <c r="E9">
        <v>0.43</v>
      </c>
      <c r="F9">
        <v>1.4501525294182462</v>
      </c>
    </row>
    <row r="10" spans="2:6">
      <c r="B10">
        <v>0.8</v>
      </c>
      <c r="C10">
        <v>1.510678</v>
      </c>
      <c r="E10">
        <v>0.5</v>
      </c>
      <c r="F10">
        <v>1.4615766749027794</v>
      </c>
    </row>
    <row r="11" spans="2:6">
      <c r="B11">
        <v>1</v>
      </c>
      <c r="C11">
        <v>1.5236449999999999</v>
      </c>
      <c r="E11">
        <v>0.6</v>
      </c>
      <c r="F11">
        <v>1.4687813405968337</v>
      </c>
    </row>
    <row r="12" spans="2:6">
      <c r="E12">
        <v>0.7</v>
      </c>
      <c r="F12">
        <v>1.4749794472621711</v>
      </c>
    </row>
    <row r="13" spans="2:6">
      <c r="E13">
        <v>0.8</v>
      </c>
      <c r="F13">
        <v>1.492987499541123</v>
      </c>
    </row>
    <row r="14" spans="2:6">
      <c r="B14" s="2"/>
      <c r="C14" s="2"/>
      <c r="E14">
        <v>0.93</v>
      </c>
      <c r="F14">
        <v>1.4898733715620733</v>
      </c>
    </row>
    <row r="15" spans="2:6">
      <c r="E15">
        <v>1</v>
      </c>
      <c r="F15">
        <v>1.4939689741246993</v>
      </c>
    </row>
    <row r="19" spans="3:24">
      <c r="C19" t="s">
        <v>61</v>
      </c>
    </row>
    <row r="20" spans="3:24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24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24">
      <c r="C22">
        <v>1300</v>
      </c>
      <c r="D22">
        <v>1.3161149187820047</v>
      </c>
      <c r="E22">
        <v>1.3271515293578207</v>
      </c>
      <c r="F22">
        <v>1.342015162423065</v>
      </c>
      <c r="G22">
        <v>1.3441642432270233</v>
      </c>
      <c r="H22">
        <v>1.3696894604993008</v>
      </c>
      <c r="I22">
        <v>1.3591645030138095</v>
      </c>
      <c r="J22">
        <v>1.3755852140966309</v>
      </c>
      <c r="K22">
        <v>1.3772321789405284</v>
      </c>
      <c r="L22">
        <v>1.3928120127498034</v>
      </c>
      <c r="M22">
        <v>1.3777991051099694</v>
      </c>
      <c r="N22">
        <v>1.3910994470876743</v>
      </c>
    </row>
    <row r="23" spans="3:24">
      <c r="C23">
        <v>1200</v>
      </c>
      <c r="D23">
        <v>1.3504508788125233</v>
      </c>
      <c r="E23">
        <v>1.3557156761604199</v>
      </c>
      <c r="F23">
        <v>1.3777622773265927</v>
      </c>
      <c r="G23">
        <v>1.3842812476197217</v>
      </c>
      <c r="H23">
        <v>1.3964481211350457</v>
      </c>
      <c r="I23">
        <v>1.3989391357910628</v>
      </c>
      <c r="J23">
        <v>1.414954227755773</v>
      </c>
      <c r="K23">
        <v>1.4214021558580501</v>
      </c>
      <c r="L23">
        <v>1.437601300453516</v>
      </c>
      <c r="M23">
        <v>1.4361603326519123</v>
      </c>
      <c r="N23">
        <v>1.4413298591066881</v>
      </c>
      <c r="V23">
        <v>1.3441642432270233</v>
      </c>
      <c r="W23">
        <v>-416.01952516558015</v>
      </c>
      <c r="X23">
        <v>63.464043219204505</v>
      </c>
    </row>
    <row r="24" spans="3:24">
      <c r="C24">
        <v>1100</v>
      </c>
      <c r="D24">
        <v>1.3856058498644597</v>
      </c>
      <c r="E24">
        <v>1.3908116153917365</v>
      </c>
      <c r="F24">
        <v>1.4109227885600117</v>
      </c>
      <c r="G24">
        <v>1.4114830822868494</v>
      </c>
      <c r="H24">
        <v>1.4333194626522601</v>
      </c>
      <c r="I24">
        <v>1.443550068284535</v>
      </c>
      <c r="J24">
        <v>1.444326251883467</v>
      </c>
      <c r="K24">
        <v>1.4639757448627719</v>
      </c>
      <c r="L24">
        <v>1.480172093404436</v>
      </c>
      <c r="M24">
        <v>1.4716628628816797</v>
      </c>
      <c r="N24">
        <v>1.4745331657501464</v>
      </c>
      <c r="V24">
        <v>1.3842812476197217</v>
      </c>
      <c r="W24">
        <v>-420.01279873706284</v>
      </c>
      <c r="X24">
        <v>61.204893209054774</v>
      </c>
    </row>
    <row r="25" spans="3:24">
      <c r="C25">
        <v>1000</v>
      </c>
      <c r="D25">
        <v>1.4155165550449069</v>
      </c>
      <c r="E25">
        <v>1.4265228851560561</v>
      </c>
      <c r="F25">
        <v>1.4469612294399532</v>
      </c>
      <c r="G25">
        <v>1.4596028900877145</v>
      </c>
      <c r="H25">
        <v>1.4669855961842322</v>
      </c>
      <c r="I25">
        <v>1.4796032815210238</v>
      </c>
      <c r="J25">
        <v>1.4932364293102007</v>
      </c>
      <c r="K25">
        <v>1.4974269349149885</v>
      </c>
      <c r="L25">
        <v>1.5079822017651092</v>
      </c>
      <c r="M25">
        <v>1.5168511646397971</v>
      </c>
      <c r="N25">
        <v>1.5081678694565137</v>
      </c>
      <c r="V25">
        <v>1.4114830822868494</v>
      </c>
      <c r="W25">
        <v>-423.77189661959744</v>
      </c>
      <c r="X25">
        <v>68.532304822602512</v>
      </c>
    </row>
    <row r="26" spans="3:24">
      <c r="V26">
        <v>1.4596028900877145</v>
      </c>
      <c r="W26">
        <v>-428.2905286875997</v>
      </c>
    </row>
    <row r="27" spans="3:24">
      <c r="C27">
        <v>1050</v>
      </c>
      <c r="D27">
        <f>AVERAGE(D24:D25)</f>
        <v>1.4005612024546834</v>
      </c>
      <c r="E27">
        <f t="shared" ref="E27:N27" si="0">AVERAGE(E24:E25)</f>
        <v>1.4086672502738962</v>
      </c>
      <c r="F27">
        <f t="shared" si="0"/>
        <v>1.4289420089999825</v>
      </c>
      <c r="G27">
        <f t="shared" si="0"/>
        <v>1.4355429861872819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1.4807013398888802</v>
      </c>
      <c r="L27">
        <f t="shared" si="0"/>
        <v>1.4940771475847727</v>
      </c>
      <c r="M27">
        <f t="shared" si="0"/>
        <v>1.4942570137607385</v>
      </c>
      <c r="N27">
        <f t="shared" si="0"/>
        <v>1.4913505176033302</v>
      </c>
    </row>
    <row r="29" spans="3:24">
      <c r="C29" t="s">
        <v>80</v>
      </c>
    </row>
    <row r="30" spans="3:24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24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24">
      <c r="C32">
        <v>1300</v>
      </c>
      <c r="D32">
        <v>26.809519929228269</v>
      </c>
      <c r="E32">
        <v>27.988991810046812</v>
      </c>
      <c r="F32">
        <v>30.254920873631043</v>
      </c>
      <c r="G32">
        <v>32.183584950772463</v>
      </c>
      <c r="H32">
        <v>33.72035081910736</v>
      </c>
      <c r="I32">
        <v>35.743836457847188</v>
      </c>
      <c r="J32">
        <v>37.249477570032724</v>
      </c>
      <c r="K32">
        <v>39.126628105963306</v>
      </c>
      <c r="L32">
        <v>40.593624115051369</v>
      </c>
      <c r="M32">
        <v>43.516334543691784</v>
      </c>
      <c r="N32">
        <v>44.466927622211017</v>
      </c>
    </row>
    <row r="33" spans="3:14">
      <c r="C33">
        <v>1200</v>
      </c>
      <c r="D33">
        <v>26.131428628509653</v>
      </c>
      <c r="E33">
        <v>27.401592671107419</v>
      </c>
      <c r="F33">
        <v>29.469142854009288</v>
      </c>
      <c r="G33">
        <v>31.250939192516604</v>
      </c>
      <c r="H33">
        <v>33.074240809946879</v>
      </c>
      <c r="I33">
        <v>34.727458382291644</v>
      </c>
      <c r="J33">
        <v>36.213349395687509</v>
      </c>
      <c r="K33">
        <v>37.910771149243025</v>
      </c>
      <c r="L33">
        <v>39.330378316947048</v>
      </c>
      <c r="M33">
        <v>41.747467631229291</v>
      </c>
      <c r="N33">
        <v>42.918203292118704</v>
      </c>
    </row>
    <row r="34" spans="3:14">
      <c r="C34">
        <v>1100</v>
      </c>
      <c r="D34">
        <v>25.467830018415725</v>
      </c>
      <c r="E34">
        <v>26.709027216431746</v>
      </c>
      <c r="F34">
        <v>28.777927899246091</v>
      </c>
      <c r="G34">
        <v>30.647227851640022</v>
      </c>
      <c r="H34">
        <v>32.225413732772779</v>
      </c>
      <c r="I34">
        <v>33.654788551465629</v>
      </c>
      <c r="J34">
        <v>35.474201997952967</v>
      </c>
      <c r="K34">
        <v>36.808055232205206</v>
      </c>
      <c r="L34">
        <v>38.198622848757587</v>
      </c>
      <c r="M34">
        <v>40.742045900906895</v>
      </c>
      <c r="N34">
        <v>41.951375504375513</v>
      </c>
    </row>
    <row r="35" spans="3:14">
      <c r="C35">
        <v>1000</v>
      </c>
      <c r="D35">
        <v>24.93029320127901</v>
      </c>
      <c r="E35">
        <v>26.041647311031962</v>
      </c>
      <c r="F35">
        <v>28.060631437990764</v>
      </c>
      <c r="G35">
        <v>29.638066541282992</v>
      </c>
      <c r="H35">
        <v>31.487108819816516</v>
      </c>
      <c r="I35">
        <v>32.832589437026073</v>
      </c>
      <c r="J35">
        <v>34.313955601652808</v>
      </c>
      <c r="K35">
        <v>35.987636227461898</v>
      </c>
      <c r="L35">
        <v>37.480712651644446</v>
      </c>
      <c r="M35">
        <v>39.528358675942179</v>
      </c>
      <c r="N35">
        <v>41.016334766454392</v>
      </c>
    </row>
    <row r="37" spans="3:14">
      <c r="C37" t="s">
        <v>78</v>
      </c>
    </row>
    <row r="38" spans="3:14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>
      <c r="C40">
        <v>1300</v>
      </c>
      <c r="D40">
        <v>-471.70015665292743</v>
      </c>
      <c r="E40">
        <v>-458.87535586956466</v>
      </c>
      <c r="F40">
        <v>-435.16662894874406</v>
      </c>
      <c r="G40">
        <v>-416.01952516558015</v>
      </c>
      <c r="H40">
        <v>-395.3223726471781</v>
      </c>
      <c r="I40">
        <v>-376.71151404345039</v>
      </c>
      <c r="J40">
        <v>-357.57074664948448</v>
      </c>
      <c r="K40">
        <v>-337.18361462079298</v>
      </c>
      <c r="L40">
        <v>-317.19372684924213</v>
      </c>
      <c r="M40">
        <v>-289.2024730222505</v>
      </c>
      <c r="N40">
        <v>-274.91944580220832</v>
      </c>
    </row>
    <row r="41" spans="3:14">
      <c r="C41">
        <v>1200</v>
      </c>
      <c r="D41">
        <v>-475.71355938090829</v>
      </c>
      <c r="E41">
        <v>-462.67200710707078</v>
      </c>
      <c r="F41">
        <v>-439.07016563436832</v>
      </c>
      <c r="G41">
        <v>-420.01279873706284</v>
      </c>
      <c r="H41">
        <v>-398.79024194687617</v>
      </c>
      <c r="I41">
        <v>-381.12192846211389</v>
      </c>
      <c r="J41">
        <v>-361.57687750684244</v>
      </c>
      <c r="K41">
        <v>-341.44123584823399</v>
      </c>
      <c r="L41">
        <v>-321.68638092816724</v>
      </c>
      <c r="M41">
        <v>-294.44887335122922</v>
      </c>
      <c r="N41">
        <v>-279.6987301829144</v>
      </c>
    </row>
    <row r="42" spans="3:14">
      <c r="C42">
        <v>1100</v>
      </c>
      <c r="D42">
        <v>-479.36177436844633</v>
      </c>
      <c r="E42">
        <v>-466.53033079405373</v>
      </c>
      <c r="F42">
        <v>-442.69914135740117</v>
      </c>
      <c r="G42">
        <v>-423.77189661959744</v>
      </c>
      <c r="H42">
        <v>-403.31699906040933</v>
      </c>
      <c r="I42">
        <v>-385.37319259253701</v>
      </c>
      <c r="J42">
        <v>-365.60551090153439</v>
      </c>
      <c r="K42">
        <v>-346.34250323058347</v>
      </c>
      <c r="L42">
        <v>-326.05920222461276</v>
      </c>
      <c r="M42">
        <v>-298.21858430274881</v>
      </c>
      <c r="N42">
        <v>-283.35831775174546</v>
      </c>
    </row>
    <row r="43" spans="3:14">
      <c r="C43">
        <v>1000</v>
      </c>
      <c r="D43">
        <v>-483.10742633275305</v>
      </c>
      <c r="E43">
        <v>-470.54654606405916</v>
      </c>
      <c r="F43">
        <v>-447.22417714871432</v>
      </c>
      <c r="G43">
        <v>-428.2905286875997</v>
      </c>
      <c r="H43">
        <v>-407.21930784207484</v>
      </c>
      <c r="I43">
        <v>-389.65134617318051</v>
      </c>
      <c r="J43">
        <v>-370.39040682760719</v>
      </c>
      <c r="K43">
        <v>-350.11515447527916</v>
      </c>
      <c r="L43">
        <v>-329.42501438660588</v>
      </c>
      <c r="M43">
        <v>-303.28005961416346</v>
      </c>
      <c r="N43">
        <v>-288.15376435398008</v>
      </c>
    </row>
    <row r="45" spans="3:14">
      <c r="C45" t="s">
        <v>72</v>
      </c>
    </row>
    <row r="46" spans="3:14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>
      <c r="C48">
        <v>1300</v>
      </c>
      <c r="D48">
        <v>39.678176879500825</v>
      </c>
      <c r="E48">
        <v>48.124863949304988</v>
      </c>
      <c r="F48">
        <v>46.394472121040543</v>
      </c>
      <c r="G48" s="12">
        <v>30.849925573546493</v>
      </c>
      <c r="H48">
        <v>38.840440138207853</v>
      </c>
      <c r="I48">
        <v>33.303454325757002</v>
      </c>
      <c r="J48">
        <v>33.089516322354477</v>
      </c>
      <c r="K48">
        <v>33.373552646974659</v>
      </c>
      <c r="L48">
        <v>32.711290751347178</v>
      </c>
      <c r="M48">
        <v>28.060054613162944</v>
      </c>
      <c r="N48">
        <v>29.510250961317876</v>
      </c>
    </row>
    <row r="49" spans="3:14">
      <c r="C49">
        <v>1200</v>
      </c>
      <c r="D49">
        <v>47.882332344843505</v>
      </c>
      <c r="E49">
        <v>48.94279918264052</v>
      </c>
      <c r="F49">
        <v>44.515043189220066</v>
      </c>
      <c r="G49">
        <v>44.364217705785684</v>
      </c>
      <c r="H49">
        <v>41.267216237997978</v>
      </c>
      <c r="I49">
        <v>39.129542728165056</v>
      </c>
      <c r="J49">
        <v>37.793820752665049</v>
      </c>
      <c r="K49">
        <v>40.644812185646828</v>
      </c>
      <c r="L49">
        <v>37.3538355990922</v>
      </c>
      <c r="M49">
        <v>35.611736435564659</v>
      </c>
      <c r="N49">
        <v>32.778111292807893</v>
      </c>
    </row>
    <row r="50" spans="3:14">
      <c r="C50">
        <v>1100</v>
      </c>
      <c r="D50">
        <v>65.017829251129527</v>
      </c>
      <c r="E50">
        <v>55.510299853497081</v>
      </c>
      <c r="F50">
        <v>50.636221699073587</v>
      </c>
      <c r="G50">
        <v>40.734015974886773</v>
      </c>
      <c r="H50">
        <v>41.423960412088817</v>
      </c>
      <c r="I50" s="5">
        <v>46.199373292388188</v>
      </c>
      <c r="J50">
        <v>41.03069377506381</v>
      </c>
      <c r="K50">
        <v>42.024135356237451</v>
      </c>
      <c r="L50">
        <v>39.614254479558824</v>
      </c>
      <c r="M50">
        <v>38.256666334596765</v>
      </c>
      <c r="N50">
        <v>35.917249013413858</v>
      </c>
    </row>
    <row r="51" spans="3:14">
      <c r="C51">
        <v>1000</v>
      </c>
      <c r="D51">
        <v>61.473197201213203</v>
      </c>
      <c r="E51">
        <v>61.523767997182951</v>
      </c>
      <c r="F51">
        <v>49.263649680035044</v>
      </c>
      <c r="G51">
        <v>56.429344433398846</v>
      </c>
      <c r="H51">
        <v>58.100496912634732</v>
      </c>
      <c r="I51" s="5">
        <v>47.603383244654559</v>
      </c>
      <c r="J51">
        <v>48.412970612725871</v>
      </c>
      <c r="K51">
        <v>40.434338338006157</v>
      </c>
      <c r="L51">
        <v>47.384158401758619</v>
      </c>
      <c r="M51">
        <v>45.005025360244801</v>
      </c>
      <c r="N51">
        <v>37.07548445648299</v>
      </c>
    </row>
    <row r="53" spans="3:14">
      <c r="C53" t="s">
        <v>91</v>
      </c>
    </row>
    <row r="54" spans="3:14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>
      <c r="C56">
        <v>1300</v>
      </c>
      <c r="D56">
        <f>10/D48</f>
        <v>0.2520277085907735</v>
      </c>
      <c r="E56">
        <f t="shared" ref="E56:N56" si="1">10/E48</f>
        <v>0.20779279522813943</v>
      </c>
      <c r="F56">
        <f t="shared" si="1"/>
        <v>0.21554292015459445</v>
      </c>
      <c r="G56">
        <f t="shared" si="1"/>
        <v>0.32414989061026783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0.29963846240105063</v>
      </c>
      <c r="L56">
        <f>10/L48</f>
        <v>0.30570484289398336</v>
      </c>
      <c r="M56">
        <f>10/M48</f>
        <v>0.35637849383618125</v>
      </c>
      <c r="N56">
        <f t="shared" si="1"/>
        <v>0.33886529847231828</v>
      </c>
    </row>
    <row r="57" spans="3:14">
      <c r="C57">
        <v>1200</v>
      </c>
      <c r="D57">
        <f t="shared" ref="D57:N59" si="2">10/D49</f>
        <v>0.20884529867887502</v>
      </c>
      <c r="E57">
        <f t="shared" si="2"/>
        <v>0.20432014856123903</v>
      </c>
      <c r="F57">
        <f t="shared" si="2"/>
        <v>0.22464316068374923</v>
      </c>
      <c r="G57">
        <f t="shared" si="2"/>
        <v>0.22540688232841005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0.24603385923705576</v>
      </c>
      <c r="L57">
        <f t="shared" si="2"/>
        <v>0.26771012506793351</v>
      </c>
      <c r="M57">
        <f t="shared" si="2"/>
        <v>0.28080630154314012</v>
      </c>
      <c r="N57">
        <f t="shared" si="2"/>
        <v>0.30508164154638706</v>
      </c>
    </row>
    <row r="58" spans="3:14">
      <c r="C58">
        <v>1100</v>
      </c>
      <c r="D58">
        <f t="shared" si="2"/>
        <v>0.15380396600715909</v>
      </c>
      <c r="E58">
        <f t="shared" si="2"/>
        <v>0.18014674801599026</v>
      </c>
      <c r="F58">
        <f t="shared" si="2"/>
        <v>0.19748708857918115</v>
      </c>
      <c r="G58">
        <f t="shared" si="2"/>
        <v>0.24549506746806338</v>
      </c>
      <c r="H58">
        <f t="shared" si="2"/>
        <v>0.24140617894858948</v>
      </c>
      <c r="I58">
        <f t="shared" si="2"/>
        <v>0.21645315265883922</v>
      </c>
      <c r="J58">
        <f t="shared" si="2"/>
        <v>0.24371998325988453</v>
      </c>
      <c r="K58">
        <f t="shared" si="2"/>
        <v>0.23795849492750468</v>
      </c>
      <c r="L58">
        <f t="shared" si="2"/>
        <v>0.25243438583856365</v>
      </c>
      <c r="M58">
        <f t="shared" si="2"/>
        <v>0.26139235218612528</v>
      </c>
      <c r="N58">
        <f t="shared" si="2"/>
        <v>0.27841775956352738</v>
      </c>
    </row>
    <row r="59" spans="3:14">
      <c r="C59">
        <v>1000</v>
      </c>
      <c r="D59">
        <f t="shared" si="2"/>
        <v>0.16267252160755752</v>
      </c>
      <c r="E59">
        <f t="shared" si="2"/>
        <v>0.16253880939896073</v>
      </c>
      <c r="F59">
        <f t="shared" si="2"/>
        <v>0.202989426584297</v>
      </c>
      <c r="G59">
        <f t="shared" si="2"/>
        <v>0.17721276226773419</v>
      </c>
      <c r="H59">
        <f t="shared" si="2"/>
        <v>0.17211556753183924</v>
      </c>
      <c r="I59">
        <f t="shared" si="2"/>
        <v>0.21006910262250975</v>
      </c>
      <c r="J59">
        <f t="shared" si="2"/>
        <v>0.20655621568843355</v>
      </c>
      <c r="K59">
        <f t="shared" si="2"/>
        <v>0.24731454528589442</v>
      </c>
      <c r="L59">
        <f t="shared" si="2"/>
        <v>0.21104099634338677</v>
      </c>
      <c r="M59">
        <f t="shared" si="2"/>
        <v>0.22219740839949625</v>
      </c>
      <c r="N59">
        <f t="shared" si="2"/>
        <v>0.2697200089654232</v>
      </c>
    </row>
    <row r="61" spans="3:14">
      <c r="C61" t="s">
        <v>64</v>
      </c>
    </row>
    <row r="62" spans="3:14">
      <c r="D62" t="s">
        <v>24</v>
      </c>
      <c r="E62" t="s">
        <v>31</v>
      </c>
      <c r="F62" t="s">
        <v>32</v>
      </c>
      <c r="G62" t="s">
        <v>43</v>
      </c>
      <c r="H62" t="s">
        <v>33</v>
      </c>
      <c r="I62" t="s">
        <v>34</v>
      </c>
      <c r="J62" t="s">
        <v>35</v>
      </c>
      <c r="K62" t="s">
        <v>49</v>
      </c>
      <c r="L62" t="s">
        <v>36</v>
      </c>
      <c r="M62" t="s">
        <v>37</v>
      </c>
      <c r="N62" t="s">
        <v>21</v>
      </c>
    </row>
    <row r="63" spans="3:14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>
      <c r="C64">
        <v>1250</v>
      </c>
      <c r="D64">
        <v>63.658234103456543</v>
      </c>
      <c r="E64">
        <v>61.567179587483118</v>
      </c>
      <c r="F64">
        <v>62.598329585528084</v>
      </c>
      <c r="G64">
        <v>63.464043219204505</v>
      </c>
      <c r="H64">
        <v>58.224878804577955</v>
      </c>
      <c r="I64">
        <v>67.317841548246449</v>
      </c>
      <c r="J64">
        <v>63.422306882332776</v>
      </c>
      <c r="K64">
        <v>66.014269557062448</v>
      </c>
      <c r="L64">
        <v>68.281688823345391</v>
      </c>
      <c r="M64" s="12">
        <v>75.553262811697834</v>
      </c>
      <c r="N64" s="12">
        <v>71.046881282420614</v>
      </c>
    </row>
    <row r="65" spans="3:14">
      <c r="C65">
        <v>1150</v>
      </c>
      <c r="D65">
        <v>60.135178865596536</v>
      </c>
      <c r="E65">
        <v>62.162148755664177</v>
      </c>
      <c r="F65">
        <v>59.949572986534449</v>
      </c>
      <c r="G65">
        <v>61.204893209054774</v>
      </c>
      <c r="H65">
        <v>68.450847020631997</v>
      </c>
      <c r="I65">
        <v>65.793098992281557</v>
      </c>
      <c r="J65">
        <v>62.521299755297598</v>
      </c>
      <c r="K65">
        <v>72.223681063126918</v>
      </c>
      <c r="L65">
        <v>67.125632731566384</v>
      </c>
      <c r="M65" s="12">
        <v>61.307280075141705</v>
      </c>
      <c r="N65" s="12">
        <v>60.244892932239836</v>
      </c>
    </row>
    <row r="66" spans="3:14">
      <c r="C66">
        <v>1050</v>
      </c>
      <c r="D66">
        <v>61.075177155106296</v>
      </c>
      <c r="E66">
        <v>63.685367382628392</v>
      </c>
      <c r="F66">
        <v>68.594083103891094</v>
      </c>
      <c r="G66">
        <v>68.532304822602512</v>
      </c>
      <c r="H66">
        <v>62.38327310122969</v>
      </c>
      <c r="I66">
        <v>66.009139583101344</v>
      </c>
      <c r="J66">
        <v>72.091750833387437</v>
      </c>
      <c r="K66">
        <v>61.335645800843039</v>
      </c>
      <c r="L66">
        <v>57.410769901275252</v>
      </c>
      <c r="M66" s="12">
        <v>73.769246045553245</v>
      </c>
      <c r="N66" s="12">
        <v>71.202802177088415</v>
      </c>
    </row>
    <row r="68" spans="3:14">
      <c r="C68" t="s">
        <v>83</v>
      </c>
    </row>
    <row r="69" spans="3:14">
      <c r="C69">
        <v>1300</v>
      </c>
      <c r="D69">
        <f t="shared" ref="D69:N69" si="3">(D40-(1-D$39)*$D40-(D$39*$N40))/100</f>
        <v>0</v>
      </c>
      <c r="E69">
        <f t="shared" si="3"/>
        <v>-9.4984897618756396E-3</v>
      </c>
      <c r="F69">
        <f t="shared" si="3"/>
        <v>-2.8226144659604414E-2</v>
      </c>
      <c r="G69">
        <f t="shared" si="3"/>
        <v>-3.3535817678684909E-2</v>
      </c>
      <c r="H69">
        <f t="shared" si="3"/>
        <v>-4.30230744304545E-2</v>
      </c>
      <c r="I69">
        <f t="shared" si="3"/>
        <v>-3.401712815882519E-2</v>
      </c>
      <c r="J69">
        <f t="shared" si="3"/>
        <v>-3.9390165069885089E-2</v>
      </c>
      <c r="K69">
        <f t="shared" si="3"/>
        <v>-3.2299555633689178E-2</v>
      </c>
      <c r="L69">
        <f t="shared" si="3"/>
        <v>-2.9181388768899977E-2</v>
      </c>
      <c r="M69">
        <f t="shared" si="3"/>
        <v>-5.08377460491829E-3</v>
      </c>
      <c r="N69">
        <f t="shared" si="3"/>
        <v>0</v>
      </c>
    </row>
    <row r="70" spans="3:14">
      <c r="C70">
        <v>1200</v>
      </c>
      <c r="D70">
        <f t="shared" ref="D70:N70" si="4">(D41-(1-D$39)*$D41-(D$39*$N41))/100</f>
        <v>0</v>
      </c>
      <c r="E70">
        <f t="shared" si="4"/>
        <v>-6.7948577002209373E-3</v>
      </c>
      <c r="F70">
        <f t="shared" si="4"/>
        <v>-2.5595720930587831E-2</v>
      </c>
      <c r="G70">
        <f t="shared" si="4"/>
        <v>-3.1036881155527142E-2</v>
      </c>
      <c r="H70">
        <f t="shared" si="4"/>
        <v>-3.4427625371453413E-2</v>
      </c>
      <c r="I70">
        <f t="shared" si="4"/>
        <v>-3.4157836802025374E-2</v>
      </c>
      <c r="J70">
        <f t="shared" si="4"/>
        <v>-3.4722156447304829E-2</v>
      </c>
      <c r="K70">
        <f t="shared" si="4"/>
        <v>-2.9380569059213997E-2</v>
      </c>
      <c r="L70">
        <f t="shared" si="4"/>
        <v>-2.7846849056540748E-2</v>
      </c>
      <c r="M70">
        <f t="shared" si="4"/>
        <v>-1.0291051244552705E-2</v>
      </c>
      <c r="N70">
        <f t="shared" si="4"/>
        <v>0</v>
      </c>
    </row>
    <row r="71" spans="3:14">
      <c r="C71">
        <v>1100</v>
      </c>
      <c r="D71">
        <f t="shared" ref="D71:N71" si="5">(D42-(1-D$39)*$D42-(D$39*$N42))/100</f>
        <v>0</v>
      </c>
      <c r="E71">
        <f t="shared" si="5"/>
        <v>-8.8879838877650025E-3</v>
      </c>
      <c r="F71">
        <f t="shared" si="5"/>
        <v>-2.5380583122949787E-2</v>
      </c>
      <c r="G71">
        <f t="shared" si="5"/>
        <v>-3.2111592361613789E-2</v>
      </c>
      <c r="H71">
        <f t="shared" si="5"/>
        <v>-4.3166419048103109E-2</v>
      </c>
      <c r="I71">
        <f t="shared" si="5"/>
        <v>-4.0131465324411121E-2</v>
      </c>
      <c r="J71">
        <f t="shared" si="5"/>
        <v>-3.8458105031085668E-2</v>
      </c>
      <c r="K71">
        <f t="shared" si="5"/>
        <v>-4.1831484938277298E-2</v>
      </c>
      <c r="L71">
        <f t="shared" si="5"/>
        <v>-3.5001931495271491E-2</v>
      </c>
      <c r="M71">
        <f t="shared" si="5"/>
        <v>-1.1400245878342617E-2</v>
      </c>
      <c r="N71">
        <f t="shared" si="5"/>
        <v>0</v>
      </c>
    </row>
    <row r="72" spans="3:14">
      <c r="C72">
        <v>1000</v>
      </c>
      <c r="D72">
        <f t="shared" ref="D72:N72" si="6">(D43-(1-D$39)*$D43-(D$39*$N43))/100</f>
        <v>0</v>
      </c>
      <c r="E72">
        <f t="shared" si="6"/>
        <v>-1.0858760698202552E-2</v>
      </c>
      <c r="F72">
        <f t="shared" si="6"/>
        <v>-3.1074832117158165E-2</v>
      </c>
      <c r="G72">
        <f t="shared" si="6"/>
        <v>-3.6692009484785612E-2</v>
      </c>
      <c r="H72">
        <f t="shared" si="6"/>
        <v>-4.0428829206186803E-2</v>
      </c>
      <c r="I72">
        <f t="shared" si="6"/>
        <v>-4.0207508298139488E-2</v>
      </c>
      <c r="J72">
        <f t="shared" si="6"/>
        <v>-4.2551776821179034E-2</v>
      </c>
      <c r="K72">
        <f t="shared" si="6"/>
        <v>-3.4752915276671674E-2</v>
      </c>
      <c r="L72">
        <f t="shared" si="6"/>
        <v>-2.2805176368712238E-2</v>
      </c>
      <c r="M72">
        <f t="shared" si="6"/>
        <v>-1.4795389216693024E-2</v>
      </c>
      <c r="N72">
        <f t="shared" si="6"/>
        <v>0</v>
      </c>
    </row>
    <row r="74" spans="3:14">
      <c r="C74" t="s">
        <v>84</v>
      </c>
    </row>
    <row r="75" spans="3:14">
      <c r="C75">
        <v>1300</v>
      </c>
      <c r="D75">
        <v>0</v>
      </c>
      <c r="E75">
        <f>E69+$C75*(0.00008617)*((1-E$63)*LN(1-E$63)+E$63*LN(E$63))</f>
        <v>-3.7911378234990439E-2</v>
      </c>
      <c r="F75">
        <f t="shared" ref="F75:L75" si="7">F69+$C75*(0.00008617)*((1-F$63)*LN(1-F$63)+F$63*LN(F$63))</f>
        <v>-8.4281724546775752E-2</v>
      </c>
      <c r="G75">
        <f t="shared" si="7"/>
        <v>-0.10196544765917613</v>
      </c>
      <c r="H75">
        <f t="shared" si="7"/>
        <v>-0.1188454456942504</v>
      </c>
      <c r="I75">
        <f t="shared" si="7"/>
        <v>-0.11166416847233082</v>
      </c>
      <c r="J75">
        <f t="shared" si="7"/>
        <v>-0.11478160501992901</v>
      </c>
      <c r="K75">
        <f t="shared" si="7"/>
        <v>-0.1007291856141804</v>
      </c>
      <c r="L75">
        <f t="shared" si="7"/>
        <v>-8.5236968656071319E-2</v>
      </c>
      <c r="M75">
        <f t="shared" ref="M75" si="8">M69+$C75*(0.00008617)*((1-M$63)*LN(1-M$63)+M$63*LN(M$63))</f>
        <v>-3.3496663078033069E-2</v>
      </c>
      <c r="N75">
        <v>0</v>
      </c>
    </row>
    <row r="76" spans="3:14">
      <c r="C76">
        <v>1200</v>
      </c>
      <c r="D76">
        <v>0</v>
      </c>
      <c r="E76">
        <f t="shared" ref="E76:L78" si="9">E70+$C76*(0.00008617)*((1-E$63)*LN(1-E$63)+E$63*LN(E$63))</f>
        <v>-3.302213936771152E-2</v>
      </c>
      <c r="F76">
        <f t="shared" si="9"/>
        <v>-7.7339333134130606E-2</v>
      </c>
      <c r="G76">
        <f t="shared" si="9"/>
        <v>-9.4202693445211344E-2</v>
      </c>
      <c r="H76">
        <f t="shared" si="9"/>
        <v>-0.10441750653803425</v>
      </c>
      <c r="I76">
        <f t="shared" si="9"/>
        <v>-0.10583202786064595</v>
      </c>
      <c r="J76">
        <f t="shared" si="9"/>
        <v>-0.10431425486272999</v>
      </c>
      <c r="K76">
        <f t="shared" si="9"/>
        <v>-9.2546381348898199E-2</v>
      </c>
      <c r="L76">
        <f t="shared" si="9"/>
        <v>-7.9590461260083525E-2</v>
      </c>
      <c r="M76">
        <f t="shared" ref="M76" si="10">M70+$C76*(0.00008617)*((1-M$63)*LN(1-M$63)+M$63*LN(M$63))</f>
        <v>-3.6518332912043275E-2</v>
      </c>
      <c r="N76">
        <v>0</v>
      </c>
    </row>
    <row r="77" spans="3:14">
      <c r="C77">
        <v>1100</v>
      </c>
      <c r="D77">
        <v>0</v>
      </c>
      <c r="E77">
        <f t="shared" si="9"/>
        <v>-3.2929658749631371E-2</v>
      </c>
      <c r="F77">
        <f t="shared" si="9"/>
        <v>-7.2812227642863991E-2</v>
      </c>
      <c r="G77">
        <f t="shared" si="9"/>
        <v>-9.0013586960490971E-2</v>
      </c>
      <c r="H77">
        <f t="shared" si="9"/>
        <v>-0.10732381011746886</v>
      </c>
      <c r="I77">
        <f t="shared" si="9"/>
        <v>-0.10583280712814666</v>
      </c>
      <c r="J77">
        <f t="shared" si="9"/>
        <v>-0.10225086191189206</v>
      </c>
      <c r="K77">
        <f t="shared" si="9"/>
        <v>-9.9733479537154487E-2</v>
      </c>
      <c r="L77">
        <f t="shared" si="9"/>
        <v>-8.2433576015185694E-2</v>
      </c>
      <c r="M77">
        <f t="shared" ref="M77" si="11">M71+$C77*(0.00008617)*((1-M$63)*LN(1-M$63)+M$63*LN(M$63))</f>
        <v>-3.5441920740208965E-2</v>
      </c>
      <c r="N77">
        <v>0</v>
      </c>
    </row>
    <row r="78" spans="3:14">
      <c r="C78">
        <v>1000</v>
      </c>
      <c r="D78">
        <v>0</v>
      </c>
      <c r="E78">
        <f t="shared" si="9"/>
        <v>-3.2714828754444703E-2</v>
      </c>
      <c r="F78">
        <f t="shared" si="9"/>
        <v>-7.4194508953443816E-2</v>
      </c>
      <c r="G78">
        <f t="shared" si="9"/>
        <v>-8.9330186392855782E-2</v>
      </c>
      <c r="H78">
        <f t="shared" si="9"/>
        <v>-9.8753730178337495E-2</v>
      </c>
      <c r="I78">
        <f t="shared" si="9"/>
        <v>-9.9936000846989975E-2</v>
      </c>
      <c r="J78">
        <f t="shared" si="9"/>
        <v>-0.10054519216736667</v>
      </c>
      <c r="K78">
        <f t="shared" si="9"/>
        <v>-8.7391092184741836E-2</v>
      </c>
      <c r="L78">
        <f t="shared" si="9"/>
        <v>-6.5924853204997885E-2</v>
      </c>
      <c r="M78">
        <f t="shared" ref="M78" si="12">M72+$C78*(0.00008617)*((1-M$63)*LN(1-M$63)+M$63*LN(M$63))</f>
        <v>-3.6651457272935159E-2</v>
      </c>
      <c r="N78">
        <v>0</v>
      </c>
    </row>
    <row r="80" spans="3:14">
      <c r="E80">
        <f>E69*96.5</f>
        <v>-0.91660426202099921</v>
      </c>
      <c r="F80">
        <f t="shared" ref="F80:J80" si="13">F69*96.5</f>
        <v>-2.7238229596518262</v>
      </c>
      <c r="G80">
        <f t="shared" si="13"/>
        <v>-3.2362064059930939</v>
      </c>
      <c r="H80">
        <f t="shared" si="13"/>
        <v>-4.1517266825388592</v>
      </c>
      <c r="I80">
        <f>I69*96.5</f>
        <v>-3.2826528673266306</v>
      </c>
      <c r="J80">
        <f t="shared" si="13"/>
        <v>-3.801150929243911</v>
      </c>
      <c r="K80">
        <f t="shared" ref="K80:M80" si="14">K69*96.5</f>
        <v>-3.1169071186510058</v>
      </c>
      <c r="L80">
        <f t="shared" si="14"/>
        <v>-2.816004016198848</v>
      </c>
      <c r="M80">
        <f t="shared" si="14"/>
        <v>-0.49058424937461498</v>
      </c>
    </row>
    <row r="81" spans="5:13">
      <c r="E81">
        <f t="shared" ref="E81:M83" si="15">E70*96.5</f>
        <v>-0.65570376807132047</v>
      </c>
      <c r="F81">
        <f t="shared" si="15"/>
        <v>-2.4699870698017259</v>
      </c>
      <c r="G81">
        <f t="shared" si="15"/>
        <v>-2.9950590315083692</v>
      </c>
      <c r="H81">
        <f t="shared" si="15"/>
        <v>-3.3222658483452543</v>
      </c>
      <c r="I81">
        <f t="shared" si="15"/>
        <v>-3.2962312513954486</v>
      </c>
      <c r="J81">
        <f t="shared" si="15"/>
        <v>-3.350688097164916</v>
      </c>
      <c r="K81">
        <f t="shared" si="15"/>
        <v>-2.8352249142141508</v>
      </c>
      <c r="L81">
        <f t="shared" si="15"/>
        <v>-2.6872209339561821</v>
      </c>
      <c r="M81">
        <f t="shared" si="15"/>
        <v>-0.99308644509933608</v>
      </c>
    </row>
    <row r="82" spans="5:13">
      <c r="E82">
        <f t="shared" si="15"/>
        <v>-0.85769044516932269</v>
      </c>
      <c r="F82">
        <f t="shared" si="15"/>
        <v>-2.4492262713646547</v>
      </c>
      <c r="G82">
        <f t="shared" si="15"/>
        <v>-3.0987686628957305</v>
      </c>
      <c r="H82">
        <f t="shared" si="15"/>
        <v>-4.1655594381419503</v>
      </c>
      <c r="I82">
        <f t="shared" si="15"/>
        <v>-3.8726864038056732</v>
      </c>
      <c r="J82">
        <f t="shared" si="15"/>
        <v>-3.7112071354997669</v>
      </c>
      <c r="K82">
        <f t="shared" si="15"/>
        <v>-4.036738296543759</v>
      </c>
      <c r="L82">
        <f t="shared" si="15"/>
        <v>-3.3776863892936988</v>
      </c>
      <c r="M82">
        <f t="shared" si="15"/>
        <v>-1.1001237272600626</v>
      </c>
    </row>
    <row r="83" spans="5:13">
      <c r="E83">
        <f t="shared" si="15"/>
        <v>-1.0478704073765461</v>
      </c>
      <c r="F83">
        <f t="shared" si="15"/>
        <v>-2.998721299305763</v>
      </c>
      <c r="G83">
        <f t="shared" si="15"/>
        <v>-3.5407789152818117</v>
      </c>
      <c r="H83">
        <f t="shared" si="15"/>
        <v>-3.9013820183970265</v>
      </c>
      <c r="I83">
        <f t="shared" si="15"/>
        <v>-3.8800245507704605</v>
      </c>
      <c r="J83">
        <f t="shared" si="15"/>
        <v>-4.1062464632437772</v>
      </c>
      <c r="K83">
        <f t="shared" si="15"/>
        <v>-3.3536563241988167</v>
      </c>
      <c r="L83">
        <f t="shared" si="15"/>
        <v>-2.2006995195807311</v>
      </c>
      <c r="M83">
        <f t="shared" si="15"/>
        <v>-1.4277550594108768</v>
      </c>
    </row>
    <row r="86" spans="5:13">
      <c r="E86">
        <f>E75*96.5</f>
        <v>-3.6584479996765773</v>
      </c>
      <c r="F86">
        <f t="shared" ref="F86:H86" si="16">F75*96.5</f>
        <v>-8.1331864187638594</v>
      </c>
      <c r="G86">
        <f t="shared" si="16"/>
        <v>-9.8396656991104958</v>
      </c>
      <c r="H86">
        <f t="shared" si="16"/>
        <v>-11.468585509495163</v>
      </c>
      <c r="I86">
        <f>I75*96.5</f>
        <v>-10.775592257579925</v>
      </c>
      <c r="J86">
        <f t="shared" ref="J86:M86" si="17">J75*96.5</f>
        <v>-11.076424884423149</v>
      </c>
      <c r="K86">
        <f t="shared" si="17"/>
        <v>-9.7203664117684081</v>
      </c>
      <c r="L86">
        <f t="shared" si="17"/>
        <v>-8.2253674753108825</v>
      </c>
      <c r="M86">
        <f t="shared" si="17"/>
        <v>-3.2324279870301913</v>
      </c>
    </row>
    <row r="87" spans="5:13">
      <c r="E87">
        <f t="shared" ref="E87:M87" si="18">E76*96.5</f>
        <v>-3.1866364489841619</v>
      </c>
      <c r="F87">
        <f t="shared" si="18"/>
        <v>-7.4632456474436033</v>
      </c>
      <c r="G87">
        <f t="shared" si="18"/>
        <v>-9.0905599174628939</v>
      </c>
      <c r="H87">
        <f t="shared" si="18"/>
        <v>-10.076289380920304</v>
      </c>
      <c r="I87">
        <f t="shared" si="18"/>
        <v>-10.212790688552335</v>
      </c>
      <c r="J87">
        <f t="shared" si="18"/>
        <v>-10.066325594253444</v>
      </c>
      <c r="K87">
        <f t="shared" si="18"/>
        <v>-8.9307258001686769</v>
      </c>
      <c r="L87">
        <f t="shared" si="18"/>
        <v>-7.68047951159806</v>
      </c>
      <c r="M87">
        <f t="shared" si="18"/>
        <v>-3.5240191260121758</v>
      </c>
    </row>
    <row r="88" spans="5:13">
      <c r="E88">
        <f t="shared" ref="E88:M88" si="19">E77*96.5</f>
        <v>-3.1777120693394272</v>
      </c>
      <c r="F88">
        <f t="shared" si="19"/>
        <v>-7.0263799675363749</v>
      </c>
      <c r="G88">
        <f t="shared" si="19"/>
        <v>-8.6863111416873782</v>
      </c>
      <c r="H88">
        <f t="shared" si="19"/>
        <v>-10.356747676335745</v>
      </c>
      <c r="I88">
        <f t="shared" si="19"/>
        <v>-10.212865887866153</v>
      </c>
      <c r="J88">
        <f t="shared" si="19"/>
        <v>-9.8672081744975841</v>
      </c>
      <c r="K88">
        <f t="shared" si="19"/>
        <v>-9.6242807753354072</v>
      </c>
      <c r="L88">
        <f t="shared" si="19"/>
        <v>-7.9548400854654195</v>
      </c>
      <c r="M88">
        <f t="shared" si="19"/>
        <v>-3.4201453514301652</v>
      </c>
    </row>
    <row r="89" spans="5:13">
      <c r="E89">
        <f t="shared" ref="E89:M89" si="20">E78*96.5</f>
        <v>-3.1569809748039139</v>
      </c>
      <c r="F89">
        <f t="shared" si="20"/>
        <v>-7.159770114007328</v>
      </c>
      <c r="G89">
        <f t="shared" si="20"/>
        <v>-8.6203629869105836</v>
      </c>
      <c r="H89">
        <f t="shared" si="20"/>
        <v>-9.5297349622095684</v>
      </c>
      <c r="I89">
        <f t="shared" si="20"/>
        <v>-9.6438240817345324</v>
      </c>
      <c r="J89">
        <f t="shared" si="20"/>
        <v>-9.702611044150883</v>
      </c>
      <c r="K89">
        <f t="shared" si="20"/>
        <v>-8.4332403958275872</v>
      </c>
      <c r="L89">
        <f t="shared" si="20"/>
        <v>-6.3617483342822956</v>
      </c>
      <c r="M89">
        <f t="shared" si="20"/>
        <v>-3.5368656268382428</v>
      </c>
    </row>
    <row r="91" spans="5:13">
      <c r="I91">
        <f>I89-I83</f>
        <v>-5.7637995309640715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C2006"/>
  <sheetViews>
    <sheetView topLeftCell="H56" workbookViewId="0">
      <selection activeCell="U76" sqref="U76"/>
    </sheetView>
  </sheetViews>
  <sheetFormatPr baseColWidth="10" defaultRowHeight="16"/>
  <cols>
    <col min="15" max="15" width="12.83203125" bestFit="1" customWidth="1"/>
  </cols>
  <sheetData>
    <row r="2" spans="1:12">
      <c r="B2" t="s">
        <v>3</v>
      </c>
    </row>
    <row r="3" spans="1:12">
      <c r="C3" t="s">
        <v>0</v>
      </c>
      <c r="D3" t="s">
        <v>2</v>
      </c>
      <c r="E3" t="s">
        <v>1</v>
      </c>
      <c r="F3" t="s">
        <v>4</v>
      </c>
    </row>
    <row r="4" spans="1:1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>
      <c r="A9" s="1"/>
    </row>
    <row r="10" spans="1:12">
      <c r="A10" s="1"/>
    </row>
    <row r="11" spans="1:12">
      <c r="A11" s="1"/>
      <c r="K11" t="s">
        <v>30</v>
      </c>
    </row>
    <row r="12" spans="1:12">
      <c r="A12" s="1"/>
      <c r="K12">
        <v>44.74</v>
      </c>
      <c r="L12" t="s">
        <v>15</v>
      </c>
    </row>
    <row r="13" spans="1:12">
      <c r="A13" s="1"/>
    </row>
    <row r="14" spans="1:12">
      <c r="A14" s="1"/>
      <c r="K14" t="s">
        <v>16</v>
      </c>
    </row>
    <row r="15" spans="1:12">
      <c r="A15" s="1"/>
      <c r="K15" t="s">
        <v>18</v>
      </c>
      <c r="L15">
        <f>100/(6.022E+23)</f>
        <v>1.6605778811026237E-22</v>
      </c>
    </row>
    <row r="16" spans="1:12">
      <c r="A16" s="1"/>
      <c r="K16" t="s">
        <v>19</v>
      </c>
      <c r="L16">
        <f>L15*K12</f>
        <v>7.4294254400531385E-21</v>
      </c>
    </row>
    <row r="17" spans="1:26">
      <c r="A17" s="1"/>
      <c r="B17" t="s">
        <v>22</v>
      </c>
      <c r="Y17" t="s">
        <v>56</v>
      </c>
      <c r="Z17" t="s">
        <v>57</v>
      </c>
    </row>
    <row r="18" spans="1:26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>
      <c r="A27" s="1"/>
    </row>
    <row r="28" spans="1:26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>
      <c r="A36" s="1"/>
    </row>
    <row r="37" spans="1:18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>
      <c r="A45" s="1"/>
    </row>
    <row r="46" spans="1:18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>
      <c r="A54" s="1"/>
    </row>
    <row r="55" spans="1:27">
      <c r="A55" s="1"/>
    </row>
    <row r="56" spans="1:27" s="10" customFormat="1">
      <c r="A56" s="9"/>
    </row>
    <row r="57" spans="1:27">
      <c r="A57" s="1"/>
    </row>
    <row r="58" spans="1:27">
      <c r="A58" s="1"/>
      <c r="B58" t="s">
        <v>70</v>
      </c>
    </row>
    <row r="59" spans="1:27">
      <c r="A59" s="1"/>
    </row>
    <row r="60" spans="1:27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8" t="s">
        <v>73</v>
      </c>
      <c r="Z60" t="s">
        <v>56</v>
      </c>
      <c r="AA60" t="s">
        <v>57</v>
      </c>
    </row>
    <row r="61" spans="1:27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 t="shared" ref="G61:G66" si="18">F61^(1/3)</f>
        <v>17.130211176245197</v>
      </c>
      <c r="H61" s="4">
        <f>F61*(10^-24)</f>
        <v>5.026760000000001E-21</v>
      </c>
      <c r="I61" s="3">
        <f t="shared" ref="I61:I66" si="19"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20">F$61*(B62/B$61)^3</f>
        <v>5182.2159572542041</v>
      </c>
      <c r="G62">
        <f t="shared" si="18"/>
        <v>17.305009249472189</v>
      </c>
      <c r="H62" s="4">
        <f t="shared" ref="H62" si="21">F62*(10^-24)</f>
        <v>5.1822159572542049E-21</v>
      </c>
      <c r="I62" s="3">
        <f t="shared" si="19"/>
        <v>1.4336387177483851</v>
      </c>
      <c r="O62">
        <v>1300</v>
      </c>
      <c r="P62" s="2">
        <f>-K67*(2*0.0000066142*K67-0.0825525)</f>
        <v>47.729003209381929</v>
      </c>
      <c r="Q62" t="s">
        <v>74</v>
      </c>
    </row>
    <row r="63" spans="1:27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20"/>
        <v>5340.8443760677956</v>
      </c>
      <c r="G63">
        <f t="shared" si="18"/>
        <v>17.479807322699184</v>
      </c>
      <c r="H63" s="4">
        <f>F63*(10^-24)</f>
        <v>5.340844376067796E-21</v>
      </c>
      <c r="I63" s="3">
        <f t="shared" si="19"/>
        <v>1.3910582141925401</v>
      </c>
      <c r="O63">
        <v>1200</v>
      </c>
      <c r="P63" s="2">
        <f>-K77*(2*0.0000083996*K77-0.101302)</f>
        <v>52.37769447312148</v>
      </c>
      <c r="Q63" t="s">
        <v>74</v>
      </c>
      <c r="S63">
        <v>1300</v>
      </c>
      <c r="T63">
        <v>1.3271515293578207</v>
      </c>
      <c r="U63">
        <v>5597.7983620093628</v>
      </c>
      <c r="V63">
        <v>17.755752535542243</v>
      </c>
      <c r="W63">
        <v>-458.87535586956466</v>
      </c>
      <c r="X63">
        <f>(3/2)*S63*(0.000086173)*200</f>
        <v>33.607469999999999</v>
      </c>
      <c r="Y63">
        <f>W63+X63</f>
        <v>-425.26788586956468</v>
      </c>
      <c r="Z63">
        <f>(Y63-Y64)/(S63-S64)</f>
        <v>6.3818412375060807E-2</v>
      </c>
      <c r="AA63">
        <f>Z63*(1.602*10^-19)*(6.022*10^23)/100</f>
        <v>61.567179587483118</v>
      </c>
    </row>
    <row r="64" spans="1:27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20"/>
        <v>5502.6773015070239</v>
      </c>
      <c r="G64">
        <f t="shared" si="18"/>
        <v>17.654605395926165</v>
      </c>
      <c r="H64" s="4">
        <f t="shared" ref="H64" si="22">F64*(10^-24)</f>
        <v>5.5026773015070242E-21</v>
      </c>
      <c r="I64" s="3">
        <f t="shared" si="19"/>
        <v>1.3501473978891028</v>
      </c>
      <c r="J64">
        <f>(I64-I65)/(E64-E65)*(0-E65)+I65</f>
        <v>1.3271515293578207</v>
      </c>
      <c r="K64">
        <f>(F64-F65)/(E64-E65)*(0-E65)+F65</f>
        <v>5597.7983620093628</v>
      </c>
      <c r="L64">
        <f>K64^(1/3)</f>
        <v>17.755752535542243</v>
      </c>
      <c r="M64">
        <f>(C64-C65)/(E64-E65)*(0-E65)+C65</f>
        <v>-458.87535586956466</v>
      </c>
      <c r="O64">
        <v>1100</v>
      </c>
      <c r="P64" s="2">
        <f>-K89*(2*0.00000718325*K89-0.0870828)</f>
        <v>55.36850074856374</v>
      </c>
      <c r="Q64" t="s">
        <v>74</v>
      </c>
      <c r="S64">
        <v>1200</v>
      </c>
      <c r="T64">
        <v>1.3557156761604199</v>
      </c>
      <c r="U64">
        <v>5480.3185342214838</v>
      </c>
      <c r="V64">
        <v>17.630661229699736</v>
      </c>
      <c r="W64">
        <v>-462.67200710707078</v>
      </c>
      <c r="X64">
        <f t="shared" ref="X64:X66" si="23">(3/2)*S64*(0.000086173)*200</f>
        <v>31.022280000000002</v>
      </c>
      <c r="Y64">
        <f t="shared" ref="Y64:Y66" si="24">W64+X64</f>
        <v>-431.64972710707076</v>
      </c>
      <c r="Z64">
        <f t="shared" ref="Z64:Z65" si="25">(Y64-Y65)/(S64-S65)</f>
        <v>6.4435136869829532E-2</v>
      </c>
      <c r="AA64">
        <f t="shared" ref="AA64:AA65" si="26">Z64*(1.602*10^-19)*(6.022*10^23)/100</f>
        <v>62.162148755664177</v>
      </c>
    </row>
    <row r="65" spans="1:29">
      <c r="A65" s="1"/>
      <c r="B65">
        <v>1.0149999999999999</v>
      </c>
      <c r="C65">
        <v>-458.986016333333</v>
      </c>
      <c r="D65">
        <v>33.386365066666698</v>
      </c>
      <c r="E65">
        <v>0.105624</v>
      </c>
      <c r="F65">
        <f t="shared" ref="F65" si="27">F$61*(B65/B$61)^3</f>
        <v>5584.8054682944585</v>
      </c>
      <c r="G65">
        <f t="shared" si="18"/>
        <v>17.742004432539666</v>
      </c>
      <c r="H65" s="4">
        <f t="shared" ref="H65" si="28">F65*(10^-24)</f>
        <v>5.5848054682944588E-21</v>
      </c>
      <c r="I65" s="3">
        <f t="shared" si="19"/>
        <v>1.3302926095153691</v>
      </c>
      <c r="O65">
        <v>1000</v>
      </c>
      <c r="P65" s="2">
        <f>-K101*(2*0.00000932684*K101-0.109095)</f>
        <v>63.249037248111932</v>
      </c>
      <c r="Q65" t="s">
        <v>74</v>
      </c>
      <c r="S65">
        <v>1100</v>
      </c>
      <c r="T65">
        <v>1.3908116153917365</v>
      </c>
      <c r="U65">
        <v>5341.8054432863491</v>
      </c>
      <c r="V65">
        <v>17.480855737585465</v>
      </c>
      <c r="W65">
        <v>-466.53033079405373</v>
      </c>
      <c r="X65">
        <f t="shared" si="23"/>
        <v>28.437090000000005</v>
      </c>
      <c r="Y65">
        <f t="shared" si="24"/>
        <v>-438.09324079405371</v>
      </c>
      <c r="Z65">
        <f t="shared" si="25"/>
        <v>6.6014052700054435E-2</v>
      </c>
      <c r="AA65">
        <f t="shared" si="26"/>
        <v>63.685367382628392</v>
      </c>
    </row>
    <row r="66" spans="1:29">
      <c r="A66" s="1"/>
      <c r="B66">
        <v>1.02</v>
      </c>
      <c r="C66">
        <v>-458.61293321599902</v>
      </c>
      <c r="D66">
        <v>33.377521600000001</v>
      </c>
      <c r="E66">
        <v>-0.54077900000000001</v>
      </c>
      <c r="F66">
        <f>F$61*(B66/B$61)^3</f>
        <v>5667.746778638153</v>
      </c>
      <c r="G66">
        <f t="shared" si="18"/>
        <v>17.82940346915316</v>
      </c>
      <c r="H66" s="4">
        <f>F66*(10^-24)</f>
        <v>5.6677467786381535E-21</v>
      </c>
      <c r="I66" s="3">
        <f t="shared" si="19"/>
        <v>1.310825223888757</v>
      </c>
      <c r="S66">
        <v>1000</v>
      </c>
      <c r="T66">
        <v>1.4265228851560561</v>
      </c>
      <c r="U66">
        <v>5208.3294622063922</v>
      </c>
      <c r="V66">
        <v>17.334027564221579</v>
      </c>
      <c r="W66">
        <v>-470.54654606405916</v>
      </c>
      <c r="X66">
        <f t="shared" si="23"/>
        <v>25.851900000000001</v>
      </c>
      <c r="Y66">
        <f t="shared" si="24"/>
        <v>-444.69464606405916</v>
      </c>
    </row>
    <row r="67" spans="1:29">
      <c r="A67" s="1"/>
      <c r="D67">
        <f>AVERAGE(D61:D66)</f>
        <v>33.378088377777779</v>
      </c>
      <c r="I67" t="s">
        <v>93</v>
      </c>
      <c r="J67">
        <f>($L$16/K67)/(1E-24)</f>
        <v>1.3276872676848865</v>
      </c>
      <c r="K67">
        <v>5595.7646208417509</v>
      </c>
      <c r="L67">
        <f>K67^(1/3)</f>
        <v>17.753601988930505</v>
      </c>
      <c r="M67">
        <v>-458.95906390717732</v>
      </c>
      <c r="P67" t="s">
        <v>76</v>
      </c>
    </row>
    <row r="68" spans="1:29">
      <c r="A68" s="1"/>
      <c r="B68" t="s">
        <v>22</v>
      </c>
      <c r="O68">
        <v>1300</v>
      </c>
      <c r="P68">
        <v>-459.05433291257862</v>
      </c>
      <c r="S68" t="s">
        <v>93</v>
      </c>
      <c r="Z68" t="s">
        <v>56</v>
      </c>
      <c r="AA68" t="s">
        <v>57</v>
      </c>
    </row>
    <row r="69" spans="1:29">
      <c r="A69" s="1"/>
      <c r="O69">
        <v>1200</v>
      </c>
      <c r="P69">
        <v>-462.6916689237321</v>
      </c>
      <c r="T69" t="s">
        <v>61</v>
      </c>
      <c r="U69" t="s">
        <v>77</v>
      </c>
      <c r="V69" t="s">
        <v>4</v>
      </c>
      <c r="W69" t="s">
        <v>62</v>
      </c>
      <c r="X69" t="s">
        <v>53</v>
      </c>
      <c r="Y69" t="s">
        <v>54</v>
      </c>
      <c r="Z69" t="s">
        <v>55</v>
      </c>
    </row>
    <row r="70" spans="1:29">
      <c r="A70" s="1"/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O70">
        <v>1100</v>
      </c>
      <c r="P70">
        <v>-466.52432774370033</v>
      </c>
    </row>
    <row r="71" spans="1:29">
      <c r="A71" s="1"/>
      <c r="B71">
        <v>0.98</v>
      </c>
      <c r="C71">
        <v>-466.30382371000002</v>
      </c>
      <c r="D71">
        <v>30.807290200000001</v>
      </c>
      <c r="E71">
        <v>5.7925089999999999</v>
      </c>
      <c r="F71">
        <v>5026.76</v>
      </c>
      <c r="G71">
        <f t="shared" ref="G71:G76" si="29">F71^(1/3)</f>
        <v>17.130211176245197</v>
      </c>
      <c r="H71" s="4">
        <f>F71*(10^-24)</f>
        <v>5.026760000000001E-21</v>
      </c>
      <c r="I71" s="3">
        <f t="shared" ref="I71:I76" si="30">$L$16/H71</f>
        <v>1.4779749659926349</v>
      </c>
      <c r="O71">
        <v>1000</v>
      </c>
      <c r="P71">
        <v>-470.46578467098732</v>
      </c>
      <c r="S71">
        <v>1300</v>
      </c>
      <c r="T71" s="2">
        <v>1.3276872676848865</v>
      </c>
      <c r="U71" s="2">
        <v>5595.7646208417509</v>
      </c>
      <c r="V71" s="2">
        <v>17.753601988930505</v>
      </c>
      <c r="W71" s="2">
        <v>-458.95906390717732</v>
      </c>
      <c r="X71" s="2">
        <f>(3/2)*S71*(0.000086173)*200</f>
        <v>33.607469999999999</v>
      </c>
      <c r="Y71" s="2">
        <f>W71+X71</f>
        <v>-425.35159390717735</v>
      </c>
      <c r="Z71" s="2">
        <f>(Y71-Y72)/(S71-S72)</f>
        <v>6.5462341673452329E-2</v>
      </c>
      <c r="AA71" s="2">
        <f>Z71*(1.602*10^-19)*(6.022*10^23)/100</f>
        <v>63.153118293516293</v>
      </c>
      <c r="AC71">
        <f>U71/200</f>
        <v>27.978823104208754</v>
      </c>
    </row>
    <row r="72" spans="1:29">
      <c r="A72" s="1"/>
      <c r="B72">
        <v>0.99</v>
      </c>
      <c r="C72">
        <v>-465.21526385900103</v>
      </c>
      <c r="D72">
        <v>30.804706400000001</v>
      </c>
      <c r="E72">
        <v>3.2071179999999999</v>
      </c>
      <c r="F72">
        <f t="shared" ref="F72:F75" si="31">F$61*(B72/B$61)^3</f>
        <v>5182.2159572542041</v>
      </c>
      <c r="G72">
        <f t="shared" si="29"/>
        <v>17.305009249472189</v>
      </c>
      <c r="H72" s="4">
        <f t="shared" ref="H72" si="32">F72*(10^-24)</f>
        <v>5.1822159572542049E-21</v>
      </c>
      <c r="I72" s="3">
        <f t="shared" si="30"/>
        <v>1.4336387177483851</v>
      </c>
      <c r="S72">
        <v>1200</v>
      </c>
      <c r="T72" s="2">
        <v>1.3609428345282408</v>
      </c>
      <c r="U72" s="2">
        <v>5459.0282938875134</v>
      </c>
      <c r="V72" s="2">
        <v>17.607800749444181</v>
      </c>
      <c r="W72" s="2">
        <v>-462.9201080745226</v>
      </c>
      <c r="X72" s="2">
        <f t="shared" ref="X72:X74" si="33">(3/2)*S72*(0.000086173)*200</f>
        <v>31.022280000000002</v>
      </c>
      <c r="Y72" s="2">
        <f t="shared" ref="Y72:Y74" si="34">W72+X72</f>
        <v>-431.89782807452258</v>
      </c>
      <c r="Z72" s="2">
        <f t="shared" ref="Z72:Z73" si="35">(Y72-Y73)/(S72-S73)</f>
        <v>6.37597168736454E-2</v>
      </c>
      <c r="AA72" s="2">
        <f t="shared" ref="AA72:AA73" si="36">Z72*(1.602*10^-19)*(6.022*10^23)/100</f>
        <v>61.510554605097425</v>
      </c>
      <c r="AC72">
        <f t="shared" ref="AC72:AC74" si="37">U72/200</f>
        <v>27.295141469437567</v>
      </c>
    </row>
    <row r="73" spans="1:29">
      <c r="A73" s="1"/>
      <c r="B73">
        <v>1</v>
      </c>
      <c r="C73">
        <v>-463.72113488799999</v>
      </c>
      <c r="D73">
        <v>30.808429799999999</v>
      </c>
      <c r="E73">
        <v>1.083153</v>
      </c>
      <c r="F73">
        <f t="shared" si="31"/>
        <v>5340.8443760677956</v>
      </c>
      <c r="G73">
        <f t="shared" si="29"/>
        <v>17.479807322699184</v>
      </c>
      <c r="H73" s="4">
        <f>F73*(10^-24)</f>
        <v>5.340844376067796E-21</v>
      </c>
      <c r="I73" s="3">
        <f t="shared" si="30"/>
        <v>1.3910582141925401</v>
      </c>
      <c r="S73">
        <v>1100</v>
      </c>
      <c r="T73" s="2">
        <v>1.3913398900550142</v>
      </c>
      <c r="U73" s="2">
        <v>5339.7631255719807</v>
      </c>
      <c r="V73" s="2">
        <v>17.478627651185263</v>
      </c>
      <c r="W73" s="2">
        <v>-466.71088976188713</v>
      </c>
      <c r="X73" s="2">
        <f t="shared" si="33"/>
        <v>28.437090000000005</v>
      </c>
      <c r="Y73" s="2">
        <f t="shared" si="34"/>
        <v>-438.27379976188712</v>
      </c>
      <c r="Z73" s="2">
        <f t="shared" si="35"/>
        <v>6.5798776021737809E-2</v>
      </c>
      <c r="AA73" s="2">
        <f t="shared" si="36"/>
        <v>63.47768471830539</v>
      </c>
      <c r="AC73">
        <f t="shared" si="37"/>
        <v>26.698815627859904</v>
      </c>
    </row>
    <row r="74" spans="1:29">
      <c r="A74" s="1"/>
      <c r="B74">
        <v>1.0049999999999999</v>
      </c>
      <c r="C74">
        <v>-463.03795958933301</v>
      </c>
      <c r="D74">
        <v>30.8133628</v>
      </c>
      <c r="E74">
        <v>0.439589333333333</v>
      </c>
      <c r="F74">
        <f t="shared" ref="F74" si="38">F$61*(B74/B$61)^3</f>
        <v>5421.3582726425639</v>
      </c>
      <c r="G74">
        <f t="shared" si="29"/>
        <v>17.567206359312671</v>
      </c>
      <c r="H74" s="4">
        <f>F74*(10^-24)</f>
        <v>5.4213582726425641E-21</v>
      </c>
      <c r="I74" s="3">
        <f t="shared" si="30"/>
        <v>1.3703992738395006</v>
      </c>
      <c r="J74">
        <f>(I74-I75)/(E74-E75)*(0-E75)+I75</f>
        <v>1.3557156761604199</v>
      </c>
      <c r="K74">
        <f>(F74-F75)/(E74-E75)*(0-E75)+F75</f>
        <v>5480.3185342214838</v>
      </c>
      <c r="L74">
        <f>K74^(1/3)</f>
        <v>17.630661229699736</v>
      </c>
      <c r="M74">
        <f>(C74-C75)/(E74-E75)*(0-E75)+C75</f>
        <v>-462.67200710707078</v>
      </c>
      <c r="S74">
        <v>1000</v>
      </c>
      <c r="T74" s="2">
        <v>1.429871998089292</v>
      </c>
      <c r="U74" s="2">
        <v>5195.8674972171812</v>
      </c>
      <c r="V74" s="2">
        <v>17.320191486024914</v>
      </c>
      <c r="W74" s="2">
        <v>-470.7055773640609</v>
      </c>
      <c r="X74" s="2">
        <f t="shared" si="33"/>
        <v>25.851900000000001</v>
      </c>
      <c r="Y74" s="2">
        <f t="shared" si="34"/>
        <v>-444.8536773640609</v>
      </c>
      <c r="Z74" s="2"/>
      <c r="AA74" s="2"/>
      <c r="AC74">
        <f t="shared" si="37"/>
        <v>25.979337486085907</v>
      </c>
    </row>
    <row r="75" spans="1:29">
      <c r="A75" s="1"/>
      <c r="B75">
        <v>1.01</v>
      </c>
      <c r="C75">
        <v>-462.533231495</v>
      </c>
      <c r="D75">
        <v>30.811708200000002</v>
      </c>
      <c r="E75">
        <v>-0.16669999999999999</v>
      </c>
      <c r="F75">
        <f t="shared" si="31"/>
        <v>5502.6773015070239</v>
      </c>
      <c r="G75">
        <f t="shared" si="29"/>
        <v>17.654605395926165</v>
      </c>
      <c r="H75" s="4">
        <f t="shared" ref="H75" si="39">F75*(10^-24)</f>
        <v>5.5026773015070242E-21</v>
      </c>
      <c r="I75" s="3">
        <f t="shared" si="30"/>
        <v>1.3501473978891028</v>
      </c>
    </row>
    <row r="76" spans="1:29">
      <c r="A76" s="1"/>
      <c r="B76">
        <v>1.02</v>
      </c>
      <c r="C76">
        <v>-461.46884597500002</v>
      </c>
      <c r="D76">
        <v>30.812427700000001</v>
      </c>
      <c r="E76">
        <v>-1.741276</v>
      </c>
      <c r="F76">
        <f>F$61*(B76/B$61)^3</f>
        <v>5667.746778638153</v>
      </c>
      <c r="G76">
        <f t="shared" si="29"/>
        <v>17.82940346915316</v>
      </c>
      <c r="H76" s="4">
        <f>F76*(10^-24)</f>
        <v>5.6677467786381535E-21</v>
      </c>
      <c r="I76" s="3">
        <f t="shared" si="30"/>
        <v>1.310825223888757</v>
      </c>
    </row>
    <row r="77" spans="1:29">
      <c r="A77" s="1"/>
      <c r="D77">
        <f>AVERAGE(D71:D76)</f>
        <v>30.809654183333333</v>
      </c>
      <c r="I77" t="s">
        <v>93</v>
      </c>
      <c r="J77">
        <f>($L$16/K77)/(1E-24)</f>
        <v>1.3609428345282408</v>
      </c>
      <c r="K77">
        <v>5459.0282938875134</v>
      </c>
      <c r="L77">
        <f>K77^(1/3)</f>
        <v>17.607800749444181</v>
      </c>
      <c r="M77">
        <v>-462.9201080745226</v>
      </c>
    </row>
    <row r="78" spans="1:29">
      <c r="A78" s="1"/>
      <c r="B78" t="s">
        <v>11</v>
      </c>
      <c r="P78" t="s">
        <v>94</v>
      </c>
      <c r="Q78" t="s">
        <v>95</v>
      </c>
      <c r="R78" t="s">
        <v>96</v>
      </c>
      <c r="S78" t="s">
        <v>97</v>
      </c>
      <c r="W78" t="s">
        <v>94</v>
      </c>
      <c r="X78" t="s">
        <v>95</v>
      </c>
      <c r="Y78" t="s">
        <v>96</v>
      </c>
      <c r="Z78" t="s">
        <v>97</v>
      </c>
    </row>
    <row r="79" spans="1:29">
      <c r="A79" s="1"/>
      <c r="P79" s="1">
        <v>9.3268399999999996E-6</v>
      </c>
      <c r="Q79" s="1">
        <v>-0.109095</v>
      </c>
      <c r="R79" s="1">
        <v>315.04599999999999</v>
      </c>
      <c r="S79">
        <f>P79*(P81^2)+Q79*P81+R79</f>
        <v>-1.0092851022136529E-4</v>
      </c>
      <c r="W79" s="1">
        <v>0.123075</v>
      </c>
      <c r="X79" s="1">
        <v>112.053</v>
      </c>
      <c r="Y79" s="1">
        <v>25502.799999999999</v>
      </c>
      <c r="Z79">
        <f>W79*(W81^2)+X79*W81+Y79</f>
        <v>-7.8318129453691654E-4</v>
      </c>
    </row>
    <row r="80" spans="1:29">
      <c r="A80" s="1"/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</row>
    <row r="81" spans="1:23">
      <c r="A81" s="1"/>
      <c r="B81">
        <v>0.97</v>
      </c>
      <c r="C81">
        <v>-470.36543934399998</v>
      </c>
      <c r="D81">
        <v>28.239050933333299</v>
      </c>
      <c r="E81">
        <v>6.4117839999999999</v>
      </c>
      <c r="F81">
        <f t="shared" ref="F81" si="40">F$61*(B81/B$61)^3</f>
        <v>4874.4444592389227</v>
      </c>
      <c r="G81">
        <f t="shared" ref="G81:G88" si="41">F81^(1/3)</f>
        <v>16.955413103018198</v>
      </c>
      <c r="H81" s="4">
        <f t="shared" ref="H81" si="42">F81*(10^-24)</f>
        <v>4.8744444592389232E-21</v>
      </c>
      <c r="I81" s="3">
        <f t="shared" ref="I81:I88" si="43">$L$16/H81</f>
        <v>1.5241583942907702</v>
      </c>
      <c r="O81" t="s">
        <v>98</v>
      </c>
      <c r="P81">
        <v>5195.8674972171812</v>
      </c>
      <c r="V81" t="s">
        <v>98</v>
      </c>
      <c r="W81">
        <v>-458.95906390717732</v>
      </c>
    </row>
    <row r="82" spans="1:23">
      <c r="A82" s="1"/>
      <c r="B82">
        <v>0.98</v>
      </c>
      <c r="C82">
        <v>-468.85702297699999</v>
      </c>
      <c r="D82">
        <v>28.2404975</v>
      </c>
      <c r="E82">
        <v>3.9177230000000098</v>
      </c>
      <c r="F82">
        <v>5026.76</v>
      </c>
      <c r="G82">
        <f t="shared" si="41"/>
        <v>17.130211176245197</v>
      </c>
      <c r="H82" s="4">
        <f>F82*(10^-24)</f>
        <v>5.026760000000001E-21</v>
      </c>
      <c r="I82" s="3">
        <f t="shared" si="43"/>
        <v>1.4779749659926349</v>
      </c>
    </row>
    <row r="83" spans="1:23">
      <c r="A83" s="1"/>
      <c r="B83">
        <v>0.99</v>
      </c>
      <c r="C83">
        <v>-467.93183688400001</v>
      </c>
      <c r="D83">
        <v>28.237783700000001</v>
      </c>
      <c r="E83">
        <v>1.5986020000000001</v>
      </c>
      <c r="F83">
        <f t="shared" ref="F83:F87" si="44">F$61*(B83/B$61)^3</f>
        <v>5182.2159572542041</v>
      </c>
      <c r="G83">
        <f t="shared" si="41"/>
        <v>17.305009249472189</v>
      </c>
      <c r="H83" s="4">
        <f t="shared" ref="H83" si="45">F83*(10^-24)</f>
        <v>5.1822159572542049E-21</v>
      </c>
      <c r="I83" s="3">
        <f t="shared" si="43"/>
        <v>1.4336387177483851</v>
      </c>
    </row>
    <row r="84" spans="1:23">
      <c r="A84" s="1"/>
      <c r="B84">
        <v>0.995</v>
      </c>
      <c r="C84">
        <v>-467.34187227866602</v>
      </c>
      <c r="D84">
        <v>28.2499857333333</v>
      </c>
      <c r="E84">
        <v>1.1504053333333299</v>
      </c>
      <c r="F84">
        <f t="shared" ref="F84" si="46">F$61*(B84/B$61)^3</f>
        <v>5261.1316061494363</v>
      </c>
      <c r="G84">
        <f t="shared" ref="G84" si="47">F84^(1/3)</f>
        <v>17.392408286085683</v>
      </c>
      <c r="H84" s="4">
        <f t="shared" ref="H84" si="48">F84*(10^-24)</f>
        <v>5.2611316061494366E-21</v>
      </c>
      <c r="I84" s="3">
        <f t="shared" ref="I84" si="49">$L$16/H84</f>
        <v>1.4121344980933963</v>
      </c>
    </row>
    <row r="85" spans="1:23">
      <c r="A85" s="1"/>
      <c r="B85">
        <v>1</v>
      </c>
      <c r="C85">
        <v>-466.53396966799897</v>
      </c>
      <c r="D85">
        <v>28.240247100000001</v>
      </c>
      <c r="E85">
        <v>1.11230000000002E-2</v>
      </c>
      <c r="F85">
        <f t="shared" si="44"/>
        <v>5340.8443760677956</v>
      </c>
      <c r="G85">
        <f t="shared" si="41"/>
        <v>17.479807322699184</v>
      </c>
      <c r="H85" s="4">
        <f>F85*(10^-24)</f>
        <v>5.340844376067796E-21</v>
      </c>
      <c r="I85" s="3">
        <f t="shared" si="43"/>
        <v>1.3910582141925401</v>
      </c>
      <c r="J85">
        <f>(I85-I86)/(E85-E86)*(0-E86)+I86</f>
        <v>1.3908116153917365</v>
      </c>
      <c r="K85">
        <f>(F85-F86)/(E85-E86)*(0-E86)+F86</f>
        <v>5341.8054432863491</v>
      </c>
      <c r="L85">
        <f>K85^(1/3)</f>
        <v>17.480855737585465</v>
      </c>
      <c r="M85">
        <f>(C85-C86)/(E85-E86)*(0-E86)+C86</f>
        <v>-466.53033079405373</v>
      </c>
    </row>
    <row r="86" spans="1:23">
      <c r="A86" s="1"/>
      <c r="B86">
        <v>1.0049999999999999</v>
      </c>
      <c r="C86">
        <v>-466.22912114666599</v>
      </c>
      <c r="D86">
        <v>28.248055466666699</v>
      </c>
      <c r="E86">
        <v>-0.92071199999999997</v>
      </c>
      <c r="F86">
        <f t="shared" si="44"/>
        <v>5421.3582726425639</v>
      </c>
      <c r="G86">
        <f t="shared" si="41"/>
        <v>17.567206359312671</v>
      </c>
      <c r="H86" s="4">
        <f>F86*(10^-24)</f>
        <v>5.4213582726425641E-21</v>
      </c>
      <c r="I86" s="3">
        <f t="shared" si="43"/>
        <v>1.3703992738395006</v>
      </c>
    </row>
    <row r="87" spans="1:23">
      <c r="A87" s="1"/>
      <c r="B87">
        <v>1.01</v>
      </c>
      <c r="C87">
        <v>-465.245984378</v>
      </c>
      <c r="D87">
        <v>28.2408486</v>
      </c>
      <c r="E87">
        <v>-1.474707</v>
      </c>
      <c r="F87">
        <f t="shared" si="44"/>
        <v>5502.6773015070239</v>
      </c>
      <c r="G87">
        <f t="shared" si="41"/>
        <v>17.654605395926165</v>
      </c>
      <c r="H87" s="4">
        <f t="shared" ref="H87" si="50">F87*(10^-24)</f>
        <v>5.5026773015070242E-21</v>
      </c>
      <c r="I87" s="3">
        <f t="shared" si="43"/>
        <v>1.3501473978891028</v>
      </c>
    </row>
    <row r="88" spans="1:23">
      <c r="A88" s="1"/>
      <c r="B88">
        <v>1.02</v>
      </c>
      <c r="C88">
        <v>-463.88069726399999</v>
      </c>
      <c r="D88">
        <v>28.242078800000002</v>
      </c>
      <c r="E88">
        <v>-2.7305259999999998</v>
      </c>
      <c r="F88">
        <f>F$61*(B88/B$61)^3</f>
        <v>5667.746778638153</v>
      </c>
      <c r="G88">
        <f t="shared" si="41"/>
        <v>17.82940346915316</v>
      </c>
      <c r="H88" s="4">
        <f>F88*(10^-24)</f>
        <v>5.6677467786381535E-21</v>
      </c>
      <c r="I88" s="3">
        <f t="shared" si="43"/>
        <v>1.310825223888757</v>
      </c>
    </row>
    <row r="89" spans="1:23">
      <c r="A89" s="1"/>
      <c r="D89">
        <f>AVERAGE(D82:D88)</f>
        <v>28.24278527142857</v>
      </c>
      <c r="I89" t="s">
        <v>93</v>
      </c>
      <c r="J89">
        <f>($L$16/K89)/(1E-24)</f>
        <v>1.3913398900550142</v>
      </c>
      <c r="K89">
        <v>5339.7631255719807</v>
      </c>
      <c r="L89">
        <f>K89^(1/3)</f>
        <v>17.478627651185263</v>
      </c>
      <c r="M89">
        <v>-466.71088976188713</v>
      </c>
    </row>
    <row r="90" spans="1:23">
      <c r="A90" s="1"/>
      <c r="B90" t="s">
        <v>8</v>
      </c>
    </row>
    <row r="91" spans="1:23">
      <c r="A91" s="1"/>
    </row>
    <row r="92" spans="1:23">
      <c r="A92" s="1"/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</row>
    <row r="93" spans="1:23">
      <c r="A93" s="1"/>
      <c r="B93">
        <v>0.96</v>
      </c>
      <c r="C93">
        <v>-474.10897737466701</v>
      </c>
      <c r="D93">
        <v>25.668978133333301</v>
      </c>
      <c r="E93">
        <v>7.9133426666666598</v>
      </c>
      <c r="F93">
        <f>F$61*(B93/B$61)^3</f>
        <v>4725.2372899047159</v>
      </c>
      <c r="G93">
        <f t="shared" ref="G93:G100" si="51">F93^(1/3)</f>
        <v>16.780615029791207</v>
      </c>
      <c r="H93" s="4">
        <f>F93*(10^-24)</f>
        <v>4.7252372899047166E-21</v>
      </c>
      <c r="I93" s="3">
        <f t="shared" ref="I93:I100" si="52">$L$16/H93</f>
        <v>1.5722862121497714</v>
      </c>
    </row>
    <row r="94" spans="1:23">
      <c r="A94" s="1"/>
      <c r="B94">
        <v>0.97</v>
      </c>
      <c r="C94">
        <v>-473.35143283600001</v>
      </c>
      <c r="D94">
        <v>25.670193466666699</v>
      </c>
      <c r="E94">
        <v>4.6515306666666696</v>
      </c>
      <c r="F94">
        <f t="shared" ref="F94:F99" si="53">F$61*(B94/B$61)^3</f>
        <v>4874.4444592389227</v>
      </c>
      <c r="G94">
        <f t="shared" si="51"/>
        <v>16.955413103018198</v>
      </c>
      <c r="H94" s="4">
        <f>F94*(10^-24)</f>
        <v>4.8744444592389232E-21</v>
      </c>
      <c r="I94" s="3">
        <f t="shared" si="52"/>
        <v>1.5241583942907702</v>
      </c>
    </row>
    <row r="95" spans="1:23">
      <c r="A95" s="1"/>
      <c r="B95">
        <v>0.98</v>
      </c>
      <c r="C95">
        <v>-472.060713182999</v>
      </c>
      <c r="D95">
        <v>25.6742949</v>
      </c>
      <c r="E95">
        <v>2.3337979999999998</v>
      </c>
      <c r="F95">
        <v>5026.76</v>
      </c>
      <c r="G95">
        <f t="shared" si="51"/>
        <v>17.130211176245197</v>
      </c>
      <c r="H95" s="4">
        <f>F95*(10^-24)</f>
        <v>5.026760000000001E-21</v>
      </c>
      <c r="I95" s="3">
        <f t="shared" si="52"/>
        <v>1.4779749659926349</v>
      </c>
    </row>
    <row r="96" spans="1:23">
      <c r="A96" s="1"/>
      <c r="B96">
        <v>0.99</v>
      </c>
      <c r="C96">
        <v>-470.65983118700001</v>
      </c>
      <c r="D96">
        <v>25.6748431</v>
      </c>
      <c r="E96">
        <v>0.33216099999999998</v>
      </c>
      <c r="F96">
        <f t="shared" si="53"/>
        <v>5182.2159572542041</v>
      </c>
      <c r="G96">
        <f t="shared" si="51"/>
        <v>17.305009249472189</v>
      </c>
      <c r="H96" s="4">
        <f t="shared" ref="H96" si="54">F96*(10^-24)</f>
        <v>5.1822159572542049E-21</v>
      </c>
      <c r="I96" s="3">
        <f t="shared" si="52"/>
        <v>1.4336387177483851</v>
      </c>
      <c r="J96">
        <f>(I96-I97)/(E96-E97)*(0-E97)+I97</f>
        <v>1.4265228851560561</v>
      </c>
      <c r="K96">
        <f>(F96-F97)/(E96-E97)*(0-E97)+F97</f>
        <v>5208.3294622063922</v>
      </c>
      <c r="L96">
        <f>K96^(1/3)</f>
        <v>17.334027564221579</v>
      </c>
      <c r="M96">
        <f>(C96-C97)/(E96-E97)*(0-E97)+C97</f>
        <v>-470.54654606405916</v>
      </c>
    </row>
    <row r="97" spans="1:13">
      <c r="A97" s="1"/>
      <c r="B97">
        <v>0.995</v>
      </c>
      <c r="C97">
        <v>-470.31748078235597</v>
      </c>
      <c r="D97">
        <v>25.678209313793101</v>
      </c>
      <c r="E97">
        <v>-0.67163764367816003</v>
      </c>
      <c r="F97">
        <f t="shared" ref="F97" si="55">F$61*(B97/B$61)^3</f>
        <v>5261.1316061494363</v>
      </c>
      <c r="G97">
        <f t="shared" ref="G97" si="56">F97^(1/3)</f>
        <v>17.392408286085683</v>
      </c>
      <c r="H97" s="4">
        <f t="shared" ref="H97" si="57">F97*(10^-24)</f>
        <v>5.2611316061494366E-21</v>
      </c>
      <c r="I97" s="3">
        <f t="shared" ref="I97" si="58">$L$16/H97</f>
        <v>1.4121344980933963</v>
      </c>
    </row>
    <row r="98" spans="1:13">
      <c r="A98" s="1"/>
      <c r="B98">
        <v>1</v>
      </c>
      <c r="C98">
        <v>-469.469716412472</v>
      </c>
      <c r="D98">
        <v>25.6808840429448</v>
      </c>
      <c r="E98">
        <v>-1.70502947239264</v>
      </c>
      <c r="F98">
        <f t="shared" si="53"/>
        <v>5340.8443760677956</v>
      </c>
      <c r="G98">
        <f t="shared" si="51"/>
        <v>17.479807322699184</v>
      </c>
      <c r="H98" s="4">
        <f>F98*(10^-24)</f>
        <v>5.340844376067796E-21</v>
      </c>
      <c r="I98" s="3">
        <f t="shared" si="52"/>
        <v>1.3910582141925401</v>
      </c>
    </row>
    <row r="99" spans="1:13">
      <c r="A99" s="1"/>
      <c r="B99">
        <v>1.01</v>
      </c>
      <c r="C99">
        <v>-468.11030921299999</v>
      </c>
      <c r="D99">
        <v>25.673815000000001</v>
      </c>
      <c r="E99">
        <v>-2.9394969999999998</v>
      </c>
      <c r="F99">
        <f t="shared" si="53"/>
        <v>5502.6773015070239</v>
      </c>
      <c r="G99">
        <f t="shared" si="51"/>
        <v>17.654605395926165</v>
      </c>
      <c r="H99" s="4">
        <f t="shared" ref="H99" si="59">F99*(10^-24)</f>
        <v>5.5026773015070242E-21</v>
      </c>
      <c r="I99" s="3">
        <f t="shared" si="52"/>
        <v>1.3501473978891028</v>
      </c>
    </row>
    <row r="100" spans="1:13">
      <c r="A100" s="1"/>
      <c r="B100">
        <v>1.02</v>
      </c>
      <c r="C100">
        <v>-466.85435574799999</v>
      </c>
      <c r="D100">
        <v>25.676989200000001</v>
      </c>
      <c r="E100">
        <v>-4.0021529999999998</v>
      </c>
      <c r="F100">
        <f>F$61*(B100/B$61)^3</f>
        <v>5667.746778638153</v>
      </c>
      <c r="G100">
        <f t="shared" si="51"/>
        <v>17.82940346915316</v>
      </c>
      <c r="H100" s="4">
        <f>F100*(10^-24)</f>
        <v>5.6677467786381535E-21</v>
      </c>
      <c r="I100" s="3">
        <f t="shared" si="52"/>
        <v>1.310825223888757</v>
      </c>
    </row>
    <row r="101" spans="1:13">
      <c r="A101" s="1"/>
      <c r="D101">
        <f>AVERAGE(D95:D100)</f>
        <v>25.676505926122985</v>
      </c>
      <c r="I101" t="s">
        <v>93</v>
      </c>
      <c r="J101">
        <f>($L$16/K101)/(1E-24)</f>
        <v>1.429871998089292</v>
      </c>
      <c r="K101">
        <v>5195.8674972171812</v>
      </c>
      <c r="L101">
        <f>K101^(1/3)</f>
        <v>17.320191486024914</v>
      </c>
      <c r="M101">
        <v>-470.7055773640609</v>
      </c>
    </row>
    <row r="102" spans="1:13">
      <c r="A102" s="1"/>
      <c r="B102" t="s">
        <v>10</v>
      </c>
    </row>
    <row r="103" spans="1:13">
      <c r="A103" s="1"/>
    </row>
    <row r="104" spans="1:13">
      <c r="A104" s="1"/>
      <c r="B104" t="s">
        <v>9</v>
      </c>
      <c r="F104" t="s">
        <v>1</v>
      </c>
      <c r="G104" t="s">
        <v>4</v>
      </c>
      <c r="H104" t="s">
        <v>17</v>
      </c>
      <c r="I104" t="s">
        <v>20</v>
      </c>
      <c r="J104" t="s">
        <v>46</v>
      </c>
      <c r="K104" t="s">
        <v>47</v>
      </c>
      <c r="L104" t="s">
        <v>48</v>
      </c>
    </row>
    <row r="105" spans="1:13">
      <c r="A105" s="1"/>
      <c r="B105">
        <v>0.98</v>
      </c>
      <c r="F105">
        <v>5026.76</v>
      </c>
      <c r="G105">
        <f>F105^(1/3)</f>
        <v>17.130211176245197</v>
      </c>
      <c r="H105" s="4">
        <f>F105*(10^-24)</f>
        <v>5.026760000000001E-21</v>
      </c>
      <c r="I105" s="3">
        <f>$L$16/H105</f>
        <v>1.4779749659926349</v>
      </c>
    </row>
    <row r="106" spans="1:13">
      <c r="A106" s="1"/>
      <c r="B106">
        <v>0.99</v>
      </c>
      <c r="F106">
        <f t="shared" ref="F106:F108" si="60">F$61*(B106/B$61)^3</f>
        <v>5182.2159572542041</v>
      </c>
      <c r="G106">
        <f>F106^(1/3)</f>
        <v>17.305009249472189</v>
      </c>
      <c r="H106" s="4">
        <f t="shared" ref="H106" si="61">F106*(10^-24)</f>
        <v>5.1822159572542049E-21</v>
      </c>
      <c r="I106" s="3">
        <f>$L$16/H106</f>
        <v>1.4336387177483851</v>
      </c>
      <c r="J106" t="e">
        <f>(I106-I107)/(E106-E107)*(0-E107)+I107</f>
        <v>#DIV/0!</v>
      </c>
      <c r="K106" t="e">
        <f>(F106-F107)/(E106-E107)*(0-E107)+F107</f>
        <v>#DIV/0!</v>
      </c>
      <c r="L106" t="e">
        <f>K106^(1/3)</f>
        <v>#DIV/0!</v>
      </c>
      <c r="M106" t="e">
        <f>(C106-C107)/(E106-E107)*(0-E107)+C107</f>
        <v>#DIV/0!</v>
      </c>
    </row>
    <row r="107" spans="1:13">
      <c r="A107" s="1"/>
      <c r="B107">
        <v>1</v>
      </c>
      <c r="F107">
        <f t="shared" si="60"/>
        <v>5340.8443760677956</v>
      </c>
      <c r="G107">
        <f>F107^(1/3)</f>
        <v>17.479807322699184</v>
      </c>
      <c r="H107" s="4">
        <f>F107*(10^-24)</f>
        <v>5.340844376067796E-21</v>
      </c>
      <c r="I107" s="3">
        <f>$L$16/H107</f>
        <v>1.3910582141925401</v>
      </c>
    </row>
    <row r="108" spans="1:13">
      <c r="A108" s="1"/>
      <c r="B108">
        <v>1.01</v>
      </c>
      <c r="F108">
        <f t="shared" si="60"/>
        <v>5502.6773015070239</v>
      </c>
      <c r="G108">
        <f>F108^(1/3)</f>
        <v>17.654605395926165</v>
      </c>
      <c r="H108" s="4">
        <f t="shared" ref="H108" si="62">F108*(10^-24)</f>
        <v>5.5026773015070242E-21</v>
      </c>
      <c r="I108" s="3">
        <f>$L$16/H108</f>
        <v>1.3501473978891028</v>
      </c>
    </row>
    <row r="109" spans="1:13">
      <c r="A109" s="1"/>
      <c r="B109">
        <v>1.02</v>
      </c>
      <c r="F109">
        <f>F$61*(B109/B$61)^3</f>
        <v>5667.746778638153</v>
      </c>
      <c r="G109">
        <f>F109^(1/3)</f>
        <v>17.82940346915316</v>
      </c>
      <c r="H109" s="4">
        <f>F109*(10^-24)</f>
        <v>5.6677467786381535E-21</v>
      </c>
      <c r="I109" s="3">
        <f>$L$16/H109</f>
        <v>1.310825223888757</v>
      </c>
    </row>
    <row r="110" spans="1:13">
      <c r="A110" s="1"/>
    </row>
    <row r="111" spans="1:13">
      <c r="A111" s="1"/>
    </row>
    <row r="112" spans="1:13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5" spans="1:1">
      <c r="A2005" s="1"/>
    </row>
    <row r="2006" spans="1:1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C134"/>
  <sheetViews>
    <sheetView topLeftCell="H70" workbookViewId="0">
      <selection activeCell="I81" sqref="I81:M81"/>
    </sheetView>
  </sheetViews>
  <sheetFormatPr baseColWidth="10" defaultRowHeight="16"/>
  <cols>
    <col min="12" max="12" width="12.1640625" bestFit="1" customWidth="1"/>
  </cols>
  <sheetData>
    <row r="14" spans="11:12">
      <c r="K14" t="s">
        <v>30</v>
      </c>
    </row>
    <row r="15" spans="11:12">
      <c r="K15">
        <f>0.8*(7+35.5)+0.2*(35.5+39)</f>
        <v>48.9</v>
      </c>
      <c r="L15" t="s">
        <v>15</v>
      </c>
    </row>
    <row r="17" spans="2:26">
      <c r="K17" t="s">
        <v>16</v>
      </c>
    </row>
    <row r="18" spans="2:26">
      <c r="K18" t="s">
        <v>18</v>
      </c>
      <c r="L18">
        <f>100/(6.022E+23)</f>
        <v>1.6605778811026237E-22</v>
      </c>
    </row>
    <row r="19" spans="2:26">
      <c r="K19" t="s">
        <v>19</v>
      </c>
      <c r="L19">
        <f>L18*K15</f>
        <v>8.12022583859183E-21</v>
      </c>
    </row>
    <row r="20" spans="2:26">
      <c r="B20" t="s">
        <v>22</v>
      </c>
      <c r="Y20" t="s">
        <v>56</v>
      </c>
      <c r="Z20" t="s">
        <v>57</v>
      </c>
    </row>
    <row r="21" spans="2:26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10" customFormat="1"/>
    <row r="71" spans="2:27">
      <c r="B71" t="s">
        <v>70</v>
      </c>
    </row>
    <row r="73" spans="2:27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8" t="s">
        <v>73</v>
      </c>
      <c r="S73" t="s">
        <v>92</v>
      </c>
    </row>
    <row r="74" spans="2:27">
      <c r="B74">
        <v>0.97</v>
      </c>
      <c r="C74">
        <v>-440.251623394999</v>
      </c>
      <c r="D74">
        <v>33.37585683333333</v>
      </c>
      <c r="E74">
        <v>7.4674999999999905</v>
      </c>
      <c r="F74">
        <f>F$75*(B74/B$75)^3</f>
        <v>5375.9437233741901</v>
      </c>
      <c r="G74">
        <f t="shared" ref="G74" si="25">F74^(1/3)</f>
        <v>17.518015432215279</v>
      </c>
      <c r="H74" s="4">
        <f t="shared" ref="H74" si="26">F74*(10^-24)</f>
        <v>5.3759437233741909E-21</v>
      </c>
      <c r="I74" s="3">
        <f t="shared" ref="I74" si="27">$T$78/H74</f>
        <v>1.5104744871650555</v>
      </c>
      <c r="S74">
        <f>0.8*(7+35.5)+0.2*(35.5+39)</f>
        <v>48.9</v>
      </c>
      <c r="T74" t="s">
        <v>15</v>
      </c>
    </row>
    <row r="75" spans="2:27">
      <c r="B75">
        <v>0.98</v>
      </c>
      <c r="C75">
        <v>-438.69152968984503</v>
      </c>
      <c r="D75">
        <v>33.397711054929601</v>
      </c>
      <c r="E75">
        <v>4.9471203521126697</v>
      </c>
      <c r="F75">
        <v>5543.93</v>
      </c>
      <c r="G75">
        <f t="shared" ref="G75:G80" si="28">F75^(1/3)</f>
        <v>17.698613529454605</v>
      </c>
      <c r="H75" s="4">
        <f>F75*(10^-24)</f>
        <v>5.543930000000001E-21</v>
      </c>
      <c r="I75" s="3">
        <f>$T$78/H75</f>
        <v>1.4647056940819652</v>
      </c>
      <c r="O75">
        <v>1300</v>
      </c>
      <c r="P75" s="2">
        <f>-K81*(2*0.00000443566*K81-0.0614274)</f>
        <v>46.23794972828194</v>
      </c>
      <c r="Q75" t="s">
        <v>74</v>
      </c>
      <c r="AA75">
        <v>48.652861841406349</v>
      </c>
    </row>
    <row r="76" spans="2:27">
      <c r="B76">
        <v>0.99</v>
      </c>
      <c r="C76">
        <v>-437.62816465999998</v>
      </c>
      <c r="D76">
        <v>33.376794750000002</v>
      </c>
      <c r="E76">
        <v>3.2379862500000027</v>
      </c>
      <c r="F76">
        <f>F$75*(B76/B$75)^3</f>
        <v>5715.3797897453433</v>
      </c>
      <c r="G76">
        <f t="shared" si="28"/>
        <v>17.879211626693934</v>
      </c>
      <c r="H76" s="4">
        <f t="shared" ref="H76" si="29">F76*(10^-24)</f>
        <v>5.7153797897453436E-21</v>
      </c>
      <c r="I76" s="3">
        <f t="shared" ref="I76:I80" si="30">$T$78/H76</f>
        <v>1.4207674970544062</v>
      </c>
      <c r="O76">
        <v>1200</v>
      </c>
      <c r="P76" s="2">
        <f>-K92*(2*0.00000589917*K92-0.077125)</f>
        <v>44.800065048858457</v>
      </c>
      <c r="Q76" t="s">
        <v>74</v>
      </c>
      <c r="S76" t="s">
        <v>16</v>
      </c>
      <c r="AA76">
        <v>52.134054670714661</v>
      </c>
    </row>
    <row r="77" spans="2:27">
      <c r="B77">
        <v>1</v>
      </c>
      <c r="C77">
        <v>-435.95907552789998</v>
      </c>
      <c r="D77">
        <v>33.375975600501803</v>
      </c>
      <c r="E77">
        <v>1.64779075865529</v>
      </c>
      <c r="F77">
        <f>F$75*(B77/B$75)^3</f>
        <v>5890.3284345808297</v>
      </c>
      <c r="G77">
        <f t="shared" si="28"/>
        <v>18.05980972393327</v>
      </c>
      <c r="H77" s="4">
        <f>F77*(10^-24)</f>
        <v>5.8903284345808303E-21</v>
      </c>
      <c r="I77" s="3">
        <f t="shared" si="30"/>
        <v>1.3785692816243929</v>
      </c>
      <c r="O77">
        <v>1100</v>
      </c>
      <c r="P77" s="2">
        <f>-K104*(2*0.00000781274*K104-0.0986701)</f>
        <v>50.619740550308777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>
      <c r="B78">
        <v>1.0049999999999999</v>
      </c>
      <c r="C78">
        <v>-435.84753173666672</v>
      </c>
      <c r="D78">
        <v>33.373696199999955</v>
      </c>
      <c r="E78">
        <v>0.72947833333333367</v>
      </c>
      <c r="F78">
        <f>F$75*(B78/B$75)^3</f>
        <v>5979.125872023189</v>
      </c>
      <c r="G78">
        <f t="shared" si="28"/>
        <v>18.150108772552944</v>
      </c>
      <c r="H78" s="4">
        <f t="shared" ref="H78" si="31">F78*(10^-24)</f>
        <v>5.9791258720231898E-21</v>
      </c>
      <c r="I78" s="3">
        <f t="shared" ref="I78" si="32">$T$78/H78</f>
        <v>1.3580958174148865</v>
      </c>
      <c r="J78">
        <f>(I78-I79)/(E78-E79)*(0-E79)+I79</f>
        <v>1.342015162423065</v>
      </c>
      <c r="K78">
        <f>(F78-F79)/(E78-E79)*(0-E79)+F79</f>
        <v>6050.9841747262089</v>
      </c>
      <c r="L78">
        <f>K78^(1/3)</f>
        <v>18.222529936438132</v>
      </c>
      <c r="M78">
        <f>(C78-C79)/(E78-E79)*(0-E79)+C79</f>
        <v>-435.16662894874406</v>
      </c>
      <c r="O78">
        <v>1000</v>
      </c>
      <c r="P78" s="2">
        <f>-K117*(2*0.0000107544*K117-0.12967)</f>
        <v>50.263104482646369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79" spans="2:27">
      <c r="B79">
        <v>1.01</v>
      </c>
      <c r="C79">
        <v>-434.99770590399999</v>
      </c>
      <c r="D79">
        <v>33.381241099999997</v>
      </c>
      <c r="E79">
        <v>-0.180974</v>
      </c>
      <c r="F79">
        <f>F$75*(B79/B$75)^3</f>
        <v>6068.8112764770622</v>
      </c>
      <c r="G79">
        <f t="shared" si="28"/>
        <v>18.240407821172607</v>
      </c>
      <c r="H79" s="4">
        <f t="shared" ref="H79" si="33">F79*(10^-24)</f>
        <v>6.0688112764770627E-21</v>
      </c>
      <c r="I79" s="3">
        <f t="shared" si="30"/>
        <v>1.3380257629803263</v>
      </c>
    </row>
    <row r="80" spans="2:27">
      <c r="B80">
        <v>1.02</v>
      </c>
      <c r="C80">
        <v>-433.34753362651998</v>
      </c>
      <c r="D80">
        <v>33.384637587344301</v>
      </c>
      <c r="E80">
        <v>-1.2481698929563401</v>
      </c>
      <c r="F80">
        <f>F$75*(B80/B$75)^3</f>
        <v>6250.8636574046541</v>
      </c>
      <c r="G80">
        <f t="shared" si="28"/>
        <v>18.421005918411936</v>
      </c>
      <c r="H80" s="4">
        <f>F80*(10^-24)</f>
        <v>6.2508636574046546E-21</v>
      </c>
      <c r="I80" s="3">
        <f t="shared" si="30"/>
        <v>1.2990566237951398</v>
      </c>
    </row>
    <row r="81" spans="2:29">
      <c r="I81" t="s">
        <v>93</v>
      </c>
      <c r="J81">
        <f>($L$19/K81)/(1E-24)</f>
        <v>1.338892397032756</v>
      </c>
      <c r="K81">
        <v>6064.8830754344553</v>
      </c>
      <c r="L81">
        <f>K81^(1/3)</f>
        <v>18.236471440505657</v>
      </c>
      <c r="M81">
        <v>-434.83306257463715</v>
      </c>
      <c r="Z81" t="s">
        <v>56</v>
      </c>
      <c r="AA81" t="s">
        <v>57</v>
      </c>
    </row>
    <row r="82" spans="2:29">
      <c r="B82" t="s">
        <v>22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4" spans="2:29">
      <c r="B84" t="s">
        <v>9</v>
      </c>
      <c r="F84" t="s">
        <v>1</v>
      </c>
      <c r="G84" t="s">
        <v>4</v>
      </c>
      <c r="H84" t="s">
        <v>17</v>
      </c>
      <c r="I84" t="s">
        <v>20</v>
      </c>
      <c r="J84" t="s">
        <v>46</v>
      </c>
      <c r="K84" t="s">
        <v>47</v>
      </c>
      <c r="L84" t="s">
        <v>48</v>
      </c>
      <c r="S84">
        <v>1300</v>
      </c>
      <c r="T84">
        <v>1.342015162423065</v>
      </c>
      <c r="U84">
        <v>6050.9841747262089</v>
      </c>
      <c r="V84">
        <v>18.222529936438132</v>
      </c>
      <c r="W84">
        <v>-435.16662894874406</v>
      </c>
      <c r="X84">
        <f>(3/2)*S84*(0.000086173)*200</f>
        <v>33.607469999999999</v>
      </c>
      <c r="Y84">
        <f>W84+X84</f>
        <v>-401.55915894874408</v>
      </c>
      <c r="Z84">
        <f>(Y84-Y85)/(S84-S85)</f>
        <v>6.4887266856242146E-2</v>
      </c>
      <c r="AA84">
        <f>Z84*(1.602*10^-19)*(6.022*10^23)/100</f>
        <v>62.598329585528084</v>
      </c>
    </row>
    <row r="85" spans="2:29">
      <c r="B85">
        <v>0.97</v>
      </c>
      <c r="C85">
        <v>-443.53345853619101</v>
      </c>
      <c r="D85">
        <v>30.808832220408199</v>
      </c>
      <c r="E85">
        <v>5.4573309931972798</v>
      </c>
      <c r="F85">
        <f>F$75*(B85/B$75)^3</f>
        <v>5375.9437233741901</v>
      </c>
      <c r="G85">
        <f t="shared" ref="G85:G91" si="34">F85^(1/3)</f>
        <v>17.518015432215279</v>
      </c>
      <c r="H85" s="4">
        <f>F85*(10^-24)</f>
        <v>5.3759437233741909E-21</v>
      </c>
      <c r="I85" s="3">
        <f>$T$78/H85</f>
        <v>1.5104744871650555</v>
      </c>
      <c r="S85">
        <v>1200</v>
      </c>
      <c r="T85">
        <v>1.3777622773265927</v>
      </c>
      <c r="U85">
        <v>5893.8285708018575</v>
      </c>
      <c r="V85">
        <v>18.063386167277375</v>
      </c>
      <c r="W85">
        <v>-439.07016563436832</v>
      </c>
      <c r="X85">
        <f t="shared" ref="X85:X87" si="35">(3/2)*S85*(0.000086173)*200</f>
        <v>31.022280000000002</v>
      </c>
      <c r="Y85">
        <f t="shared" ref="Y85:Y87" si="36">W85+X85</f>
        <v>-408.0478856343683</v>
      </c>
      <c r="Z85">
        <f t="shared" ref="Z85:Z86" si="37">(Y85-Y86)/(S85-S86)</f>
        <v>6.2141657230328634E-2</v>
      </c>
      <c r="AA85">
        <f t="shared" ref="AA85:AA86" si="38">Z85*(1.602*10^-19)*(6.022*10^23)/100</f>
        <v>59.949572986534449</v>
      </c>
    </row>
    <row r="86" spans="2:29">
      <c r="B86">
        <v>0.98</v>
      </c>
      <c r="C86">
        <v>-441.548747015</v>
      </c>
      <c r="D86">
        <v>30.819102375</v>
      </c>
      <c r="E86">
        <v>3.4478737499999998</v>
      </c>
      <c r="F86">
        <v>5543.93</v>
      </c>
      <c r="G86">
        <f t="shared" si="34"/>
        <v>17.698613529454605</v>
      </c>
      <c r="H86" s="4">
        <f>F86*(10^-24)</f>
        <v>5.543930000000001E-21</v>
      </c>
      <c r="I86" s="3">
        <f>$T$78/H86</f>
        <v>1.4647056940819652</v>
      </c>
      <c r="S86">
        <v>1100</v>
      </c>
      <c r="T86">
        <v>1.4109227885600117</v>
      </c>
      <c r="U86">
        <v>5755.5855798492184</v>
      </c>
      <c r="V86">
        <v>17.921038463227145</v>
      </c>
      <c r="W86">
        <v>-442.69914135740117</v>
      </c>
      <c r="X86">
        <f t="shared" si="35"/>
        <v>28.437090000000005</v>
      </c>
      <c r="Y86">
        <f t="shared" si="36"/>
        <v>-414.26205135740116</v>
      </c>
      <c r="Z86">
        <f t="shared" si="37"/>
        <v>7.1102257913131559E-2</v>
      </c>
      <c r="AA86">
        <f t="shared" si="38"/>
        <v>68.594083103891094</v>
      </c>
    </row>
    <row r="87" spans="2:29">
      <c r="B87">
        <v>0.99</v>
      </c>
      <c r="C87">
        <v>-440.69497299699998</v>
      </c>
      <c r="D87">
        <v>30.80597594</v>
      </c>
      <c r="E87">
        <v>1.5334129999999999</v>
      </c>
      <c r="F87">
        <f>F$75*(B87/B$75)^3</f>
        <v>5715.3797897453433</v>
      </c>
      <c r="G87">
        <f t="shared" si="34"/>
        <v>17.879211626693934</v>
      </c>
      <c r="H87" s="4">
        <f t="shared" ref="H87" si="39">F87*(10^-24)</f>
        <v>5.7153797897453436E-21</v>
      </c>
      <c r="I87" s="3">
        <f t="shared" ref="I87:I91" si="40">$T$78/H87</f>
        <v>1.4207674970544062</v>
      </c>
      <c r="S87">
        <v>1000</v>
      </c>
      <c r="T87">
        <v>1.4469612294399532</v>
      </c>
      <c r="U87">
        <v>5612.1262875981529</v>
      </c>
      <c r="V87">
        <v>17.770888626500074</v>
      </c>
      <c r="W87">
        <v>-447.22417714871432</v>
      </c>
      <c r="X87">
        <f t="shared" si="35"/>
        <v>25.851900000000001</v>
      </c>
      <c r="Y87">
        <f t="shared" si="36"/>
        <v>-421.37227714871432</v>
      </c>
    </row>
    <row r="88" spans="2:29">
      <c r="B88">
        <v>1</v>
      </c>
      <c r="C88">
        <v>-439.09866368399997</v>
      </c>
      <c r="D88">
        <v>30.811402520000001</v>
      </c>
      <c r="E88">
        <v>3.1697000000000003E-2</v>
      </c>
      <c r="F88">
        <f>F$75*(B88/B$75)^3</f>
        <v>5890.3284345808297</v>
      </c>
      <c r="G88">
        <f t="shared" si="34"/>
        <v>18.05980972393327</v>
      </c>
      <c r="H88" s="4">
        <f>F88*(10^-24)</f>
        <v>5.8903284345808303E-21</v>
      </c>
      <c r="I88" s="3">
        <f t="shared" si="40"/>
        <v>1.3785692816243929</v>
      </c>
      <c r="J88">
        <f>(I88-I89)/(E88-E89)*(0-E89)+I89</f>
        <v>1.3777622773265927</v>
      </c>
      <c r="K88">
        <f>(F88-F89)/(E88-E89)*(0-E89)+F89</f>
        <v>5893.8285708018575</v>
      </c>
      <c r="L88">
        <f>K88^(1/3)</f>
        <v>18.063386167277375</v>
      </c>
      <c r="M88">
        <f>(C88-C89)/(E88-E89)*(0-E89)+C89</f>
        <v>-439.07016563436832</v>
      </c>
    </row>
    <row r="89" spans="2:29">
      <c r="B89">
        <v>1.0049999999999999</v>
      </c>
      <c r="C89">
        <v>-438.37567645733299</v>
      </c>
      <c r="D89">
        <v>30.806653466666699</v>
      </c>
      <c r="E89">
        <v>-0.77244666666666695</v>
      </c>
      <c r="F89">
        <f>F$75*(B89/B$75)^3</f>
        <v>5979.125872023189</v>
      </c>
      <c r="G89">
        <f t="shared" ref="G89" si="41">F89^(1/3)</f>
        <v>18.150108772552944</v>
      </c>
      <c r="H89" s="4">
        <f t="shared" ref="H89" si="42">F89*(10^-24)</f>
        <v>5.9791258720231898E-21</v>
      </c>
      <c r="I89" s="3">
        <f t="shared" ref="I89" si="43">$T$78/H89</f>
        <v>1.3580958174148865</v>
      </c>
      <c r="Z89" t="s">
        <v>56</v>
      </c>
      <c r="AA89" t="s">
        <v>57</v>
      </c>
    </row>
    <row r="90" spans="2:29">
      <c r="B90">
        <v>1.01</v>
      </c>
      <c r="C90">
        <v>-437.79871625799899</v>
      </c>
      <c r="D90">
        <v>30.8158338</v>
      </c>
      <c r="E90">
        <v>-1.04965</v>
      </c>
      <c r="F90">
        <f>F$75*(B90/B$75)^3</f>
        <v>6068.8112764770622</v>
      </c>
      <c r="G90">
        <f t="shared" si="34"/>
        <v>18.240407821172607</v>
      </c>
      <c r="H90" s="4">
        <f t="shared" ref="H90" si="44">F90*(10^-24)</f>
        <v>6.0688112764770627E-21</v>
      </c>
      <c r="I90" s="3">
        <f t="shared" si="40"/>
        <v>1.3380257629803263</v>
      </c>
      <c r="T90" t="s">
        <v>61</v>
      </c>
      <c r="U90" t="s">
        <v>77</v>
      </c>
      <c r="V90" t="s">
        <v>4</v>
      </c>
      <c r="W90" t="s">
        <v>62</v>
      </c>
      <c r="X90" t="s">
        <v>53</v>
      </c>
      <c r="Y90" t="s">
        <v>54</v>
      </c>
      <c r="Z90" t="s">
        <v>55</v>
      </c>
    </row>
    <row r="91" spans="2:29">
      <c r="B91">
        <v>1.02</v>
      </c>
      <c r="C91">
        <v>-436.30389341984898</v>
      </c>
      <c r="D91">
        <v>30.828034536720999</v>
      </c>
      <c r="E91">
        <v>-2.2577694315893302</v>
      </c>
      <c r="F91">
        <f>F$75*(B91/B$75)^3</f>
        <v>6250.8636574046541</v>
      </c>
      <c r="G91">
        <f t="shared" si="34"/>
        <v>18.421005918411936</v>
      </c>
      <c r="H91" s="4">
        <f>F91*(10^-24)</f>
        <v>6.2508636574046546E-21</v>
      </c>
      <c r="I91" s="3">
        <f t="shared" si="40"/>
        <v>1.2990566237951398</v>
      </c>
    </row>
    <row r="92" spans="2:29">
      <c r="I92" t="s">
        <v>93</v>
      </c>
      <c r="J92">
        <f>($L$19/K92)/(1E-24)</f>
        <v>1.378052657604627</v>
      </c>
      <c r="K92">
        <v>5892.5366848511094</v>
      </c>
      <c r="L92">
        <f>K92^(1/3)</f>
        <v>18.062066281583554</v>
      </c>
      <c r="M92">
        <v>-439.02948416941501</v>
      </c>
      <c r="S92" s="2">
        <v>1300</v>
      </c>
      <c r="T92" s="2">
        <v>1.338892397032756</v>
      </c>
      <c r="U92" s="2">
        <v>6064.8830754344553</v>
      </c>
      <c r="V92" s="2">
        <v>18.236471440505657</v>
      </c>
      <c r="W92" s="2">
        <v>-434.83306257463715</v>
      </c>
      <c r="X92" s="2">
        <f>(3/2)*S92*(0.000086173)*200</f>
        <v>33.607469999999999</v>
      </c>
      <c r="Y92" s="2">
        <f>W92+X92</f>
        <v>-401.22559257463718</v>
      </c>
      <c r="Z92" s="2">
        <f>(Y92-Y93)/(S92-S93)</f>
        <v>6.7816115947778144E-2</v>
      </c>
      <c r="AA92" s="2">
        <f>Z92*(1.602*10^-19)*(6.022*10^23)/100</f>
        <v>65.423861768050699</v>
      </c>
      <c r="AB92" s="2"/>
      <c r="AC92" s="2">
        <f>U92/200</f>
        <v>30.324415377172276</v>
      </c>
    </row>
    <row r="93" spans="2:29">
      <c r="B93" t="s">
        <v>11</v>
      </c>
      <c r="S93" s="2">
        <v>1200</v>
      </c>
      <c r="T93" s="2">
        <v>1.378052657604627</v>
      </c>
      <c r="U93" s="2">
        <v>5892.5366848511094</v>
      </c>
      <c r="V93" s="2">
        <v>18.062066281583554</v>
      </c>
      <c r="W93" s="2">
        <v>-439.02948416941501</v>
      </c>
      <c r="X93" s="2">
        <f t="shared" ref="X93:X95" si="45">(3/2)*S93*(0.000086173)*200</f>
        <v>31.022280000000002</v>
      </c>
      <c r="Y93" s="2">
        <f t="shared" ref="Y93:Y95" si="46">W93+X93</f>
        <v>-408.00720416941499</v>
      </c>
      <c r="Z93" s="2">
        <f t="shared" ref="Z93:Z94" si="47">(Y93-Y94)/(S93-S94)</f>
        <v>6.2960992547705819E-2</v>
      </c>
      <c r="AA93" s="2">
        <f t="shared" ref="AA93:AA94" si="48">Z93*(1.602*10^-19)*(6.022*10^23)/100</f>
        <v>60.740005758989966</v>
      </c>
      <c r="AB93" s="2"/>
      <c r="AC93" s="2">
        <f t="shared" ref="AC93:AC95" si="49">U93/200</f>
        <v>29.462683424255548</v>
      </c>
    </row>
    <row r="94" spans="2:29">
      <c r="S94" s="2">
        <v>1100</v>
      </c>
      <c r="T94" s="2">
        <v>1.4118620434956848</v>
      </c>
      <c r="U94" s="2">
        <v>5751.430089080548</v>
      </c>
      <c r="V94" s="2">
        <v>17.916724471859158</v>
      </c>
      <c r="W94" s="2">
        <v>-442.74039342418558</v>
      </c>
      <c r="X94" s="2">
        <f t="shared" si="45"/>
        <v>28.437090000000005</v>
      </c>
      <c r="Y94" s="2">
        <f t="shared" si="46"/>
        <v>-414.30330342418557</v>
      </c>
      <c r="Z94" s="2">
        <f t="shared" si="47"/>
        <v>7.2343512177059782E-2</v>
      </c>
      <c r="AA94" s="2">
        <f t="shared" si="48"/>
        <v>69.791551378906689</v>
      </c>
      <c r="AB94" s="2"/>
      <c r="AC94" s="2">
        <f t="shared" si="49"/>
        <v>28.75715044540274</v>
      </c>
    </row>
    <row r="95" spans="2:29">
      <c r="B95" t="s">
        <v>9</v>
      </c>
      <c r="F95" t="s">
        <v>1</v>
      </c>
      <c r="G95" t="s">
        <v>4</v>
      </c>
      <c r="H95" t="s">
        <v>17</v>
      </c>
      <c r="I95" t="s">
        <v>20</v>
      </c>
      <c r="J95" t="s">
        <v>46</v>
      </c>
      <c r="K95" t="s">
        <v>47</v>
      </c>
      <c r="L95" t="s">
        <v>48</v>
      </c>
      <c r="S95" s="2">
        <v>1000</v>
      </c>
      <c r="T95" s="2">
        <v>1.4468587948381533</v>
      </c>
      <c r="U95" s="2">
        <v>5612.3139780894553</v>
      </c>
      <c r="V95" s="2">
        <v>17.771086732616713</v>
      </c>
      <c r="W95" s="2">
        <v>-447.38955464189155</v>
      </c>
      <c r="X95" s="2">
        <f t="shared" si="45"/>
        <v>25.851900000000001</v>
      </c>
      <c r="Y95" s="2">
        <f t="shared" si="46"/>
        <v>-421.53765464189155</v>
      </c>
      <c r="Z95" s="2"/>
      <c r="AA95" s="2"/>
      <c r="AB95" s="2"/>
      <c r="AC95" s="2">
        <f t="shared" si="49"/>
        <v>28.061569890447277</v>
      </c>
    </row>
    <row r="96" spans="2:29">
      <c r="B96">
        <v>0.96</v>
      </c>
      <c r="C96">
        <v>-446.84913010608398</v>
      </c>
      <c r="D96">
        <v>28.239996991666601</v>
      </c>
      <c r="E96">
        <v>7.0067987499999997</v>
      </c>
      <c r="F96">
        <f>F$75*(B96/B$75)^3</f>
        <v>5211.3856178973047</v>
      </c>
      <c r="G96">
        <f t="shared" ref="G96:G97" si="50">F96^(1/3)</f>
        <v>17.337417334975946</v>
      </c>
      <c r="H96" s="4">
        <f t="shared" ref="H96:H97" si="51">F96*(10^-24)</f>
        <v>5.2113856178973049E-21</v>
      </c>
      <c r="I96" s="3">
        <f t="shared" ref="I96:I97" si="52">$T$78/H96</f>
        <v>1.5581702130628718</v>
      </c>
    </row>
    <row r="97" spans="2:26">
      <c r="B97">
        <v>0.97</v>
      </c>
      <c r="C97">
        <v>-445.84511491066701</v>
      </c>
      <c r="D97">
        <v>28.240740720000002</v>
      </c>
      <c r="E97">
        <v>4.4847640000000002</v>
      </c>
      <c r="F97">
        <f>F$75*(B97/B$75)^3</f>
        <v>5375.9437233741901</v>
      </c>
      <c r="G97">
        <f t="shared" si="50"/>
        <v>17.518015432215279</v>
      </c>
      <c r="H97" s="4">
        <f t="shared" si="51"/>
        <v>5.3759437233741909E-21</v>
      </c>
      <c r="I97" s="3">
        <f t="shared" si="52"/>
        <v>1.5104744871650555</v>
      </c>
      <c r="P97" t="s">
        <v>94</v>
      </c>
      <c r="Q97" t="s">
        <v>95</v>
      </c>
      <c r="R97" t="s">
        <v>96</v>
      </c>
      <c r="S97" t="s">
        <v>97</v>
      </c>
      <c r="W97" t="s">
        <v>94</v>
      </c>
      <c r="X97" t="s">
        <v>95</v>
      </c>
      <c r="Y97" t="s">
        <v>96</v>
      </c>
      <c r="Z97" t="s">
        <v>97</v>
      </c>
    </row>
    <row r="98" spans="2:26">
      <c r="B98">
        <v>0.98</v>
      </c>
      <c r="C98">
        <v>-444.43958850199999</v>
      </c>
      <c r="D98">
        <v>28.242613500000001</v>
      </c>
      <c r="E98">
        <v>2.0634049999999999</v>
      </c>
      <c r="F98">
        <v>5543.93</v>
      </c>
      <c r="G98">
        <f t="shared" ref="G98:G103" si="53">F98^(1/3)</f>
        <v>17.698613529454605</v>
      </c>
      <c r="H98" s="4">
        <f>F98*(10^-24)</f>
        <v>5.543930000000001E-21</v>
      </c>
      <c r="I98" s="3">
        <f>$T$78/H98</f>
        <v>1.4647056940819652</v>
      </c>
      <c r="P98" s="1">
        <v>4.4356600000000003E-6</v>
      </c>
      <c r="Q98" s="1">
        <v>-6.14274E-2</v>
      </c>
      <c r="R98" s="1">
        <v>209.39400000000001</v>
      </c>
      <c r="S98">
        <f>P98*(P100^2)+Q98*P100+R98</f>
        <v>2.5821887817301103E-5</v>
      </c>
      <c r="W98" s="1">
        <v>7.6625600000000002E-2</v>
      </c>
      <c r="X98" s="1">
        <v>65.657499999999999</v>
      </c>
      <c r="Y98" s="1">
        <v>14061.7</v>
      </c>
      <c r="Z98">
        <f>W98*(W100^2)+X98*W100+Y98</f>
        <v>7.2748458478599787E-4</v>
      </c>
    </row>
    <row r="99" spans="2:26">
      <c r="B99">
        <v>0.99</v>
      </c>
      <c r="C99">
        <v>-442.916849688978</v>
      </c>
      <c r="D99">
        <v>28.2526878468801</v>
      </c>
      <c r="E99">
        <v>0.40410787303309798</v>
      </c>
      <c r="F99">
        <f>F$75*(B99/B$75)^3</f>
        <v>5715.3797897453433</v>
      </c>
      <c r="G99">
        <f t="shared" si="53"/>
        <v>17.879211626693934</v>
      </c>
      <c r="H99" s="4">
        <f t="shared" ref="H99" si="54">F99*(10^-24)</f>
        <v>5.7153797897453436E-21</v>
      </c>
      <c r="I99" s="3">
        <f t="shared" ref="I99:I103" si="55">$T$78/H99</f>
        <v>1.4207674970544062</v>
      </c>
      <c r="J99">
        <f>(I99-I100)/(E99-E100)*(0-E100)+I100</f>
        <v>1.4109227885600117</v>
      </c>
      <c r="K99">
        <f>(F99-F100)/(E99-E100)*(0-E100)+F100</f>
        <v>5755.5855798492184</v>
      </c>
      <c r="L99">
        <f>K99^(1/3)</f>
        <v>17.921038463227145</v>
      </c>
      <c r="M99">
        <f>(C99-C100)/(E99-E100)*(0-E100)+C100</f>
        <v>-442.69914135740117</v>
      </c>
    </row>
    <row r="100" spans="2:26">
      <c r="B100">
        <v>0.995</v>
      </c>
      <c r="C100">
        <v>-442.44556951733301</v>
      </c>
      <c r="D100">
        <v>28.241295999999998</v>
      </c>
      <c r="E100">
        <v>-0.470677333333333</v>
      </c>
      <c r="F100">
        <f>F$75*(B100/B$75)^3</f>
        <v>5802.4145464036565</v>
      </c>
      <c r="G100">
        <f t="shared" si="53"/>
        <v>17.969510675313607</v>
      </c>
      <c r="H100" s="4">
        <f>F100*(10^-24)</f>
        <v>5.8024145464036572E-21</v>
      </c>
      <c r="I100" s="3">
        <f t="shared" ref="I100" si="56">$T$78/H100</f>
        <v>1.3994563424677671</v>
      </c>
      <c r="O100" t="s">
        <v>98</v>
      </c>
      <c r="P100">
        <v>6064.8830754344553</v>
      </c>
      <c r="V100" t="s">
        <v>98</v>
      </c>
      <c r="W100">
        <v>-434.83306257463715</v>
      </c>
    </row>
    <row r="101" spans="2:26">
      <c r="B101">
        <v>1</v>
      </c>
      <c r="C101">
        <v>-441.92467075899998</v>
      </c>
      <c r="D101">
        <v>28.244612799999999</v>
      </c>
      <c r="E101">
        <v>-1.064519</v>
      </c>
      <c r="F101">
        <f>F$75*(B101/B$75)^3</f>
        <v>5890.3284345808297</v>
      </c>
      <c r="G101">
        <f t="shared" si="53"/>
        <v>18.05980972393327</v>
      </c>
      <c r="H101" s="4">
        <f>F101*(10^-24)</f>
        <v>5.8903284345808303E-21</v>
      </c>
      <c r="I101" s="3">
        <f t="shared" si="55"/>
        <v>1.3785692816243929</v>
      </c>
    </row>
    <row r="102" spans="2:26">
      <c r="B102">
        <v>1.01</v>
      </c>
      <c r="C102">
        <v>-440.274951284</v>
      </c>
      <c r="D102">
        <v>28.2494868</v>
      </c>
      <c r="E102">
        <v>-2.282162</v>
      </c>
      <c r="F102">
        <f>F$75*(B102/B$75)^3</f>
        <v>6068.8112764770622</v>
      </c>
      <c r="G102">
        <f t="shared" si="53"/>
        <v>18.240407821172607</v>
      </c>
      <c r="H102" s="4">
        <f t="shared" ref="H102" si="57">F102*(10^-24)</f>
        <v>6.0688112764770627E-21</v>
      </c>
      <c r="I102" s="3">
        <f t="shared" si="55"/>
        <v>1.3380257629803263</v>
      </c>
    </row>
    <row r="103" spans="2:26">
      <c r="B103">
        <v>1.02</v>
      </c>
      <c r="C103">
        <v>-438.89261729566698</v>
      </c>
      <c r="D103">
        <v>28.252998906594499</v>
      </c>
      <c r="E103">
        <v>-3.03774431863908</v>
      </c>
      <c r="F103">
        <f>F$75*(B103/B$75)^3</f>
        <v>6250.8636574046541</v>
      </c>
      <c r="G103">
        <f t="shared" si="53"/>
        <v>18.421005918411936</v>
      </c>
      <c r="H103" s="4">
        <f>F103*(10^-24)</f>
        <v>6.2508636574046546E-21</v>
      </c>
      <c r="I103" s="3">
        <f t="shared" si="55"/>
        <v>1.2990566237951398</v>
      </c>
    </row>
    <row r="104" spans="2:26">
      <c r="I104" t="s">
        <v>93</v>
      </c>
      <c r="J104">
        <f>($L$19/K104)/(1E-24)</f>
        <v>1.4118620434956848</v>
      </c>
      <c r="K104">
        <v>5751.430089080548</v>
      </c>
      <c r="L104">
        <f>K104^(1/3)</f>
        <v>17.916724471859158</v>
      </c>
      <c r="M104">
        <v>-442.74039342418558</v>
      </c>
    </row>
    <row r="105" spans="2:26">
      <c r="B105" t="s">
        <v>8</v>
      </c>
    </row>
    <row r="107" spans="2:26">
      <c r="B107" t="s">
        <v>9</v>
      </c>
      <c r="F107" t="s">
        <v>1</v>
      </c>
      <c r="G107" t="s">
        <v>4</v>
      </c>
      <c r="H107" t="s">
        <v>17</v>
      </c>
      <c r="I107" t="s">
        <v>20</v>
      </c>
      <c r="J107" t="s">
        <v>46</v>
      </c>
      <c r="K107" t="s">
        <v>47</v>
      </c>
      <c r="L107" t="s">
        <v>48</v>
      </c>
    </row>
    <row r="108" spans="2:26">
      <c r="B108">
        <v>0.95</v>
      </c>
      <c r="C108">
        <v>-450.61379812933302</v>
      </c>
      <c r="D108">
        <v>25.674432133333301</v>
      </c>
      <c r="E108">
        <v>8.5132586666666601</v>
      </c>
      <c r="F108">
        <f>F$75*(B108/B$75)^3</f>
        <v>5050.2203415987387</v>
      </c>
      <c r="G108">
        <f t="shared" ref="G108:G110" si="58">F108^(1/3)</f>
        <v>17.156819237736606</v>
      </c>
      <c r="H108" s="4">
        <f t="shared" ref="H108:H110" si="59">F108*(10^-24)</f>
        <v>5.050220341598739E-21</v>
      </c>
      <c r="I108" s="3">
        <f t="shared" ref="I108:I110" si="60">$T$78/H108</f>
        <v>1.6078953569026306</v>
      </c>
    </row>
    <row r="109" spans="2:26">
      <c r="B109">
        <v>0.96</v>
      </c>
      <c r="C109">
        <v>-449.80418710266599</v>
      </c>
      <c r="D109">
        <v>25.6834201333333</v>
      </c>
      <c r="E109">
        <v>5.2120933333333399</v>
      </c>
      <c r="F109">
        <f>F$75*(B109/B$75)^3</f>
        <v>5211.3856178973047</v>
      </c>
      <c r="G109">
        <f t="shared" si="58"/>
        <v>17.337417334975946</v>
      </c>
      <c r="H109" s="4">
        <f t="shared" si="59"/>
        <v>5.2113856178973049E-21</v>
      </c>
      <c r="I109" s="3">
        <f t="shared" si="60"/>
        <v>1.5581702130628718</v>
      </c>
    </row>
    <row r="110" spans="2:26">
      <c r="B110">
        <v>0.97</v>
      </c>
      <c r="C110">
        <v>-448.67474576933301</v>
      </c>
      <c r="D110">
        <v>25.680770933333299</v>
      </c>
      <c r="E110">
        <v>2.5688439999999999</v>
      </c>
      <c r="F110">
        <f>F$75*(B110/B$75)^3</f>
        <v>5375.9437233741901</v>
      </c>
      <c r="G110">
        <f t="shared" si="58"/>
        <v>17.518015432215279</v>
      </c>
      <c r="H110" s="4">
        <f t="shared" si="59"/>
        <v>5.3759437233741909E-21</v>
      </c>
      <c r="I110" s="3">
        <f t="shared" si="60"/>
        <v>1.5104744871650555</v>
      </c>
    </row>
    <row r="111" spans="2:26">
      <c r="B111">
        <v>0.98</v>
      </c>
      <c r="C111">
        <v>-447.57076543619928</v>
      </c>
      <c r="D111">
        <v>25.674782294557627</v>
      </c>
      <c r="E111">
        <v>1.0333789250477401</v>
      </c>
      <c r="F111">
        <v>5543.93</v>
      </c>
      <c r="G111">
        <f t="shared" ref="G111:G116" si="61">F111^(1/3)</f>
        <v>17.698613529454605</v>
      </c>
      <c r="H111" s="4">
        <f>F111*(10^-24)</f>
        <v>5.543930000000001E-21</v>
      </c>
      <c r="I111" s="3">
        <f t="shared" ref="I111:I116" si="62">$T$78/H111</f>
        <v>1.4647056940819652</v>
      </c>
      <c r="J111">
        <f>(I111-I112)/(E111-E112)*(0-E112)+I112</f>
        <v>1.4469612294399532</v>
      </c>
      <c r="K111">
        <f>(F111-F112)/(E111-E112)*(0-E112)+F112</f>
        <v>5612.1262875981529</v>
      </c>
      <c r="L111">
        <f>K111^(1/3)</f>
        <v>17.770888626500074</v>
      </c>
      <c r="M111">
        <f>(C111-C112)/(E111-E112)*(0-E112)+C112</f>
        <v>-447.22417714871432</v>
      </c>
    </row>
    <row r="112" spans="2:26">
      <c r="B112">
        <v>0.98499999999999999</v>
      </c>
      <c r="C112">
        <v>-447.13730449066702</v>
      </c>
      <c r="D112">
        <v>25.673347866666699</v>
      </c>
      <c r="E112">
        <v>-0.25901733333333399</v>
      </c>
      <c r="F112">
        <f>F$75*(B112/B$75)^3</f>
        <v>5629.2197468595659</v>
      </c>
      <c r="G112">
        <f t="shared" si="61"/>
        <v>17.788912578074267</v>
      </c>
      <c r="H112" s="4">
        <f t="shared" ref="H112" si="63">F112*(10^-24)</f>
        <v>5.6292197468595665E-21</v>
      </c>
      <c r="I112" s="3">
        <f t="shared" si="62"/>
        <v>1.4425135638241779</v>
      </c>
    </row>
    <row r="113" spans="2:13">
      <c r="B113">
        <v>0.99</v>
      </c>
      <c r="C113">
        <v>-446.10636452199998</v>
      </c>
      <c r="D113">
        <v>25.665783486999999</v>
      </c>
      <c r="E113">
        <v>-0.88154100000000002</v>
      </c>
      <c r="F113">
        <f>F$75*(B113/B$75)^3</f>
        <v>5715.3797897453433</v>
      </c>
      <c r="G113">
        <f t="shared" si="61"/>
        <v>17.879211626693934</v>
      </c>
      <c r="H113" s="4">
        <f t="shared" ref="H113" si="64">F113*(10^-24)</f>
        <v>5.7153797897453436E-21</v>
      </c>
      <c r="I113" s="3">
        <f t="shared" si="62"/>
        <v>1.4207674970544062</v>
      </c>
    </row>
    <row r="114" spans="2:13">
      <c r="B114">
        <v>1</v>
      </c>
      <c r="C114">
        <v>-444.630965344</v>
      </c>
      <c r="D114">
        <v>25.677418100000001</v>
      </c>
      <c r="E114">
        <v>-2.080908</v>
      </c>
      <c r="F114">
        <f t="shared" ref="F114:F116" si="65">F$75*(B114/B$75)^3</f>
        <v>5890.3284345808297</v>
      </c>
      <c r="G114">
        <f t="shared" si="61"/>
        <v>18.05980972393327</v>
      </c>
      <c r="H114" s="4">
        <f>F114*(10^-24)</f>
        <v>5.8903284345808303E-21</v>
      </c>
      <c r="I114" s="3">
        <f t="shared" si="62"/>
        <v>1.3785692816243929</v>
      </c>
    </row>
    <row r="115" spans="2:13">
      <c r="B115">
        <v>1.01</v>
      </c>
      <c r="C115">
        <v>-443.45313059599903</v>
      </c>
      <c r="D115">
        <v>25.677918200000001</v>
      </c>
      <c r="E115">
        <v>-3.3564090000000002</v>
      </c>
      <c r="F115">
        <f t="shared" si="65"/>
        <v>6068.8112764770622</v>
      </c>
      <c r="G115">
        <f t="shared" si="61"/>
        <v>18.240407821172607</v>
      </c>
      <c r="H115" s="4">
        <f t="shared" ref="H115" si="66">F115*(10^-24)</f>
        <v>6.0688112764770627E-21</v>
      </c>
      <c r="I115" s="3">
        <f t="shared" si="62"/>
        <v>1.3380257629803263</v>
      </c>
    </row>
    <row r="116" spans="2:13">
      <c r="B116">
        <v>1.02</v>
      </c>
      <c r="C116">
        <v>-441.85445049241702</v>
      </c>
      <c r="D116">
        <v>25.683104945158899</v>
      </c>
      <c r="E116">
        <v>-4.10824837853965</v>
      </c>
      <c r="F116">
        <f t="shared" si="65"/>
        <v>6250.8636574046541</v>
      </c>
      <c r="G116">
        <f t="shared" si="61"/>
        <v>18.421005918411936</v>
      </c>
      <c r="H116" s="4">
        <f>F116*(10^-24)</f>
        <v>6.2508636574046546E-21</v>
      </c>
      <c r="I116" s="3">
        <f t="shared" si="62"/>
        <v>1.2990566237951398</v>
      </c>
    </row>
    <row r="117" spans="2:13">
      <c r="I117" t="s">
        <v>93</v>
      </c>
      <c r="J117">
        <f>($L$19/K117)/(1E-24)</f>
        <v>1.4468587948381533</v>
      </c>
      <c r="K117">
        <v>5612.3139780894553</v>
      </c>
      <c r="L117">
        <f>K117^(1/3)</f>
        <v>17.771086732616713</v>
      </c>
      <c r="M117">
        <v>-447.38955464189155</v>
      </c>
    </row>
    <row r="118" spans="2:13">
      <c r="B118" t="s">
        <v>10</v>
      </c>
    </row>
    <row r="120" spans="2:13">
      <c r="B120" t="s">
        <v>9</v>
      </c>
      <c r="F120" t="s">
        <v>1</v>
      </c>
      <c r="G120" t="s">
        <v>4</v>
      </c>
      <c r="H120" t="s">
        <v>17</v>
      </c>
      <c r="I120" t="s">
        <v>20</v>
      </c>
      <c r="J120" t="s">
        <v>46</v>
      </c>
      <c r="K120" t="s">
        <v>47</v>
      </c>
      <c r="L120" t="s">
        <v>48</v>
      </c>
    </row>
    <row r="121" spans="2:13">
      <c r="B121">
        <v>0.98</v>
      </c>
      <c r="F121">
        <v>5543.93</v>
      </c>
      <c r="G121">
        <f>F121^(1/3)</f>
        <v>17.698613529454605</v>
      </c>
      <c r="H121" s="4">
        <f>F121*(10^-24)</f>
        <v>5.543930000000001E-21</v>
      </c>
      <c r="I121" s="3">
        <f>$T$78/H121</f>
        <v>1.4647056940819652</v>
      </c>
      <c r="J121" t="e">
        <f>(I121-I122)/(E121-E122)*(0-E122)+I122</f>
        <v>#DIV/0!</v>
      </c>
      <c r="K121" t="e">
        <f>(F121-F122)/(E121-E122)*(0-E122)+F122</f>
        <v>#DIV/0!</v>
      </c>
      <c r="L121" t="e">
        <f>K121^(1/3)</f>
        <v>#DIV/0!</v>
      </c>
      <c r="M121" t="e">
        <f>(C121-C122)/(E121-E122)*(0-E122)+C122</f>
        <v>#DIV/0!</v>
      </c>
    </row>
    <row r="122" spans="2:13">
      <c r="B122">
        <v>0.99</v>
      </c>
      <c r="F122">
        <f>F$75*(B122/B$75)^3</f>
        <v>5715.3797897453433</v>
      </c>
      <c r="G122">
        <f>F122^(1/3)</f>
        <v>17.879211626693934</v>
      </c>
      <c r="H122" s="4">
        <f t="shared" ref="H122" si="67">F122*(10^-24)</f>
        <v>5.7153797897453436E-21</v>
      </c>
      <c r="I122" s="3">
        <f>$T$78/H122</f>
        <v>1.4207674970544062</v>
      </c>
    </row>
    <row r="123" spans="2:13">
      <c r="B123">
        <v>1</v>
      </c>
      <c r="F123">
        <f t="shared" ref="F123:F125" si="68">F$75*(B123/B$75)^3</f>
        <v>5890.3284345808297</v>
      </c>
      <c r="G123">
        <f>F123^(1/3)</f>
        <v>18.05980972393327</v>
      </c>
      <c r="H123" s="4">
        <f>F123*(10^-24)</f>
        <v>5.8903284345808303E-21</v>
      </c>
      <c r="I123" s="3">
        <f>$T$78/H123</f>
        <v>1.3785692816243929</v>
      </c>
    </row>
    <row r="124" spans="2:13">
      <c r="B124">
        <v>1.01</v>
      </c>
      <c r="F124">
        <f t="shared" si="68"/>
        <v>6068.8112764770622</v>
      </c>
      <c r="G124">
        <f>F124^(1/3)</f>
        <v>18.240407821172607</v>
      </c>
      <c r="H124" s="4">
        <f t="shared" ref="H124" si="69">F124*(10^-24)</f>
        <v>6.0688112764770627E-21</v>
      </c>
      <c r="I124" s="3">
        <f>$T$78/H124</f>
        <v>1.3380257629803263</v>
      </c>
    </row>
    <row r="125" spans="2:13">
      <c r="B125">
        <v>1.02</v>
      </c>
      <c r="F125">
        <f t="shared" si="68"/>
        <v>6250.8636574046541</v>
      </c>
      <c r="G125">
        <f>F125^(1/3)</f>
        <v>18.421005918411936</v>
      </c>
      <c r="H125" s="4">
        <f>F125*(10^-24)</f>
        <v>6.2508636574046546E-21</v>
      </c>
      <c r="I125" s="3">
        <f>$T$78/H125</f>
        <v>1.2990566237951398</v>
      </c>
    </row>
    <row r="127" spans="2:13">
      <c r="B127" t="s">
        <v>12</v>
      </c>
    </row>
    <row r="129" spans="2:13">
      <c r="B129" t="s">
        <v>9</v>
      </c>
      <c r="F129" t="s">
        <v>1</v>
      </c>
      <c r="G129" t="s">
        <v>4</v>
      </c>
      <c r="H129" t="s">
        <v>17</v>
      </c>
      <c r="I129" t="s">
        <v>20</v>
      </c>
      <c r="J129" t="s">
        <v>46</v>
      </c>
      <c r="K129" t="s">
        <v>47</v>
      </c>
      <c r="L129" t="s">
        <v>48</v>
      </c>
    </row>
    <row r="130" spans="2:13">
      <c r="B130">
        <v>0.98</v>
      </c>
      <c r="F130">
        <v>5543.93</v>
      </c>
      <c r="G130">
        <f>F130^(1/3)</f>
        <v>17.698613529454605</v>
      </c>
      <c r="H130" s="4">
        <f>F130*(10^-24)</f>
        <v>5.543930000000001E-21</v>
      </c>
      <c r="I130" s="3">
        <f>$T$78/H130</f>
        <v>1.4647056940819652</v>
      </c>
      <c r="J130" t="e">
        <f>(I130-I131)/(E130-E131)*(0-E131)+I131</f>
        <v>#DIV/0!</v>
      </c>
      <c r="K130" t="e">
        <f>(F130-F131)/(E130-E131)*(0-E131)+F131</f>
        <v>#DIV/0!</v>
      </c>
      <c r="L130" t="e">
        <f>K130^(1/3)</f>
        <v>#DIV/0!</v>
      </c>
      <c r="M130" t="e">
        <f>(C130-C131)/(E130-E131)*(0-E131)+C131</f>
        <v>#DIV/0!</v>
      </c>
    </row>
    <row r="131" spans="2:13">
      <c r="B131">
        <v>0.99</v>
      </c>
      <c r="F131">
        <f>F$75*(B131/B$75)^3</f>
        <v>5715.3797897453433</v>
      </c>
      <c r="G131">
        <f>F131^(1/3)</f>
        <v>17.879211626693934</v>
      </c>
      <c r="H131" s="4">
        <f t="shared" ref="H131" si="70">F131*(10^-24)</f>
        <v>5.7153797897453436E-21</v>
      </c>
      <c r="I131" s="3">
        <f>$T$78/H131</f>
        <v>1.4207674970544062</v>
      </c>
    </row>
    <row r="132" spans="2:13">
      <c r="B132">
        <v>1</v>
      </c>
      <c r="F132">
        <f t="shared" ref="F132:F134" si="71">F$75*(B132/B$75)^3</f>
        <v>5890.3284345808297</v>
      </c>
      <c r="G132">
        <f>F132^(1/3)</f>
        <v>18.05980972393327</v>
      </c>
      <c r="H132" s="4">
        <f>F132*(10^-24)</f>
        <v>5.8903284345808303E-21</v>
      </c>
      <c r="I132" s="3">
        <f>$T$78/H132</f>
        <v>1.3785692816243929</v>
      </c>
    </row>
    <row r="133" spans="2:13">
      <c r="B133">
        <v>1.01</v>
      </c>
      <c r="F133">
        <f t="shared" si="71"/>
        <v>6068.8112764770622</v>
      </c>
      <c r="G133">
        <f>F133^(1/3)</f>
        <v>18.240407821172607</v>
      </c>
      <c r="H133" s="4">
        <f t="shared" ref="H133" si="72">F133*(10^-24)</f>
        <v>6.0688112764770627E-21</v>
      </c>
      <c r="I133" s="3">
        <f>$T$78/H133</f>
        <v>1.3380257629803263</v>
      </c>
    </row>
    <row r="134" spans="2:13">
      <c r="B134">
        <v>1.02</v>
      </c>
      <c r="F134">
        <f t="shared" si="71"/>
        <v>6250.8636574046541</v>
      </c>
      <c r="G134">
        <f>F134^(1/3)</f>
        <v>18.421005918411936</v>
      </c>
      <c r="H134" s="4">
        <f>F134*(10^-24)</f>
        <v>6.2508636574046546E-21</v>
      </c>
      <c r="I134" s="3">
        <f>$T$78/H134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AB130"/>
  <sheetViews>
    <sheetView topLeftCell="H65" workbookViewId="0">
      <selection activeCell="I79" sqref="I79:M79"/>
    </sheetView>
  </sheetViews>
  <sheetFormatPr baseColWidth="10" defaultRowHeight="16"/>
  <cols>
    <col min="12" max="12" width="12.1640625" bestFit="1" customWidth="1"/>
  </cols>
  <sheetData>
    <row r="14" spans="11:12">
      <c r="K14" t="s">
        <v>44</v>
      </c>
    </row>
    <row r="15" spans="11:12">
      <c r="K15">
        <f>0.7*(7+35.5)+0.3*(35.5+39)</f>
        <v>52.099999999999994</v>
      </c>
      <c r="L15" t="s">
        <v>15</v>
      </c>
    </row>
    <row r="17" spans="2:26">
      <c r="K17" t="s">
        <v>16</v>
      </c>
    </row>
    <row r="18" spans="2:26">
      <c r="K18" t="s">
        <v>18</v>
      </c>
      <c r="L18">
        <f>100/(6.022E+23)</f>
        <v>1.6605778811026237E-22</v>
      </c>
    </row>
    <row r="19" spans="2:26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>
      <c r="O21">
        <v>1200</v>
      </c>
    </row>
    <row r="22" spans="2:26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>
      <c r="B30" t="s">
        <v>11</v>
      </c>
      <c r="O30">
        <v>1100</v>
      </c>
    </row>
    <row r="31" spans="2:26">
      <c r="P31">
        <v>-423.05647221999999</v>
      </c>
      <c r="Q31">
        <v>28.249801999999999</v>
      </c>
      <c r="R31">
        <v>0.22572</v>
      </c>
    </row>
    <row r="32" spans="2:26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>
      <c r="B39" t="s">
        <v>8</v>
      </c>
      <c r="O39">
        <v>1000</v>
      </c>
    </row>
    <row r="40" spans="2:18">
      <c r="P40">
        <v>-427.98234845000002</v>
      </c>
      <c r="Q40">
        <v>25.711793</v>
      </c>
      <c r="R40">
        <v>9.2400000000000093E-2</v>
      </c>
    </row>
    <row r="41" spans="2:18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>
      <c r="B48" t="s">
        <v>10</v>
      </c>
      <c r="O48">
        <v>900</v>
      </c>
    </row>
    <row r="50" spans="2:18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>
      <c r="B57" t="s">
        <v>12</v>
      </c>
      <c r="O57">
        <v>800</v>
      </c>
    </row>
    <row r="58" spans="2:18">
      <c r="P58">
        <v>-436.71966007999998</v>
      </c>
      <c r="Q58">
        <v>20.537441999999999</v>
      </c>
      <c r="R58">
        <v>-0.87133000000000005</v>
      </c>
    </row>
    <row r="59" spans="2:18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8" s="10" customFormat="1"/>
    <row r="68" spans="2:28">
      <c r="B68" t="s">
        <v>70</v>
      </c>
    </row>
    <row r="70" spans="2:28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8" t="s">
        <v>73</v>
      </c>
      <c r="S70" t="s">
        <v>44</v>
      </c>
    </row>
    <row r="71" spans="2:28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8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8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7" si="26">$T$75/H72</f>
        <v>1.4766417634916398</v>
      </c>
      <c r="O72">
        <v>1300</v>
      </c>
      <c r="P72" s="2">
        <f>-K79*(2*0.00000657621*K79-0.089537)</f>
        <v>33.043245718718552</v>
      </c>
      <c r="Q72" t="s">
        <v>74</v>
      </c>
      <c r="Z72">
        <v>44.841303776883471</v>
      </c>
    </row>
    <row r="73" spans="2:28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7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 s="2">
        <f>-K89*(2*0.00000515987*K89-0.071561)</f>
        <v>44.656374532568748</v>
      </c>
      <c r="Q73" t="s">
        <v>74</v>
      </c>
      <c r="S73" t="s">
        <v>16</v>
      </c>
      <c r="Z73">
        <v>47.576594028333027</v>
      </c>
    </row>
    <row r="74" spans="2:28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 s="2">
        <f>-K100*(2*0.00000723513*K100-0.0954112)</f>
        <v>43.574932948466973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8">
      <c r="B75">
        <v>1.0149999999999999</v>
      </c>
      <c r="F75">
        <f t="shared" ref="F75" si="29">F$71*(B75/B$71)^3</f>
        <v>6314.142336916907</v>
      </c>
      <c r="G75">
        <f t="shared" ref="G75" si="30">F75^(1/3)</f>
        <v>18.482957118429599</v>
      </c>
      <c r="H75" s="4">
        <f>F75*(10^-24)</f>
        <v>6.3141423369169075E-21</v>
      </c>
      <c r="I75" s="3">
        <f t="shared" ref="I75" si="31">$T$75/H75</f>
        <v>1.3701957128779438</v>
      </c>
      <c r="O75">
        <v>1000</v>
      </c>
      <c r="P75" s="2">
        <f>-K113*(2*0.00000732047*K113-0.0962833)</f>
        <v>57.758325654342393</v>
      </c>
      <c r="Q75" t="s">
        <v>74</v>
      </c>
      <c r="S75" t="s">
        <v>19</v>
      </c>
      <c r="T75">
        <f>T74*S71</f>
        <v>8.6516107605446689E-21</v>
      </c>
    </row>
    <row r="76" spans="2:28">
      <c r="B76">
        <v>1.02</v>
      </c>
      <c r="C76">
        <v>-416.19245207199998</v>
      </c>
      <c r="D76">
        <v>33.384425800000002</v>
      </c>
      <c r="E76">
        <v>0.12820500000000001</v>
      </c>
      <c r="F76">
        <f t="shared" si="27"/>
        <v>6407.9152072690813</v>
      </c>
      <c r="G76">
        <f t="shared" si="24"/>
        <v>18.574006168274096</v>
      </c>
      <c r="H76" s="4">
        <f>F76*(10^-24)</f>
        <v>6.4079152072690823E-21</v>
      </c>
      <c r="I76" s="3">
        <f t="shared" si="26"/>
        <v>1.350144388728858</v>
      </c>
      <c r="J76">
        <f>(I76-I77)/(E76-E77)*(0-E77)+I77</f>
        <v>1.3441642432270233</v>
      </c>
      <c r="K76">
        <f>(F76-F77)/(E76-E77)*(0-E77)+F77</f>
        <v>6436.7169901544921</v>
      </c>
      <c r="L76">
        <f>K76^(1/3)</f>
        <v>18.60179289588487</v>
      </c>
      <c r="M76">
        <f>(C76-C77)/(E76-E77)*(0-E77)+C77</f>
        <v>-416.01952516558015</v>
      </c>
    </row>
    <row r="77" spans="2:28">
      <c r="B77">
        <v>1.0249999999999999</v>
      </c>
      <c r="C77">
        <v>-415.623889589334</v>
      </c>
      <c r="D77">
        <v>33.378705066666697</v>
      </c>
      <c r="E77">
        <v>-0.29331733333333299</v>
      </c>
      <c r="F77">
        <f t="shared" si="27"/>
        <v>6502.6119408287577</v>
      </c>
      <c r="G77">
        <f t="shared" si="24"/>
        <v>18.665055218118571</v>
      </c>
      <c r="H77" s="4">
        <f>F77*(10^-24)</f>
        <v>6.5026119408287588E-21</v>
      </c>
      <c r="I77" s="3">
        <f t="shared" si="26"/>
        <v>1.3304824029591438</v>
      </c>
    </row>
    <row r="78" spans="2:28">
      <c r="B78">
        <v>1.03</v>
      </c>
      <c r="C78">
        <v>-414.73118189000002</v>
      </c>
      <c r="D78">
        <v>33.386733100000001</v>
      </c>
      <c r="E78">
        <v>-0.82174800000000103</v>
      </c>
      <c r="F78">
        <f t="shared" ref="F78" si="32">F$71*(B78/B$71)^3</f>
        <v>6598.2370663371557</v>
      </c>
      <c r="G78">
        <f t="shared" si="24"/>
        <v>18.75610426796305</v>
      </c>
      <c r="H78" s="4">
        <f>F78*(10^-24)</f>
        <v>6.5982370663371561E-21</v>
      </c>
      <c r="I78" s="3">
        <f t="shared" ref="I78" si="33">$T$75/H78</f>
        <v>1.3112003514822772</v>
      </c>
      <c r="Y78" t="s">
        <v>56</v>
      </c>
      <c r="Z78" t="s">
        <v>57</v>
      </c>
    </row>
    <row r="79" spans="2:28">
      <c r="I79" t="s">
        <v>93</v>
      </c>
      <c r="J79">
        <f>($T$75/K79)/(1E-24)</f>
        <v>1.3484270518867723</v>
      </c>
      <c r="K79">
        <v>6416.0762337413762</v>
      </c>
      <c r="L79">
        <f>K79^(1/3)</f>
        <v>18.581888016756473</v>
      </c>
      <c r="M79">
        <v>-416.17349458971159</v>
      </c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8">
      <c r="B80" t="s">
        <v>22</v>
      </c>
      <c r="AB80" t="s">
        <v>79</v>
      </c>
    </row>
    <row r="81" spans="2:28">
      <c r="R81">
        <v>1300</v>
      </c>
      <c r="S81">
        <v>1.3441642432270233</v>
      </c>
      <c r="T81">
        <v>6436.7169901544921</v>
      </c>
      <c r="U81">
        <v>18.60179289588487</v>
      </c>
      <c r="V81">
        <v>-416.01952516558015</v>
      </c>
      <c r="W81">
        <f>(3/2)*R81*(0.000086173)*200</f>
        <v>33.607469999999999</v>
      </c>
      <c r="X81">
        <f>V81+W81</f>
        <v>-382.41205516558017</v>
      </c>
      <c r="Y81">
        <f>(X81-X82)/(R81-R82)</f>
        <v>6.5784635714826442E-2</v>
      </c>
      <c r="Z81">
        <f>Y81*(1.602*10^-19)*(6.022*10^23)/100</f>
        <v>63.464043219204505</v>
      </c>
      <c r="AB81">
        <f>T81/200</f>
        <v>32.183584950772463</v>
      </c>
    </row>
    <row r="82" spans="2:28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M82" t="s">
        <v>75</v>
      </c>
      <c r="R82">
        <v>1200</v>
      </c>
      <c r="S82">
        <v>1.3842812476197217</v>
      </c>
      <c r="T82">
        <v>6250.1878385033206</v>
      </c>
      <c r="U82">
        <v>18.420342025476717</v>
      </c>
      <c r="V82">
        <v>-420.01279873706284</v>
      </c>
      <c r="W82">
        <f t="shared" ref="W82:W84" si="34">(3/2)*R82*(0.000086173)*200</f>
        <v>31.022280000000002</v>
      </c>
      <c r="X82">
        <f t="shared" ref="X82:X84" si="35">V82+W82</f>
        <v>-388.99051873706281</v>
      </c>
      <c r="Y82">
        <f t="shared" ref="Y82:Y83" si="36">(X82-X83)/(R82-R83)</f>
        <v>6.3442878825346161E-2</v>
      </c>
      <c r="Z82">
        <f>Y82*(1.602*10^-19)*(6.022*10^23)/100</f>
        <v>61.204893209054774</v>
      </c>
      <c r="AB82">
        <f>T82/200</f>
        <v>31.250939192516604</v>
      </c>
    </row>
    <row r="83" spans="2:28">
      <c r="B83">
        <v>0.98</v>
      </c>
      <c r="C83">
        <v>-424.21222697499996</v>
      </c>
      <c r="D83">
        <v>30.812499833333401</v>
      </c>
      <c r="E83">
        <v>5.7154916666666731</v>
      </c>
      <c r="F83">
        <v>5683.22</v>
      </c>
      <c r="G83">
        <f t="shared" ref="G83:G88" si="37">F83^(1/3)</f>
        <v>17.845613769518245</v>
      </c>
      <c r="H83" s="4">
        <f>F83*(10^-24)</f>
        <v>5.6832200000000011E-21</v>
      </c>
      <c r="I83" s="3">
        <f>$T$75/H83</f>
        <v>1.5223079100482944</v>
      </c>
      <c r="R83">
        <v>1100</v>
      </c>
      <c r="S83">
        <v>1.4114830822868494</v>
      </c>
      <c r="T83">
        <v>6129.4455703280046</v>
      </c>
      <c r="U83">
        <v>18.300954064872013</v>
      </c>
      <c r="V83">
        <v>-423.77189661959744</v>
      </c>
      <c r="W83">
        <f t="shared" si="34"/>
        <v>28.437090000000005</v>
      </c>
      <c r="X83">
        <f t="shared" si="35"/>
        <v>-395.33480661959743</v>
      </c>
      <c r="Y83">
        <f t="shared" si="36"/>
        <v>7.1038220680022732E-2</v>
      </c>
      <c r="Z83">
        <f>Y83*(1.602*10^-19)*(6.022*10^23)/100</f>
        <v>68.532304822602512</v>
      </c>
      <c r="AB83">
        <f>T83/200</f>
        <v>30.647227851640022</v>
      </c>
    </row>
    <row r="84" spans="2:28">
      <c r="B84">
        <v>0.99</v>
      </c>
      <c r="C84">
        <v>-422.71293348100016</v>
      </c>
      <c r="D84">
        <v>30.811266199999999</v>
      </c>
      <c r="E84">
        <v>3.2171419999999977</v>
      </c>
      <c r="F84">
        <f>F$71*(B84/B$71)^3</f>
        <v>5858.9774273261983</v>
      </c>
      <c r="G84">
        <f t="shared" si="37"/>
        <v>18.027711869207199</v>
      </c>
      <c r="H84" s="4">
        <f t="shared" ref="H84" si="38">F84*(10^-24)</f>
        <v>5.8589774273261989E-21</v>
      </c>
      <c r="I84" s="3">
        <f t="shared" ref="I84:I88" si="39">$T$75/H84</f>
        <v>1.4766417634916398</v>
      </c>
      <c r="R84">
        <v>1000</v>
      </c>
      <c r="S84">
        <v>1.4596028900877145</v>
      </c>
      <c r="T84">
        <v>5927.6133082565984</v>
      </c>
      <c r="U84">
        <v>18.097834878587229</v>
      </c>
      <c r="V84">
        <v>-428.2905286875997</v>
      </c>
      <c r="W84">
        <f t="shared" si="34"/>
        <v>25.851900000000001</v>
      </c>
      <c r="X84">
        <f t="shared" si="35"/>
        <v>-402.4386286875997</v>
      </c>
      <c r="AB84">
        <f>T84/200</f>
        <v>29.638066541282992</v>
      </c>
    </row>
    <row r="85" spans="2:28">
      <c r="B85">
        <v>1</v>
      </c>
      <c r="C85">
        <v>-421.65094554499899</v>
      </c>
      <c r="D85">
        <v>30.818702800000001</v>
      </c>
      <c r="E85">
        <v>1.7850189999999999</v>
      </c>
      <c r="F85">
        <f t="shared" ref="F85:F88" si="40">F$71*(B85/B$71)^3</f>
        <v>6038.3216176933083</v>
      </c>
      <c r="G85">
        <f t="shared" si="37"/>
        <v>18.20980996889617</v>
      </c>
      <c r="H85" s="4">
        <f>F85*(10^-24)</f>
        <v>6.0383216176933089E-21</v>
      </c>
      <c r="I85" s="3">
        <f t="shared" si="39"/>
        <v>1.4327840264741742</v>
      </c>
    </row>
    <row r="86" spans="2:28">
      <c r="B86">
        <v>1.01</v>
      </c>
      <c r="C86">
        <v>-420.21453539538498</v>
      </c>
      <c r="D86">
        <v>30.8390253769231</v>
      </c>
      <c r="E86">
        <v>0.16690584615384599</v>
      </c>
      <c r="F86">
        <f t="shared" si="40"/>
        <v>6221.2888010310317</v>
      </c>
      <c r="G86">
        <f t="shared" si="37"/>
        <v>18.391908068585128</v>
      </c>
      <c r="H86" s="4">
        <f t="shared" ref="H86" si="41">F86*(10^-24)</f>
        <v>6.2212888010310321E-21</v>
      </c>
      <c r="I86" s="3">
        <f t="shared" si="39"/>
        <v>1.3906460602039352</v>
      </c>
      <c r="J86">
        <f>(I86-I87)/(E86-E87)*(0-E87)+I87</f>
        <v>1.3842812476197217</v>
      </c>
      <c r="K86">
        <f>(F86-F87)/(E86-E87)*(0-E87)+F87</f>
        <v>6250.1878385033206</v>
      </c>
      <c r="L86">
        <f>K86^(1/3)</f>
        <v>18.420342025476717</v>
      </c>
      <c r="M86">
        <f>(C86-C87)/(E86-E87)*(0-E87)+C87</f>
        <v>-420.01279873706284</v>
      </c>
      <c r="Y86" t="s">
        <v>56</v>
      </c>
      <c r="Z86" t="s">
        <v>57</v>
      </c>
    </row>
    <row r="87" spans="2:28">
      <c r="B87">
        <v>1.0149999999999999</v>
      </c>
      <c r="C87">
        <v>-419.56634903066703</v>
      </c>
      <c r="D87">
        <v>30.814079866666699</v>
      </c>
      <c r="E87">
        <v>-0.36936799999999997</v>
      </c>
      <c r="F87">
        <f t="shared" ref="F87" si="42">F$71*(B87/B$71)^3</f>
        <v>6314.142336916907</v>
      </c>
      <c r="G87">
        <f t="shared" si="37"/>
        <v>18.482957118429599</v>
      </c>
      <c r="H87" s="4">
        <f t="shared" ref="H87" si="43">F87*(10^-24)</f>
        <v>6.3141423369169075E-21</v>
      </c>
      <c r="I87" s="3">
        <f t="shared" ref="I87" si="44">$T$75/H87</f>
        <v>1.3701957128779438</v>
      </c>
      <c r="S87" t="s">
        <v>61</v>
      </c>
      <c r="T87" t="s">
        <v>77</v>
      </c>
      <c r="U87" t="s">
        <v>4</v>
      </c>
      <c r="V87" t="s">
        <v>62</v>
      </c>
      <c r="W87" t="s">
        <v>53</v>
      </c>
      <c r="X87" t="s">
        <v>54</v>
      </c>
      <c r="Y87" t="s">
        <v>55</v>
      </c>
    </row>
    <row r="88" spans="2:28">
      <c r="B88">
        <v>1.02</v>
      </c>
      <c r="C88">
        <v>-418.95774795300002</v>
      </c>
      <c r="D88">
        <v>30.817880200000001</v>
      </c>
      <c r="E88">
        <v>-1.173281</v>
      </c>
      <c r="F88">
        <f t="shared" si="40"/>
        <v>6407.9152072690813</v>
      </c>
      <c r="G88">
        <f t="shared" si="37"/>
        <v>18.574006168274096</v>
      </c>
      <c r="H88" s="4">
        <f>F88*(10^-24)</f>
        <v>6.4079152072690823E-21</v>
      </c>
      <c r="I88" s="3">
        <f t="shared" si="39"/>
        <v>1.350144388728858</v>
      </c>
      <c r="AB88" t="s">
        <v>79</v>
      </c>
    </row>
    <row r="89" spans="2:28">
      <c r="I89" t="s">
        <v>93</v>
      </c>
      <c r="J89">
        <f>($T$75/K89)/(1E-24)</f>
        <v>1.3862495913909929</v>
      </c>
      <c r="K89">
        <v>6241.0195207801335</v>
      </c>
      <c r="L89">
        <f>K89^(1/3)</f>
        <v>18.411330765993206</v>
      </c>
      <c r="M89">
        <v>-420.08614356478995</v>
      </c>
      <c r="R89">
        <v>1300</v>
      </c>
      <c r="S89">
        <v>1.3484270518867723</v>
      </c>
      <c r="T89">
        <v>6416.0762337413762</v>
      </c>
      <c r="U89">
        <v>18.581888016756473</v>
      </c>
      <c r="V89">
        <v>-416.17349458971159</v>
      </c>
      <c r="W89">
        <f>(3/2)*R89*(0.000086173)*200</f>
        <v>33.607469999999999</v>
      </c>
      <c r="X89">
        <f>V89+W89</f>
        <v>-382.56602458971162</v>
      </c>
      <c r="Y89">
        <f>(X89-X90)/(R89-R90)</f>
        <v>6.49783897507831E-2</v>
      </c>
      <c r="Z89">
        <f>Y89*(1.602*10^-19)*(6.022*10^23)/100</f>
        <v>62.686238065290361</v>
      </c>
      <c r="AB89">
        <f>T89/200</f>
        <v>32.080381168706879</v>
      </c>
    </row>
    <row r="90" spans="2:28">
      <c r="B90" t="s">
        <v>11</v>
      </c>
      <c r="R90" s="2">
        <v>1200</v>
      </c>
      <c r="S90">
        <v>1.3862495913909929</v>
      </c>
      <c r="T90">
        <v>6241.0195207801335</v>
      </c>
      <c r="U90">
        <v>18.411330765993206</v>
      </c>
      <c r="V90">
        <v>-420.08614356478995</v>
      </c>
      <c r="W90" s="2">
        <f t="shared" ref="W90:W92" si="45">(3/2)*R90*(0.000086173)*200</f>
        <v>31.022280000000002</v>
      </c>
      <c r="X90" s="2">
        <f t="shared" ref="X90:X92" si="46">V90+W90</f>
        <v>-389.06386356478993</v>
      </c>
      <c r="Y90" s="2">
        <f t="shared" ref="Y90:Y91" si="47">(X90-X91)/(R90-R91)</f>
        <v>6.4911428685105646E-2</v>
      </c>
      <c r="Z90" s="2">
        <f>Y90*(1.602*10^-19)*(6.022*10^23)/100</f>
        <v>62.621639091381333</v>
      </c>
      <c r="AA90" s="2"/>
      <c r="AB90" s="2">
        <f>T90/200</f>
        <v>31.205097603900668</v>
      </c>
    </row>
    <row r="91" spans="2:28">
      <c r="R91" s="2">
        <v>1100</v>
      </c>
      <c r="S91" s="2">
        <v>1.4183111406452478</v>
      </c>
      <c r="T91" s="2">
        <v>6099.9385202662215</v>
      </c>
      <c r="U91" s="2">
        <v>18.271539984101771</v>
      </c>
      <c r="V91" s="2">
        <v>-423.9920964333005</v>
      </c>
      <c r="W91" s="2">
        <f t="shared" si="45"/>
        <v>28.437090000000005</v>
      </c>
      <c r="X91" s="2">
        <f t="shared" si="46"/>
        <v>-395.55500643330049</v>
      </c>
      <c r="Y91" s="2">
        <f t="shared" si="47"/>
        <v>6.9837428629246578E-2</v>
      </c>
      <c r="Z91" s="2">
        <f>Y91*(1.602*10^-19)*(6.022*10^23)/100</f>
        <v>67.373871431892724</v>
      </c>
      <c r="AA91" s="2"/>
      <c r="AB91" s="2">
        <f>T91/200</f>
        <v>30.499692601331109</v>
      </c>
    </row>
    <row r="92" spans="2:28"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  <c r="M92" t="s">
        <v>75</v>
      </c>
      <c r="R92" s="2">
        <v>1000</v>
      </c>
      <c r="S92" s="2">
        <v>1.4642300091414053</v>
      </c>
      <c r="T92" s="2">
        <v>5908.6418844931322</v>
      </c>
      <c r="U92" s="2">
        <v>18.078506771318512</v>
      </c>
      <c r="V92" s="2">
        <v>-428.39064929622515</v>
      </c>
      <c r="W92" s="2">
        <f t="shared" si="45"/>
        <v>25.851900000000001</v>
      </c>
      <c r="X92" s="2">
        <f t="shared" si="46"/>
        <v>-402.53874929622515</v>
      </c>
      <c r="Y92" s="2"/>
      <c r="Z92" s="2"/>
      <c r="AA92" s="2"/>
      <c r="AB92" s="2">
        <f>T92/200</f>
        <v>29.543209422465662</v>
      </c>
    </row>
    <row r="93" spans="2:28">
      <c r="B93">
        <v>0.97</v>
      </c>
      <c r="C93">
        <v>-428.568254384</v>
      </c>
      <c r="D93">
        <v>28.2448497333334</v>
      </c>
      <c r="E93">
        <v>6.7524986666666598</v>
      </c>
      <c r="F93">
        <f>F$71*(B93/B$71)^3</f>
        <v>5511.0131057850049</v>
      </c>
      <c r="G93">
        <f t="shared" ref="G93:G99" si="48">F93^(1/3)</f>
        <v>17.663515669829284</v>
      </c>
      <c r="H93" s="4">
        <f t="shared" ref="H93" si="49">F93*(10^-24)</f>
        <v>5.5110131057850052E-21</v>
      </c>
      <c r="I93" s="3">
        <f t="shared" ref="I93" si="50">$T$75/H93</f>
        <v>1.5698766441805272</v>
      </c>
    </row>
    <row r="94" spans="2:28">
      <c r="B94">
        <v>0.98</v>
      </c>
      <c r="C94">
        <v>-427.23180404833329</v>
      </c>
      <c r="D94">
        <v>28.245988000000001</v>
      </c>
      <c r="E94">
        <v>4.2083866666666703</v>
      </c>
      <c r="F94">
        <v>5683.22</v>
      </c>
      <c r="G94">
        <f t="shared" si="48"/>
        <v>17.845613769518245</v>
      </c>
      <c r="H94" s="4">
        <f>F94*(10^-24)</f>
        <v>5.6832200000000011E-21</v>
      </c>
      <c r="I94" s="3">
        <f>$T$75/H94</f>
        <v>1.5223079100482944</v>
      </c>
    </row>
    <row r="95" spans="2:28">
      <c r="B95">
        <v>0.99</v>
      </c>
      <c r="C95">
        <v>-425.93406086099998</v>
      </c>
      <c r="D95">
        <v>28.251022500000001</v>
      </c>
      <c r="E95">
        <v>2.0288949999999999</v>
      </c>
      <c r="F95">
        <f>F$71*(B95/B$71)^3</f>
        <v>5858.9774273261983</v>
      </c>
      <c r="G95">
        <f t="shared" si="48"/>
        <v>18.027711869207199</v>
      </c>
      <c r="H95" s="4">
        <f t="shared" ref="H95" si="51">F95*(10^-24)</f>
        <v>5.8589774273261989E-21</v>
      </c>
      <c r="I95" s="3">
        <f t="shared" ref="I95:I99" si="52">$T$75/H95</f>
        <v>1.4766417634916398</v>
      </c>
      <c r="P95" t="s">
        <v>94</v>
      </c>
      <c r="Q95" t="s">
        <v>95</v>
      </c>
      <c r="R95" t="s">
        <v>96</v>
      </c>
      <c r="S95" t="s">
        <v>97</v>
      </c>
      <c r="W95" t="s">
        <v>94</v>
      </c>
      <c r="X95" t="s">
        <v>95</v>
      </c>
      <c r="Y95" t="s">
        <v>96</v>
      </c>
      <c r="Z95" t="s">
        <v>97</v>
      </c>
    </row>
    <row r="96" spans="2:28">
      <c r="B96">
        <v>1</v>
      </c>
      <c r="C96">
        <v>-424.522645590906</v>
      </c>
      <c r="D96">
        <v>28.287128263456399</v>
      </c>
      <c r="E96">
        <v>0.51653102728731903</v>
      </c>
      <c r="F96">
        <f t="shared" ref="F96:F99" si="53">F$71*(B96/B$71)^3</f>
        <v>6038.3216176933083</v>
      </c>
      <c r="G96">
        <f t="shared" si="48"/>
        <v>18.20980996889617</v>
      </c>
      <c r="H96" s="4">
        <f>F96*(10^-24)</f>
        <v>6.0383216176933089E-21</v>
      </c>
      <c r="I96" s="3">
        <f t="shared" si="52"/>
        <v>1.4327840264741742</v>
      </c>
      <c r="J96">
        <f>(I96-I97)/(E96-E97)*(0-E97)+I97</f>
        <v>1.4114830822868494</v>
      </c>
      <c r="K96">
        <f>(F96-F97)/(E96-E97)*(0-E97)+F97</f>
        <v>6129.4455703280046</v>
      </c>
      <c r="L96">
        <f>K96^(1/3)</f>
        <v>18.300954064872013</v>
      </c>
      <c r="M96">
        <f>(C96-C97)/(E96-E97)*(0-E97)+C97</f>
        <v>-423.77189661959744</v>
      </c>
      <c r="P96" s="1">
        <v>6.5762099999999997E-6</v>
      </c>
      <c r="Q96" s="1">
        <v>-8.9537000000000005E-2</v>
      </c>
      <c r="R96" s="1">
        <v>303.76</v>
      </c>
      <c r="S96">
        <f>P96*(P98^2)+Q96*P98+R96</f>
        <v>2.6827038993815222E-4</v>
      </c>
      <c r="W96" s="1">
        <v>0.11858100000000001</v>
      </c>
      <c r="X96" s="1">
        <v>98.006900000000002</v>
      </c>
      <c r="Y96" s="1">
        <v>20249.599999999999</v>
      </c>
      <c r="Z96">
        <f>W96*(W98^2)+X96*W98+Y96</f>
        <v>-9.0835877927020192E-5</v>
      </c>
    </row>
    <row r="97" spans="2:23">
      <c r="B97">
        <v>1.0049999999999999</v>
      </c>
      <c r="C97">
        <v>-423.77268341733401</v>
      </c>
      <c r="D97">
        <v>28.2518477333333</v>
      </c>
      <c r="E97">
        <v>5.41333333333593E-4</v>
      </c>
      <c r="F97">
        <f t="shared" ref="F97" si="54">F$71*(B97/B$71)^3</f>
        <v>6129.3500708702368</v>
      </c>
      <c r="G97">
        <f t="shared" si="48"/>
        <v>18.300859018740649</v>
      </c>
      <c r="H97" s="4">
        <f>F97*(10^-24)</f>
        <v>6.1293500708702376E-21</v>
      </c>
      <c r="I97" s="3">
        <f t="shared" ref="I97" si="55">$T$75/H97</f>
        <v>1.4115054060399463</v>
      </c>
    </row>
    <row r="98" spans="2:23">
      <c r="B98">
        <v>1.01</v>
      </c>
      <c r="C98">
        <v>-423.03111289451903</v>
      </c>
      <c r="D98">
        <v>28.2472148954568</v>
      </c>
      <c r="E98">
        <v>-0.91478166431095398</v>
      </c>
      <c r="F98">
        <f t="shared" si="53"/>
        <v>6221.2888010310317</v>
      </c>
      <c r="G98">
        <f t="shared" si="48"/>
        <v>18.391908068585128</v>
      </c>
      <c r="H98" s="4">
        <f t="shared" ref="H98" si="56">F98*(10^-24)</f>
        <v>6.2212888010310321E-21</v>
      </c>
      <c r="I98" s="3">
        <f t="shared" si="52"/>
        <v>1.3906460602039352</v>
      </c>
      <c r="O98" t="s">
        <v>98</v>
      </c>
      <c r="P98">
        <v>6416.0762337413762</v>
      </c>
      <c r="V98" t="s">
        <v>98</v>
      </c>
      <c r="W98">
        <v>-416.17349458971159</v>
      </c>
    </row>
    <row r="99" spans="2:23">
      <c r="B99">
        <v>1.02</v>
      </c>
      <c r="C99">
        <v>-420.48275553545301</v>
      </c>
      <c r="D99">
        <v>35.901882308562698</v>
      </c>
      <c r="E99">
        <v>-2.0211947889908299</v>
      </c>
      <c r="F99">
        <f t="shared" si="53"/>
        <v>6407.9152072690813</v>
      </c>
      <c r="G99">
        <f t="shared" si="48"/>
        <v>18.574006168274096</v>
      </c>
      <c r="H99" s="4">
        <f>F99*(10^-24)</f>
        <v>6.4079152072690823E-21</v>
      </c>
      <c r="I99" s="3">
        <f t="shared" si="52"/>
        <v>1.350144388728858</v>
      </c>
    </row>
    <row r="100" spans="2:23">
      <c r="I100" t="s">
        <v>93</v>
      </c>
      <c r="J100">
        <f>($T$75/K100)/(1E-24)</f>
        <v>1.4183111406452478</v>
      </c>
      <c r="K100">
        <v>6099.9385202662215</v>
      </c>
      <c r="L100">
        <f>K100^(1/3)</f>
        <v>18.271539984101771</v>
      </c>
      <c r="M100">
        <v>-423.9920964333005</v>
      </c>
    </row>
    <row r="101" spans="2:23">
      <c r="B101" t="s">
        <v>8</v>
      </c>
    </row>
    <row r="103" spans="2:23">
      <c r="B103" t="s">
        <v>9</v>
      </c>
      <c r="F103" t="s">
        <v>1</v>
      </c>
      <c r="G103" t="s">
        <v>4</v>
      </c>
      <c r="H103" t="s">
        <v>17</v>
      </c>
      <c r="I103" t="s">
        <v>20</v>
      </c>
      <c r="J103" t="s">
        <v>46</v>
      </c>
      <c r="K103" t="s">
        <v>47</v>
      </c>
      <c r="L103" t="s">
        <v>48</v>
      </c>
      <c r="M103" t="s">
        <v>75</v>
      </c>
    </row>
    <row r="104" spans="2:23">
      <c r="B104">
        <v>0.96499999999999997</v>
      </c>
      <c r="C104">
        <v>-431.42831216666701</v>
      </c>
      <c r="D104">
        <v>25.679003999999999</v>
      </c>
      <c r="E104">
        <v>6.4984346666666699</v>
      </c>
      <c r="F104">
        <f>F$71*(B104/B$71)^3</f>
        <v>5426.2297867411762</v>
      </c>
      <c r="G104">
        <f t="shared" ref="G104:G112" si="57">F104^(1/3)</f>
        <v>17.572466619984805</v>
      </c>
      <c r="H104" s="4">
        <f t="shared" ref="H104" si="58">F104*(10^-24)</f>
        <v>5.4262297867411769E-21</v>
      </c>
      <c r="I104" s="3">
        <f t="shared" ref="I104" si="59">$T$75/H104</f>
        <v>1.5944055265931807</v>
      </c>
    </row>
    <row r="105" spans="2:23">
      <c r="B105">
        <v>0.97499999999999998</v>
      </c>
      <c r="C105">
        <v>-430.80197406933303</v>
      </c>
      <c r="D105">
        <v>25.687521333333301</v>
      </c>
      <c r="E105">
        <v>3.5701773333333402</v>
      </c>
      <c r="F105">
        <f>F$71*(B105/B$71)^3</f>
        <v>5596.6750006242091</v>
      </c>
      <c r="G105">
        <f t="shared" si="57"/>
        <v>17.754564719673766</v>
      </c>
      <c r="H105" s="4">
        <f t="shared" ref="H105" si="60">F105*(10^-24)</f>
        <v>5.5966750006242097E-21</v>
      </c>
      <c r="I105" s="3">
        <f t="shared" ref="I105" si="61">$T$75/H105</f>
        <v>1.5458483402341097</v>
      </c>
    </row>
    <row r="106" spans="2:23">
      <c r="B106">
        <v>0.98</v>
      </c>
      <c r="C106">
        <v>-429.91987954504799</v>
      </c>
      <c r="D106">
        <v>25.6970863664841</v>
      </c>
      <c r="E106">
        <v>2.6350994983570599</v>
      </c>
      <c r="F106">
        <v>5683.22</v>
      </c>
      <c r="G106">
        <f t="shared" si="57"/>
        <v>17.845613769518245</v>
      </c>
      <c r="H106" s="4">
        <f>F106*(10^-24)</f>
        <v>5.6832200000000011E-21</v>
      </c>
      <c r="I106" s="3">
        <f>$T$75/H106</f>
        <v>1.5223079100482944</v>
      </c>
    </row>
    <row r="107" spans="2:23">
      <c r="B107">
        <v>0.98499999999999999</v>
      </c>
      <c r="C107">
        <v>-429.38829042533399</v>
      </c>
      <c r="D107">
        <v>25.6830881333333</v>
      </c>
      <c r="E107">
        <v>1.46346</v>
      </c>
      <c r="F107">
        <f>F$71*(B107/B$71)^3</f>
        <v>5770.6526326535904</v>
      </c>
      <c r="G107">
        <f t="shared" si="57"/>
        <v>17.936662819362716</v>
      </c>
      <c r="H107" s="4">
        <f t="shared" ref="H107" si="62">F107*(10^-24)</f>
        <v>5.7706526326535909E-21</v>
      </c>
      <c r="I107" s="3">
        <f t="shared" ref="I107" si="63">$T$75/H107</f>
        <v>1.4992430338968941</v>
      </c>
    </row>
    <row r="108" spans="2:23">
      <c r="B108">
        <v>0.99</v>
      </c>
      <c r="C108">
        <v>-428.91879570399999</v>
      </c>
      <c r="D108">
        <v>25.678693800000001</v>
      </c>
      <c r="E108">
        <v>0.51656500000000005</v>
      </c>
      <c r="F108">
        <f>F$71*(B108/B$71)^3</f>
        <v>5858.9774273261983</v>
      </c>
      <c r="G108">
        <f t="shared" si="57"/>
        <v>18.027711869207199</v>
      </c>
      <c r="H108" s="4">
        <f t="shared" ref="H108" si="64">F108*(10^-24)</f>
        <v>5.8589774273261989E-21</v>
      </c>
      <c r="I108" s="3">
        <f t="shared" ref="I108:I112" si="65">$T$75/H108</f>
        <v>1.4766417634916398</v>
      </c>
      <c r="J108">
        <f>(I108-I109)/(E108-E109)*(0-E109)+I109</f>
        <v>1.4596028900877145</v>
      </c>
      <c r="K108">
        <f>(F108-F109)/(E108-E109)*(0-E109)+F109</f>
        <v>5927.6133082565984</v>
      </c>
      <c r="L108">
        <f>K108^(1/3)</f>
        <v>18.097834878587229</v>
      </c>
      <c r="M108">
        <f>(C108-C109)/(E108-E109)*(0-E109)+C109</f>
        <v>-428.2905286875997</v>
      </c>
    </row>
    <row r="109" spans="2:23">
      <c r="B109">
        <v>0.995</v>
      </c>
      <c r="C109">
        <v>-428.10209581333299</v>
      </c>
      <c r="D109">
        <v>25.685619466666601</v>
      </c>
      <c r="E109">
        <v>-0.15493066666666599</v>
      </c>
      <c r="F109">
        <f>F$71*(B109/B$71)^3</f>
        <v>5948.1989127590341</v>
      </c>
      <c r="G109">
        <f t="shared" si="57"/>
        <v>18.118760919051685</v>
      </c>
      <c r="H109" s="4">
        <f t="shared" ref="H109" si="66">F109*(10^-24)</f>
        <v>5.9481989127590344E-21</v>
      </c>
      <c r="I109" s="3">
        <f t="shared" ref="I109" si="67">$T$75/H109</f>
        <v>1.4544925089822986</v>
      </c>
    </row>
    <row r="110" spans="2:23">
      <c r="B110">
        <v>1</v>
      </c>
      <c r="C110">
        <v>-427.36465845250029</v>
      </c>
      <c r="D110">
        <v>25.678244625000026</v>
      </c>
      <c r="E110">
        <v>-1.2984</v>
      </c>
      <c r="F110">
        <f t="shared" ref="F110:F112" si="68">F$71*(B110/B$71)^3</f>
        <v>6038.3216176933083</v>
      </c>
      <c r="G110">
        <f t="shared" si="57"/>
        <v>18.20980996889617</v>
      </c>
      <c r="H110" s="4">
        <f>F110*(10^-24)</f>
        <v>6.0383216176933089E-21</v>
      </c>
      <c r="I110" s="3">
        <f t="shared" si="65"/>
        <v>1.4327840264741742</v>
      </c>
    </row>
    <row r="111" spans="2:23">
      <c r="B111">
        <v>1.01</v>
      </c>
      <c r="C111">
        <v>-425.83257111500069</v>
      </c>
      <c r="D111">
        <v>25.678579083333332</v>
      </c>
      <c r="E111">
        <v>-2.7128400000000035</v>
      </c>
      <c r="F111">
        <f t="shared" si="68"/>
        <v>6221.2888010310317</v>
      </c>
      <c r="G111">
        <f t="shared" si="57"/>
        <v>18.391908068585128</v>
      </c>
      <c r="H111" s="4">
        <f t="shared" ref="H111" si="69">F111*(10^-24)</f>
        <v>6.2212888010310321E-21</v>
      </c>
      <c r="I111" s="3">
        <f t="shared" si="65"/>
        <v>1.3906460602039352</v>
      </c>
    </row>
    <row r="112" spans="2:23">
      <c r="B112">
        <v>1.02</v>
      </c>
      <c r="F112">
        <f t="shared" si="68"/>
        <v>6407.9152072690813</v>
      </c>
      <c r="G112">
        <f t="shared" si="57"/>
        <v>18.574006168274096</v>
      </c>
      <c r="H112" s="4">
        <f>F112*(10^-24)</f>
        <v>6.4079152072690823E-21</v>
      </c>
      <c r="I112" s="3">
        <f t="shared" si="65"/>
        <v>1.350144388728858</v>
      </c>
    </row>
    <row r="113" spans="2:13">
      <c r="I113" t="s">
        <v>93</v>
      </c>
      <c r="J113">
        <f>($T$75/K113)/(1E-24)</f>
        <v>1.4642300091414053</v>
      </c>
      <c r="K113">
        <v>5908.6418844931322</v>
      </c>
      <c r="L113">
        <f>K113^(1/3)</f>
        <v>18.078506771318512</v>
      </c>
      <c r="M113">
        <v>-428.39064929622515</v>
      </c>
    </row>
    <row r="114" spans="2:13">
      <c r="B114" t="s">
        <v>10</v>
      </c>
    </row>
    <row r="116" spans="2:13">
      <c r="B116" t="s">
        <v>9</v>
      </c>
      <c r="F116" t="s">
        <v>1</v>
      </c>
      <c r="G116" t="s">
        <v>4</v>
      </c>
      <c r="H116" t="s">
        <v>17</v>
      </c>
      <c r="I116" t="s">
        <v>20</v>
      </c>
      <c r="J116" t="s">
        <v>46</v>
      </c>
      <c r="K116" t="s">
        <v>47</v>
      </c>
      <c r="L116" t="s">
        <v>48</v>
      </c>
      <c r="M116" t="s">
        <v>75</v>
      </c>
    </row>
    <row r="117" spans="2:13">
      <c r="B117">
        <v>0.98</v>
      </c>
      <c r="F117">
        <v>5683.22</v>
      </c>
      <c r="G117">
        <f>F117^(1/3)</f>
        <v>17.845613769518245</v>
      </c>
      <c r="H117" s="4">
        <f>F117*(10^-24)</f>
        <v>5.6832200000000011E-21</v>
      </c>
      <c r="I117" s="3">
        <f>$T$75/H117</f>
        <v>1.5223079100482944</v>
      </c>
    </row>
    <row r="118" spans="2:13">
      <c r="B118">
        <v>0.99</v>
      </c>
      <c r="F118">
        <f>F$71*(B118/B$71)^3</f>
        <v>5858.9774273261983</v>
      </c>
      <c r="G118">
        <f>F118^(1/3)</f>
        <v>18.027711869207199</v>
      </c>
      <c r="H118" s="4">
        <f t="shared" ref="H118" si="70">F118*(10^-24)</f>
        <v>5.8589774273261989E-21</v>
      </c>
      <c r="I118" s="3">
        <f t="shared" ref="I118:I121" si="71">$T$75/H118</f>
        <v>1.4766417634916398</v>
      </c>
      <c r="J118" t="e">
        <f>(I118-I119)/(E118-E119)*(0-E119)+I119</f>
        <v>#DIV/0!</v>
      </c>
      <c r="K118" t="e">
        <f>(F118-F119)/(E118-E119)*(0-E119)+F119</f>
        <v>#DIV/0!</v>
      </c>
      <c r="L118" t="e">
        <f>K118^(1/3)</f>
        <v>#DIV/0!</v>
      </c>
      <c r="M118" t="e">
        <f>(C118-C119)/(E118-E119)*(0-E119)+C119</f>
        <v>#DIV/0!</v>
      </c>
    </row>
    <row r="119" spans="2:13">
      <c r="B119">
        <v>1</v>
      </c>
      <c r="F119">
        <f t="shared" ref="F119:F121" si="72">F$71*(B119/B$71)^3</f>
        <v>6038.3216176933083</v>
      </c>
      <c r="G119">
        <f>F119^(1/3)</f>
        <v>18.20980996889617</v>
      </c>
      <c r="H119" s="4">
        <f>F119*(10^-24)</f>
        <v>6.0383216176933089E-21</v>
      </c>
      <c r="I119" s="3">
        <f t="shared" si="71"/>
        <v>1.4327840264741742</v>
      </c>
    </row>
    <row r="120" spans="2:13">
      <c r="B120">
        <v>1.01</v>
      </c>
      <c r="F120">
        <f t="shared" si="72"/>
        <v>6221.2888010310317</v>
      </c>
      <c r="G120">
        <f>F120^(1/3)</f>
        <v>18.391908068585128</v>
      </c>
      <c r="H120" s="4">
        <f t="shared" ref="H120" si="73">F120*(10^-24)</f>
        <v>6.2212888010310321E-21</v>
      </c>
      <c r="I120" s="3">
        <f t="shared" si="71"/>
        <v>1.3906460602039352</v>
      </c>
    </row>
    <row r="121" spans="2:13">
      <c r="B121">
        <v>1.02</v>
      </c>
      <c r="F121">
        <f t="shared" si="72"/>
        <v>6407.9152072690813</v>
      </c>
      <c r="G121">
        <f>F121^(1/3)</f>
        <v>18.574006168274096</v>
      </c>
      <c r="H121" s="4">
        <f>F121*(10^-24)</f>
        <v>6.4079152072690823E-21</v>
      </c>
      <c r="I121" s="3">
        <f t="shared" si="71"/>
        <v>1.350144388728858</v>
      </c>
    </row>
    <row r="123" spans="2:13">
      <c r="B123" t="s">
        <v>12</v>
      </c>
    </row>
    <row r="125" spans="2:13">
      <c r="B125" t="s">
        <v>9</v>
      </c>
      <c r="F125" t="s">
        <v>1</v>
      </c>
      <c r="G125" t="s">
        <v>4</v>
      </c>
      <c r="H125" t="s">
        <v>17</v>
      </c>
      <c r="I125" t="s">
        <v>20</v>
      </c>
      <c r="J125" t="s">
        <v>46</v>
      </c>
      <c r="K125" t="s">
        <v>47</v>
      </c>
      <c r="L125" t="s">
        <v>48</v>
      </c>
      <c r="M125" t="s">
        <v>75</v>
      </c>
    </row>
    <row r="126" spans="2:13">
      <c r="B126">
        <v>0.98</v>
      </c>
      <c r="F126">
        <v>5683.22</v>
      </c>
      <c r="G126">
        <f>F126^(1/3)</f>
        <v>17.845613769518245</v>
      </c>
      <c r="H126" s="4">
        <f>F126*(10^-24)</f>
        <v>5.6832200000000011E-21</v>
      </c>
      <c r="I126" s="3">
        <f>$T$75/H126</f>
        <v>1.5223079100482944</v>
      </c>
    </row>
    <row r="127" spans="2:13">
      <c r="B127">
        <v>0.99</v>
      </c>
      <c r="F127">
        <f>F$71*(B127/B$71)^3</f>
        <v>5858.9774273261983</v>
      </c>
      <c r="G127">
        <f>F127^(1/3)</f>
        <v>18.027711869207199</v>
      </c>
      <c r="H127" s="4">
        <f t="shared" ref="H127" si="74">F127*(10^-24)</f>
        <v>5.8589774273261989E-21</v>
      </c>
      <c r="I127" s="3">
        <f t="shared" ref="I127:I130" si="75">$T$75/H127</f>
        <v>1.4766417634916398</v>
      </c>
      <c r="J127" t="e">
        <f>(I127-I128)/(E127-E128)*(0-E128)+I128</f>
        <v>#DIV/0!</v>
      </c>
      <c r="K127" t="e">
        <f>(F127-F128)/(E127-E128)*(0-E128)+F128</f>
        <v>#DIV/0!</v>
      </c>
      <c r="L127" t="e">
        <f>K127^(1/3)</f>
        <v>#DIV/0!</v>
      </c>
      <c r="M127" t="e">
        <f>(C127-C128)/(E127-E128)*(0-E128)+C128</f>
        <v>#DIV/0!</v>
      </c>
    </row>
    <row r="128" spans="2:13">
      <c r="B128">
        <v>1</v>
      </c>
      <c r="F128">
        <f t="shared" ref="F128:F130" si="76">F$71*(B128/B$71)^3</f>
        <v>6038.3216176933083</v>
      </c>
      <c r="G128">
        <f>F128^(1/3)</f>
        <v>18.20980996889617</v>
      </c>
      <c r="H128" s="4">
        <f>F128*(10^-24)</f>
        <v>6.0383216176933089E-21</v>
      </c>
      <c r="I128" s="3">
        <f t="shared" si="75"/>
        <v>1.4327840264741742</v>
      </c>
    </row>
    <row r="129" spans="2:9">
      <c r="B129">
        <v>1.01</v>
      </c>
      <c r="F129">
        <f t="shared" si="76"/>
        <v>6221.2888010310317</v>
      </c>
      <c r="G129">
        <f>F129^(1/3)</f>
        <v>18.391908068585128</v>
      </c>
      <c r="H129" s="4">
        <f t="shared" ref="H129" si="77">F129*(10^-24)</f>
        <v>6.2212888010310321E-21</v>
      </c>
      <c r="I129" s="3">
        <f t="shared" si="75"/>
        <v>1.3906460602039352</v>
      </c>
    </row>
    <row r="130" spans="2:9">
      <c r="B130">
        <v>1.02</v>
      </c>
      <c r="F130">
        <f t="shared" si="76"/>
        <v>6407.9152072690813</v>
      </c>
      <c r="G130">
        <f>F130^(1/3)</f>
        <v>18.574006168274096</v>
      </c>
      <c r="H130" s="4">
        <f>F130*(10^-24)</f>
        <v>6.4079152072690823E-21</v>
      </c>
      <c r="I130" s="3">
        <f t="shared" si="75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49"/>
  <sheetViews>
    <sheetView tabSelected="1" topLeftCell="A99" workbookViewId="0">
      <selection activeCell="G131" sqref="G131"/>
    </sheetView>
  </sheetViews>
  <sheetFormatPr baseColWidth="10" defaultRowHeight="16"/>
  <cols>
    <col min="15" max="15" width="12.1640625" bestFit="1" customWidth="1"/>
    <col min="28" max="28" width="12.1640625" bestFit="1" customWidth="1"/>
  </cols>
  <sheetData>
    <row r="14" spans="14:15">
      <c r="N14" t="s">
        <v>44</v>
      </c>
    </row>
    <row r="15" spans="14:15">
      <c r="N15">
        <f>0.59*(7+35.5)+0.41*(35.5+39)</f>
        <v>55.62</v>
      </c>
      <c r="O15" t="s">
        <v>15</v>
      </c>
    </row>
    <row r="17" spans="5:34">
      <c r="N17" t="s">
        <v>16</v>
      </c>
    </row>
    <row r="18" spans="5:34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>
      <c r="R21">
        <v>1200</v>
      </c>
      <c r="W21">
        <v>1200</v>
      </c>
    </row>
    <row r="22" spans="5:34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>
      <c r="E29" t="s">
        <v>11</v>
      </c>
    </row>
    <row r="30" spans="5:34">
      <c r="R30">
        <v>1100</v>
      </c>
    </row>
    <row r="31" spans="5:34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>
      <c r="E38" t="s">
        <v>8</v>
      </c>
    </row>
    <row r="39" spans="5:21">
      <c r="R39">
        <v>1000</v>
      </c>
    </row>
    <row r="40" spans="5:21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>
      <c r="E47" t="s">
        <v>10</v>
      </c>
    </row>
    <row r="48" spans="5:21">
      <c r="R48">
        <v>900</v>
      </c>
    </row>
    <row r="49" spans="5:21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>
      <c r="E56" t="s">
        <v>12</v>
      </c>
    </row>
    <row r="57" spans="5:21">
      <c r="R57">
        <v>800</v>
      </c>
    </row>
    <row r="58" spans="5:21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>
      <c r="E65" t="s">
        <v>45</v>
      </c>
    </row>
    <row r="66" spans="5:23">
      <c r="R66">
        <v>700</v>
      </c>
    </row>
    <row r="67" spans="5:23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10" customFormat="1"/>
    <row r="77" spans="5:23">
      <c r="E77" t="s">
        <v>70</v>
      </c>
    </row>
    <row r="79" spans="5:23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8" t="s">
        <v>73</v>
      </c>
      <c r="V79" t="s">
        <v>44</v>
      </c>
    </row>
    <row r="80" spans="5:23">
      <c r="E80">
        <v>0.97499999999999998</v>
      </c>
      <c r="V80">
        <f>0.59*(7+35.5)+0.41*(35.5+39)</f>
        <v>55.62</v>
      </c>
      <c r="W80" t="s">
        <v>15</v>
      </c>
    </row>
    <row r="81" spans="5:28">
      <c r="E81">
        <v>0.98</v>
      </c>
      <c r="F81">
        <v>-400.20966565100002</v>
      </c>
      <c r="G81">
        <v>33.384101299999998</v>
      </c>
      <c r="H81">
        <v>6.5348620000000004</v>
      </c>
      <c r="I81">
        <v>6011.42</v>
      </c>
      <c r="J81">
        <f t="shared" ref="J81:J87" si="29">I81^(1/3)</f>
        <v>18.182727242426516</v>
      </c>
      <c r="K81" s="4">
        <f>I81*(10^-24)</f>
        <v>6.0114200000000008E-21</v>
      </c>
      <c r="L81" s="3">
        <f>$W$84/K81</f>
        <v>1.5364313547702191</v>
      </c>
      <c r="R81">
        <v>1300</v>
      </c>
      <c r="S81">
        <f>-N88*(2*0.00000574*N88-0.0821571)</f>
        <v>30.318887883874158</v>
      </c>
      <c r="T81" t="s">
        <v>74</v>
      </c>
    </row>
    <row r="82" spans="5:28">
      <c r="E82">
        <v>0.99</v>
      </c>
      <c r="F82">
        <v>-399.14113469375002</v>
      </c>
      <c r="G82">
        <v>33.392829249999977</v>
      </c>
      <c r="H82">
        <v>4.5915799999999969</v>
      </c>
      <c r="I82">
        <f t="shared" ref="I82:I87" si="30">I$81*(E82/E$81)^3</f>
        <v>6197.3272345918776</v>
      </c>
      <c r="J82">
        <f t="shared" si="29"/>
        <v>18.368265275512499</v>
      </c>
      <c r="K82" s="4">
        <f t="shared" ref="K82" si="31">I82*(10^-24)</f>
        <v>6.1973272345918786E-21</v>
      </c>
      <c r="L82" s="3">
        <f t="shared" ref="L82:L87" si="32">$W$84/K82</f>
        <v>1.4903415335467649</v>
      </c>
      <c r="R82">
        <v>1200</v>
      </c>
      <c r="S82">
        <f>-N96*(2*0.00000584*N96-0.0835)</f>
        <v>41.267216237997978</v>
      </c>
      <c r="T82" t="s">
        <v>74</v>
      </c>
      <c r="V82" t="s">
        <v>16</v>
      </c>
    </row>
    <row r="83" spans="5:28">
      <c r="E83">
        <v>1</v>
      </c>
      <c r="F83">
        <v>-397.60502661181602</v>
      </c>
      <c r="G83">
        <v>33.393774254234003</v>
      </c>
      <c r="H83">
        <v>2.6126966680530499</v>
      </c>
      <c r="I83">
        <f t="shared" si="30"/>
        <v>6387.028364031994</v>
      </c>
      <c r="J83">
        <f t="shared" si="29"/>
        <v>18.553803308598486</v>
      </c>
      <c r="K83" s="4">
        <f>I83*(10^-24)</f>
        <v>6.3870283640319944E-21</v>
      </c>
      <c r="L83" s="3">
        <f t="shared" si="32"/>
        <v>1.4460768996588922</v>
      </c>
      <c r="R83">
        <v>1100</v>
      </c>
      <c r="S83">
        <f>-N107*(2*0.00000653*N107-0.0906)</f>
        <v>41.423960412088817</v>
      </c>
      <c r="T83" t="s">
        <v>74</v>
      </c>
      <c r="V83" t="s">
        <v>18</v>
      </c>
      <c r="W83">
        <f>100/(6.022E+23)</f>
        <v>1.6605778811026237E-22</v>
      </c>
    </row>
    <row r="84" spans="5:28">
      <c r="E84">
        <v>1.01</v>
      </c>
      <c r="F84">
        <v>-396.82020806510303</v>
      </c>
      <c r="G84">
        <v>33.412620738901175</v>
      </c>
      <c r="H84">
        <v>0.82208788562598756</v>
      </c>
      <c r="I84">
        <f t="shared" si="30"/>
        <v>6580.561710490525</v>
      </c>
      <c r="J84">
        <f t="shared" si="29"/>
        <v>18.739341341684458</v>
      </c>
      <c r="K84" s="4">
        <f t="shared" ref="K84" si="33">I84*(10^-24)</f>
        <v>6.5805617104905255E-21</v>
      </c>
      <c r="L84" s="3">
        <f t="shared" si="32"/>
        <v>1.4035479919546741</v>
      </c>
      <c r="M84">
        <f>(L84-L86)/(H84-H86)*(0-H86)+L86</f>
        <v>1.3696894604993008</v>
      </c>
      <c r="N84">
        <f>(I84-I86)/(H84-H86)*(0-H86)+I86</f>
        <v>6744.0701638214714</v>
      </c>
      <c r="O84">
        <f>N84^(1/3)</f>
        <v>18.893279960073187</v>
      </c>
      <c r="P84">
        <f>(F84-F86)/(H84-H86)*(0-H86)+F86</f>
        <v>-395.3223726471781</v>
      </c>
      <c r="R84">
        <v>1000</v>
      </c>
      <c r="S84">
        <f>-N117*(2*0.00000816*N117-0.112)</f>
        <v>0</v>
      </c>
      <c r="T84" t="s">
        <v>74</v>
      </c>
      <c r="V84" t="s">
        <v>19</v>
      </c>
      <c r="W84">
        <f>W83*V80</f>
        <v>9.236134174692792E-21</v>
      </c>
    </row>
    <row r="85" spans="5:28">
      <c r="E85">
        <v>1.0149999999999999</v>
      </c>
      <c r="F85">
        <v>-395.709086221333</v>
      </c>
      <c r="G85">
        <v>33.392997066666702</v>
      </c>
      <c r="H85">
        <v>0.47195999999999999</v>
      </c>
      <c r="I85">
        <f t="shared" si="30"/>
        <v>6678.7774407798806</v>
      </c>
      <c r="J85">
        <f t="shared" si="29"/>
        <v>18.83211035822746</v>
      </c>
      <c r="K85" s="4">
        <f>I85*(10^-24)</f>
        <v>6.6787774407798811E-21</v>
      </c>
      <c r="L85" s="3">
        <f t="shared" ref="L85" si="34">$W$84/K85</f>
        <v>1.3829079134001339</v>
      </c>
    </row>
    <row r="86" spans="5:28">
      <c r="E86">
        <v>1.02</v>
      </c>
      <c r="F86">
        <v>-395.01187017470767</v>
      </c>
      <c r="G86">
        <v>33.392394979313366</v>
      </c>
      <c r="H86">
        <v>-0.17041947200612573</v>
      </c>
      <c r="I86">
        <f t="shared" si="30"/>
        <v>6777.9655961376648</v>
      </c>
      <c r="J86">
        <f t="shared" si="29"/>
        <v>18.924879374770459</v>
      </c>
      <c r="K86" s="4">
        <f>I86*(10^-24)</f>
        <v>6.7779655961376658E-21</v>
      </c>
      <c r="L86" s="3">
        <f t="shared" si="32"/>
        <v>1.3626705600211193</v>
      </c>
    </row>
    <row r="87" spans="5:28">
      <c r="E87">
        <v>1.0249999999999999</v>
      </c>
      <c r="F87">
        <v>-394.15431903023398</v>
      </c>
      <c r="G87">
        <v>33.3959045161752</v>
      </c>
      <c r="H87">
        <v>-0.29293919571045601</v>
      </c>
      <c r="I87">
        <f t="shared" si="30"/>
        <v>6878.1309668351405</v>
      </c>
      <c r="J87">
        <f t="shared" si="29"/>
        <v>19.017648391313443</v>
      </c>
      <c r="K87" s="4">
        <f>I87*(10^-24)</f>
        <v>6.8781309668351409E-21</v>
      </c>
      <c r="L87" s="3">
        <f t="shared" si="32"/>
        <v>1.3428261571679039</v>
      </c>
      <c r="Z87" t="s">
        <v>56</v>
      </c>
      <c r="AA87" t="s">
        <v>57</v>
      </c>
      <c r="AB87" t="s">
        <v>81</v>
      </c>
    </row>
    <row r="88" spans="5:28">
      <c r="L88" t="s">
        <v>93</v>
      </c>
      <c r="M88">
        <f>($W$84/N88)/(1E-24)</f>
        <v>1.3650365131223825</v>
      </c>
      <c r="N88">
        <v>6766.2176695670023</v>
      </c>
      <c r="O88">
        <f>N88^(1/3)</f>
        <v>18.91393918609694</v>
      </c>
      <c r="P88">
        <v>-395.29328589426768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28">
      <c r="E89" t="s">
        <v>22</v>
      </c>
    </row>
    <row r="90" spans="5:28">
      <c r="S90">
        <v>1300</v>
      </c>
      <c r="T90">
        <v>1.3650365131223825</v>
      </c>
      <c r="U90">
        <v>6766.2176695670023</v>
      </c>
      <c r="V90">
        <v>18.91393918609694</v>
      </c>
      <c r="W90">
        <v>-395.29328589426768</v>
      </c>
      <c r="X90">
        <v>33.376433039999995</v>
      </c>
      <c r="Y90">
        <f>W90+X90</f>
        <v>-361.91685285426769</v>
      </c>
      <c r="Z90">
        <f>(Y90-Y91)/(S90-S91)</f>
        <v>6.0644766326084891E-2</v>
      </c>
      <c r="AA90">
        <f>Z90*(1.602*10^-19)*(6.022*10^23)/100</f>
        <v>58.505485807072446</v>
      </c>
      <c r="AB90">
        <f>AA90/$V$80</f>
        <v>1.05187856539145</v>
      </c>
    </row>
    <row r="91" spans="5:28">
      <c r="E91" t="s">
        <v>9</v>
      </c>
      <c r="I91" t="s">
        <v>1</v>
      </c>
      <c r="J91" t="s">
        <v>4</v>
      </c>
      <c r="K91" t="s">
        <v>17</v>
      </c>
      <c r="L91" t="s">
        <v>20</v>
      </c>
      <c r="M91" t="s">
        <v>46</v>
      </c>
      <c r="N91" t="s">
        <v>47</v>
      </c>
      <c r="O91" t="s">
        <v>48</v>
      </c>
      <c r="P91" t="s">
        <v>75</v>
      </c>
      <c r="S91">
        <v>1200</v>
      </c>
      <c r="T91">
        <v>1.3964481211350457</v>
      </c>
      <c r="U91">
        <v>6614.8481619893755</v>
      </c>
      <c r="V91">
        <v>18.77183060785018</v>
      </c>
      <c r="W91">
        <v>-398.79024194687617</v>
      </c>
      <c r="X91">
        <v>30.808912459999998</v>
      </c>
      <c r="Y91">
        <f t="shared" ref="Y91:Y93" si="35">W91+X91</f>
        <v>-367.98132948687618</v>
      </c>
      <c r="Z91">
        <f t="shared" ref="Z91:Z92" si="36">(Y91-Y92)/(S91-S92)</f>
        <v>7.0953784335331421E-2</v>
      </c>
      <c r="AA91">
        <f t="shared" ref="AA91:AA92" si="37">Z91*(1.602*10^-19)*(6.022*10^23)/100</f>
        <v>68.450847020631997</v>
      </c>
      <c r="AB91">
        <f>AA91/$V$80</f>
        <v>1.2306876486988854</v>
      </c>
    </row>
    <row r="92" spans="5:28">
      <c r="E92">
        <v>0.97499999999999998</v>
      </c>
      <c r="I92">
        <f>I$81*(E92/E$81)^3</f>
        <v>5919.8771175939664</v>
      </c>
      <c r="J92">
        <f t="shared" ref="J92:J98" si="38">I92^(1/3)</f>
        <v>18.089958225883514</v>
      </c>
      <c r="K92" s="4">
        <f t="shared" ref="K92" si="39">I92*(10^-24)</f>
        <v>5.9198771175939674E-21</v>
      </c>
      <c r="L92" s="3">
        <f t="shared" ref="L92" si="40">$W$84/K92</f>
        <v>1.5601901849014495</v>
      </c>
      <c r="S92">
        <v>1100</v>
      </c>
      <c r="T92">
        <v>1.4333194626522601</v>
      </c>
      <c r="U92">
        <v>6445.0827465545563</v>
      </c>
      <c r="V92">
        <v>18.609848280758481</v>
      </c>
      <c r="W92">
        <v>-403.31699906040933</v>
      </c>
      <c r="X92">
        <v>28.24029114</v>
      </c>
      <c r="Y92">
        <f t="shared" si="35"/>
        <v>-375.07670792040932</v>
      </c>
      <c r="Z92">
        <f t="shared" si="36"/>
        <v>6.4664346730765487E-2</v>
      </c>
      <c r="AA92">
        <f t="shared" si="37"/>
        <v>62.38327310122969</v>
      </c>
      <c r="AB92">
        <f t="shared" ref="AB92" si="41">AA92/$V$80</f>
        <v>1.1215978623018643</v>
      </c>
    </row>
    <row r="93" spans="5:28">
      <c r="E93">
        <v>0.98</v>
      </c>
      <c r="F93">
        <v>-402.44243475648801</v>
      </c>
      <c r="G93">
        <v>30.8367459235984</v>
      </c>
      <c r="H93">
        <v>5.8772553962465297</v>
      </c>
      <c r="I93">
        <v>6011.42</v>
      </c>
      <c r="J93">
        <f t="shared" si="38"/>
        <v>18.182727242426516</v>
      </c>
      <c r="K93" s="4">
        <f>I93*(10^-24)</f>
        <v>6.0114200000000008E-21</v>
      </c>
      <c r="L93" s="3">
        <f>$W$84/K93</f>
        <v>1.5364313547702191</v>
      </c>
      <c r="S93">
        <v>1000</v>
      </c>
      <c r="T93">
        <v>1.4669855961842322</v>
      </c>
      <c r="U93">
        <v>6297.4217639633034</v>
      </c>
      <c r="V93">
        <v>18.466627699245166</v>
      </c>
      <c r="W93">
        <v>-407.21930784207484</v>
      </c>
      <c r="X93">
        <v>25.676165248588962</v>
      </c>
      <c r="Y93">
        <f t="shared" si="35"/>
        <v>-381.54314259348587</v>
      </c>
    </row>
    <row r="94" spans="5:28">
      <c r="E94">
        <v>0.99</v>
      </c>
      <c r="F94">
        <v>-402.03848646875019</v>
      </c>
      <c r="G94">
        <v>30.820396875</v>
      </c>
      <c r="H94">
        <v>3.3171612499999972</v>
      </c>
      <c r="I94">
        <f>I$81*(E94/E$81)^3</f>
        <v>6197.3272345918776</v>
      </c>
      <c r="J94">
        <f t="shared" si="38"/>
        <v>18.368265275512499</v>
      </c>
      <c r="K94" s="4">
        <f t="shared" ref="K94" si="42">I94*(10^-24)</f>
        <v>6.1973272345918786E-21</v>
      </c>
      <c r="L94" s="3">
        <f t="shared" ref="L94:L98" si="43">$W$84/K94</f>
        <v>1.4903415335467649</v>
      </c>
    </row>
    <row r="95" spans="5:28">
      <c r="E95">
        <v>1</v>
      </c>
      <c r="F95">
        <v>-400.559154584</v>
      </c>
      <c r="G95">
        <v>30.821770600000001</v>
      </c>
      <c r="H95">
        <v>1.6449480000000001</v>
      </c>
      <c r="I95">
        <f>I$81*(E95/E$81)^3</f>
        <v>6387.028364031994</v>
      </c>
      <c r="J95">
        <f t="shared" si="38"/>
        <v>18.553803308598486</v>
      </c>
      <c r="K95" s="4">
        <f>I95*(10^-24)</f>
        <v>6.3870283640319944E-21</v>
      </c>
      <c r="L95" s="3">
        <f t="shared" si="43"/>
        <v>1.4460768996588922</v>
      </c>
      <c r="U95" t="s">
        <v>79</v>
      </c>
      <c r="W95">
        <f>W91/200</f>
        <v>-1.9939512097343808</v>
      </c>
    </row>
    <row r="96" spans="5:28">
      <c r="E96">
        <v>1.01</v>
      </c>
      <c r="F96">
        <v>-399.01608612199999</v>
      </c>
      <c r="G96">
        <v>30.822824600000001</v>
      </c>
      <c r="H96">
        <v>0.22492500000000001</v>
      </c>
      <c r="I96">
        <f>I$81*(E96/E$81)^3</f>
        <v>6580.561710490525</v>
      </c>
      <c r="J96">
        <f t="shared" si="38"/>
        <v>18.739341341684458</v>
      </c>
      <c r="K96" s="4">
        <f t="shared" ref="K96:K97" si="44">I96*(10^-24)</f>
        <v>6.5805617104905255E-21</v>
      </c>
      <c r="L96" s="3">
        <f t="shared" si="43"/>
        <v>1.4035479919546741</v>
      </c>
      <c r="M96">
        <f>(L96-L98)/(H96-H98)*(0-H98)+L98</f>
        <v>1.3964481211350457</v>
      </c>
      <c r="N96">
        <f>(I96-I98)/(H96-H98)*(0-H98)+I98</f>
        <v>6614.8481619893755</v>
      </c>
      <c r="O96">
        <f>N96^(1/3)</f>
        <v>18.77183060785018</v>
      </c>
      <c r="P96">
        <f>(F96-F98)/(H96-H98)*(0-H98)+F98</f>
        <v>-398.77699502410997</v>
      </c>
      <c r="U96">
        <f>U90/200</f>
        <v>33.831088347835014</v>
      </c>
    </row>
    <row r="97" spans="5:31">
      <c r="E97">
        <v>1.0149999999999999</v>
      </c>
      <c r="I97">
        <f>I$81*(E97/E$81)^3</f>
        <v>6678.7774407798806</v>
      </c>
      <c r="J97">
        <f t="shared" si="38"/>
        <v>18.83211035822746</v>
      </c>
      <c r="K97" s="4">
        <f t="shared" si="44"/>
        <v>6.6787774407798811E-21</v>
      </c>
      <c r="L97" s="3">
        <f t="shared" si="43"/>
        <v>1.3829079134001339</v>
      </c>
      <c r="U97">
        <f t="shared" ref="U97:U99" si="45">U91/200</f>
        <v>33.074240809946879</v>
      </c>
    </row>
    <row r="98" spans="5:31">
      <c r="E98">
        <v>1.02</v>
      </c>
      <c r="F98">
        <v>-397.63952162833374</v>
      </c>
      <c r="G98">
        <v>30.815123099999997</v>
      </c>
      <c r="H98">
        <v>-1.0700783333333332</v>
      </c>
      <c r="I98">
        <f>I$81*(E98/E$81)^3</f>
        <v>6777.9655961376648</v>
      </c>
      <c r="J98">
        <f t="shared" si="38"/>
        <v>18.924879374770459</v>
      </c>
      <c r="K98" s="4">
        <f>I98*(10^-24)</f>
        <v>6.7779655961376658E-21</v>
      </c>
      <c r="L98" s="3">
        <f t="shared" si="43"/>
        <v>1.3626705600211193</v>
      </c>
      <c r="U98">
        <f t="shared" si="45"/>
        <v>32.225413732772779</v>
      </c>
    </row>
    <row r="99" spans="5:31">
      <c r="U99">
        <f t="shared" si="45"/>
        <v>31.487108819816516</v>
      </c>
    </row>
    <row r="100" spans="5:31">
      <c r="E100" t="s">
        <v>11</v>
      </c>
    </row>
    <row r="102" spans="5:31">
      <c r="E102" t="s">
        <v>9</v>
      </c>
      <c r="I102" t="s">
        <v>1</v>
      </c>
      <c r="J102" t="s">
        <v>4</v>
      </c>
      <c r="K102" t="s">
        <v>17</v>
      </c>
      <c r="L102" t="s">
        <v>20</v>
      </c>
      <c r="M102" t="s">
        <v>46</v>
      </c>
      <c r="N102" t="s">
        <v>47</v>
      </c>
      <c r="O102" t="s">
        <v>48</v>
      </c>
      <c r="P102" t="s">
        <v>75</v>
      </c>
    </row>
    <row r="103" spans="5:31">
      <c r="E103">
        <v>0.96</v>
      </c>
      <c r="T103" t="s">
        <v>94</v>
      </c>
      <c r="U103" t="s">
        <v>95</v>
      </c>
      <c r="V103" t="s">
        <v>96</v>
      </c>
      <c r="W103" t="s">
        <v>97</v>
      </c>
      <c r="AB103" t="s">
        <v>94</v>
      </c>
      <c r="AC103" t="s">
        <v>95</v>
      </c>
      <c r="AD103" t="s">
        <v>96</v>
      </c>
      <c r="AE103" t="s">
        <v>97</v>
      </c>
    </row>
    <row r="104" spans="5:31">
      <c r="E104">
        <v>0.97</v>
      </c>
      <c r="F104">
        <v>-407.20977099700002</v>
      </c>
      <c r="G104">
        <v>28.24695668</v>
      </c>
      <c r="H104">
        <v>6.4321929999999998</v>
      </c>
      <c r="I104">
        <f>I$81*(E104/E$81)^3</f>
        <v>5829.2683380861718</v>
      </c>
      <c r="J104">
        <f t="shared" ref="J104:J110" si="46">I104^(1/3)</f>
        <v>17.997189209340526</v>
      </c>
      <c r="K104" s="4">
        <f>I104*(10^-24)</f>
        <v>5.8292683380861722E-21</v>
      </c>
      <c r="L104" s="3">
        <f>$W$84/K104</f>
        <v>1.5844414151167967</v>
      </c>
      <c r="T104" s="1">
        <v>5.7400000000000001E-6</v>
      </c>
      <c r="U104" s="1">
        <v>-8.2157099999999997E-2</v>
      </c>
      <c r="V104" s="1">
        <v>293.10599999999999</v>
      </c>
      <c r="W104">
        <f>T104*(T106^2)+U104*T106+V104</f>
        <v>1.4520787135552382E-4</v>
      </c>
      <c r="AB104" s="1">
        <v>0.15531</v>
      </c>
      <c r="AC104" s="1">
        <v>122.221</v>
      </c>
      <c r="AD104" s="1">
        <v>24044.9</v>
      </c>
      <c r="AE104">
        <f>AB104*(AB106^2)+AC104*AB106+AD104</f>
        <v>9.7425890999147668E-5</v>
      </c>
    </row>
    <row r="105" spans="5:31">
      <c r="E105">
        <v>0.98</v>
      </c>
      <c r="F105">
        <v>-406.36183611303898</v>
      </c>
      <c r="G105">
        <v>28.274963222771401</v>
      </c>
      <c r="H105">
        <v>3.6522311120917901</v>
      </c>
      <c r="I105">
        <v>6011.42</v>
      </c>
      <c r="J105">
        <f t="shared" si="46"/>
        <v>18.182727242426516</v>
      </c>
      <c r="K105" s="4">
        <f>I105*(10^-24)</f>
        <v>6.0114200000000008E-21</v>
      </c>
      <c r="L105" s="3">
        <f>$W$84/K105</f>
        <v>1.5364313547702191</v>
      </c>
    </row>
    <row r="106" spans="5:31">
      <c r="E106">
        <v>0.99</v>
      </c>
      <c r="F106">
        <v>-404.89664738500028</v>
      </c>
      <c r="G106">
        <v>28.248498749999975</v>
      </c>
      <c r="H106">
        <v>1.9349587500000001</v>
      </c>
      <c r="I106">
        <f>I$81*(E106/E$81)^3</f>
        <v>6197.3272345918776</v>
      </c>
      <c r="J106">
        <f t="shared" si="46"/>
        <v>18.368265275512499</v>
      </c>
      <c r="K106" s="4">
        <f t="shared" ref="K106" si="47">I106*(10^-24)</f>
        <v>6.1973272345918786E-21</v>
      </c>
      <c r="L106" s="3">
        <f t="shared" ref="L106:L110" si="48">$W$84/K106</f>
        <v>1.4903415335467649</v>
      </c>
      <c r="S106" t="s">
        <v>98</v>
      </c>
      <c r="T106">
        <v>6766.2176695670023</v>
      </c>
      <c r="AA106" t="s">
        <v>98</v>
      </c>
      <c r="AB106">
        <v>-395.29328589426768</v>
      </c>
    </row>
    <row r="107" spans="5:31">
      <c r="E107">
        <v>1</v>
      </c>
      <c r="F107">
        <v>-403.68328581998929</v>
      </c>
      <c r="G107">
        <v>28.288877057844164</v>
      </c>
      <c r="H107">
        <v>0.41492581016134533</v>
      </c>
      <c r="I107">
        <f>I$81*(E107/E$81)^3</f>
        <v>6387.028364031994</v>
      </c>
      <c r="J107">
        <f t="shared" si="46"/>
        <v>18.553803308598486</v>
      </c>
      <c r="K107" s="4">
        <f>I107*(10^-24)</f>
        <v>6.3870283640319944E-21</v>
      </c>
      <c r="L107" s="3">
        <f t="shared" si="48"/>
        <v>1.4460768996588922</v>
      </c>
      <c r="M107">
        <f>(L107-L109)/(H107-H109)*(0-H109)+L109</f>
        <v>1.4333194626522601</v>
      </c>
      <c r="N107">
        <f>(I107-I109)/(H107-H109)*(0-H109)+I109</f>
        <v>6445.0827465545563</v>
      </c>
      <c r="O107">
        <f>N107^(1/3)</f>
        <v>18.609848280758481</v>
      </c>
      <c r="P107">
        <f>(F107-F109)/(H107-H109)*(0-H109)+F109</f>
        <v>-403.31699906040933</v>
      </c>
    </row>
    <row r="108" spans="5:31">
      <c r="E108">
        <v>1.0049999999999999</v>
      </c>
      <c r="K108" s="4"/>
      <c r="L108" s="3"/>
    </row>
    <row r="109" spans="5:31">
      <c r="E109">
        <v>1.01</v>
      </c>
      <c r="F109">
        <v>-402.46221172937413</v>
      </c>
      <c r="G109">
        <v>28.253394781893</v>
      </c>
      <c r="H109">
        <v>-0.96829414814814818</v>
      </c>
      <c r="I109">
        <f>I$81*(E109/E$81)^3</f>
        <v>6580.561710490525</v>
      </c>
      <c r="J109">
        <f t="shared" si="46"/>
        <v>18.739341341684458</v>
      </c>
      <c r="K109" s="4">
        <f t="shared" ref="K109" si="49">I109*(10^-24)</f>
        <v>6.5805617104905255E-21</v>
      </c>
      <c r="L109" s="3">
        <f t="shared" si="48"/>
        <v>1.4035479919546741</v>
      </c>
    </row>
    <row r="110" spans="5:31">
      <c r="E110">
        <v>1.02</v>
      </c>
      <c r="F110">
        <v>-400.65636878127748</v>
      </c>
      <c r="G110">
        <v>28.259609846524651</v>
      </c>
      <c r="H110">
        <v>-1.7376481468797551</v>
      </c>
      <c r="I110">
        <f>I$81*(E110/E$81)^3</f>
        <v>6777.9655961376648</v>
      </c>
      <c r="J110">
        <f t="shared" si="46"/>
        <v>18.924879374770459</v>
      </c>
      <c r="K110" s="4">
        <f>I110*(10^-24)</f>
        <v>6.7779655961376658E-21</v>
      </c>
      <c r="L110" s="3">
        <f t="shared" si="48"/>
        <v>1.3626705600211193</v>
      </c>
    </row>
    <row r="112" spans="5:31">
      <c r="E112" t="s">
        <v>8</v>
      </c>
    </row>
    <row r="114" spans="5:16">
      <c r="E114" t="s">
        <v>9</v>
      </c>
      <c r="I114" t="s">
        <v>1</v>
      </c>
      <c r="J114" t="s">
        <v>4</v>
      </c>
      <c r="K114" t="s">
        <v>17</v>
      </c>
      <c r="L114" t="s">
        <v>20</v>
      </c>
      <c r="M114" t="s">
        <v>46</v>
      </c>
      <c r="N114" t="s">
        <v>47</v>
      </c>
      <c r="O114" t="s">
        <v>48</v>
      </c>
      <c r="P114" t="s">
        <v>75</v>
      </c>
    </row>
    <row r="115" spans="5:16">
      <c r="E115">
        <v>0.96</v>
      </c>
      <c r="F115">
        <v>-408.33428800899998</v>
      </c>
      <c r="G115">
        <v>28.250467400000002</v>
      </c>
      <c r="H115">
        <v>8.8900170000000003</v>
      </c>
      <c r="I115">
        <f>I$81*(E115/E$81)^3</f>
        <v>5650.8339266802095</v>
      </c>
      <c r="J115">
        <f t="shared" ref="J115:J122" si="50">I115^(1/3)</f>
        <v>17.811651176254536</v>
      </c>
      <c r="K115" s="4">
        <f t="shared" ref="K115:K116" si="51">I115*(10^-24)</f>
        <v>5.6508339266802102E-21</v>
      </c>
      <c r="L115" s="3">
        <f t="shared" ref="L115:L116" si="52">$W$84/K115</f>
        <v>1.6344727688925196</v>
      </c>
    </row>
    <row r="116" spans="5:16">
      <c r="E116">
        <v>0.97</v>
      </c>
      <c r="F116">
        <v>-407.40616184606802</v>
      </c>
      <c r="G116">
        <v>28.2533225779768</v>
      </c>
      <c r="H116">
        <v>6.1428974166039501</v>
      </c>
      <c r="I116">
        <f>I$81*(E116/E$81)^3</f>
        <v>5829.2683380861718</v>
      </c>
      <c r="J116">
        <f t="shared" si="50"/>
        <v>17.997189209340526</v>
      </c>
      <c r="K116" s="4">
        <f t="shared" si="51"/>
        <v>5.8292683380861722E-21</v>
      </c>
      <c r="L116" s="3">
        <f t="shared" si="52"/>
        <v>1.5844414151167967</v>
      </c>
    </row>
    <row r="117" spans="5:16">
      <c r="E117">
        <v>0.98</v>
      </c>
      <c r="F117">
        <v>-409.24868543625047</v>
      </c>
      <c r="G117">
        <v>25.681232200000004</v>
      </c>
      <c r="H117">
        <v>2.7082962500000027</v>
      </c>
      <c r="I117">
        <v>6011.42</v>
      </c>
      <c r="J117">
        <f t="shared" si="50"/>
        <v>18.182727242426516</v>
      </c>
      <c r="K117" s="4">
        <f>I117*(10^-24)</f>
        <v>6.0114200000000008E-21</v>
      </c>
      <c r="L117" s="3">
        <f>$W$84/K117</f>
        <v>1.5364313547702191</v>
      </c>
    </row>
    <row r="118" spans="5:16">
      <c r="E118">
        <v>0.99</v>
      </c>
      <c r="F118">
        <v>-408.0496133466666</v>
      </c>
      <c r="G118">
        <v>25.681014833333336</v>
      </c>
      <c r="H118">
        <v>0.97386666666666599</v>
      </c>
      <c r="I118">
        <f>I$81*(E118/E$81)^3</f>
        <v>6197.3272345918776</v>
      </c>
      <c r="J118">
        <f t="shared" si="50"/>
        <v>18.368265275512499</v>
      </c>
      <c r="K118" s="4">
        <f t="shared" ref="K118" si="53">I118*(10^-24)</f>
        <v>6.1973272345918786E-21</v>
      </c>
      <c r="L118" s="3">
        <f t="shared" ref="L118:L122" si="54">$W$84/K118</f>
        <v>1.4903415335467649</v>
      </c>
    </row>
    <row r="119" spans="5:16">
      <c r="E119">
        <v>0.995</v>
      </c>
      <c r="I119">
        <f>I$81*(E119/E$81)^3</f>
        <v>6291.7011673202705</v>
      </c>
      <c r="J119">
        <f t="shared" ref="J119" si="55">I119^(1/3)</f>
        <v>18.461034292055491</v>
      </c>
      <c r="K119" s="4">
        <f t="shared" ref="K119" si="56">I119*(10^-24)</f>
        <v>6.2917011673202714E-21</v>
      </c>
      <c r="L119" s="3">
        <f t="shared" ref="L119" si="57">$W$84/K119</f>
        <v>1.4679867859373554</v>
      </c>
      <c r="M119">
        <f>(L119-L121)/(H119-H121)*(0-H121)+L121</f>
        <v>1.4679867859373554</v>
      </c>
      <c r="N119">
        <f>(I119-I121)/(H119-H121)*(0-H121)+I121</f>
        <v>6291.7011673202705</v>
      </c>
      <c r="O119">
        <f>N119^(1/3)</f>
        <v>18.461034292055491</v>
      </c>
      <c r="P119">
        <f>(F119-F121)/(H119-H121)*(0-H121)+F121</f>
        <v>0</v>
      </c>
    </row>
    <row r="120" spans="5:16">
      <c r="E120">
        <v>1</v>
      </c>
      <c r="F120">
        <v>-406.476001951613</v>
      </c>
      <c r="G120">
        <v>25.9855768544755</v>
      </c>
      <c r="H120">
        <v>-0.87182467881346803</v>
      </c>
      <c r="I120">
        <f>I$81*(E120/E$81)^3</f>
        <v>6387.028364031994</v>
      </c>
      <c r="J120">
        <f t="shared" si="50"/>
        <v>18.553803308598486</v>
      </c>
      <c r="K120" s="4">
        <f>I120*(10^-24)</f>
        <v>6.3870283640319944E-21</v>
      </c>
      <c r="L120" s="3">
        <f t="shared" si="54"/>
        <v>1.4460768996588922</v>
      </c>
    </row>
    <row r="121" spans="5:16">
      <c r="E121">
        <v>1.01</v>
      </c>
      <c r="F121">
        <v>-404.76583854624971</v>
      </c>
      <c r="G121">
        <v>25.678643062500026</v>
      </c>
      <c r="H121">
        <v>-2.25134875</v>
      </c>
      <c r="I121">
        <f>I$81*(E121/E$81)^3</f>
        <v>6580.561710490525</v>
      </c>
      <c r="J121">
        <f t="shared" si="50"/>
        <v>18.739341341684458</v>
      </c>
      <c r="K121" s="4">
        <f t="shared" ref="K121" si="58">I121*(10^-24)</f>
        <v>6.5805617104905255E-21</v>
      </c>
      <c r="L121" s="3">
        <f t="shared" si="54"/>
        <v>1.4035479919546741</v>
      </c>
    </row>
    <row r="122" spans="5:16">
      <c r="E122">
        <v>1.02</v>
      </c>
      <c r="F122">
        <v>-403.58602205078301</v>
      </c>
      <c r="G122">
        <v>28.21096333166</v>
      </c>
      <c r="H122">
        <v>-2.8823710622671999</v>
      </c>
      <c r="I122">
        <f>I$81*(E122/E$81)^3</f>
        <v>6777.9655961376648</v>
      </c>
      <c r="J122">
        <f t="shared" si="50"/>
        <v>18.924879374770459</v>
      </c>
      <c r="K122" s="4">
        <f>I122*(10^-24)</f>
        <v>6.7779655961376658E-21</v>
      </c>
      <c r="L122" s="3">
        <f t="shared" si="54"/>
        <v>1.3626705600211193</v>
      </c>
    </row>
    <row r="124" spans="5:16">
      <c r="E124" t="s">
        <v>10</v>
      </c>
    </row>
    <row r="126" spans="5:16">
      <c r="E126" t="s">
        <v>9</v>
      </c>
      <c r="I126" t="s">
        <v>1</v>
      </c>
      <c r="J126" t="s">
        <v>4</v>
      </c>
      <c r="K126" t="s">
        <v>17</v>
      </c>
      <c r="L126" t="s">
        <v>20</v>
      </c>
      <c r="M126" t="s">
        <v>46</v>
      </c>
      <c r="N126" t="s">
        <v>47</v>
      </c>
      <c r="O126" t="s">
        <v>48</v>
      </c>
      <c r="P126" t="s">
        <v>75</v>
      </c>
    </row>
    <row r="127" spans="5:16">
      <c r="E127">
        <v>0.96</v>
      </c>
      <c r="I127">
        <f>I$81*(E127/E$81)^3</f>
        <v>5650.8339266802095</v>
      </c>
      <c r="J127">
        <f t="shared" ref="J127:J131" si="59">I127^(1/3)</f>
        <v>17.811651176254536</v>
      </c>
      <c r="K127" s="4">
        <f t="shared" ref="K127:K128" si="60">I127*(10^-24)</f>
        <v>5.6508339266802102E-21</v>
      </c>
      <c r="L127" s="3">
        <f t="shared" ref="L127:L128" si="61">$W$84/K127</f>
        <v>1.6344727688925196</v>
      </c>
    </row>
    <row r="128" spans="5:16">
      <c r="E128">
        <v>0.97</v>
      </c>
      <c r="I128">
        <f>I$81*(E128/E$81)^3</f>
        <v>5829.2683380861718</v>
      </c>
      <c r="J128">
        <f t="shared" si="59"/>
        <v>17.997189209340526</v>
      </c>
      <c r="K128" s="4">
        <f t="shared" si="60"/>
        <v>5.8292683380861722E-21</v>
      </c>
      <c r="L128" s="3">
        <f t="shared" si="61"/>
        <v>1.5844414151167967</v>
      </c>
    </row>
    <row r="129" spans="5:16">
      <c r="E129">
        <v>0.98</v>
      </c>
      <c r="I129">
        <v>6011.42</v>
      </c>
      <c r="J129">
        <f t="shared" si="59"/>
        <v>18.182727242426516</v>
      </c>
      <c r="K129" s="4">
        <f>I129*(10^-24)</f>
        <v>6.0114200000000008E-21</v>
      </c>
      <c r="L129" s="3">
        <f>$W$84/K129</f>
        <v>1.5364313547702191</v>
      </c>
    </row>
    <row r="130" spans="5:16">
      <c r="E130">
        <v>0.99</v>
      </c>
      <c r="I130">
        <f>I$81*(E130/E$81)^3</f>
        <v>6197.3272345918776</v>
      </c>
      <c r="J130">
        <f t="shared" si="59"/>
        <v>18.368265275512499</v>
      </c>
      <c r="K130" s="4">
        <f t="shared" ref="K130" si="62">I130*(10^-24)</f>
        <v>6.1973272345918786E-21</v>
      </c>
      <c r="L130" s="3">
        <f t="shared" ref="L130:L131" si="63">$W$84/K130</f>
        <v>1.4903415335467649</v>
      </c>
      <c r="M130" t="e">
        <f>(L130-L131)/(H130-H131)*(0-H131)+L131</f>
        <v>#DIV/0!</v>
      </c>
      <c r="N130" t="e">
        <f>(I130-I131)/(H130-H131)*(0-H131)+I131</f>
        <v>#DIV/0!</v>
      </c>
      <c r="O130" t="e">
        <f>N130^(1/3)</f>
        <v>#DIV/0!</v>
      </c>
      <c r="P130" t="e">
        <f>(F130-F131)/(H130-H131)*(0-H131)+F131</f>
        <v>#DIV/0!</v>
      </c>
    </row>
    <row r="131" spans="5:16">
      <c r="E131">
        <v>1</v>
      </c>
      <c r="I131">
        <f>I$81*(E131/E$81)^3</f>
        <v>6387.028364031994</v>
      </c>
      <c r="J131">
        <f t="shared" si="59"/>
        <v>18.553803308598486</v>
      </c>
      <c r="K131" s="4">
        <f>I131*(10^-24)</f>
        <v>6.3870283640319944E-21</v>
      </c>
      <c r="L131" s="3">
        <f t="shared" si="63"/>
        <v>1.4460768996588922</v>
      </c>
    </row>
    <row r="133" spans="5:16">
      <c r="E133" t="s">
        <v>12</v>
      </c>
    </row>
    <row r="135" spans="5:16">
      <c r="E135" t="s">
        <v>9</v>
      </c>
      <c r="I135" t="s">
        <v>1</v>
      </c>
      <c r="J135" t="s">
        <v>4</v>
      </c>
      <c r="K135" t="s">
        <v>17</v>
      </c>
      <c r="L135" t="s">
        <v>20</v>
      </c>
      <c r="M135" t="s">
        <v>46</v>
      </c>
      <c r="N135" t="s">
        <v>47</v>
      </c>
      <c r="O135" t="s">
        <v>48</v>
      </c>
      <c r="P135" t="s">
        <v>75</v>
      </c>
    </row>
    <row r="136" spans="5:16">
      <c r="E136">
        <v>0.96</v>
      </c>
      <c r="I136">
        <f>I$81*(E136/E$81)^3</f>
        <v>5650.8339266802095</v>
      </c>
      <c r="J136">
        <f t="shared" ref="J136:J140" si="64">I136^(1/3)</f>
        <v>17.811651176254536</v>
      </c>
      <c r="K136" s="4">
        <f t="shared" ref="K136:K137" si="65">I136*(10^-24)</f>
        <v>5.6508339266802102E-21</v>
      </c>
      <c r="L136" s="3">
        <f t="shared" ref="L136:L137" si="66">$W$84/K136</f>
        <v>1.6344727688925196</v>
      </c>
    </row>
    <row r="137" spans="5:16">
      <c r="E137">
        <v>0.97</v>
      </c>
      <c r="I137">
        <f>I$81*(E137/E$81)^3</f>
        <v>5829.2683380861718</v>
      </c>
      <c r="J137">
        <f t="shared" si="64"/>
        <v>17.997189209340526</v>
      </c>
      <c r="K137" s="4">
        <f t="shared" si="65"/>
        <v>5.8292683380861722E-21</v>
      </c>
      <c r="L137" s="3">
        <f t="shared" si="66"/>
        <v>1.5844414151167967</v>
      </c>
    </row>
    <row r="138" spans="5:16">
      <c r="E138">
        <v>0.98</v>
      </c>
      <c r="I138">
        <v>6011.42</v>
      </c>
      <c r="J138">
        <f t="shared" si="64"/>
        <v>18.182727242426516</v>
      </c>
      <c r="K138" s="4">
        <f>I138*(10^-24)</f>
        <v>6.0114200000000008E-21</v>
      </c>
      <c r="L138" s="3">
        <f>$W$84/K138</f>
        <v>1.5364313547702191</v>
      </c>
    </row>
    <row r="139" spans="5:16">
      <c r="E139">
        <v>0.99</v>
      </c>
      <c r="I139">
        <f>I$81*(E139/E$81)^3</f>
        <v>6197.3272345918776</v>
      </c>
      <c r="J139">
        <f t="shared" si="64"/>
        <v>18.368265275512499</v>
      </c>
      <c r="K139" s="4">
        <f t="shared" ref="K139" si="67">I139*(10^-24)</f>
        <v>6.1973272345918786E-21</v>
      </c>
      <c r="L139" s="3">
        <f t="shared" ref="L139:L140" si="68">$W$84/K139</f>
        <v>1.4903415335467649</v>
      </c>
      <c r="M139" t="e">
        <f>(L139-L140)/(H139-H140)*(0-H140)+L140</f>
        <v>#DIV/0!</v>
      </c>
      <c r="N139" t="e">
        <f>(I139-I140)/(H139-H140)*(0-H140)+I140</f>
        <v>#DIV/0!</v>
      </c>
      <c r="O139" t="e">
        <f>N139^(1/3)</f>
        <v>#DIV/0!</v>
      </c>
      <c r="P139" t="e">
        <f>(F139-F140)/(H139-H140)*(0-H140)+F140</f>
        <v>#DIV/0!</v>
      </c>
    </row>
    <row r="140" spans="5:16">
      <c r="E140">
        <v>1</v>
      </c>
      <c r="I140">
        <f>I$81*(E140/E$81)^3</f>
        <v>6387.028364031994</v>
      </c>
      <c r="J140">
        <f t="shared" si="64"/>
        <v>18.553803308598486</v>
      </c>
      <c r="K140" s="4">
        <f>I140*(10^-24)</f>
        <v>6.3870283640319944E-21</v>
      </c>
      <c r="L140" s="3">
        <f t="shared" si="68"/>
        <v>1.4460768996588922</v>
      </c>
    </row>
    <row r="142" spans="5:16">
      <c r="E142" t="s">
        <v>45</v>
      </c>
    </row>
    <row r="144" spans="5:16">
      <c r="E144" t="s">
        <v>9</v>
      </c>
      <c r="I144" t="s">
        <v>1</v>
      </c>
      <c r="J144" t="s">
        <v>4</v>
      </c>
      <c r="K144" t="s">
        <v>17</v>
      </c>
      <c r="L144" t="s">
        <v>20</v>
      </c>
      <c r="M144" t="s">
        <v>46</v>
      </c>
      <c r="N144" t="s">
        <v>47</v>
      </c>
      <c r="O144" t="s">
        <v>48</v>
      </c>
      <c r="P144" t="s">
        <v>75</v>
      </c>
    </row>
    <row r="145" spans="5:16">
      <c r="E145">
        <v>0.96</v>
      </c>
      <c r="I145">
        <f>I$81*(E145/E$81)^3</f>
        <v>5650.8339266802095</v>
      </c>
      <c r="J145">
        <f t="shared" ref="J145:J149" si="69">I145^(1/3)</f>
        <v>17.811651176254536</v>
      </c>
      <c r="K145" s="4">
        <f t="shared" ref="K145:K146" si="70">I145*(10^-24)</f>
        <v>5.6508339266802102E-21</v>
      </c>
      <c r="L145" s="3">
        <f t="shared" ref="L145:L146" si="71">$W$84/K145</f>
        <v>1.6344727688925196</v>
      </c>
    </row>
    <row r="146" spans="5:16">
      <c r="E146">
        <v>0.97</v>
      </c>
      <c r="I146">
        <f>I$81*(E146/E$81)^3</f>
        <v>5829.2683380861718</v>
      </c>
      <c r="J146">
        <f t="shared" si="69"/>
        <v>17.997189209340526</v>
      </c>
      <c r="K146" s="4">
        <f t="shared" si="70"/>
        <v>5.8292683380861722E-21</v>
      </c>
      <c r="L146" s="3">
        <f t="shared" si="71"/>
        <v>1.5844414151167967</v>
      </c>
    </row>
    <row r="147" spans="5:16">
      <c r="E147">
        <v>0.98</v>
      </c>
      <c r="I147">
        <v>6011.42</v>
      </c>
      <c r="J147">
        <f t="shared" si="69"/>
        <v>18.182727242426516</v>
      </c>
      <c r="K147" s="4">
        <f>I147*(10^-24)</f>
        <v>6.0114200000000008E-21</v>
      </c>
      <c r="L147" s="3">
        <f>$W$84/K147</f>
        <v>1.5364313547702191</v>
      </c>
    </row>
    <row r="148" spans="5:16">
      <c r="E148">
        <v>0.99</v>
      </c>
      <c r="I148">
        <f>I$81*(E148/E$81)^3</f>
        <v>6197.3272345918776</v>
      </c>
      <c r="J148">
        <f t="shared" si="69"/>
        <v>18.368265275512499</v>
      </c>
      <c r="K148" s="4">
        <f t="shared" ref="K148" si="72">I148*(10^-24)</f>
        <v>6.1973272345918786E-21</v>
      </c>
      <c r="L148" s="3">
        <f t="shared" ref="L148:L149" si="73">$W$84/K148</f>
        <v>1.4903415335467649</v>
      </c>
      <c r="M148" t="e">
        <f>(L148-L149)/(H148-H149)*(0-H149)+L149</f>
        <v>#DIV/0!</v>
      </c>
      <c r="N148" t="e">
        <f>(I148-I149)/(H148-H149)*(0-H149)+I149</f>
        <v>#DIV/0!</v>
      </c>
      <c r="O148" t="e">
        <f>N148^(1/3)</f>
        <v>#DIV/0!</v>
      </c>
      <c r="P148" t="e">
        <f>(F148-F149)/(H148-H149)*(0-H149)+F149</f>
        <v>#DIV/0!</v>
      </c>
    </row>
    <row r="149" spans="5:16">
      <c r="E149">
        <v>1</v>
      </c>
      <c r="I149">
        <f t="shared" ref="I149" si="74">I$81*(E149/E$81)^3</f>
        <v>6387.028364031994</v>
      </c>
      <c r="J149">
        <f t="shared" si="69"/>
        <v>18.553803308598486</v>
      </c>
      <c r="K149" s="4">
        <f>I149*(10^-24)</f>
        <v>6.3870283640319944E-21</v>
      </c>
      <c r="L149" s="3">
        <f t="shared" si="73"/>
        <v>1.4460768996588922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K2006"/>
  <sheetViews>
    <sheetView topLeftCell="H58" workbookViewId="0">
      <selection activeCell="R87" sqref="R87"/>
    </sheetView>
  </sheetViews>
  <sheetFormatPr baseColWidth="10" defaultRowHeight="16"/>
  <sheetData>
    <row r="3" spans="2:31">
      <c r="M3" t="s">
        <v>44</v>
      </c>
    </row>
    <row r="4" spans="2:31">
      <c r="M4">
        <f>0.5*(7+35.5)+0.5*(35.5+39)</f>
        <v>58.5</v>
      </c>
      <c r="N4" t="s">
        <v>15</v>
      </c>
    </row>
    <row r="5" spans="2:31">
      <c r="C5" t="s">
        <v>58</v>
      </c>
      <c r="D5" t="s">
        <v>59</v>
      </c>
      <c r="E5" t="s">
        <v>60</v>
      </c>
      <c r="F5" t="s">
        <v>65</v>
      </c>
    </row>
    <row r="6" spans="2:31">
      <c r="M6" t="s">
        <v>16</v>
      </c>
    </row>
    <row r="7" spans="2:31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37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37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37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37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37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37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37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37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37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37">
      <c r="B58">
        <v>104</v>
      </c>
      <c r="C58" s="1">
        <v>-385.79244999999997</v>
      </c>
      <c r="D58" s="1">
        <v>-388.66199</v>
      </c>
      <c r="F58" s="1">
        <v>-386.08661000000001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37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  <c r="AG59" t="s">
        <v>56</v>
      </c>
      <c r="AH59" t="s">
        <v>57</v>
      </c>
      <c r="AI59" t="s">
        <v>81</v>
      </c>
    </row>
    <row r="60" spans="2:37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  <c r="AA60" t="s">
        <v>61</v>
      </c>
      <c r="AB60" t="s">
        <v>77</v>
      </c>
      <c r="AC60" t="s">
        <v>4</v>
      </c>
      <c r="AD60" t="s">
        <v>62</v>
      </c>
      <c r="AE60" t="s">
        <v>53</v>
      </c>
      <c r="AF60" t="s">
        <v>54</v>
      </c>
      <c r="AG60" t="s">
        <v>55</v>
      </c>
    </row>
    <row r="61" spans="2:37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  <c r="AK61" t="s">
        <v>79</v>
      </c>
    </row>
    <row r="62" spans="2:37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  <c r="Z62">
        <v>1300</v>
      </c>
      <c r="AA62">
        <v>1.3660610050701296</v>
      </c>
      <c r="AB62">
        <v>7111.3545210824159</v>
      </c>
      <c r="AC62">
        <v>19.230213679466122</v>
      </c>
      <c r="AD62">
        <v>-377.02064788946683</v>
      </c>
      <c r="AE62">
        <f>(1.5)*(0.000086173)*Z62*200</f>
        <v>33.607469999999999</v>
      </c>
      <c r="AF62">
        <f>AD62+AE62</f>
        <v>-343.41317788946685</v>
      </c>
      <c r="AG62">
        <f>(AF62-AF63)/(Z62-Z63)</f>
        <v>6.5560264413116437E-2</v>
      </c>
      <c r="AH62">
        <f>AG62*(1.602*10^-19)*(6.022*10^23)/100</f>
        <v>63.247586749785107</v>
      </c>
      <c r="AI62">
        <f>AH62/$V$60</f>
        <v>1.0811553290561557</v>
      </c>
      <c r="AK62">
        <f>AB62/200</f>
        <v>35.556772605412078</v>
      </c>
    </row>
    <row r="63" spans="2:37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  <c r="Z63">
        <v>1200</v>
      </c>
      <c r="AA63">
        <v>1.3942999453186593</v>
      </c>
      <c r="AB63">
        <v>6967.5938383607645</v>
      </c>
      <c r="AC63">
        <v>19.099746749162382</v>
      </c>
      <c r="AD63">
        <v>-380.99148433077852</v>
      </c>
      <c r="AE63">
        <f t="shared" ref="AE63:AE65" si="23">(1.5)*(0.000086173)*Z63*200</f>
        <v>31.022280000000002</v>
      </c>
      <c r="AF63">
        <f t="shared" ref="AF63:AF65" si="24">AD63+AE63</f>
        <v>-349.9692043307785</v>
      </c>
      <c r="AG63">
        <f t="shared" ref="AG63:AG64" si="25">(AF63-AF64)/(Z63-Z64)</f>
        <v>7.0428616804873626E-2</v>
      </c>
      <c r="AH63">
        <f t="shared" ref="AH63:AH64" si="26">AG63*(1.602*10^-19)*(6.022*10^23)/100</f>
        <v>67.94420508991162</v>
      </c>
      <c r="AI63">
        <f>AH63/$V$60</f>
        <v>1.1614394032463524</v>
      </c>
      <c r="AK63">
        <f>AB63/200</f>
        <v>34.837969191803822</v>
      </c>
    </row>
    <row r="64" spans="2:37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 t="shared" ref="N64:N69" si="27"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  <c r="Z64">
        <v>1100</v>
      </c>
      <c r="AA64">
        <v>1.4409518368945249</v>
      </c>
      <c r="AB64">
        <v>6741.9833793164453</v>
      </c>
      <c r="AC64">
        <v>18.891331074108834</v>
      </c>
      <c r="AD64">
        <v>-385.44915601126587</v>
      </c>
      <c r="AE64">
        <f t="shared" si="23"/>
        <v>28.437090000000005</v>
      </c>
      <c r="AF64">
        <f t="shared" si="24"/>
        <v>-357.01206601126586</v>
      </c>
      <c r="AG64">
        <f t="shared" si="25"/>
        <v>6.7003706939029253E-2</v>
      </c>
      <c r="AH64">
        <f t="shared" si="26"/>
        <v>64.640110974530842</v>
      </c>
      <c r="AI64">
        <f>AH64/$V$60</f>
        <v>1.1049591619577921</v>
      </c>
      <c r="AK64">
        <f>AB64/200</f>
        <v>33.709916896582229</v>
      </c>
    </row>
    <row r="65" spans="2:37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 t="shared" si="27"/>
        <v>18.764263777988344</v>
      </c>
      <c r="O65" s="4">
        <f t="shared" ref="O65" si="28">M65*(10^-24)</f>
        <v>6.6068521506132647E-21</v>
      </c>
      <c r="P65" s="3">
        <f t="shared" ref="P65:P67" si="29">$W$64/O65</f>
        <v>1.4703493256692046</v>
      </c>
      <c r="Z65">
        <v>1000</v>
      </c>
      <c r="AA65">
        <v>1.4884531482918193</v>
      </c>
      <c r="AB65">
        <v>6527.9448856095269</v>
      </c>
      <c r="AC65">
        <v>18.689262316755464</v>
      </c>
      <c r="AD65">
        <v>-389.56433670516878</v>
      </c>
      <c r="AE65">
        <f t="shared" si="23"/>
        <v>25.851900000000001</v>
      </c>
      <c r="AF65">
        <f t="shared" si="24"/>
        <v>-363.71243670516878</v>
      </c>
      <c r="AG65">
        <f t="shared" ref="AG65:AG67" si="30">(AF65-AF66)/(Z65-Z66)</f>
        <v>7.9189391910443302E-2</v>
      </c>
      <c r="AH65">
        <f t="shared" ref="AH65:AH67" si="31">AG65*(1.602*10^-19)*(6.022*10^23)/100</f>
        <v>76.395938597167259</v>
      </c>
      <c r="AI65">
        <f t="shared" ref="AI65:AI67" si="32">AH65/$V$60</f>
        <v>1.3059134802934573</v>
      </c>
      <c r="AK65">
        <f>AB65/200</f>
        <v>32.639724428047636</v>
      </c>
    </row>
    <row r="66" spans="2:37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9" si="33">M$64*(I66/I$64)^3</f>
        <v>6809.0889000331499</v>
      </c>
      <c r="N66">
        <f t="shared" si="27"/>
        <v>18.953801795947818</v>
      </c>
      <c r="O66" s="4">
        <f>M66*(10^-24)</f>
        <v>6.8090889000331505E-21</v>
      </c>
      <c r="P66" s="3">
        <f t="shared" si="29"/>
        <v>1.4266784803475034</v>
      </c>
      <c r="Z66">
        <v>900</v>
      </c>
      <c r="AA66">
        <v>1.525472627740089</v>
      </c>
      <c r="AB66">
        <v>6368.4752578461212</v>
      </c>
      <c r="AC66">
        <v>18.535820792029273</v>
      </c>
      <c r="AD66">
        <v>-394.8980858962131</v>
      </c>
      <c r="AE66">
        <f t="shared" ref="AE66:AE67" si="34">(1.5)*(0.000086173)*Z66*200</f>
        <v>23.266710000000003</v>
      </c>
      <c r="AF66">
        <f t="shared" ref="AF66:AF68" si="35">AD66+AE66</f>
        <v>-371.63137589621311</v>
      </c>
      <c r="AG66">
        <f t="shared" si="30"/>
        <v>6.7725077805671385E-2</v>
      </c>
      <c r="AH66">
        <f t="shared" si="31"/>
        <v>65.33603505102964</v>
      </c>
      <c r="AI66">
        <f t="shared" si="32"/>
        <v>1.1168553000176007</v>
      </c>
    </row>
    <row r="67" spans="2:37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33"/>
        <v>7015.4111027930521</v>
      </c>
      <c r="N67">
        <f t="shared" si="27"/>
        <v>19.1433398139073</v>
      </c>
      <c r="O67" s="4">
        <f t="shared" ref="O67" si="36">M67*(10^-24)</f>
        <v>7.0154111027930528E-21</v>
      </c>
      <c r="P67" s="3">
        <f t="shared" si="29"/>
        <v>1.3847200772856707</v>
      </c>
      <c r="Q67">
        <f>(P67-P68)/(L67-L68)*(0-L68)+P68</f>
        <v>1.3660610050701296</v>
      </c>
      <c r="R67">
        <f>(M67-M68)/(L67-L68)*(0-L68)+M68</f>
        <v>7111.3545210824159</v>
      </c>
      <c r="S67">
        <f>R67^(1/3)</f>
        <v>19.230213679466122</v>
      </c>
      <c r="T67">
        <f>(J67-J68)/(L67-L68)*(0-L68)+J68</f>
        <v>-377.02064788946683</v>
      </c>
      <c r="V67" t="s">
        <v>72</v>
      </c>
      <c r="X67" s="8" t="s">
        <v>73</v>
      </c>
      <c r="Z67">
        <v>800</v>
      </c>
      <c r="AA67">
        <v>1.5594604127591039</v>
      </c>
      <c r="AB67">
        <v>6229.7492351767887</v>
      </c>
      <c r="AC67">
        <v>18.400241446084213</v>
      </c>
      <c r="AD67">
        <v>-399.08540367678023</v>
      </c>
      <c r="AE67">
        <f t="shared" si="34"/>
        <v>20.681520000000003</v>
      </c>
      <c r="AF67">
        <f t="shared" si="35"/>
        <v>-378.40388367678025</v>
      </c>
      <c r="AG67">
        <f t="shared" si="30"/>
        <v>7.9924349126501398E-2</v>
      </c>
      <c r="AH67">
        <f t="shared" si="31"/>
        <v>77.10496975645458</v>
      </c>
      <c r="AI67">
        <f t="shared" si="32"/>
        <v>1.3180336710505056</v>
      </c>
    </row>
    <row r="68" spans="2:37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1.0149999999999999</v>
      </c>
      <c r="J68">
        <v>-376.92674360400002</v>
      </c>
      <c r="K68">
        <v>33.305596266666697</v>
      </c>
      <c r="L68">
        <v>-5.6338666666666003E-2</v>
      </c>
      <c r="M68">
        <f t="shared" ref="M68" si="37">M$64*(I68/I$64)^3</f>
        <v>7120.1170162171975</v>
      </c>
      <c r="N68">
        <f t="shared" si="27"/>
        <v>19.238108822887039</v>
      </c>
      <c r="O68" s="4">
        <f t="shared" ref="O68" si="38">M68*(10^-24)</f>
        <v>7.1201170162171984E-21</v>
      </c>
      <c r="P68" s="3">
        <f t="shared" ref="P68" si="39">$W$64/O68</f>
        <v>1.364356875360939</v>
      </c>
      <c r="Z68">
        <v>700</v>
      </c>
      <c r="AA68">
        <v>1.6076556489493874</v>
      </c>
      <c r="AB68">
        <v>6042.8068977999565</v>
      </c>
      <c r="AC68">
        <v>18.21431761681788</v>
      </c>
      <c r="AD68">
        <v>-404.49264858943042</v>
      </c>
      <c r="AE68">
        <f>(1.5)*(0.000086173)*Z68*200</f>
        <v>18.096330000000002</v>
      </c>
      <c r="AF68">
        <f t="shared" si="35"/>
        <v>-386.39631858943039</v>
      </c>
    </row>
    <row r="69" spans="2:37">
      <c r="B69">
        <v>126</v>
      </c>
      <c r="C69" s="1">
        <v>-387.77742000000001</v>
      </c>
      <c r="D69" s="1">
        <v>-387.18004000000002</v>
      </c>
      <c r="F69" s="1">
        <v>-385.98896000000002</v>
      </c>
      <c r="I69">
        <v>1.02</v>
      </c>
      <c r="J69">
        <v>-375.93841683600999</v>
      </c>
      <c r="K69">
        <v>33.374441860206446</v>
      </c>
      <c r="L69">
        <v>-0.35660868256250644</v>
      </c>
      <c r="M69">
        <f t="shared" si="33"/>
        <v>7225.8596134263789</v>
      </c>
      <c r="N69">
        <f t="shared" si="27"/>
        <v>19.332877831866774</v>
      </c>
      <c r="O69" s="4">
        <f>M69*(10^-24)</f>
        <v>7.2258596134263799E-21</v>
      </c>
      <c r="P69" s="3">
        <f>$W$64/O69</f>
        <v>1.344390996249089</v>
      </c>
      <c r="V69">
        <v>1300</v>
      </c>
      <c r="W69" s="2">
        <f>-R70*(2*0.0000034676*R70-0.054323)</f>
        <v>34.767229661223851</v>
      </c>
      <c r="X69" t="s">
        <v>74</v>
      </c>
    </row>
    <row r="70" spans="2:37">
      <c r="B70">
        <v>128</v>
      </c>
      <c r="C70" s="1">
        <v>-388.00301000000002</v>
      </c>
      <c r="D70" s="1">
        <v>-387.22462999999999</v>
      </c>
      <c r="F70" s="1">
        <v>-385.82722999999999</v>
      </c>
      <c r="P70" t="s">
        <v>93</v>
      </c>
      <c r="Q70">
        <f>($W$64/R70)/(1E-24)</f>
        <v>1.362501344521418</v>
      </c>
      <c r="R70">
        <v>7129.813591385885</v>
      </c>
      <c r="S70">
        <f>R70^(1/3)</f>
        <v>19.246838040396838</v>
      </c>
      <c r="T70">
        <v>-377.0975880823259</v>
      </c>
      <c r="V70">
        <v>1200</v>
      </c>
      <c r="W70" s="2">
        <f>-R81*(2*0.0000032937*R81-0.051576)</f>
        <v>40.404199994526714</v>
      </c>
      <c r="X70" t="s">
        <v>74</v>
      </c>
      <c r="Z70" t="s">
        <v>93</v>
      </c>
      <c r="AG70" t="s">
        <v>56</v>
      </c>
      <c r="AH70" t="s">
        <v>57</v>
      </c>
      <c r="AI70" t="s">
        <v>81</v>
      </c>
    </row>
    <row r="71" spans="2:37">
      <c r="B71">
        <v>130</v>
      </c>
      <c r="C71" s="1">
        <v>-388.20760999999999</v>
      </c>
      <c r="D71" s="1">
        <v>-387.33841999999999</v>
      </c>
      <c r="F71" s="1">
        <v>-385.64370000000002</v>
      </c>
      <c r="I71" t="s">
        <v>22</v>
      </c>
      <c r="V71">
        <v>1100</v>
      </c>
      <c r="W71" s="2">
        <f>-R93*(2*0.000004194*R93-0.063333)</f>
        <v>46.339592743810918</v>
      </c>
      <c r="X71" t="s">
        <v>74</v>
      </c>
      <c r="AA71" t="s">
        <v>61</v>
      </c>
      <c r="AB71" t="s">
        <v>77</v>
      </c>
      <c r="AC71" t="s">
        <v>4</v>
      </c>
      <c r="AD71" t="s">
        <v>62</v>
      </c>
      <c r="AE71" t="s">
        <v>53</v>
      </c>
      <c r="AF71" t="s">
        <v>54</v>
      </c>
      <c r="AG71" t="s">
        <v>55</v>
      </c>
    </row>
    <row r="72" spans="2:37">
      <c r="B72">
        <v>132</v>
      </c>
      <c r="C72" s="1">
        <v>-388.34611000000001</v>
      </c>
      <c r="D72" s="1">
        <v>-387.49166000000002</v>
      </c>
      <c r="F72" s="1">
        <v>-385.44313</v>
      </c>
      <c r="V72">
        <v>1000</v>
      </c>
      <c r="W72" s="2">
        <f>-R105*(2*0.0000045551*R105-0.067013)</f>
        <v>48.297118418374041</v>
      </c>
      <c r="X72" t="s">
        <v>74</v>
      </c>
      <c r="AK72" t="s">
        <v>79</v>
      </c>
    </row>
    <row r="73" spans="2:37">
      <c r="B73">
        <v>134</v>
      </c>
      <c r="C73" s="1">
        <v>-388.36993000000001</v>
      </c>
      <c r="D73" s="1">
        <v>-387.64294000000001</v>
      </c>
      <c r="F73" s="1">
        <v>-385.22428000000002</v>
      </c>
      <c r="I73" t="s">
        <v>9</v>
      </c>
      <c r="M73" t="s">
        <v>1</v>
      </c>
      <c r="N73" t="s">
        <v>4</v>
      </c>
      <c r="O73" t="s">
        <v>17</v>
      </c>
      <c r="P73" t="s">
        <v>20</v>
      </c>
      <c r="Q73" t="s">
        <v>46</v>
      </c>
      <c r="R73" t="s">
        <v>47</v>
      </c>
      <c r="S73" t="s">
        <v>48</v>
      </c>
      <c r="T73" t="s">
        <v>75</v>
      </c>
      <c r="V73">
        <v>900</v>
      </c>
      <c r="W73" s="2">
        <f>-R116*(2*0.0000065646*R116-0.092391)</f>
        <v>55.442602410915867</v>
      </c>
      <c r="Z73" s="2">
        <v>1300</v>
      </c>
      <c r="AA73" s="2">
        <v>1.362501344521418</v>
      </c>
      <c r="AB73" s="2">
        <v>7129.813591385885</v>
      </c>
      <c r="AC73" s="2">
        <v>19.246838040396838</v>
      </c>
      <c r="AD73" s="2">
        <v>-377.0975880823259</v>
      </c>
      <c r="AE73" s="2">
        <f>(1.5)*(0.000086173)*Z73*200</f>
        <v>33.607469999999999</v>
      </c>
      <c r="AF73" s="2">
        <f>AD73+AE73</f>
        <v>-343.49011808232592</v>
      </c>
      <c r="AG73" s="2">
        <f>(AF73-AF74)/(Z73-Z74)</f>
        <v>6.680107556292797E-2</v>
      </c>
      <c r="AH73" s="2">
        <f>AG73*(1.602*10^-19)*(6.022*10^23)/100</f>
        <v>64.444627541800344</v>
      </c>
      <c r="AI73" s="2">
        <f>AH73/$V$60</f>
        <v>1.1016175648170998</v>
      </c>
      <c r="AK73">
        <f>AB73/200</f>
        <v>35.649067956929429</v>
      </c>
    </row>
    <row r="74" spans="2:37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0.97</v>
      </c>
      <c r="J74">
        <v>-386.10241523866699</v>
      </c>
      <c r="K74">
        <v>30.682714666666701</v>
      </c>
      <c r="L74">
        <v>5.9337026666666697</v>
      </c>
      <c r="M74">
        <f t="shared" ref="M74" si="40">M$64*(I74/I$64)^3</f>
        <v>6214.4715936599541</v>
      </c>
      <c r="N74">
        <f t="shared" ref="N74:N80" si="41">M74^(1/3)</f>
        <v>18.385187742069384</v>
      </c>
      <c r="O74" s="4">
        <f>M74*(10^-24)</f>
        <v>6.2144715936599549E-21</v>
      </c>
      <c r="P74" s="3">
        <f t="shared" ref="P74" si="42">$W$64/O74</f>
        <v>1.5631869030282517</v>
      </c>
      <c r="V74">
        <v>800</v>
      </c>
      <c r="W74" s="2">
        <f>-R126*(2*0.0000079371*R126-0.10904)</f>
        <v>64.891079651173357</v>
      </c>
      <c r="Z74" s="2">
        <v>1200</v>
      </c>
      <c r="AA74" s="2">
        <v>1.398451864908052</v>
      </c>
      <c r="AB74" s="2">
        <v>6946.5248309344333</v>
      </c>
      <c r="AC74" s="2">
        <v>19.080475677443577</v>
      </c>
      <c r="AD74" s="2">
        <v>-381.19250563861874</v>
      </c>
      <c r="AE74" s="2">
        <f t="shared" ref="AE74:AE76" si="43">(1.5)*(0.000086173)*Z74*200</f>
        <v>31.022280000000002</v>
      </c>
      <c r="AF74" s="2">
        <f t="shared" ref="AF74:AF76" si="44">AD74+AE74</f>
        <v>-350.17022563861872</v>
      </c>
      <c r="AG74" s="2">
        <f t="shared" ref="AG74:AG75" si="45">(AF74-AF75)/(Z74-Z75)</f>
        <v>6.4828047726946919E-2</v>
      </c>
      <c r="AH74" s="2">
        <f t="shared" ref="AH74:AH75" si="46">AG74*(1.602*10^-19)*(6.022*10^23)/100</f>
        <v>62.541199446550223</v>
      </c>
      <c r="AI74" s="2">
        <f>AH74/$V$60</f>
        <v>1.0690803324196618</v>
      </c>
      <c r="AK74">
        <f>AB74/200</f>
        <v>34.732624154672166</v>
      </c>
    </row>
    <row r="75" spans="2:37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0.98</v>
      </c>
      <c r="J75">
        <v>-384.61880221799998</v>
      </c>
      <c r="K75">
        <v>30.822131500000001</v>
      </c>
      <c r="L75">
        <v>4.3918220000000003</v>
      </c>
      <c r="M75">
        <v>6408.66</v>
      </c>
      <c r="N75">
        <f t="shared" si="41"/>
        <v>18.574725760028858</v>
      </c>
      <c r="O75" s="4">
        <f>M75*(10^-24)</f>
        <v>6.4086600000000008E-21</v>
      </c>
      <c r="P75" s="3">
        <f>$W$64/O75</f>
        <v>1.5158208743247961</v>
      </c>
      <c r="V75">
        <v>700</v>
      </c>
      <c r="W75" s="2">
        <f>-R137*(2*0.00000977*R137-0.13032)</f>
        <v>71.888449225376831</v>
      </c>
      <c r="Z75" s="2">
        <v>1100</v>
      </c>
      <c r="AA75" s="2">
        <v>1.4435540634316872</v>
      </c>
      <c r="AB75" s="2">
        <v>6729.4885938368307</v>
      </c>
      <c r="AC75" s="2">
        <v>18.879653546183714</v>
      </c>
      <c r="AD75" s="2">
        <v>-385.09012041131342</v>
      </c>
      <c r="AE75" s="2">
        <f t="shared" si="43"/>
        <v>28.437090000000005</v>
      </c>
      <c r="AF75" s="2">
        <f t="shared" si="44"/>
        <v>-356.65303041131341</v>
      </c>
      <c r="AG75" s="2">
        <f t="shared" si="45"/>
        <v>7.3373833531538257E-2</v>
      </c>
      <c r="AH75" s="2">
        <f t="shared" si="46"/>
        <v>70.785527529413116</v>
      </c>
      <c r="AI75" s="2">
        <f>AH75/$V$60</f>
        <v>1.2100090175968055</v>
      </c>
      <c r="AK75">
        <f>AB75/200</f>
        <v>33.647442969184155</v>
      </c>
    </row>
    <row r="76" spans="2:37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0.99</v>
      </c>
      <c r="J76">
        <v>-383.62011538100001</v>
      </c>
      <c r="K76">
        <v>30.829306800000001</v>
      </c>
      <c r="L76">
        <v>2.0438679999999998</v>
      </c>
      <c r="M76">
        <f>M$64*(I76/I$64)^3</f>
        <v>6606.8521506132638</v>
      </c>
      <c r="N76">
        <f t="shared" si="41"/>
        <v>18.764263777988344</v>
      </c>
      <c r="O76" s="4">
        <f t="shared" ref="O76" si="47">M76*(10^-24)</f>
        <v>6.6068521506132647E-21</v>
      </c>
      <c r="P76" s="3">
        <f t="shared" ref="P76:P79" si="48">$W$64/O76</f>
        <v>1.4703493256692046</v>
      </c>
      <c r="Z76">
        <v>1000</v>
      </c>
      <c r="AA76">
        <v>1.4840314666354046</v>
      </c>
      <c r="AB76">
        <v>6545.9397747642015</v>
      </c>
      <c r="AC76">
        <v>18.706419459758397</v>
      </c>
      <c r="AD76">
        <v>-389.84231376446724</v>
      </c>
      <c r="AE76">
        <f t="shared" si="43"/>
        <v>25.851900000000001</v>
      </c>
      <c r="AF76">
        <f t="shared" si="44"/>
        <v>-363.99041376446723</v>
      </c>
      <c r="AG76">
        <f t="shared" ref="AG76:AG78" si="49">(AF76-AF77)/(Z76-Z77)</f>
        <v>7.517579507073549E-2</v>
      </c>
      <c r="AH76">
        <f t="shared" ref="AH76:AH78" si="50">AG76*(1.602*10^-19)*(6.022*10^23)/100</f>
        <v>72.523923794138256</v>
      </c>
      <c r="AI76">
        <f t="shared" ref="AI76:AI78" si="51">AH76/$V$60</f>
        <v>1.2397251930621924</v>
      </c>
      <c r="AK76">
        <f>AB76/200</f>
        <v>32.729698873821008</v>
      </c>
    </row>
    <row r="77" spans="2:37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</v>
      </c>
      <c r="J77">
        <v>-382.02094934899998</v>
      </c>
      <c r="K77">
        <v>30.828120800000001</v>
      </c>
      <c r="L77">
        <v>0.75631199999999998</v>
      </c>
      <c r="M77">
        <f t="shared" ref="M77:M80" si="52">M$64*(I77/I$64)^3</f>
        <v>6809.0889000331499</v>
      </c>
      <c r="N77">
        <f t="shared" si="41"/>
        <v>18.953801795947818</v>
      </c>
      <c r="O77" s="4">
        <f>M77*(10^-24)</f>
        <v>6.8090889000331505E-21</v>
      </c>
      <c r="P77" s="3">
        <f t="shared" si="48"/>
        <v>1.4266784803475034</v>
      </c>
      <c r="Z77">
        <v>900</v>
      </c>
      <c r="AA77">
        <v>1.5239164273761807</v>
      </c>
      <c r="AB77">
        <v>6374.615057583037</v>
      </c>
      <c r="AC77">
        <v>18.541775627859717</v>
      </c>
      <c r="AD77">
        <v>-394.77470327154077</v>
      </c>
      <c r="AE77">
        <f t="shared" ref="AE77:AE78" si="53">(1.5)*(0.000086173)*Z77*200</f>
        <v>23.266710000000003</v>
      </c>
      <c r="AF77">
        <f t="shared" ref="AF77:AF78" si="54">AD77+AE77</f>
        <v>-371.50799327154078</v>
      </c>
      <c r="AG77">
        <f t="shared" si="49"/>
        <v>7.5057310125456522E-2</v>
      </c>
      <c r="AH77">
        <f t="shared" si="50"/>
        <v>72.409618476394968</v>
      </c>
      <c r="AI77">
        <f t="shared" si="51"/>
        <v>1.2377712560067515</v>
      </c>
      <c r="AK77">
        <f t="shared" ref="AK77:AK79" si="55">AB77/200</f>
        <v>31.873075287915185</v>
      </c>
    </row>
    <row r="78" spans="2:37">
      <c r="B78">
        <v>144</v>
      </c>
      <c r="C78" s="1">
        <v>-386.08224999999999</v>
      </c>
      <c r="D78" s="1">
        <v>-387.67617999999999</v>
      </c>
      <c r="F78" s="1">
        <v>-384.19821999999999</v>
      </c>
      <c r="I78">
        <v>1.0049999999999999</v>
      </c>
      <c r="J78">
        <v>-381.37742455199998</v>
      </c>
      <c r="K78">
        <v>30.7923388</v>
      </c>
      <c r="L78">
        <v>0.45286533333333301</v>
      </c>
      <c r="M78">
        <f t="shared" ref="M78" si="56">M$64*(I78/I$64)^3</f>
        <v>6911.7367663372606</v>
      </c>
      <c r="N78">
        <f t="shared" si="41"/>
        <v>19.048570804927554</v>
      </c>
      <c r="O78" s="4">
        <f>M78*(10^-24)</f>
        <v>6.9117367663372619E-21</v>
      </c>
      <c r="P78" s="3">
        <f t="shared" ref="P78" si="57">$W$64/O78</f>
        <v>1.4054905348483477</v>
      </c>
      <c r="Q78">
        <f>(P78-P79)/(L78-L79)*(0-L79)+P79</f>
        <v>1.3942999453186593</v>
      </c>
      <c r="R78">
        <f>(M78-M79)/(L78-L79)*(0-L79)+M79</f>
        <v>6967.5938383607645</v>
      </c>
      <c r="S78">
        <f>R78^(1/3)</f>
        <v>19.099746749162382</v>
      </c>
      <c r="T78">
        <f>(J78-J79)/(L78-L79)*(0-L79)+J79</f>
        <v>-380.99148433077852</v>
      </c>
      <c r="Z78">
        <v>800</v>
      </c>
      <c r="AA78">
        <v>1.564103629781437</v>
      </c>
      <c r="AB78">
        <v>6210.8292695464215</v>
      </c>
      <c r="AC78">
        <v>18.381595165255238</v>
      </c>
      <c r="AD78">
        <v>-399.69524428408641</v>
      </c>
      <c r="AE78">
        <f t="shared" si="53"/>
        <v>20.681520000000003</v>
      </c>
      <c r="AF78">
        <f t="shared" si="54"/>
        <v>-379.01372428408644</v>
      </c>
      <c r="AG78">
        <f t="shared" si="49"/>
        <v>7.1194000058324033E-2</v>
      </c>
      <c r="AH78">
        <f t="shared" si="50"/>
        <v>68.682588989866616</v>
      </c>
      <c r="AI78">
        <f t="shared" si="51"/>
        <v>1.1740613502541302</v>
      </c>
      <c r="AK78">
        <f t="shared" si="55"/>
        <v>31.054146347732107</v>
      </c>
    </row>
    <row r="79" spans="2:37">
      <c r="B79">
        <v>146</v>
      </c>
      <c r="C79" s="1">
        <v>-385.50911000000002</v>
      </c>
      <c r="D79" s="1">
        <v>-387.55723999999998</v>
      </c>
      <c r="F79" s="1">
        <v>-384.19569000000001</v>
      </c>
      <c r="I79">
        <v>1.01</v>
      </c>
      <c r="J79">
        <v>-380.661094553</v>
      </c>
      <c r="K79">
        <v>30.8264283</v>
      </c>
      <c r="L79">
        <v>-0.38768200000000003</v>
      </c>
      <c r="M79">
        <f t="shared" si="52"/>
        <v>7015.4111027930521</v>
      </c>
      <c r="N79">
        <f t="shared" si="41"/>
        <v>19.1433398139073</v>
      </c>
      <c r="O79" s="4">
        <f t="shared" ref="O79" si="58">M79*(10^-24)</f>
        <v>7.0154111027930528E-21</v>
      </c>
      <c r="P79" s="3">
        <f t="shared" si="48"/>
        <v>1.3847200772856707</v>
      </c>
      <c r="Z79">
        <v>700</v>
      </c>
      <c r="AA79">
        <v>1.6023591097202918</v>
      </c>
      <c r="AB79">
        <v>6062.5489913719111</v>
      </c>
      <c r="AC79">
        <v>18.234131691140025</v>
      </c>
      <c r="AD79">
        <v>-404.22945428991886</v>
      </c>
      <c r="AE79">
        <f t="shared" ref="AE79" si="59">(1.5)*(0.000086173)*Z79*200</f>
        <v>18.096330000000002</v>
      </c>
      <c r="AF79">
        <f t="shared" ref="AF79" si="60">AD79+AE79</f>
        <v>-386.13312428991884</v>
      </c>
      <c r="AK79">
        <f t="shared" si="55"/>
        <v>30.312744956859557</v>
      </c>
    </row>
    <row r="80" spans="2:37">
      <c r="B80">
        <v>148</v>
      </c>
      <c r="C80" s="1">
        <v>-385.12680999999998</v>
      </c>
      <c r="D80" s="1">
        <v>-387.40656000000001</v>
      </c>
      <c r="F80" s="1">
        <v>-384.29118</v>
      </c>
      <c r="I80">
        <v>1.02</v>
      </c>
      <c r="J80">
        <v>-379.176557188</v>
      </c>
      <c r="K80">
        <v>30.827195400000001</v>
      </c>
      <c r="L80">
        <v>-1.408935</v>
      </c>
      <c r="M80">
        <f t="shared" si="52"/>
        <v>7225.8596134263789</v>
      </c>
      <c r="N80">
        <f t="shared" si="41"/>
        <v>19.332877831866774</v>
      </c>
      <c r="O80" s="4">
        <f>M80*(10^-24)</f>
        <v>7.2258596134263799E-21</v>
      </c>
      <c r="P80" s="3">
        <f>$W$64/O80</f>
        <v>1.344390996249089</v>
      </c>
    </row>
    <row r="81" spans="2:34">
      <c r="B81">
        <v>150</v>
      </c>
      <c r="C81" s="1">
        <v>-384.97690999999998</v>
      </c>
      <c r="D81" s="1">
        <v>-387.21487999999999</v>
      </c>
      <c r="F81" s="1">
        <v>-384.45485000000002</v>
      </c>
      <c r="P81" t="s">
        <v>93</v>
      </c>
      <c r="Q81">
        <f>($W$64/R81)/(1E-24)</f>
        <v>1.398451864908052</v>
      </c>
      <c r="R81">
        <v>6946.5248309344333</v>
      </c>
      <c r="S81">
        <f>R81^(1/3)</f>
        <v>19.080475677443577</v>
      </c>
      <c r="T81">
        <v>-381.19250563861874</v>
      </c>
    </row>
    <row r="82" spans="2:34">
      <c r="B82">
        <v>152</v>
      </c>
      <c r="C82" s="1">
        <v>-385.03426000000002</v>
      </c>
      <c r="D82" s="1">
        <v>-386.97577999999999</v>
      </c>
      <c r="F82" s="1">
        <v>-384.65235999999999</v>
      </c>
      <c r="I82" t="s">
        <v>11</v>
      </c>
    </row>
    <row r="83" spans="2:34">
      <c r="B83">
        <v>154</v>
      </c>
      <c r="C83" s="1">
        <v>-385.23581999999999</v>
      </c>
      <c r="D83" s="1">
        <v>-386.68986000000001</v>
      </c>
      <c r="F83" s="1">
        <v>-384.86189999999999</v>
      </c>
      <c r="W83" t="s">
        <v>94</v>
      </c>
      <c r="X83" t="s">
        <v>95</v>
      </c>
      <c r="Y83" t="s">
        <v>96</v>
      </c>
      <c r="Z83" t="s">
        <v>97</v>
      </c>
      <c r="AE83" t="s">
        <v>94</v>
      </c>
      <c r="AF83" t="s">
        <v>95</v>
      </c>
      <c r="AG83" t="s">
        <v>96</v>
      </c>
      <c r="AH83" t="s">
        <v>97</v>
      </c>
    </row>
    <row r="84" spans="2:34">
      <c r="B84">
        <v>156</v>
      </c>
      <c r="C84" s="1">
        <v>-385.51717000000002</v>
      </c>
      <c r="D84" s="1">
        <v>-386.37054999999998</v>
      </c>
      <c r="F84" s="1">
        <v>-385.07663000000002</v>
      </c>
      <c r="I84" t="s">
        <v>9</v>
      </c>
      <c r="M84" t="s">
        <v>1</v>
      </c>
      <c r="N84" t="s">
        <v>4</v>
      </c>
      <c r="O84" t="s">
        <v>17</v>
      </c>
      <c r="P84" t="s">
        <v>20</v>
      </c>
      <c r="Q84" t="s">
        <v>46</v>
      </c>
      <c r="R84" t="s">
        <v>47</v>
      </c>
      <c r="S84" t="s">
        <v>48</v>
      </c>
      <c r="T84" t="s">
        <v>75</v>
      </c>
      <c r="W84" s="1">
        <v>9.7699999999999996E-6</v>
      </c>
      <c r="X84" s="1">
        <v>-0.13031999999999999</v>
      </c>
      <c r="Y84" s="1">
        <v>430.98</v>
      </c>
      <c r="Z84">
        <f>W84*(W86^2)+X84*W86+Y84</f>
        <v>8.3109517902357766E-5</v>
      </c>
      <c r="AE84" s="1">
        <v>0.84019100000000002</v>
      </c>
      <c r="AF84" s="1">
        <v>676.87900000000002</v>
      </c>
      <c r="AG84" s="1">
        <v>136326</v>
      </c>
      <c r="AH84">
        <f>AE84*(AE86^2)+AF84*AE86+AG84</f>
        <v>3.28013178659603E-4</v>
      </c>
    </row>
    <row r="85" spans="2:34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0.96</v>
      </c>
      <c r="J85">
        <v>-390.37012803733302</v>
      </c>
      <c r="K85">
        <v>28.4260153333333</v>
      </c>
      <c r="L85">
        <v>7.0575346666666601</v>
      </c>
      <c r="M85">
        <f>M$64*(I85/I$64)^3</f>
        <v>6024.2460770597281</v>
      </c>
      <c r="N85">
        <f t="shared" ref="N85:N92" si="61">M85^(1/3)</f>
        <v>18.195649724109902</v>
      </c>
      <c r="O85" s="4">
        <f t="shared" ref="O85" si="62">M85*(10^-24)</f>
        <v>6.0242460770597287E-21</v>
      </c>
      <c r="P85" s="3">
        <f t="shared" ref="P85" si="63">$W$64/O85</f>
        <v>1.6125471104911562</v>
      </c>
    </row>
    <row r="86" spans="2:34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0.97</v>
      </c>
      <c r="J86">
        <v>-388.90757825733402</v>
      </c>
      <c r="K86">
        <v>28.536056800000001</v>
      </c>
      <c r="L86">
        <v>4.476</v>
      </c>
      <c r="M86">
        <f>M$64*(I86/I$64)^3</f>
        <v>6214.4715936599541</v>
      </c>
      <c r="N86">
        <f t="shared" si="61"/>
        <v>18.385187742069384</v>
      </c>
      <c r="O86" s="4">
        <f t="shared" ref="O86" si="64">M86*(10^-24)</f>
        <v>6.2144715936599549E-21</v>
      </c>
      <c r="P86" s="3">
        <f t="shared" ref="P86" si="65">$W$64/O86</f>
        <v>1.5631869030282517</v>
      </c>
      <c r="V86" t="s">
        <v>98</v>
      </c>
      <c r="W86">
        <v>6062.5489913719111</v>
      </c>
      <c r="AD86" t="s">
        <v>98</v>
      </c>
      <c r="AE86">
        <v>-404.22945428991886</v>
      </c>
    </row>
    <row r="87" spans="2:34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0.98</v>
      </c>
      <c r="J87">
        <v>-387.75800380800001</v>
      </c>
      <c r="K87">
        <v>28.255696199999999</v>
      </c>
      <c r="L87">
        <v>2.5858409999999998</v>
      </c>
      <c r="M87">
        <v>6408.66</v>
      </c>
      <c r="N87">
        <f t="shared" si="61"/>
        <v>18.574725760028858</v>
      </c>
      <c r="O87" s="4">
        <f>M87*(10^-24)</f>
        <v>6.4086600000000008E-21</v>
      </c>
      <c r="P87" s="3">
        <f>$W$64/O87</f>
        <v>1.5158208743247961</v>
      </c>
    </row>
    <row r="88" spans="2:34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0.99</v>
      </c>
      <c r="J88">
        <v>-386.24666593799998</v>
      </c>
      <c r="K88">
        <v>28.255821000000001</v>
      </c>
      <c r="L88">
        <v>1.012448</v>
      </c>
      <c r="M88">
        <f>M$64*(I88/I$64)^3</f>
        <v>6606.8521506132638</v>
      </c>
      <c r="N88">
        <f t="shared" si="61"/>
        <v>18.764263777988344</v>
      </c>
      <c r="O88" s="4">
        <f t="shared" ref="O88" si="66">M88*(10^-24)</f>
        <v>6.6068521506132647E-21</v>
      </c>
      <c r="P88" s="3">
        <f t="shared" ref="P88:P91" si="67">$W$64/O88</f>
        <v>1.4703493256692046</v>
      </c>
    </row>
    <row r="89" spans="2:34">
      <c r="B89">
        <v>166</v>
      </c>
      <c r="C89" s="1">
        <v>-386.70240999999999</v>
      </c>
      <c r="D89" s="1">
        <v>-385.24626999999998</v>
      </c>
      <c r="F89" s="1">
        <v>-386.09886999999998</v>
      </c>
      <c r="I89">
        <v>0.995</v>
      </c>
      <c r="J89">
        <v>-385.771117334667</v>
      </c>
      <c r="K89">
        <v>28.263054933333301</v>
      </c>
      <c r="L89">
        <v>0.32789200000000102</v>
      </c>
      <c r="M89">
        <f>M$64*(I89/I$64)^3</f>
        <v>6707.4623970640423</v>
      </c>
      <c r="N89">
        <f t="shared" ref="N89" si="68">M89^(1/3)</f>
        <v>18.859032786968072</v>
      </c>
      <c r="O89" s="4">
        <f t="shared" ref="O89" si="69">M89*(10^-24)</f>
        <v>6.7074623970640434E-21</v>
      </c>
      <c r="P89" s="3">
        <f t="shared" ref="P89" si="70">$W$64/O89</f>
        <v>1.4482944561422331</v>
      </c>
      <c r="Q89">
        <f>(P89-P90)/(L89-L90)*(0-L90)+P90</f>
        <v>1.4409518368945249</v>
      </c>
      <c r="R89">
        <f>(M89-M90)/(L89-L90)*(0-L90)+M90</f>
        <v>6741.9833793164453</v>
      </c>
      <c r="S89">
        <f>R89^(1/3)</f>
        <v>18.891331074108834</v>
      </c>
      <c r="T89">
        <f>(J89-J90)/(L89-L90)*(0-L90)+J90</f>
        <v>-385.44915601126587</v>
      </c>
    </row>
    <row r="90" spans="2:34">
      <c r="B90">
        <v>168</v>
      </c>
      <c r="C90" s="1">
        <v>-386.74344000000002</v>
      </c>
      <c r="D90" s="1">
        <v>-385.26515999999998</v>
      </c>
      <c r="F90" s="1">
        <v>-386.23633999999998</v>
      </c>
      <c r="I90">
        <v>1</v>
      </c>
      <c r="J90">
        <v>-384.82329368500001</v>
      </c>
      <c r="K90">
        <v>28.259614899999999</v>
      </c>
      <c r="L90">
        <v>-0.63739100000000004</v>
      </c>
      <c r="M90">
        <f t="shared" ref="M90:M92" si="71">M$64*(I90/I$64)^3</f>
        <v>6809.0889000331499</v>
      </c>
      <c r="N90">
        <f t="shared" si="61"/>
        <v>18.953801795947818</v>
      </c>
      <c r="O90" s="4">
        <f>M90*(10^-24)</f>
        <v>6.8090889000331505E-21</v>
      </c>
      <c r="P90" s="3">
        <f t="shared" si="67"/>
        <v>1.4266784803475034</v>
      </c>
    </row>
    <row r="91" spans="2:34">
      <c r="B91">
        <v>170</v>
      </c>
      <c r="C91" s="1">
        <v>-386.71532999999999</v>
      </c>
      <c r="D91" s="1">
        <v>-385.38297</v>
      </c>
      <c r="F91" s="1">
        <v>-386.35392000000002</v>
      </c>
      <c r="I91">
        <v>1.01</v>
      </c>
      <c r="J91">
        <v>-383.06163237800001</v>
      </c>
      <c r="K91">
        <v>28.2599649</v>
      </c>
      <c r="L91">
        <v>-1.651481</v>
      </c>
      <c r="M91">
        <f t="shared" si="71"/>
        <v>7015.4111027930521</v>
      </c>
      <c r="N91">
        <f t="shared" si="61"/>
        <v>19.1433398139073</v>
      </c>
      <c r="O91" s="4">
        <f t="shared" ref="O91" si="72">M91*(10^-24)</f>
        <v>7.0154111027930528E-21</v>
      </c>
      <c r="P91" s="3">
        <f t="shared" si="67"/>
        <v>1.3847200772856707</v>
      </c>
    </row>
    <row r="92" spans="2:34">
      <c r="B92">
        <v>172</v>
      </c>
      <c r="C92" s="1">
        <v>-386.62353999999999</v>
      </c>
      <c r="D92" s="1">
        <v>-385.59431999999998</v>
      </c>
      <c r="F92" s="1">
        <v>-386.46967000000001</v>
      </c>
      <c r="I92">
        <v>1.02</v>
      </c>
      <c r="J92">
        <v>-381.69621928700002</v>
      </c>
      <c r="K92">
        <v>28.256118699999998</v>
      </c>
      <c r="L92">
        <v>-2.4319039999999998</v>
      </c>
      <c r="M92">
        <f t="shared" si="71"/>
        <v>7225.8596134263789</v>
      </c>
      <c r="N92">
        <f t="shared" si="61"/>
        <v>19.332877831866774</v>
      </c>
      <c r="O92" s="4">
        <f>M92*(10^-24)</f>
        <v>7.2258596134263799E-21</v>
      </c>
      <c r="P92" s="3">
        <f>$W$64/O92</f>
        <v>1.344390996249089</v>
      </c>
    </row>
    <row r="93" spans="2:34">
      <c r="B93">
        <v>174</v>
      </c>
      <c r="C93" s="1">
        <v>-386.46431999999999</v>
      </c>
      <c r="D93" s="1">
        <v>-385.88774999999998</v>
      </c>
      <c r="F93" s="1">
        <v>-386.60404</v>
      </c>
      <c r="P93" t="s">
        <v>93</v>
      </c>
      <c r="Q93">
        <f>($W$64/R93)/(1E-24)</f>
        <v>1.4435540634316872</v>
      </c>
      <c r="R93">
        <v>6729.4885938368307</v>
      </c>
      <c r="S93">
        <f>R93^(1/3)</f>
        <v>18.879653546183714</v>
      </c>
      <c r="T93">
        <v>-385.09012041131342</v>
      </c>
    </row>
    <row r="94" spans="2:34">
      <c r="B94">
        <v>176</v>
      </c>
      <c r="C94" s="1">
        <v>-386.22816</v>
      </c>
      <c r="D94" s="1">
        <v>-386.24270000000001</v>
      </c>
      <c r="F94" s="1">
        <v>-386.76549999999997</v>
      </c>
      <c r="I94" t="s">
        <v>8</v>
      </c>
    </row>
    <row r="95" spans="2:34">
      <c r="B95">
        <v>178</v>
      </c>
      <c r="C95" s="1">
        <v>-385.90683999999999</v>
      </c>
      <c r="D95" s="1">
        <v>-386.62907000000001</v>
      </c>
      <c r="F95" s="1">
        <v>-386.94812999999999</v>
      </c>
    </row>
    <row r="96" spans="2:34">
      <c r="B96">
        <v>180</v>
      </c>
      <c r="C96" s="1">
        <v>-385.50630999999998</v>
      </c>
      <c r="D96" s="1">
        <v>-387.02271000000002</v>
      </c>
      <c r="F96" s="1">
        <v>-387.13195999999999</v>
      </c>
      <c r="I96" t="s">
        <v>9</v>
      </c>
      <c r="M96" t="s">
        <v>1</v>
      </c>
      <c r="N96" t="s">
        <v>4</v>
      </c>
      <c r="O96" t="s">
        <v>17</v>
      </c>
      <c r="P96" t="s">
        <v>20</v>
      </c>
      <c r="Q96" t="s">
        <v>46</v>
      </c>
      <c r="R96" t="s">
        <v>47</v>
      </c>
      <c r="S96" t="s">
        <v>48</v>
      </c>
      <c r="T96" t="s">
        <v>75</v>
      </c>
    </row>
    <row r="97" spans="2:20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0.96</v>
      </c>
      <c r="J97">
        <v>-393.14994294799999</v>
      </c>
      <c r="K97">
        <v>25.824608933333302</v>
      </c>
      <c r="L97">
        <v>5.1293600000000001</v>
      </c>
      <c r="M97">
        <f>M$64*(I97/I$64)^3</f>
        <v>6024.2460770597281</v>
      </c>
      <c r="N97">
        <f t="shared" ref="N97:N104" si="73">M97^(1/3)</f>
        <v>18.195649724109902</v>
      </c>
      <c r="O97" s="4">
        <f t="shared" ref="O97" si="74">M97*(10^-24)</f>
        <v>6.0242460770597287E-21</v>
      </c>
      <c r="P97" s="3">
        <f t="shared" ref="P97" si="75">$W$64/O97</f>
        <v>1.6125471104911562</v>
      </c>
    </row>
    <row r="98" spans="2:20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0.97</v>
      </c>
      <c r="J98">
        <v>-392.03938279866702</v>
      </c>
      <c r="K98">
        <v>25.957028666666702</v>
      </c>
      <c r="L98">
        <v>2.9279999999999999</v>
      </c>
      <c r="M98">
        <f>M$64*(I98/I$64)^3</f>
        <v>6214.4715936599541</v>
      </c>
      <c r="N98">
        <f t="shared" si="73"/>
        <v>18.385187742069384</v>
      </c>
      <c r="O98" s="4">
        <f t="shared" ref="O98" si="76">M98*(10^-24)</f>
        <v>6.2144715936599549E-21</v>
      </c>
      <c r="P98" s="3">
        <f t="shared" ref="P98" si="77">$W$64/O98</f>
        <v>1.5631869030282517</v>
      </c>
    </row>
    <row r="99" spans="2:20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0.98</v>
      </c>
      <c r="J99">
        <v>-390.99348681666669</v>
      </c>
      <c r="K99">
        <v>25.685863333333334</v>
      </c>
      <c r="L99">
        <v>0.90721999999999936</v>
      </c>
      <c r="M99">
        <v>6408.66</v>
      </c>
      <c r="N99">
        <f t="shared" si="73"/>
        <v>18.574725760028858</v>
      </c>
      <c r="O99" s="4">
        <f>M99*(10^-24)</f>
        <v>6.4086600000000008E-21</v>
      </c>
      <c r="P99" s="3">
        <f>$W$64/O99</f>
        <v>1.5158208743247961</v>
      </c>
    </row>
    <row r="100" spans="2:20">
      <c r="B100">
        <v>188</v>
      </c>
      <c r="C100" s="1">
        <v>-383.73833000000002</v>
      </c>
      <c r="D100" s="1">
        <v>-388.30085000000003</v>
      </c>
      <c r="F100" s="1">
        <v>-387.37731000000002</v>
      </c>
      <c r="I100">
        <v>0.98499999999999999</v>
      </c>
      <c r="J100">
        <v>-389.95121474666701</v>
      </c>
      <c r="K100">
        <v>25.913761733333299</v>
      </c>
      <c r="L100">
        <v>0.35042000000000001</v>
      </c>
      <c r="M100">
        <f>M$64*(I100/I$64)^3</f>
        <v>6507.2530538641404</v>
      </c>
      <c r="N100">
        <f t="shared" ref="N100" si="78">M100^(1/3)</f>
        <v>18.669494769008605</v>
      </c>
      <c r="O100" s="4">
        <f>M100*(10^-24)</f>
        <v>6.5072530538641407E-21</v>
      </c>
      <c r="P100" s="3">
        <f>$W$64/O100</f>
        <v>1.4928542849093211</v>
      </c>
      <c r="Q100">
        <f>(P100-P101)/(L100-L101)*(0-L101)+P101</f>
        <v>1.479309341377008</v>
      </c>
      <c r="R100">
        <f>(M100-M101)/(L100-L101)*(0-L101)+M101</f>
        <v>6567.198247585331</v>
      </c>
      <c r="S100">
        <f>R100^(1/3)</f>
        <v>18.726647784993613</v>
      </c>
      <c r="T100">
        <f>(J100-J101)/(L100-L101)*(0-L101)+J101</f>
        <v>-389.56433670516878</v>
      </c>
    </row>
    <row r="101" spans="2:20">
      <c r="B101">
        <v>190</v>
      </c>
      <c r="C101" s="1">
        <v>-383.45961999999997</v>
      </c>
      <c r="D101" s="1">
        <v>-388.48129</v>
      </c>
      <c r="F101" s="1">
        <v>-387.26485000000002</v>
      </c>
      <c r="I101">
        <v>0.99</v>
      </c>
      <c r="J101">
        <v>-389.30841586500003</v>
      </c>
      <c r="K101">
        <v>25.688318875</v>
      </c>
      <c r="L101">
        <v>-0.23180374999999981</v>
      </c>
      <c r="M101">
        <f>M$64*(I101/I$64)^3</f>
        <v>6606.8521506132638</v>
      </c>
      <c r="N101">
        <f t="shared" si="73"/>
        <v>18.764263777988344</v>
      </c>
      <c r="O101" s="4">
        <f t="shared" ref="O101" si="79">M101*(10^-24)</f>
        <v>6.6068521506132647E-21</v>
      </c>
      <c r="P101" s="3">
        <f t="shared" ref="P101:P103" si="80">$W$64/O101</f>
        <v>1.4703493256692046</v>
      </c>
    </row>
    <row r="102" spans="2:20">
      <c r="B102">
        <v>192</v>
      </c>
      <c r="C102" s="1">
        <v>-383.29039</v>
      </c>
      <c r="D102" s="1">
        <v>-388.59325000000001</v>
      </c>
      <c r="F102" s="1">
        <v>-387.10624000000001</v>
      </c>
      <c r="I102">
        <v>1</v>
      </c>
      <c r="J102">
        <v>-388.17101826666698</v>
      </c>
      <c r="K102">
        <v>25.460187333333302</v>
      </c>
      <c r="L102">
        <v>-1.70907866666667</v>
      </c>
      <c r="M102">
        <f t="shared" ref="M102:M104" si="81">M$64*(I102/I$64)^3</f>
        <v>6809.0889000331499</v>
      </c>
      <c r="N102">
        <f t="shared" si="73"/>
        <v>18.953801795947818</v>
      </c>
      <c r="O102" s="4">
        <f>M102*(10^-24)</f>
        <v>6.8090889000331505E-21</v>
      </c>
      <c r="P102" s="3">
        <f t="shared" si="80"/>
        <v>1.4266784803475034</v>
      </c>
    </row>
    <row r="103" spans="2:20">
      <c r="B103">
        <v>194</v>
      </c>
      <c r="C103" s="1">
        <v>-383.21364</v>
      </c>
      <c r="D103" s="1">
        <v>-388.64307000000002</v>
      </c>
      <c r="F103" s="1">
        <v>-386.93403999999998</v>
      </c>
      <c r="I103">
        <v>1.01</v>
      </c>
      <c r="J103">
        <v>-386.61198422666706</v>
      </c>
      <c r="K103">
        <v>25.684383499999999</v>
      </c>
      <c r="L103">
        <v>-2.4829499999999967</v>
      </c>
      <c r="M103">
        <f t="shared" si="81"/>
        <v>7015.4111027930521</v>
      </c>
      <c r="N103">
        <f t="shared" si="73"/>
        <v>19.1433398139073</v>
      </c>
      <c r="O103" s="4">
        <f t="shared" ref="O103" si="82">M103*(10^-24)</f>
        <v>7.0154111027930528E-21</v>
      </c>
      <c r="P103" s="3">
        <f t="shared" si="80"/>
        <v>1.3847200772856707</v>
      </c>
    </row>
    <row r="104" spans="2:20">
      <c r="B104">
        <v>196</v>
      </c>
      <c r="C104" s="1">
        <v>-383.19977999999998</v>
      </c>
      <c r="D104" s="1">
        <v>-388.64760000000001</v>
      </c>
      <c r="F104" s="1">
        <v>-386.78831000000002</v>
      </c>
      <c r="I104">
        <v>1.02</v>
      </c>
      <c r="J104">
        <v>-384.58191640799998</v>
      </c>
      <c r="K104">
        <v>25.689775099999999</v>
      </c>
      <c r="L104">
        <v>-3.3065880000000001</v>
      </c>
      <c r="M104">
        <f t="shared" si="81"/>
        <v>7225.8596134263789</v>
      </c>
      <c r="N104">
        <f t="shared" si="73"/>
        <v>19.332877831866774</v>
      </c>
      <c r="O104" s="4">
        <f>M104*(10^-24)</f>
        <v>7.2258596134263799E-21</v>
      </c>
      <c r="P104" s="3">
        <f>$W$64/O104</f>
        <v>1.344390996249089</v>
      </c>
    </row>
    <row r="105" spans="2:20">
      <c r="B105">
        <v>198</v>
      </c>
      <c r="C105" s="1">
        <v>-383.21537999999998</v>
      </c>
      <c r="D105" s="1">
        <v>-388.62468999999999</v>
      </c>
      <c r="F105" s="1">
        <v>-386.70785999999998</v>
      </c>
      <c r="P105" t="s">
        <v>93</v>
      </c>
      <c r="Q105">
        <f>($W$64/R105)/(1E-24)</f>
        <v>1.4840314666354046</v>
      </c>
      <c r="R105">
        <v>6545.9397747642015</v>
      </c>
      <c r="S105">
        <f>R105^(1/3)</f>
        <v>18.706419459758397</v>
      </c>
      <c r="T105">
        <v>-389.84231376446724</v>
      </c>
    </row>
    <row r="106" spans="2:20">
      <c r="B106">
        <v>200</v>
      </c>
      <c r="C106" s="1">
        <v>-383.23885000000001</v>
      </c>
      <c r="D106" s="1">
        <v>-388.59190000000001</v>
      </c>
      <c r="F106" s="1">
        <v>-386.70767999999998</v>
      </c>
      <c r="I106" t="s">
        <v>10</v>
      </c>
    </row>
    <row r="107" spans="2:20">
      <c r="B107">
        <v>202</v>
      </c>
      <c r="C107" s="1">
        <v>-383.26168000000001</v>
      </c>
      <c r="D107" s="1">
        <v>-388.55660999999998</v>
      </c>
      <c r="F107" s="1">
        <v>-386.77472</v>
      </c>
    </row>
    <row r="108" spans="2:20">
      <c r="B108">
        <v>204</v>
      </c>
      <c r="C108" s="1">
        <v>-383.29091</v>
      </c>
      <c r="D108" s="1">
        <v>-388.51328999999998</v>
      </c>
      <c r="F108" s="1">
        <v>-386.87990000000002</v>
      </c>
      <c r="I108" t="s">
        <v>9</v>
      </c>
      <c r="M108" t="s">
        <v>1</v>
      </c>
      <c r="N108" t="s">
        <v>4</v>
      </c>
      <c r="O108" t="s">
        <v>17</v>
      </c>
      <c r="P108" t="s">
        <v>20</v>
      </c>
      <c r="Q108" t="s">
        <v>46</v>
      </c>
      <c r="R108" t="s">
        <v>47</v>
      </c>
      <c r="S108" t="s">
        <v>48</v>
      </c>
      <c r="T108" t="s">
        <v>75</v>
      </c>
    </row>
    <row r="109" spans="2:20">
      <c r="B109">
        <v>206</v>
      </c>
      <c r="C109" s="1">
        <v>-383.33936999999997</v>
      </c>
      <c r="D109" s="1">
        <v>-388.45771999999999</v>
      </c>
      <c r="F109" s="1">
        <v>-386.99265000000003</v>
      </c>
      <c r="I109">
        <v>0.94</v>
      </c>
      <c r="J109">
        <v>-398.45314198800003</v>
      </c>
      <c r="K109">
        <v>23.092637733333301</v>
      </c>
      <c r="L109">
        <v>9.7271733333333295</v>
      </c>
      <c r="M109">
        <f>M$64*(I109/I$64)^3</f>
        <v>5655.5202949451323</v>
      </c>
      <c r="N109">
        <f t="shared" ref="N109:N114" si="83">M109^(1/3)</f>
        <v>17.816573688190953</v>
      </c>
      <c r="O109" s="4">
        <f t="shared" ref="O109:O111" si="84">M109*(10^-24)</f>
        <v>5.6555202949451327E-21</v>
      </c>
      <c r="P109" s="3">
        <f t="shared" ref="P109:P111" si="85">$W$64/O109</f>
        <v>1.7176811500673066</v>
      </c>
    </row>
    <row r="110" spans="2:20">
      <c r="B110">
        <v>208</v>
      </c>
      <c r="C110" s="1">
        <v>-383.42214999999999</v>
      </c>
      <c r="D110" s="1">
        <v>-388.40140000000002</v>
      </c>
      <c r="F110" s="1">
        <v>-387.09501</v>
      </c>
      <c r="I110">
        <v>0.95</v>
      </c>
      <c r="J110">
        <v>-398.10756985733298</v>
      </c>
      <c r="K110">
        <v>22.982181466666699</v>
      </c>
      <c r="L110">
        <v>6.4005906666666599</v>
      </c>
      <c r="M110">
        <f>M$64*(I110/I$64)^3</f>
        <v>5837.9425956659206</v>
      </c>
      <c r="N110">
        <f t="shared" ref="N110" si="86">M110^(1/3)</f>
        <v>18.006111706150431</v>
      </c>
      <c r="O110" s="4">
        <f t="shared" ref="O110" si="87">M110*(10^-24)</f>
        <v>5.8379425956659212E-21</v>
      </c>
      <c r="P110" s="3">
        <f t="shared" ref="P110" si="88">$W$64/O110</f>
        <v>1.6640075583583656</v>
      </c>
    </row>
    <row r="111" spans="2:20">
      <c r="B111">
        <v>210</v>
      </c>
      <c r="C111" s="1">
        <v>-383.54584</v>
      </c>
      <c r="D111" s="1">
        <v>-388.37329999999997</v>
      </c>
      <c r="F111" s="1">
        <v>-387.17469</v>
      </c>
      <c r="I111">
        <v>0.96</v>
      </c>
      <c r="J111">
        <v>-397.42487075999998</v>
      </c>
      <c r="K111">
        <v>22.786846799999999</v>
      </c>
      <c r="L111">
        <v>3.8528600000000002</v>
      </c>
      <c r="M111">
        <f>M$64*(I111/I$64)^3</f>
        <v>6024.2460770597281</v>
      </c>
      <c r="N111">
        <f t="shared" si="83"/>
        <v>18.195649724109902</v>
      </c>
      <c r="O111" s="4">
        <f t="shared" si="84"/>
        <v>6.0242460770597287E-21</v>
      </c>
      <c r="P111" s="3">
        <f t="shared" si="85"/>
        <v>1.6125471104911562</v>
      </c>
    </row>
    <row r="112" spans="2:20">
      <c r="B112">
        <v>212</v>
      </c>
      <c r="C112" s="1">
        <v>-383.70868999999999</v>
      </c>
      <c r="D112" s="1">
        <v>-388.41201999999998</v>
      </c>
      <c r="F112" s="1">
        <v>-387.23171000000002</v>
      </c>
      <c r="I112">
        <v>0.97</v>
      </c>
      <c r="J112">
        <v>-395.37548209733399</v>
      </c>
      <c r="K112">
        <v>23.110626799999999</v>
      </c>
      <c r="L112">
        <v>1.8024</v>
      </c>
      <c r="M112">
        <f t="shared" ref="M112:M115" si="89">M$64*(I112/I$64)^3</f>
        <v>6214.4715936599541</v>
      </c>
      <c r="N112">
        <f t="shared" ref="N112:N113" si="90">M112^(1/3)</f>
        <v>18.385187742069384</v>
      </c>
      <c r="O112" s="4">
        <f t="shared" ref="O112:O113" si="91">M112*(10^-24)</f>
        <v>6.2144715936599549E-21</v>
      </c>
      <c r="P112" s="3">
        <f t="shared" ref="P112:P113" si="92">$W$64/O112</f>
        <v>1.5631869030282517</v>
      </c>
    </row>
    <row r="113" spans="2:20">
      <c r="B113">
        <v>214</v>
      </c>
      <c r="C113" s="1">
        <v>-383.8974</v>
      </c>
      <c r="D113" s="1">
        <v>-388.53570000000002</v>
      </c>
      <c r="F113" s="1">
        <v>-387.26648</v>
      </c>
      <c r="I113">
        <v>0.97499999999999998</v>
      </c>
      <c r="J113">
        <v>-395.16182946399999</v>
      </c>
      <c r="K113">
        <v>22.742301466666699</v>
      </c>
      <c r="L113">
        <v>0.43656266666666599</v>
      </c>
      <c r="M113">
        <f t="shared" si="89"/>
        <v>6311.0678822041627</v>
      </c>
      <c r="N113">
        <f t="shared" si="90"/>
        <v>18.479956751049119</v>
      </c>
      <c r="O113" s="4">
        <f t="shared" si="91"/>
        <v>6.3110678822041637E-21</v>
      </c>
      <c r="P113" s="3">
        <f t="shared" si="92"/>
        <v>1.5392609912884609</v>
      </c>
      <c r="Q113">
        <f>(P113-P114)/(L113-L114)*(0-L114)+P114</f>
        <v>1.525472627740089</v>
      </c>
      <c r="R113">
        <f>(M113-M114)/(L113-L114)*(0-L114)+M114</f>
        <v>6368.4752578461212</v>
      </c>
      <c r="S113">
        <f>R113^(1/3)</f>
        <v>18.535820792029273</v>
      </c>
      <c r="T113">
        <f>(J113-J114)/(L113-L114)*(0-L114)+J114</f>
        <v>-394.8980858962131</v>
      </c>
    </row>
    <row r="114" spans="2:20">
      <c r="B114">
        <v>216</v>
      </c>
      <c r="C114" s="1">
        <v>-384.09325000000001</v>
      </c>
      <c r="D114" s="1">
        <v>-388.71186</v>
      </c>
      <c r="F114" s="1">
        <v>-387.27922999999998</v>
      </c>
      <c r="I114">
        <v>0.98</v>
      </c>
      <c r="J114">
        <v>-394.71346733199999</v>
      </c>
      <c r="K114">
        <v>22.984532266666601</v>
      </c>
      <c r="L114">
        <v>-0.30559066666666701</v>
      </c>
      <c r="M114">
        <v>6408.66</v>
      </c>
      <c r="N114">
        <f t="shared" si="83"/>
        <v>18.574725760028858</v>
      </c>
      <c r="O114" s="4">
        <f>M114*(10^-24)</f>
        <v>6.4086600000000008E-21</v>
      </c>
      <c r="P114" s="3">
        <f>$W$64/O114</f>
        <v>1.5158208743247961</v>
      </c>
    </row>
    <row r="115" spans="2:20">
      <c r="B115">
        <v>218</v>
      </c>
      <c r="C115" s="1">
        <v>-384.2833</v>
      </c>
      <c r="D115" s="1">
        <v>-388.87403999999998</v>
      </c>
      <c r="F115" s="1">
        <v>-387.27</v>
      </c>
      <c r="I115">
        <v>0.98499999999999999</v>
      </c>
      <c r="J115">
        <v>-393.90899446933298</v>
      </c>
      <c r="K115">
        <v>23.033549733333299</v>
      </c>
      <c r="L115">
        <v>-1.03418266666667</v>
      </c>
      <c r="M115">
        <f t="shared" si="89"/>
        <v>6507.2530538641404</v>
      </c>
      <c r="N115">
        <f t="shared" ref="N115" si="93">M115^(1/3)</f>
        <v>18.669494769008605</v>
      </c>
      <c r="O115" s="4">
        <f>M115*(10^-24)</f>
        <v>6.5072530538641407E-21</v>
      </c>
      <c r="P115" s="3">
        <f>$W$64/O115</f>
        <v>1.4928542849093211</v>
      </c>
    </row>
    <row r="116" spans="2:20">
      <c r="B116">
        <v>220</v>
      </c>
      <c r="C116" s="1">
        <v>-384.47077999999999</v>
      </c>
      <c r="D116" s="1">
        <v>-388.95783999999998</v>
      </c>
      <c r="F116" s="1">
        <v>-387.23707999999999</v>
      </c>
      <c r="O116" s="4"/>
      <c r="P116" t="s">
        <v>93</v>
      </c>
      <c r="Q116">
        <f>($W$64/R116)/(1E-24)</f>
        <v>1.5239164273761807</v>
      </c>
      <c r="R116">
        <v>6374.615057583037</v>
      </c>
      <c r="S116">
        <f>R116^(1/3)</f>
        <v>18.541775627859717</v>
      </c>
      <c r="T116">
        <v>-394.77470327154077</v>
      </c>
    </row>
    <row r="117" spans="2:20">
      <c r="B117">
        <v>222</v>
      </c>
      <c r="C117" s="1">
        <v>-384.67408999999998</v>
      </c>
      <c r="D117" s="1">
        <v>-388.93669</v>
      </c>
      <c r="F117" s="1">
        <v>-387.17790000000002</v>
      </c>
      <c r="I117" t="s">
        <v>12</v>
      </c>
    </row>
    <row r="118" spans="2:20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20">
      <c r="B119">
        <v>226</v>
      </c>
      <c r="C119" s="1">
        <v>-385.19103999999999</v>
      </c>
      <c r="D119" s="1">
        <v>-388.63776999999999</v>
      </c>
      <c r="F119" s="1">
        <v>-386.98973999999998</v>
      </c>
      <c r="I119" t="s">
        <v>9</v>
      </c>
      <c r="M119" t="s">
        <v>1</v>
      </c>
      <c r="N119" t="s">
        <v>4</v>
      </c>
      <c r="O119" t="s">
        <v>17</v>
      </c>
      <c r="P119" t="s">
        <v>20</v>
      </c>
      <c r="Q119" t="s">
        <v>46</v>
      </c>
      <c r="R119" t="s">
        <v>47</v>
      </c>
      <c r="S119" t="s">
        <v>48</v>
      </c>
      <c r="T119" t="s">
        <v>75</v>
      </c>
    </row>
    <row r="120" spans="2:20">
      <c r="B120">
        <v>228</v>
      </c>
      <c r="C120" s="1">
        <v>-385.48973999999998</v>
      </c>
      <c r="D120" s="1">
        <v>-388.44403999999997</v>
      </c>
      <c r="F120" s="1">
        <v>-386.86667999999997</v>
      </c>
      <c r="I120">
        <v>0.94</v>
      </c>
      <c r="J120">
        <v>-402.18725159866602</v>
      </c>
      <c r="K120">
        <v>20.3904724</v>
      </c>
      <c r="L120">
        <v>8.3278893333333404</v>
      </c>
      <c r="M120">
        <f>M$64*(I120/I$64)^3</f>
        <v>5655.5202949451323</v>
      </c>
      <c r="N120">
        <f t="shared" ref="N120" si="94">M120^(1/3)</f>
        <v>17.816573688190953</v>
      </c>
      <c r="O120" s="4">
        <f t="shared" ref="O120" si="95">M120*(10^-24)</f>
        <v>5.6555202949451327E-21</v>
      </c>
      <c r="P120" s="3">
        <f t="shared" ref="P120" si="96">$W$64/O120</f>
        <v>1.7176811500673066</v>
      </c>
    </row>
    <row r="121" spans="2:20">
      <c r="B121">
        <v>230</v>
      </c>
      <c r="C121" s="1">
        <v>-385.76452</v>
      </c>
      <c r="D121" s="1">
        <v>-388.28931999999998</v>
      </c>
      <c r="F121" s="1">
        <v>-386.72859999999997</v>
      </c>
      <c r="I121">
        <v>0.95</v>
      </c>
      <c r="J121">
        <v>-401.37860824400002</v>
      </c>
      <c r="K121">
        <v>20.493861733333301</v>
      </c>
      <c r="L121">
        <v>4.8595280000000001</v>
      </c>
      <c r="M121">
        <f t="shared" ref="M121:M125" si="97">M$64*(I121/I$64)^3</f>
        <v>5837.9425956659206</v>
      </c>
      <c r="N121">
        <f t="shared" ref="N121:N125" si="98">M121^(1/3)</f>
        <v>18.006111706150431</v>
      </c>
      <c r="O121" s="4">
        <f t="shared" ref="O121:O125" si="99">M121*(10^-24)</f>
        <v>5.8379425956659212E-21</v>
      </c>
      <c r="P121" s="3">
        <f t="shared" ref="P121:P125" si="100">$W$64/O121</f>
        <v>1.6640075583583656</v>
      </c>
    </row>
    <row r="122" spans="2:20">
      <c r="B122">
        <v>232</v>
      </c>
      <c r="C122" s="1">
        <v>-385.96258</v>
      </c>
      <c r="D122" s="1">
        <v>-388.22737000000001</v>
      </c>
      <c r="F122" s="1">
        <v>-386.57655999999997</v>
      </c>
      <c r="I122">
        <v>0.96</v>
      </c>
      <c r="J122">
        <v>-400.80019756666701</v>
      </c>
      <c r="K122">
        <v>20.2531289333334</v>
      </c>
      <c r="L122">
        <v>2.1617813333333298</v>
      </c>
      <c r="M122">
        <f t="shared" si="97"/>
        <v>6024.2460770597281</v>
      </c>
      <c r="N122">
        <f t="shared" si="98"/>
        <v>18.195649724109902</v>
      </c>
      <c r="O122" s="4">
        <f t="shared" si="99"/>
        <v>6.0242460770597287E-21</v>
      </c>
      <c r="P122" s="3">
        <f t="shared" si="100"/>
        <v>1.6125471104911562</v>
      </c>
    </row>
    <row r="123" spans="2:20">
      <c r="B123">
        <v>234</v>
      </c>
      <c r="C123" s="1">
        <v>-386.04590000000002</v>
      </c>
      <c r="D123" s="1">
        <v>-388.29826000000003</v>
      </c>
      <c r="F123" s="1">
        <v>-386.40170999999998</v>
      </c>
      <c r="I123">
        <v>0.97</v>
      </c>
      <c r="J123">
        <v>-399.1532961399995</v>
      </c>
      <c r="K123">
        <v>20.357727166666649</v>
      </c>
      <c r="L123">
        <v>0.15897833333333386</v>
      </c>
      <c r="M123">
        <f t="shared" si="97"/>
        <v>6214.4715936599541</v>
      </c>
      <c r="N123">
        <f t="shared" si="98"/>
        <v>18.385187742069384</v>
      </c>
      <c r="O123" s="4">
        <f t="shared" si="99"/>
        <v>6.2144715936599549E-21</v>
      </c>
      <c r="P123" s="3">
        <f t="shared" si="100"/>
        <v>1.5631869030282517</v>
      </c>
      <c r="Q123">
        <f>(P123-P125)/(L123-L125)*(0-L125)+P125</f>
        <v>1.5594604127591039</v>
      </c>
      <c r="R123">
        <f>(M123-M125)/(L123-L125)*(0-L125)+M125</f>
        <v>6229.7492351767887</v>
      </c>
      <c r="S123">
        <f>R123^(1/3)</f>
        <v>18.400241446084213</v>
      </c>
      <c r="T123">
        <f>(J123-J125)/(L123-L125)*(0-L125)+J125</f>
        <v>-399.08540367678023</v>
      </c>
    </row>
    <row r="124" spans="2:20">
      <c r="B124">
        <v>236</v>
      </c>
      <c r="C124" s="1">
        <v>-386.00912</v>
      </c>
      <c r="D124" s="1">
        <v>-388.48480999999998</v>
      </c>
      <c r="F124" s="1">
        <v>-386.19216</v>
      </c>
      <c r="I124">
        <v>0.97499999999999998</v>
      </c>
      <c r="J124">
        <v>-399.055541453334</v>
      </c>
      <c r="K124">
        <v>20.251627866666698</v>
      </c>
      <c r="L124">
        <v>-0.94928533333333298</v>
      </c>
      <c r="M124">
        <f t="shared" si="97"/>
        <v>6311.0678822041627</v>
      </c>
      <c r="N124">
        <f t="shared" si="98"/>
        <v>18.479956751049119</v>
      </c>
      <c r="O124" s="4">
        <f t="shared" si="99"/>
        <v>6.3110678822041637E-21</v>
      </c>
      <c r="P124" s="3">
        <f t="shared" si="100"/>
        <v>1.5392609912884609</v>
      </c>
    </row>
    <row r="125" spans="2:20">
      <c r="B125">
        <v>238</v>
      </c>
      <c r="C125" s="1">
        <v>-385.87693999999999</v>
      </c>
      <c r="D125" s="1">
        <v>-388.71051999999997</v>
      </c>
      <c r="F125" s="1">
        <v>-385.94263000000001</v>
      </c>
      <c r="I125">
        <v>0.98</v>
      </c>
      <c r="J125">
        <v>-398.29034034799997</v>
      </c>
      <c r="K125">
        <v>20.530913999999999</v>
      </c>
      <c r="L125">
        <v>-1.8617360000000001</v>
      </c>
      <c r="M125">
        <f t="shared" si="97"/>
        <v>6408.66</v>
      </c>
      <c r="N125">
        <f t="shared" si="98"/>
        <v>18.574725760028858</v>
      </c>
      <c r="O125" s="4">
        <f t="shared" si="99"/>
        <v>6.4086600000000008E-21</v>
      </c>
      <c r="P125" s="3">
        <f t="shared" si="100"/>
        <v>1.5158208743247961</v>
      </c>
    </row>
    <row r="126" spans="2:20">
      <c r="B126">
        <v>240</v>
      </c>
      <c r="C126" s="1">
        <v>-385.69470999999999</v>
      </c>
      <c r="D126" s="1">
        <v>-388.88630000000001</v>
      </c>
      <c r="F126" s="1">
        <v>-385.65785</v>
      </c>
      <c r="O126" s="4"/>
      <c r="P126" t="s">
        <v>93</v>
      </c>
      <c r="Q126">
        <f>($W$64/R126)/(1E-24)</f>
        <v>1.564103629781437</v>
      </c>
      <c r="R126">
        <v>6210.8292695464215</v>
      </c>
      <c r="S126">
        <f>R126^(1/3)</f>
        <v>18.381595165255238</v>
      </c>
      <c r="T126">
        <v>-399.69524428408641</v>
      </c>
    </row>
    <row r="127" spans="2:20">
      <c r="B127">
        <v>242</v>
      </c>
      <c r="C127" s="1">
        <v>-385.50894</v>
      </c>
      <c r="D127" s="1">
        <v>-388.96019000000001</v>
      </c>
      <c r="F127" s="1">
        <v>-385.36243000000002</v>
      </c>
      <c r="I127" t="s">
        <v>45</v>
      </c>
    </row>
    <row r="128" spans="2:20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20">
      <c r="B129">
        <v>246</v>
      </c>
      <c r="C129" s="1">
        <v>-385.28917999999999</v>
      </c>
      <c r="D129" s="1">
        <v>-388.81214999999997</v>
      </c>
      <c r="F129" s="1">
        <v>-384.90841</v>
      </c>
      <c r="I129" t="s">
        <v>9</v>
      </c>
      <c r="M129" t="s">
        <v>1</v>
      </c>
      <c r="N129" t="s">
        <v>4</v>
      </c>
      <c r="O129" t="s">
        <v>17</v>
      </c>
      <c r="P129" t="s">
        <v>20</v>
      </c>
      <c r="Q129" t="s">
        <v>46</v>
      </c>
      <c r="R129" t="s">
        <v>47</v>
      </c>
      <c r="S129" t="s">
        <v>48</v>
      </c>
      <c r="T129" t="s">
        <v>75</v>
      </c>
    </row>
    <row r="130" spans="2:20">
      <c r="B130">
        <v>248</v>
      </c>
      <c r="C130" s="1">
        <v>-385.30518999999998</v>
      </c>
      <c r="D130" s="1">
        <v>-388.63364999999999</v>
      </c>
      <c r="F130" s="1">
        <v>-384.84512999999998</v>
      </c>
      <c r="I130">
        <v>0.94</v>
      </c>
      <c r="J130">
        <v>-405.87885564933299</v>
      </c>
      <c r="K130">
        <v>17.7667914666667</v>
      </c>
      <c r="L130">
        <v>6.3409946666666697</v>
      </c>
      <c r="M130">
        <f>M$64*(I130/I$64)^3</f>
        <v>5655.5202949451323</v>
      </c>
      <c r="N130">
        <f t="shared" ref="N130" si="101">M130^(1/3)</f>
        <v>17.816573688190953</v>
      </c>
      <c r="O130" s="4">
        <f t="shared" ref="O130" si="102">M130*(10^-24)</f>
        <v>5.6555202949451327E-21</v>
      </c>
      <c r="P130" s="3">
        <f t="shared" ref="P130" si="103">$W$64/O130</f>
        <v>1.7176811500673066</v>
      </c>
    </row>
    <row r="131" spans="2:20">
      <c r="B131">
        <v>250</v>
      </c>
      <c r="C131" s="1">
        <v>-385.41863000000001</v>
      </c>
      <c r="D131" s="1">
        <v>-388.41390999999999</v>
      </c>
      <c r="F131" s="1">
        <v>-384.91207000000003</v>
      </c>
      <c r="I131">
        <v>0.95</v>
      </c>
      <c r="J131">
        <v>-404.75961421333301</v>
      </c>
      <c r="K131">
        <v>17.9832641333333</v>
      </c>
      <c r="L131">
        <v>3.33585333333333</v>
      </c>
      <c r="M131">
        <f t="shared" ref="M131:M136" si="104">M$64*(I131/I$64)^3</f>
        <v>5837.9425956659206</v>
      </c>
      <c r="N131">
        <f t="shared" ref="N131:N136" si="105">M131^(1/3)</f>
        <v>18.006111706150431</v>
      </c>
      <c r="O131" s="4">
        <f t="shared" ref="O131:O136" si="106">M131*(10^-24)</f>
        <v>5.8379425956659212E-21</v>
      </c>
      <c r="P131" s="3">
        <f t="shared" ref="P131:P136" si="107">$W$64/O131</f>
        <v>1.6640075583583656</v>
      </c>
    </row>
    <row r="132" spans="2:20">
      <c r="B132">
        <v>252</v>
      </c>
      <c r="C132" s="1">
        <v>-385.61989999999997</v>
      </c>
      <c r="D132" s="1">
        <v>-388.17209000000003</v>
      </c>
      <c r="F132" s="1">
        <v>-385.06085999999999</v>
      </c>
      <c r="I132">
        <v>0.95499999999999996</v>
      </c>
      <c r="J132">
        <v>-405.00133015066598</v>
      </c>
      <c r="K132">
        <v>17.652550399999999</v>
      </c>
      <c r="L132">
        <v>1.7669693333333301</v>
      </c>
      <c r="M132">
        <f t="shared" ref="M132" si="108">M$64*(I132/I$64)^3</f>
        <v>5930.60663537036</v>
      </c>
      <c r="N132">
        <f t="shared" ref="N132" si="109">M132^(1/3)</f>
        <v>18.100880715130163</v>
      </c>
      <c r="O132" s="4">
        <f t="shared" ref="O132" si="110">M132*(10^-24)</f>
        <v>5.9306066353703608E-21</v>
      </c>
      <c r="P132" s="3">
        <f t="shared" ref="P132" si="111">$W$64/O132</f>
        <v>1.6380079141505386</v>
      </c>
    </row>
    <row r="133" spans="2:20">
      <c r="B133">
        <v>254</v>
      </c>
      <c r="C133" s="1">
        <v>-385.88168000000002</v>
      </c>
      <c r="D133" s="1">
        <v>-387.93700999999999</v>
      </c>
      <c r="F133" s="1">
        <v>-385.21179000000001</v>
      </c>
      <c r="I133">
        <v>0.96</v>
      </c>
      <c r="J133">
        <v>-404.64027197199999</v>
      </c>
      <c r="K133">
        <v>17.869775333333301</v>
      </c>
      <c r="L133">
        <v>0.15764400000000001</v>
      </c>
      <c r="M133">
        <f t="shared" si="104"/>
        <v>6024.2460770597281</v>
      </c>
      <c r="N133">
        <f t="shared" si="105"/>
        <v>18.195649724109902</v>
      </c>
      <c r="O133" s="4">
        <f t="shared" si="106"/>
        <v>6.0242460770597287E-21</v>
      </c>
      <c r="P133" s="3">
        <f>$W$64/O133</f>
        <v>1.6125471104911562</v>
      </c>
      <c r="Q133">
        <f>(P133-P134)/(L133-L134)*(0-L134)+P134</f>
        <v>1.6076556489493874</v>
      </c>
      <c r="R133">
        <f>(M133-M134)/(L133-L134)*(0-L134)+M134</f>
        <v>6042.8068977999565</v>
      </c>
      <c r="S133">
        <f>R133^(1/3)</f>
        <v>18.21431761681788</v>
      </c>
      <c r="T133">
        <f>(J133-J134)/(L133-L134)*(0-L134)+J134</f>
        <v>-404.49264858943042</v>
      </c>
    </row>
    <row r="134" spans="2:20">
      <c r="B134">
        <v>256</v>
      </c>
      <c r="C134" s="1">
        <v>-386.17367000000002</v>
      </c>
      <c r="D134" s="1">
        <v>-387.73527000000001</v>
      </c>
      <c r="F134" s="1">
        <v>-385.29662999999999</v>
      </c>
      <c r="I134">
        <v>0.96499999999999997</v>
      </c>
      <c r="J134">
        <v>-403.88771273200001</v>
      </c>
      <c r="K134">
        <v>17.752259866666702</v>
      </c>
      <c r="L134">
        <v>-0.64599866666666605</v>
      </c>
      <c r="M134">
        <f t="shared" ref="M134" si="112">M$64*(I134/I$64)^3</f>
        <v>6118.8660275507018</v>
      </c>
      <c r="N134">
        <f t="shared" ref="N134" si="113">M134^(1/3)</f>
        <v>18.290418733089641</v>
      </c>
      <c r="O134" s="4">
        <f t="shared" ref="O134" si="114">M134*(10^-24)</f>
        <v>6.1188660275507024E-21</v>
      </c>
      <c r="P134" s="3">
        <f>$W$64/O134</f>
        <v>1.5876112601110308</v>
      </c>
    </row>
    <row r="135" spans="2:20">
      <c r="B135">
        <v>258</v>
      </c>
      <c r="C135" s="1">
        <v>-386.46471000000003</v>
      </c>
      <c r="D135" s="1">
        <v>-387.58427</v>
      </c>
      <c r="F135" s="1">
        <v>-385.29754000000003</v>
      </c>
      <c r="I135">
        <v>0.97</v>
      </c>
      <c r="J135">
        <v>-402.58916545199997</v>
      </c>
      <c r="K135">
        <v>17.881611866666699</v>
      </c>
      <c r="L135">
        <v>-1.5325853333333299</v>
      </c>
      <c r="M135">
        <f t="shared" si="104"/>
        <v>6214.4715936599541</v>
      </c>
      <c r="N135">
        <f t="shared" si="105"/>
        <v>18.385187742069384</v>
      </c>
      <c r="O135" s="4">
        <f t="shared" si="106"/>
        <v>6.2144715936599549E-21</v>
      </c>
      <c r="P135" s="3">
        <f t="shared" si="107"/>
        <v>1.5631869030282517</v>
      </c>
    </row>
    <row r="136" spans="2:20">
      <c r="B136">
        <v>260</v>
      </c>
      <c r="C136" s="1">
        <v>-386.72809999999998</v>
      </c>
      <c r="D136" s="1">
        <v>-387.48968000000002</v>
      </c>
      <c r="F136" s="1">
        <v>-385.23531000000003</v>
      </c>
      <c r="I136">
        <v>0.98</v>
      </c>
      <c r="J136">
        <v>-401.50628843556302</v>
      </c>
      <c r="K136">
        <v>17.8068313917666</v>
      </c>
      <c r="L136">
        <v>-2.84437732015996</v>
      </c>
      <c r="M136">
        <f t="shared" si="104"/>
        <v>6408.66</v>
      </c>
      <c r="N136">
        <f t="shared" si="105"/>
        <v>18.574725760028858</v>
      </c>
      <c r="O136" s="4">
        <f t="shared" si="106"/>
        <v>6.4086600000000008E-21</v>
      </c>
      <c r="P136" s="3">
        <f t="shared" si="107"/>
        <v>1.5158208743247961</v>
      </c>
    </row>
    <row r="137" spans="2:20">
      <c r="B137">
        <v>262</v>
      </c>
      <c r="C137" s="1">
        <v>-386.95310999999998</v>
      </c>
      <c r="D137" s="1">
        <v>-387.44986999999998</v>
      </c>
      <c r="F137" s="1">
        <v>-385.15640999999999</v>
      </c>
      <c r="P137" t="s">
        <v>93</v>
      </c>
      <c r="Q137">
        <f>($W$64/R137)/(1E-24)</f>
        <v>1.6023591097202918</v>
      </c>
      <c r="R137">
        <v>6062.5489913719111</v>
      </c>
      <c r="S137">
        <f>R137^(1/3)</f>
        <v>18.234131691140025</v>
      </c>
      <c r="T137">
        <v>-404.22945428991886</v>
      </c>
    </row>
    <row r="138" spans="2:20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20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20">
      <c r="B140">
        <v>268</v>
      </c>
      <c r="C140" s="1">
        <v>-387.42023999999998</v>
      </c>
      <c r="D140" s="1">
        <v>-387.55603000000002</v>
      </c>
      <c r="F140" s="1">
        <v>-385.20769999999999</v>
      </c>
      <c r="O140" s="4"/>
      <c r="P140" s="3"/>
    </row>
    <row r="141" spans="2:20">
      <c r="B141">
        <v>270</v>
      </c>
      <c r="C141" s="1">
        <v>-387.51575000000003</v>
      </c>
      <c r="D141" s="1">
        <v>-387.61489</v>
      </c>
      <c r="F141" s="1">
        <v>-385.37045999999998</v>
      </c>
      <c r="O141" s="4"/>
      <c r="P141" s="3"/>
    </row>
    <row r="142" spans="2:20">
      <c r="B142">
        <v>272</v>
      </c>
      <c r="C142" s="1">
        <v>-387.56790999999998</v>
      </c>
      <c r="D142" s="1">
        <v>-387.66566</v>
      </c>
      <c r="F142" s="1">
        <v>-385.57485000000003</v>
      </c>
      <c r="O142" s="4"/>
      <c r="P142" s="3"/>
    </row>
    <row r="143" spans="2:20">
      <c r="B143">
        <v>274</v>
      </c>
      <c r="C143" s="1">
        <v>-387.57569000000001</v>
      </c>
      <c r="D143" s="1">
        <v>-387.70319000000001</v>
      </c>
      <c r="F143" s="1">
        <v>-385.77751999999998</v>
      </c>
      <c r="O143" s="4"/>
      <c r="P143" s="3"/>
    </row>
    <row r="144" spans="2:20">
      <c r="B144">
        <v>276</v>
      </c>
      <c r="C144" s="1">
        <v>-387.54951999999997</v>
      </c>
      <c r="D144" s="1">
        <v>-387.72584999999998</v>
      </c>
      <c r="F144" s="1">
        <v>-385.93191000000002</v>
      </c>
      <c r="O144" s="4"/>
      <c r="P144" s="3"/>
    </row>
    <row r="145" spans="2:16">
      <c r="B145">
        <v>278</v>
      </c>
      <c r="C145" s="1">
        <v>-387.51364999999998</v>
      </c>
      <c r="D145" s="1">
        <v>-387.72856999999999</v>
      </c>
      <c r="F145" s="1">
        <v>-386.00351999999998</v>
      </c>
      <c r="O145" s="4"/>
      <c r="P145" s="3"/>
    </row>
    <row r="146" spans="2:16">
      <c r="B146">
        <v>280</v>
      </c>
      <c r="C146" s="1">
        <v>-387.50666999999999</v>
      </c>
      <c r="D146" s="1">
        <v>-387.70704000000001</v>
      </c>
      <c r="F146" s="1">
        <v>-385.98351000000002</v>
      </c>
      <c r="O146" s="4"/>
      <c r="P146" s="3"/>
    </row>
    <row r="147" spans="2:16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16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16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16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16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16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16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16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16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16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16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16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16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16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>
      <c r="B238">
        <v>464</v>
      </c>
      <c r="C238" s="1">
        <v>-387.33193</v>
      </c>
      <c r="D238" s="1">
        <v>-388.85082</v>
      </c>
      <c r="F238" s="1">
        <v>-385.01675</v>
      </c>
    </row>
    <row r="239" spans="2:6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>
      <c r="B411">
        <v>810</v>
      </c>
      <c r="C411" s="1">
        <v>-385.74892</v>
      </c>
      <c r="D411" s="1">
        <v>-387.33389</v>
      </c>
      <c r="F411" s="1">
        <v>-385.96848</v>
      </c>
    </row>
    <row r="412" spans="2:6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>
      <c r="B988">
        <v>1964</v>
      </c>
      <c r="C988" s="1">
        <v>-387.51004</v>
      </c>
      <c r="D988" s="1">
        <v>-387.30883</v>
      </c>
      <c r="F988" s="1">
        <v>-387.52686</v>
      </c>
    </row>
    <row r="989" spans="2:6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G2006"/>
  <sheetViews>
    <sheetView topLeftCell="F51" workbookViewId="0">
      <selection activeCell="U60" sqref="U60"/>
    </sheetView>
  </sheetViews>
  <sheetFormatPr baseColWidth="10" defaultRowHeight="16"/>
  <cols>
    <col min="23" max="23" width="12.1640625" bestFit="1" customWidth="1"/>
    <col min="33" max="33" width="11.1640625" bestFit="1" customWidth="1"/>
  </cols>
  <sheetData>
    <row r="3" spans="2:31">
      <c r="L3" t="s">
        <v>44</v>
      </c>
    </row>
    <row r="4" spans="2:31">
      <c r="L4">
        <f>0.4*(7+35.5)+0.6*(35.5+39)</f>
        <v>61.699999999999996</v>
      </c>
      <c r="M4" t="s">
        <v>15</v>
      </c>
    </row>
    <row r="5" spans="2:31">
      <c r="B5" t="s">
        <v>58</v>
      </c>
      <c r="C5" t="s">
        <v>59</v>
      </c>
    </row>
    <row r="6" spans="2:31">
      <c r="L6" t="s">
        <v>16</v>
      </c>
    </row>
    <row r="7" spans="2:31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>
      <c r="B9" s="1">
        <v>-370.08654000000001</v>
      </c>
      <c r="C9" s="1">
        <v>-366.57616000000002</v>
      </c>
    </row>
    <row r="10" spans="2:31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>
      <c r="B12" s="1">
        <v>-370.72802999999999</v>
      </c>
      <c r="C12" s="1">
        <v>-366.63943</v>
      </c>
      <c r="T12">
        <v>1200</v>
      </c>
    </row>
    <row r="13" spans="2:31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>
      <c r="B20" s="1">
        <v>-371.51673</v>
      </c>
      <c r="C20" s="1">
        <v>-366.89909</v>
      </c>
    </row>
    <row r="21" spans="2:23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>
      <c r="B29" s="1">
        <v>-371.63448</v>
      </c>
      <c r="C29" s="1">
        <v>-368.52093000000002</v>
      </c>
    </row>
    <row r="30" spans="2:23">
      <c r="B30" s="1">
        <v>-371.80766</v>
      </c>
      <c r="C30" s="1">
        <v>-368.51931000000002</v>
      </c>
      <c r="G30" t="s">
        <v>8</v>
      </c>
      <c r="T30">
        <v>1000</v>
      </c>
    </row>
    <row r="31" spans="2:23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>
      <c r="B38" s="1">
        <v>-370.82089000000002</v>
      </c>
      <c r="C38" s="1">
        <v>-368.52233999999999</v>
      </c>
    </row>
    <row r="39" spans="2:23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>
      <c r="B47" s="1">
        <v>-369.58866999999998</v>
      </c>
      <c r="C47" s="1">
        <v>-368.38148999999999</v>
      </c>
    </row>
    <row r="48" spans="2:23">
      <c r="B48" s="1">
        <v>-369.63184999999999</v>
      </c>
      <c r="C48" s="1">
        <v>-368.23144000000002</v>
      </c>
    </row>
    <row r="49" spans="2:33">
      <c r="B49" s="1">
        <v>-369.61131999999998</v>
      </c>
      <c r="C49" s="1">
        <v>-368.12292000000002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33">
      <c r="B50" s="1">
        <v>-369.52503000000002</v>
      </c>
      <c r="C50" s="1">
        <v>-368.08282000000003</v>
      </c>
      <c r="T50" t="s">
        <v>44</v>
      </c>
    </row>
    <row r="51" spans="2:33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3">
      <c r="B52" s="1">
        <v>-369.24614000000003</v>
      </c>
      <c r="C52" s="1">
        <v>-368.27620999999999</v>
      </c>
    </row>
    <row r="53" spans="2:33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3">
      <c r="B54" s="1">
        <v>-368.96543000000003</v>
      </c>
      <c r="C54" s="1">
        <v>-368.81423000000001</v>
      </c>
      <c r="G54">
        <v>0.97</v>
      </c>
      <c r="H54">
        <v>-363.51548492933301</v>
      </c>
      <c r="I54">
        <v>33.394701866666701</v>
      </c>
      <c r="J54">
        <v>7.4339706666666698</v>
      </c>
      <c r="K54">
        <f>K$55*(G54/G$55)^3</f>
        <v>6514.254058821155</v>
      </c>
      <c r="L54">
        <f t="shared" ref="L54:L60" si="20">K54^(1/3)</f>
        <v>18.676187730338704</v>
      </c>
      <c r="M54" s="4">
        <f t="shared" ref="M54" si="21">K54*(10^-24)</f>
        <v>6.5142540588211555E-21</v>
      </c>
      <c r="N54" s="3">
        <f t="shared" ref="N54" si="22">$U$55/M54</f>
        <v>1.5728225263994846</v>
      </c>
      <c r="T54" t="s">
        <v>18</v>
      </c>
      <c r="U54">
        <f>100/(6.022E+23)</f>
        <v>1.6605778811026237E-22</v>
      </c>
    </row>
    <row r="55" spans="2:33">
      <c r="B55" s="1">
        <v>-368.81081999999998</v>
      </c>
      <c r="C55" s="1">
        <v>-369.13006000000001</v>
      </c>
      <c r="G55">
        <v>0.98</v>
      </c>
      <c r="H55">
        <v>-363.00158481654603</v>
      </c>
      <c r="I55">
        <v>33.3989932581581</v>
      </c>
      <c r="J55">
        <v>4.7813694624624601</v>
      </c>
      <c r="K55">
        <v>6717.81</v>
      </c>
      <c r="L55">
        <f t="shared" si="20"/>
        <v>18.868725748177248</v>
      </c>
      <c r="M55" s="4">
        <f>K55*(10^-24)</f>
        <v>6.717810000000001E-21</v>
      </c>
      <c r="N55" s="3">
        <f>$U$55/M55</f>
        <v>1.5251645292741511</v>
      </c>
      <c r="T55" t="s">
        <v>19</v>
      </c>
      <c r="U55">
        <f>U54*T51</f>
        <v>1.0245765526403187E-20</v>
      </c>
    </row>
    <row r="56" spans="2:33">
      <c r="B56" s="1">
        <v>-368.62454000000002</v>
      </c>
      <c r="C56" s="1">
        <v>-369.40935000000002</v>
      </c>
      <c r="G56">
        <v>0.99</v>
      </c>
      <c r="H56">
        <v>-360.95007156299999</v>
      </c>
      <c r="I56">
        <v>33.402746100000002</v>
      </c>
      <c r="J56">
        <v>3.237927</v>
      </c>
      <c r="K56">
        <f>K$55*(G56/G$55)^3</f>
        <v>6925.5628237277824</v>
      </c>
      <c r="L56">
        <f t="shared" si="20"/>
        <v>19.061263766015788</v>
      </c>
      <c r="M56" s="4">
        <f t="shared" ref="M56" si="23">K56*(10^-24)</f>
        <v>6.9255628237277833E-21</v>
      </c>
      <c r="N56" s="3">
        <f t="shared" ref="N56:N60" si="24">$U$55/M56</f>
        <v>1.4794126899405207</v>
      </c>
    </row>
    <row r="57" spans="2:33">
      <c r="B57" s="1">
        <v>-368.39792999999997</v>
      </c>
      <c r="C57" s="1">
        <v>-369.61599999999999</v>
      </c>
      <c r="G57">
        <v>1</v>
      </c>
      <c r="H57">
        <v>-359.95277783934802</v>
      </c>
      <c r="I57">
        <v>33.3999381503018</v>
      </c>
      <c r="J57">
        <v>1.4960522152917499</v>
      </c>
      <c r="K57">
        <f>K$55*(G57/G$55)^3</f>
        <v>7137.5553553366381</v>
      </c>
      <c r="L57">
        <f t="shared" si="20"/>
        <v>19.253801783854335</v>
      </c>
      <c r="M57" s="4">
        <f>K57*(10^-24)</f>
        <v>7.1375553553366392E-21</v>
      </c>
      <c r="N57" s="3">
        <f t="shared" si="24"/>
        <v>1.4354726536365967</v>
      </c>
      <c r="AE57" t="s">
        <v>56</v>
      </c>
      <c r="AF57" t="s">
        <v>57</v>
      </c>
      <c r="AG57" t="s">
        <v>81</v>
      </c>
    </row>
    <row r="58" spans="2:33">
      <c r="B58" s="1">
        <v>-368.13139000000001</v>
      </c>
      <c r="C58" s="1">
        <v>-369.72863999999998</v>
      </c>
      <c r="G58">
        <v>1.01</v>
      </c>
      <c r="H58">
        <v>-358.40217674981898</v>
      </c>
      <c r="I58">
        <v>33.400094475062801</v>
      </c>
      <c r="J58">
        <v>0.46205975716440401</v>
      </c>
      <c r="K58">
        <f>K$55*(G58/G$55)^3</f>
        <v>7353.8304201586907</v>
      </c>
      <c r="L58">
        <f t="shared" si="20"/>
        <v>19.446339801692883</v>
      </c>
      <c r="M58" s="4">
        <f t="shared" ref="M58" si="25">K58*(10^-24)</f>
        <v>7.353830420158692E-21</v>
      </c>
      <c r="N58" s="3">
        <f t="shared" si="24"/>
        <v>1.3932556152392332</v>
      </c>
      <c r="O58">
        <f>(N58-N59)/(J58-J59)*(0-J59)+N59</f>
        <v>1.3557723504142218</v>
      </c>
      <c r="P58">
        <f>(K58-K59)/(J58-J59)*(0-J59)+K59</f>
        <v>7554.6260356256598</v>
      </c>
      <c r="Q58">
        <f>P58^(1/3)</f>
        <v>19.621746337146675</v>
      </c>
      <c r="R58">
        <f>(H58-H59)/(J58-J59)*(0-J59)+H59</f>
        <v>-356.62619322123084</v>
      </c>
      <c r="T58" t="s">
        <v>72</v>
      </c>
      <c r="V58" s="8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3">
      <c r="B59" s="1">
        <v>-367.84258999999997</v>
      </c>
      <c r="C59" s="1">
        <v>-369.73725000000002</v>
      </c>
      <c r="G59">
        <v>1.0149999999999999</v>
      </c>
      <c r="H59">
        <v>-357.43140662399998</v>
      </c>
      <c r="I59">
        <v>33.397417333333301</v>
      </c>
      <c r="J59">
        <v>0.209493333333334</v>
      </c>
      <c r="K59">
        <f>K$55*(G59/G$55)^3</f>
        <v>7463.587285440959</v>
      </c>
      <c r="L59">
        <f t="shared" si="20"/>
        <v>19.542608810612155</v>
      </c>
      <c r="M59" s="4">
        <f t="shared" ref="M59" si="26">K59*(10^-24)</f>
        <v>7.4635872854409599E-21</v>
      </c>
      <c r="N59" s="3">
        <f t="shared" ref="N59" si="27">$U$55/M59</f>
        <v>1.3727668927232024</v>
      </c>
    </row>
    <row r="60" spans="2:33">
      <c r="B60" s="1">
        <v>-367.56252000000001</v>
      </c>
      <c r="C60" s="1">
        <v>-369.64742999999999</v>
      </c>
      <c r="G60">
        <v>1.02</v>
      </c>
      <c r="H60">
        <v>-356.49291059717598</v>
      </c>
      <c r="I60">
        <v>33.400113264301702</v>
      </c>
      <c r="J60">
        <v>-0.59899763599171896</v>
      </c>
      <c r="K60">
        <f>K$55*(G60/G$55)^3</f>
        <v>7574.4308435260828</v>
      </c>
      <c r="L60">
        <f t="shared" si="20"/>
        <v>19.638877819531423</v>
      </c>
      <c r="M60" s="4">
        <f>K60*(10^-24)</f>
        <v>7.5744308435260837E-21</v>
      </c>
      <c r="N60" s="3">
        <f t="shared" si="24"/>
        <v>1.3526779421532789</v>
      </c>
      <c r="T60">
        <v>1300</v>
      </c>
      <c r="U60">
        <f>-P61*(2*0.00000444708*P61-0.0698882)</f>
        <v>26.926961967805028</v>
      </c>
      <c r="V60" t="s">
        <v>74</v>
      </c>
      <c r="X60">
        <v>1300</v>
      </c>
      <c r="Y60">
        <v>1.3749994666463519</v>
      </c>
      <c r="Z60">
        <v>7451.4687277608855</v>
      </c>
      <c r="AA60">
        <v>19.532026029732975</v>
      </c>
      <c r="AB60">
        <v>-357.67996534325107</v>
      </c>
      <c r="AC60">
        <v>33.400377049564881</v>
      </c>
      <c r="AD60">
        <f>AB60+AC60</f>
        <v>-324.27958829368617</v>
      </c>
      <c r="AE60">
        <f>(AD60-AD61)/(X60-X61)</f>
        <v>6.5316624875423487E-2</v>
      </c>
      <c r="AF60">
        <f>AE60*(1.602*10^-19)*(6.022*10^23)/100</f>
        <v>63.012541742967997</v>
      </c>
      <c r="AG60">
        <f>AF60/$T$51</f>
        <v>1.021272961798509</v>
      </c>
    </row>
    <row r="61" spans="2:33">
      <c r="B61" s="1">
        <v>-367.33276000000001</v>
      </c>
      <c r="C61" s="1">
        <v>-369.47834</v>
      </c>
      <c r="I61">
        <f>AVERAGE(I55:I60)</f>
        <v>33.399883763526283</v>
      </c>
      <c r="N61" t="s">
        <v>93</v>
      </c>
      <c r="O61">
        <f>($U$55/P61)/(1E-24)</f>
        <v>1.3749994666463519</v>
      </c>
      <c r="P61">
        <v>7451.4687277608855</v>
      </c>
      <c r="Q61">
        <f>P61^(1/3)</f>
        <v>19.532026029732975</v>
      </c>
      <c r="R61">
        <v>-357.67996534325107</v>
      </c>
      <c r="T61">
        <v>1200</v>
      </c>
      <c r="U61">
        <f>-P68*(2*0.00000354*P68-0.0565)</f>
        <v>37.309678055187007</v>
      </c>
      <c r="V61" t="s">
        <v>74</v>
      </c>
      <c r="X61">
        <v>1200</v>
      </c>
      <c r="Y61">
        <v>1.4124527861865088</v>
      </c>
      <c r="Z61">
        <v>7253.741828763712</v>
      </c>
      <c r="AA61">
        <v>19.357712321861261</v>
      </c>
      <c r="AB61">
        <v>-361.6436213612285</v>
      </c>
      <c r="AC61">
        <v>30.832370579999996</v>
      </c>
      <c r="AD61">
        <f t="shared" ref="AD61:AD63" si="28">AB61+AC61</f>
        <v>-330.81125078122852</v>
      </c>
      <c r="AE61">
        <f t="shared" ref="AE61:AE62" si="29">(AD61-AD62)/(X61-X62)</f>
        <v>7.3634728421911863E-2</v>
      </c>
      <c r="AF61">
        <f>AE61*(1.602*10^-19)*(6.022*10^23)/100</f>
        <v>71.037219195991852</v>
      </c>
      <c r="AG61">
        <f>AF61/$T$51</f>
        <v>1.1513325639544871</v>
      </c>
    </row>
    <row r="62" spans="2:33">
      <c r="B62" s="1">
        <v>-367.19745</v>
      </c>
      <c r="C62" s="1">
        <v>-369.25590999999997</v>
      </c>
      <c r="G62" t="s">
        <v>22</v>
      </c>
      <c r="T62">
        <v>1100</v>
      </c>
      <c r="U62">
        <f>-P79*(2*0.00000446*P79-0.069)</f>
        <v>45.265045822483884</v>
      </c>
      <c r="V62" t="s">
        <v>74</v>
      </c>
      <c r="X62">
        <v>1100</v>
      </c>
      <c r="Y62">
        <v>1.4612886259801217</v>
      </c>
      <c r="Z62">
        <v>7011.6988788960416</v>
      </c>
      <c r="AA62">
        <v>19.139962634684565</v>
      </c>
      <c r="AB62">
        <v>-366.55498555869627</v>
      </c>
      <c r="AC62">
        <v>28.380261935276554</v>
      </c>
      <c r="AD62">
        <f t="shared" si="28"/>
        <v>-338.17472362341971</v>
      </c>
      <c r="AE62">
        <f t="shared" si="29"/>
        <v>6.8301008716427983E-2</v>
      </c>
      <c r="AF62">
        <f t="shared" ref="AF62" si="30">AE62*(1.602*10^-19)*(6.022*10^23)/100</f>
        <v>65.891649653350754</v>
      </c>
      <c r="AG62">
        <f>AF62/$T$51</f>
        <v>1.0679359749327513</v>
      </c>
    </row>
    <row r="63" spans="2:33">
      <c r="B63" s="1">
        <v>-367.18770000000001</v>
      </c>
      <c r="C63" s="1">
        <v>-369.00556</v>
      </c>
      <c r="T63">
        <v>1000</v>
      </c>
      <c r="U63">
        <f>-P92*(2*0.00000534*P92-0.0804)</f>
        <v>49.625273204746186</v>
      </c>
      <c r="V63" t="s">
        <v>74</v>
      </c>
      <c r="X63">
        <v>1000</v>
      </c>
      <c r="Y63">
        <v>1.4958590191783783</v>
      </c>
      <c r="Z63">
        <v>6849.7333884959853</v>
      </c>
      <c r="AA63">
        <v>18.991439715836339</v>
      </c>
      <c r="AB63">
        <v>-370.69720040610696</v>
      </c>
      <c r="AC63">
        <v>25.692375911044461</v>
      </c>
      <c r="AD63">
        <f t="shared" si="28"/>
        <v>-345.00482449506251</v>
      </c>
    </row>
    <row r="64" spans="2:33">
      <c r="B64" s="1">
        <v>-367.31357000000003</v>
      </c>
      <c r="C64" s="1">
        <v>-368.74644999999998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46</v>
      </c>
      <c r="P64" t="s">
        <v>47</v>
      </c>
      <c r="Q64" t="s">
        <v>48</v>
      </c>
      <c r="R64" t="s">
        <v>75</v>
      </c>
    </row>
    <row r="65" spans="2:32">
      <c r="B65" s="1">
        <v>-367.54853000000003</v>
      </c>
      <c r="C65" s="1">
        <v>-368.48876999999999</v>
      </c>
      <c r="G65">
        <v>0.97</v>
      </c>
      <c r="H65">
        <v>-366.97332789199999</v>
      </c>
      <c r="I65">
        <v>30.827957399999999</v>
      </c>
      <c r="J65">
        <v>5.6993169999999997</v>
      </c>
      <c r="K65">
        <f>K$55*(G65/G$55)^3</f>
        <v>6514.254058821155</v>
      </c>
      <c r="L65">
        <f t="shared" ref="L65:L71" si="31">K65^(1/3)</f>
        <v>18.676187730338704</v>
      </c>
      <c r="M65" s="4">
        <f t="shared" ref="M65" si="32">K65*(10^-24)</f>
        <v>6.5142540588211555E-21</v>
      </c>
      <c r="N65" s="3">
        <f t="shared" ref="N65" si="33">$U$55/M65</f>
        <v>1.5728225263994846</v>
      </c>
      <c r="T65" t="s">
        <v>85</v>
      </c>
      <c r="U65" t="s">
        <v>86</v>
      </c>
      <c r="V65" t="s">
        <v>87</v>
      </c>
      <c r="W65" t="s">
        <v>88</v>
      </c>
      <c r="Z65" t="s">
        <v>79</v>
      </c>
    </row>
    <row r="66" spans="2:32">
      <c r="B66" s="1">
        <v>-367.84431999999998</v>
      </c>
      <c r="C66" s="1">
        <v>-368.23090000000002</v>
      </c>
      <c r="G66">
        <v>0.98</v>
      </c>
      <c r="H66">
        <v>-365.71036147699999</v>
      </c>
      <c r="I66">
        <v>30.832072499999999</v>
      </c>
      <c r="J66">
        <v>3.6314739999999999</v>
      </c>
      <c r="K66">
        <v>6717.81</v>
      </c>
      <c r="L66">
        <f t="shared" si="31"/>
        <v>18.868725748177248</v>
      </c>
      <c r="M66" s="4">
        <f>K66*(10^-24)</f>
        <v>6.717810000000001E-21</v>
      </c>
      <c r="N66" s="3">
        <f>$U$55/M66</f>
        <v>1.5251645292741511</v>
      </c>
      <c r="T66">
        <v>1300</v>
      </c>
      <c r="U66">
        <f>1/U60</f>
        <v>3.7137498140177888E-2</v>
      </c>
      <c r="V66">
        <f>U66/100</f>
        <v>3.7137498140177891E-4</v>
      </c>
      <c r="W66">
        <f>V66/(10^6)</f>
        <v>3.7137498140177892E-10</v>
      </c>
      <c r="X66">
        <f>W66/(10^-11)</f>
        <v>37.137498140177897</v>
      </c>
      <c r="Z66">
        <f>Z60/200</f>
        <v>37.257343638804429</v>
      </c>
    </row>
    <row r="67" spans="2:32">
      <c r="B67" s="1">
        <v>-368.14931000000001</v>
      </c>
      <c r="C67" s="1">
        <v>-367.96805999999998</v>
      </c>
      <c r="G67">
        <v>0.99</v>
      </c>
      <c r="H67">
        <v>-364.047922626</v>
      </c>
      <c r="I67">
        <v>30.829866299999999</v>
      </c>
      <c r="J67">
        <v>1.987058</v>
      </c>
      <c r="K67">
        <f>K$55*(G67/G$55)^3</f>
        <v>6925.5628237277824</v>
      </c>
      <c r="L67">
        <f t="shared" si="31"/>
        <v>19.061263766015788</v>
      </c>
      <c r="M67" s="4">
        <f t="shared" ref="M67" si="34">K67*(10^-24)</f>
        <v>6.9255628237277833E-21</v>
      </c>
      <c r="N67" s="3">
        <f t="shared" ref="N67:N71" si="35">$U$55/M67</f>
        <v>1.4794126899405207</v>
      </c>
      <c r="T67">
        <v>1200</v>
      </c>
      <c r="U67">
        <f t="shared" ref="U67:U69" si="36">1/U61</f>
        <v>2.6802697105047096E-2</v>
      </c>
      <c r="V67">
        <f t="shared" ref="V67:V69" si="37">U67/100</f>
        <v>2.6802697105047097E-4</v>
      </c>
      <c r="W67">
        <f t="shared" ref="W67:W69" si="38">V67/(10^6)</f>
        <v>2.6802697105047099E-10</v>
      </c>
      <c r="X67">
        <f t="shared" ref="X67:X69" si="39">W67/(10^-11)</f>
        <v>26.802697105047102</v>
      </c>
      <c r="Z67">
        <f t="shared" ref="Z67:Z69" si="40">Z61/200</f>
        <v>36.268709143818562</v>
      </c>
    </row>
    <row r="68" spans="2:32">
      <c r="B68" s="1">
        <v>-368.42329999999998</v>
      </c>
      <c r="C68" s="1">
        <v>-367.69837999999999</v>
      </c>
      <c r="G68">
        <v>1</v>
      </c>
      <c r="H68">
        <v>-362.17080616300001</v>
      </c>
      <c r="I68">
        <v>30.8319893</v>
      </c>
      <c r="J68">
        <v>0.55206699999999997</v>
      </c>
      <c r="K68">
        <f>K$55*(G68/G$55)^3</f>
        <v>7137.5553553366381</v>
      </c>
      <c r="L68">
        <f t="shared" si="31"/>
        <v>19.253801783854335</v>
      </c>
      <c r="M68" s="4">
        <f>K68*(10^-24)</f>
        <v>7.1375553553366392E-21</v>
      </c>
      <c r="N68" s="3">
        <f t="shared" si="35"/>
        <v>1.4354726536365967</v>
      </c>
      <c r="O68">
        <f>(N68-N69)/(J68-J69)*(0-J69)+N69</f>
        <v>1.4124527861865088</v>
      </c>
      <c r="P68">
        <f>(K68-K69)/(J68-J69)*(0-J69)+K69</f>
        <v>7253.741828763712</v>
      </c>
      <c r="Q68">
        <f>P68^(1/3)</f>
        <v>19.357712321861261</v>
      </c>
      <c r="R68">
        <f>(H68-H69)/(J68-J69)*(0-J69)+H69</f>
        <v>-361.6436213612285</v>
      </c>
      <c r="T68">
        <v>1100</v>
      </c>
      <c r="U68">
        <f t="shared" si="36"/>
        <v>2.2092101793549576E-2</v>
      </c>
      <c r="V68">
        <f t="shared" si="37"/>
        <v>2.2092101793549576E-4</v>
      </c>
      <c r="W68">
        <f t="shared" si="38"/>
        <v>2.2092101793549576E-10</v>
      </c>
      <c r="X68">
        <f t="shared" si="39"/>
        <v>22.092101793549578</v>
      </c>
      <c r="Z68">
        <f t="shared" si="40"/>
        <v>35.058494394480206</v>
      </c>
    </row>
    <row r="69" spans="2:32">
      <c r="B69" s="1">
        <v>-368.6386</v>
      </c>
      <c r="C69" s="1">
        <v>-367.43250999999998</v>
      </c>
      <c r="G69">
        <v>1.0049999999999999</v>
      </c>
      <c r="H69">
        <v>-361.68258373866701</v>
      </c>
      <c r="I69">
        <v>30.835301600000001</v>
      </c>
      <c r="J69">
        <v>4.0801333333333203E-2</v>
      </c>
      <c r="K69">
        <f>K$55*(G69/G$55)^3</f>
        <v>7245.1548945127561</v>
      </c>
      <c r="L69">
        <f t="shared" ref="L69" si="41">K69^(1/3)</f>
        <v>19.350070792773604</v>
      </c>
      <c r="M69" s="4">
        <f>K69*(10^-24)</f>
        <v>7.2451548945127573E-21</v>
      </c>
      <c r="N69" s="3">
        <f t="shared" ref="N69" si="42">$U$55/M69</f>
        <v>1.4141541037532537</v>
      </c>
      <c r="T69">
        <v>1000</v>
      </c>
      <c r="U69">
        <f t="shared" si="36"/>
        <v>2.0151022562115779E-2</v>
      </c>
      <c r="V69">
        <f t="shared" si="37"/>
        <v>2.0151022562115778E-4</v>
      </c>
      <c r="W69">
        <f t="shared" si="38"/>
        <v>2.0151022562115779E-10</v>
      </c>
      <c r="X69">
        <f t="shared" si="39"/>
        <v>20.151022562115781</v>
      </c>
      <c r="Z69">
        <f t="shared" si="40"/>
        <v>34.248666942479929</v>
      </c>
    </row>
    <row r="70" spans="2:32">
      <c r="B70" s="1">
        <v>-368.78230000000002</v>
      </c>
      <c r="C70" s="1">
        <v>-367.19017000000002</v>
      </c>
      <c r="G70">
        <v>1.01</v>
      </c>
      <c r="H70">
        <v>-360.948787036</v>
      </c>
      <c r="I70">
        <v>30.835530200000001</v>
      </c>
      <c r="J70">
        <v>-0.58382100000000103</v>
      </c>
      <c r="K70">
        <f>K$55*(G70/G$55)^3</f>
        <v>7353.8304201586907</v>
      </c>
      <c r="L70">
        <f t="shared" si="31"/>
        <v>19.446339801692883</v>
      </c>
      <c r="M70" s="4">
        <f t="shared" ref="M70" si="43">K70*(10^-24)</f>
        <v>7.353830420158692E-21</v>
      </c>
      <c r="N70" s="3">
        <f t="shared" si="35"/>
        <v>1.3932556152392332</v>
      </c>
    </row>
    <row r="71" spans="2:32">
      <c r="B71" s="1">
        <v>-368.85282999999998</v>
      </c>
      <c r="C71" s="1">
        <v>-367.00053000000003</v>
      </c>
      <c r="G71">
        <v>1.02</v>
      </c>
      <c r="H71">
        <v>-359.27765321099997</v>
      </c>
      <c r="I71">
        <v>30.832394600000001</v>
      </c>
      <c r="J71">
        <v>-1.386765</v>
      </c>
      <c r="K71">
        <f>K$55*(G71/G$55)^3</f>
        <v>7574.4308435260828</v>
      </c>
      <c r="L71">
        <f t="shared" si="31"/>
        <v>19.638877819531423</v>
      </c>
      <c r="M71" s="4">
        <f>K71*(10^-24)</f>
        <v>7.5744308435260837E-21</v>
      </c>
      <c r="N71" s="3">
        <f t="shared" si="35"/>
        <v>1.3526779421532789</v>
      </c>
    </row>
    <row r="72" spans="2:32">
      <c r="B72" s="1">
        <v>-368.86219</v>
      </c>
      <c r="C72" s="1">
        <v>-366.89346999999998</v>
      </c>
      <c r="I72">
        <f>AVERAGE(I66:I71)</f>
        <v>30.832859083333336</v>
      </c>
    </row>
    <row r="73" spans="2:32">
      <c r="B73" s="1">
        <v>-368.83026999999998</v>
      </c>
      <c r="C73" s="1">
        <v>-366.89060000000001</v>
      </c>
      <c r="G73" t="s">
        <v>11</v>
      </c>
    </row>
    <row r="74" spans="2:32">
      <c r="B74" s="1">
        <v>-368.77767999999998</v>
      </c>
      <c r="C74" s="1">
        <v>-367.00027</v>
      </c>
      <c r="U74" t="s">
        <v>94</v>
      </c>
      <c r="V74" t="s">
        <v>95</v>
      </c>
      <c r="W74" t="s">
        <v>96</v>
      </c>
      <c r="X74" t="s">
        <v>97</v>
      </c>
      <c r="AC74" t="s">
        <v>94</v>
      </c>
      <c r="AD74" t="s">
        <v>95</v>
      </c>
      <c r="AE74" t="s">
        <v>96</v>
      </c>
      <c r="AF74" t="s">
        <v>97</v>
      </c>
    </row>
    <row r="75" spans="2:32">
      <c r="B75" s="1">
        <v>-368.72217000000001</v>
      </c>
      <c r="C75" s="1">
        <v>-367.21402999999998</v>
      </c>
      <c r="G75" t="s">
        <v>9</v>
      </c>
      <c r="K75" t="s">
        <v>1</v>
      </c>
      <c r="L75" t="s">
        <v>4</v>
      </c>
      <c r="M75" t="s">
        <v>17</v>
      </c>
      <c r="N75" t="s">
        <v>20</v>
      </c>
      <c r="O75" t="s">
        <v>46</v>
      </c>
      <c r="P75" t="s">
        <v>47</v>
      </c>
      <c r="Q75" t="s">
        <v>48</v>
      </c>
      <c r="R75" t="s">
        <v>75</v>
      </c>
      <c r="U75" s="1">
        <v>4.4470799999999996E-6</v>
      </c>
      <c r="V75" s="1">
        <v>-6.9888199999999998E-2</v>
      </c>
      <c r="W75" s="1">
        <v>273.84899999999999</v>
      </c>
      <c r="X75">
        <f>U75*(U77^2)+V75*U77+W75</f>
        <v>6.5064634833333912E-4</v>
      </c>
      <c r="AC75" s="1">
        <v>0.110038</v>
      </c>
      <c r="AD75" s="1">
        <v>78.221900000000005</v>
      </c>
      <c r="AE75" s="1">
        <v>13900.7</v>
      </c>
      <c r="AF75">
        <f>AC75*(AC77^2)+AD75*AC77+AE75</f>
        <v>3.8418026997533161E-4</v>
      </c>
    </row>
    <row r="76" spans="2:32">
      <c r="B76" s="1">
        <v>-368.67191000000003</v>
      </c>
      <c r="C76" s="1">
        <v>-367.50945000000002</v>
      </c>
      <c r="G76">
        <v>0.96</v>
      </c>
      <c r="H76">
        <v>-370.84264325700002</v>
      </c>
      <c r="I76">
        <v>28.2621027</v>
      </c>
      <c r="J76">
        <v>6.927111</v>
      </c>
      <c r="K76">
        <f>K$55*(G76/G$55)^3</f>
        <v>6314.8521748591147</v>
      </c>
      <c r="L76">
        <f t="shared" ref="L76:L83" si="44">K76^(1/3)</f>
        <v>18.48364971250016</v>
      </c>
      <c r="M76" s="4">
        <f t="shared" ref="M76" si="45">K76*(10^-24)</f>
        <v>6.3148521748591153E-21</v>
      </c>
      <c r="N76" s="3">
        <f t="shared" ref="N76" si="46">$U$55/M76</f>
        <v>1.6224869945798486</v>
      </c>
    </row>
    <row r="77" spans="2:32">
      <c r="B77" s="1">
        <v>-368.62545</v>
      </c>
      <c r="C77" s="1">
        <v>-367.85390999999998</v>
      </c>
      <c r="G77">
        <v>0.97</v>
      </c>
      <c r="H77">
        <v>-369.49403491999999</v>
      </c>
      <c r="I77">
        <v>28.262220299999999</v>
      </c>
      <c r="J77">
        <v>4.5051019999999999</v>
      </c>
      <c r="K77">
        <f>K$55*(G77/G$55)^3</f>
        <v>6514.254058821155</v>
      </c>
      <c r="L77">
        <f t="shared" si="44"/>
        <v>18.676187730338704</v>
      </c>
      <c r="M77" s="4">
        <f t="shared" ref="M77" si="47">K77*(10^-24)</f>
        <v>6.5142540588211555E-21</v>
      </c>
      <c r="N77" s="3">
        <f t="shared" ref="N77" si="48">$U$55/M77</f>
        <v>1.5728225263994846</v>
      </c>
      <c r="T77" t="s">
        <v>98</v>
      </c>
      <c r="U77">
        <v>7451.4687277608855</v>
      </c>
      <c r="AB77" t="s">
        <v>98</v>
      </c>
      <c r="AC77">
        <v>-357.67996534325107</v>
      </c>
    </row>
    <row r="78" spans="2:32">
      <c r="B78" s="1">
        <v>-368.58285000000001</v>
      </c>
      <c r="C78" s="1">
        <v>-368.21435000000002</v>
      </c>
      <c r="G78">
        <v>0.98</v>
      </c>
      <c r="H78">
        <v>-368.23001822700002</v>
      </c>
      <c r="I78">
        <v>28.260574999999999</v>
      </c>
      <c r="J78">
        <v>2.538904</v>
      </c>
      <c r="K78">
        <v>6717.81</v>
      </c>
      <c r="L78">
        <f t="shared" si="44"/>
        <v>18.868725748177248</v>
      </c>
      <c r="M78" s="4">
        <f>K78*(10^-24)</f>
        <v>6.717810000000001E-21</v>
      </c>
      <c r="N78" s="3">
        <f>$U$55/M78</f>
        <v>1.5251645292741511</v>
      </c>
    </row>
    <row r="79" spans="2:32">
      <c r="B79" s="1">
        <v>-368.55286000000001</v>
      </c>
      <c r="C79" s="1">
        <v>-368.56272999999999</v>
      </c>
      <c r="G79">
        <v>0.99</v>
      </c>
      <c r="H79">
        <v>-366.89580506282101</v>
      </c>
      <c r="I79">
        <v>28.849935963280501</v>
      </c>
      <c r="J79">
        <v>1.0683936637101501</v>
      </c>
      <c r="K79">
        <f>K$55*(G79/G$55)^3</f>
        <v>6925.5628237277824</v>
      </c>
      <c r="L79">
        <f t="shared" si="44"/>
        <v>19.061263766015788</v>
      </c>
      <c r="M79" s="4">
        <f t="shared" ref="M79" si="49">K79*(10^-24)</f>
        <v>6.9255628237277833E-21</v>
      </c>
      <c r="N79" s="3">
        <f t="shared" ref="N79:N83" si="50">$U$55/M79</f>
        <v>1.4794126899405207</v>
      </c>
      <c r="O79">
        <f>(N79-N80)/(J79-J80)*(0-J80)+N80</f>
        <v>1.4612886259801217</v>
      </c>
      <c r="P79">
        <f>(K79-K80)/(J79-J80)*(0-J80)+K80</f>
        <v>7011.6988788960416</v>
      </c>
      <c r="Q79">
        <f>P79^(1/3)</f>
        <v>19.139962634684565</v>
      </c>
      <c r="R79">
        <f>(H79-H80)/(J79-J80)*(0-J80)+H80</f>
        <v>-366.55498555869627</v>
      </c>
    </row>
    <row r="80" spans="2:32">
      <c r="B80" s="1">
        <v>-368.54906</v>
      </c>
      <c r="C80" s="1">
        <v>-368.87135999999998</v>
      </c>
      <c r="G80">
        <v>0.995</v>
      </c>
      <c r="H80">
        <v>-366.47851104400002</v>
      </c>
      <c r="I80">
        <v>28.267266533333299</v>
      </c>
      <c r="J80">
        <v>-0.23973066666666701</v>
      </c>
      <c r="K80">
        <f>K$55*(G80/G$55)^3</f>
        <v>7031.0264494638186</v>
      </c>
      <c r="L80">
        <f t="shared" ref="L80" si="51">K80^(1/3)</f>
        <v>19.15753277493506</v>
      </c>
      <c r="M80" s="4">
        <f t="shared" ref="M80" si="52">K80*(10^-24)</f>
        <v>7.0310264494638196E-21</v>
      </c>
      <c r="N80" s="3">
        <f t="shared" ref="N80" si="53">$U$55/M80</f>
        <v>1.4572218722323995</v>
      </c>
    </row>
    <row r="81" spans="2:18">
      <c r="B81" s="1">
        <v>-368.58233000000001</v>
      </c>
      <c r="C81" s="1">
        <v>-369.11867000000001</v>
      </c>
      <c r="G81">
        <v>1</v>
      </c>
      <c r="H81">
        <v>-365.27992224799999</v>
      </c>
      <c r="I81">
        <v>28.2642746</v>
      </c>
      <c r="J81">
        <v>-0.26959499999999997</v>
      </c>
      <c r="K81">
        <f>K$55*(G81/G$55)^3</f>
        <v>7137.5553553366381</v>
      </c>
      <c r="L81">
        <f t="shared" si="44"/>
        <v>19.253801783854335</v>
      </c>
      <c r="M81" s="4">
        <f>K81*(10^-24)</f>
        <v>7.1375553553366392E-21</v>
      </c>
      <c r="N81" s="3">
        <f t="shared" si="50"/>
        <v>1.4354726536365967</v>
      </c>
    </row>
    <row r="82" spans="2:18">
      <c r="B82" s="1">
        <v>-368.65616999999997</v>
      </c>
      <c r="C82" s="1">
        <v>-369.28377999999998</v>
      </c>
      <c r="G82">
        <v>1.01</v>
      </c>
      <c r="H82">
        <v>-363.62481079125001</v>
      </c>
      <c r="I82">
        <v>28.264324000000027</v>
      </c>
      <c r="J82">
        <v>-1.4434825</v>
      </c>
      <c r="K82">
        <f>K$55*(G82/G$55)^3</f>
        <v>7353.8304201586907</v>
      </c>
      <c r="L82">
        <f t="shared" si="44"/>
        <v>19.446339801692883</v>
      </c>
      <c r="M82" s="4">
        <f t="shared" ref="M82" si="54">K82*(10^-24)</f>
        <v>7.353830420158692E-21</v>
      </c>
      <c r="N82" s="3">
        <f t="shared" si="50"/>
        <v>1.3932556152392332</v>
      </c>
    </row>
    <row r="83" spans="2:18">
      <c r="B83" s="1">
        <v>-368.76326</v>
      </c>
      <c r="C83" s="1">
        <v>-369.35219999999998</v>
      </c>
      <c r="G83">
        <v>1.02</v>
      </c>
      <c r="H83">
        <v>-362.36767885391873</v>
      </c>
      <c r="I83">
        <v>28.262200113102224</v>
      </c>
      <c r="J83">
        <v>-2.4709454381083376</v>
      </c>
      <c r="K83">
        <f>K$55*(G83/G$55)^3</f>
        <v>7574.4308435260828</v>
      </c>
      <c r="L83">
        <f t="shared" si="44"/>
        <v>19.638877819531423</v>
      </c>
      <c r="M83" s="4">
        <f>K83*(10^-24)</f>
        <v>7.5744308435260837E-21</v>
      </c>
      <c r="N83" s="3">
        <f t="shared" si="50"/>
        <v>1.3526779421532789</v>
      </c>
    </row>
    <row r="84" spans="2:18">
      <c r="B84" s="1">
        <v>-368.88731999999999</v>
      </c>
      <c r="C84" s="1">
        <v>-369.31758000000002</v>
      </c>
      <c r="I84">
        <f>AVERAGE(I78:I83)</f>
        <v>28.361429368286007</v>
      </c>
    </row>
    <row r="85" spans="2:18">
      <c r="B85" s="1">
        <v>-369.01434</v>
      </c>
      <c r="C85" s="1">
        <v>-369.19583999999998</v>
      </c>
      <c r="G85" t="s">
        <v>8</v>
      </c>
    </row>
    <row r="86" spans="2:18">
      <c r="B86" s="1">
        <v>-369.12925999999999</v>
      </c>
      <c r="C86" s="1">
        <v>-369.02346999999997</v>
      </c>
    </row>
    <row r="87" spans="2:18">
      <c r="B87" s="1">
        <v>-369.21753000000001</v>
      </c>
      <c r="C87" s="1">
        <v>-368.84521000000001</v>
      </c>
      <c r="G87" t="s">
        <v>9</v>
      </c>
      <c r="K87" t="s">
        <v>1</v>
      </c>
      <c r="L87" t="s">
        <v>4</v>
      </c>
      <c r="M87" t="s">
        <v>17</v>
      </c>
      <c r="N87" t="s">
        <v>20</v>
      </c>
      <c r="O87" t="s">
        <v>46</v>
      </c>
      <c r="P87" t="s">
        <v>47</v>
      </c>
      <c r="Q87" t="s">
        <v>48</v>
      </c>
      <c r="R87" t="s">
        <v>75</v>
      </c>
    </row>
    <row r="88" spans="2:18">
      <c r="B88" s="1">
        <v>-369.26465000000002</v>
      </c>
      <c r="C88" s="1">
        <v>-368.71593999999999</v>
      </c>
      <c r="G88">
        <v>0.95</v>
      </c>
      <c r="H88">
        <v>-375.18356602099999</v>
      </c>
      <c r="I88">
        <v>25.6886495</v>
      </c>
      <c r="J88">
        <v>8.0757259999999995</v>
      </c>
      <c r="K88">
        <f>K$55*(G88/G$55)^3</f>
        <v>6119.5615227817489</v>
      </c>
      <c r="L88">
        <f t="shared" ref="L88:L89" si="55">K88^(1/3)</f>
        <v>18.291111694661616</v>
      </c>
      <c r="M88" s="4">
        <f t="shared" ref="M88:M89" si="56">K88*(10^-24)</f>
        <v>6.1195615227817497E-21</v>
      </c>
      <c r="N88" s="3">
        <f t="shared" ref="N88:N89" si="57">$U$55/M88</f>
        <v>1.6742646492335291</v>
      </c>
    </row>
    <row r="89" spans="2:18">
      <c r="B89" s="1">
        <v>-369.26218999999998</v>
      </c>
      <c r="C89" s="1">
        <v>-368.67185999999998</v>
      </c>
      <c r="G89">
        <v>0.96</v>
      </c>
      <c r="H89">
        <v>-373.76273934789998</v>
      </c>
      <c r="I89">
        <v>25.690499310035499</v>
      </c>
      <c r="J89">
        <v>5.3978600501773997</v>
      </c>
      <c r="K89">
        <f>K$55*(G89/G$55)^3</f>
        <v>6314.8521748591147</v>
      </c>
      <c r="L89">
        <f t="shared" si="55"/>
        <v>18.48364971250016</v>
      </c>
      <c r="M89" s="4">
        <f t="shared" si="56"/>
        <v>6.3148521748591153E-21</v>
      </c>
      <c r="N89" s="3">
        <f t="shared" si="57"/>
        <v>1.6224869945798486</v>
      </c>
    </row>
    <row r="90" spans="2:18">
      <c r="B90" s="1">
        <v>-369.20539000000002</v>
      </c>
      <c r="C90" s="1">
        <v>-368.71947</v>
      </c>
      <c r="G90">
        <v>0.97</v>
      </c>
      <c r="H90">
        <v>-372.60365534300001</v>
      </c>
      <c r="I90">
        <v>25.6892915</v>
      </c>
      <c r="J90">
        <v>2.9979019999999998</v>
      </c>
      <c r="K90">
        <f>K$55*(G90/G$55)^3</f>
        <v>6514.254058821155</v>
      </c>
      <c r="L90">
        <f t="shared" ref="L90:L96" si="58">K90^(1/3)</f>
        <v>18.676187730338704</v>
      </c>
      <c r="M90" s="4">
        <f t="shared" ref="M90" si="59">K90*(10^-24)</f>
        <v>6.5142540588211555E-21</v>
      </c>
      <c r="N90" s="3">
        <f t="shared" ref="N90" si="60">$U$55/M90</f>
        <v>1.5728225263994846</v>
      </c>
    </row>
    <row r="91" spans="2:18">
      <c r="B91" s="1">
        <v>-369.09827999999999</v>
      </c>
      <c r="C91" s="1">
        <v>-368.82324</v>
      </c>
      <c r="G91">
        <v>0.98</v>
      </c>
      <c r="H91">
        <v>-371.284621528</v>
      </c>
      <c r="I91">
        <v>25.690351799999998</v>
      </c>
      <c r="J91">
        <v>0.93419399999999997</v>
      </c>
      <c r="K91">
        <v>6717.81</v>
      </c>
      <c r="L91">
        <f t="shared" si="58"/>
        <v>18.868725748177248</v>
      </c>
      <c r="M91" s="4">
        <f>K91*(10^-24)</f>
        <v>6.717810000000001E-21</v>
      </c>
      <c r="N91" s="3">
        <f>$U$55/M91</f>
        <v>1.5251645292741511</v>
      </c>
    </row>
    <row r="92" spans="2:18">
      <c r="B92" s="1">
        <v>-368.95519999999999</v>
      </c>
      <c r="C92" s="1">
        <v>-368.92797999999999</v>
      </c>
      <c r="G92">
        <v>0.98499999999999999</v>
      </c>
      <c r="H92">
        <v>-370.95869923999999</v>
      </c>
      <c r="I92">
        <v>25.693331066666602</v>
      </c>
      <c r="J92">
        <v>0.152414666666667</v>
      </c>
      <c r="K92">
        <f>K$55*(G92/G$55)^3</f>
        <v>6821.1591249620142</v>
      </c>
      <c r="L92">
        <f t="shared" ref="L92" si="61">K92^(1/3)</f>
        <v>18.96499475709652</v>
      </c>
      <c r="M92" s="4">
        <f>K92*(10^-24)</f>
        <v>6.8211591249620152E-21</v>
      </c>
      <c r="N92" s="3">
        <f>$U$55/M92</f>
        <v>1.5020563717548874</v>
      </c>
      <c r="O92">
        <f>(N92-N93)/(J92-J93)*(0-J93)+N93</f>
        <v>1.4958590191783783</v>
      </c>
      <c r="P92">
        <f>(K92-K93)/(J92-J93)*(0-J93)+K93</f>
        <v>6849.7333884959853</v>
      </c>
      <c r="Q92">
        <f>P92^(1/3)</f>
        <v>18.991439715836339</v>
      </c>
      <c r="R92">
        <f>(H92-H93)/(J92-J93)*(0-J93)+H93</f>
        <v>-370.69720040610696</v>
      </c>
    </row>
    <row r="93" spans="2:18">
      <c r="B93" s="1">
        <v>-368.79671000000002</v>
      </c>
      <c r="C93" s="1">
        <v>-368.98036000000002</v>
      </c>
      <c r="G93">
        <v>0.99</v>
      </c>
      <c r="H93">
        <v>-370.00324345199999</v>
      </c>
      <c r="I93">
        <v>25.6938484</v>
      </c>
      <c r="J93">
        <v>-0.40447300000000003</v>
      </c>
      <c r="K93">
        <f>K$55*(G93/G$55)^3</f>
        <v>6925.5628237277824</v>
      </c>
      <c r="L93">
        <f t="shared" si="58"/>
        <v>19.061263766015788</v>
      </c>
      <c r="M93" s="4">
        <f t="shared" ref="M93" si="62">K93*(10^-24)</f>
        <v>6.9255628237277833E-21</v>
      </c>
      <c r="N93" s="3">
        <f t="shared" ref="N93:N96" si="63">$U$55/M93</f>
        <v>1.4794126899405207</v>
      </c>
    </row>
    <row r="94" spans="2:18">
      <c r="B94" s="1">
        <v>-368.64460000000003</v>
      </c>
      <c r="C94" s="1">
        <v>-368.95526999999998</v>
      </c>
      <c r="G94">
        <v>1</v>
      </c>
      <c r="H94">
        <v>-368.27463483100001</v>
      </c>
      <c r="I94">
        <v>25.694544799999999</v>
      </c>
      <c r="J94">
        <v>-1.695641</v>
      </c>
      <c r="K94">
        <f t="shared" ref="K94:K96" si="64">K$55*(G94/G$55)^3</f>
        <v>7137.5553553366381</v>
      </c>
      <c r="L94">
        <f t="shared" si="58"/>
        <v>19.253801783854335</v>
      </c>
      <c r="M94" s="4">
        <f>K94*(10^-24)</f>
        <v>7.1375553553366392E-21</v>
      </c>
      <c r="N94" s="3">
        <f t="shared" si="63"/>
        <v>1.4354726536365967</v>
      </c>
    </row>
    <row r="95" spans="2:18">
      <c r="B95" s="1">
        <v>-368.52373999999998</v>
      </c>
      <c r="C95" s="1">
        <v>-368.85782999999998</v>
      </c>
      <c r="G95">
        <v>1.01</v>
      </c>
      <c r="H95">
        <v>-366.64989605099998</v>
      </c>
      <c r="I95">
        <v>25.695115600000001</v>
      </c>
      <c r="J95">
        <v>-2.685457</v>
      </c>
      <c r="K95">
        <f t="shared" si="64"/>
        <v>7353.8304201586907</v>
      </c>
      <c r="L95">
        <f t="shared" si="58"/>
        <v>19.446339801692883</v>
      </c>
      <c r="M95" s="4">
        <f t="shared" ref="M95" si="65">K95*(10^-24)</f>
        <v>7.353830420158692E-21</v>
      </c>
      <c r="N95" s="3">
        <f t="shared" si="63"/>
        <v>1.3932556152392332</v>
      </c>
    </row>
    <row r="96" spans="2:18">
      <c r="B96" s="1">
        <v>-368.44992999999999</v>
      </c>
      <c r="C96" s="1">
        <v>-368.72363000000001</v>
      </c>
      <c r="G96">
        <v>1.02</v>
      </c>
      <c r="H96">
        <v>-364.94479330337401</v>
      </c>
      <c r="I96">
        <v>25.688018955222301</v>
      </c>
      <c r="J96">
        <v>-3.4562838266945</v>
      </c>
      <c r="K96">
        <f t="shared" si="64"/>
        <v>7574.4308435260828</v>
      </c>
      <c r="L96">
        <f t="shared" si="58"/>
        <v>19.638877819531423</v>
      </c>
      <c r="M96" s="4">
        <f>K96*(10^-24)</f>
        <v>7.5744308435260837E-21</v>
      </c>
      <c r="N96" s="3">
        <f t="shared" si="63"/>
        <v>1.3526779421532789</v>
      </c>
    </row>
    <row r="97" spans="2:9">
      <c r="B97" s="1">
        <v>-368.43013000000002</v>
      </c>
      <c r="C97" s="1">
        <v>-368.59971000000002</v>
      </c>
      <c r="I97">
        <f>AVERAGE(I91:I96)</f>
        <v>25.692535103648151</v>
      </c>
    </row>
    <row r="98" spans="2:9">
      <c r="B98" s="1">
        <v>-368.46519000000001</v>
      </c>
      <c r="C98" s="1">
        <v>-368.53334000000001</v>
      </c>
    </row>
    <row r="99" spans="2:9">
      <c r="B99" s="1">
        <v>-368.55716999999999</v>
      </c>
      <c r="C99" s="1">
        <v>-368.55928</v>
      </c>
    </row>
    <row r="100" spans="2:9">
      <c r="B100" s="1">
        <v>-368.70078999999998</v>
      </c>
      <c r="C100" s="1">
        <v>-368.68903999999998</v>
      </c>
    </row>
    <row r="101" spans="2:9">
      <c r="B101" s="1">
        <v>-368.87599</v>
      </c>
      <c r="C101" s="1">
        <v>-368.91399000000001</v>
      </c>
    </row>
    <row r="102" spans="2:9">
      <c r="B102" s="1">
        <v>-369.04212000000001</v>
      </c>
      <c r="C102" s="1">
        <v>-369.21132</v>
      </c>
    </row>
    <row r="103" spans="2:9">
      <c r="B103" s="1">
        <v>-369.15062</v>
      </c>
      <c r="C103" s="1">
        <v>-369.55560000000003</v>
      </c>
    </row>
    <row r="104" spans="2:9">
      <c r="B104" s="1">
        <v>-369.17138</v>
      </c>
      <c r="C104" s="1">
        <v>-369.92108999999999</v>
      </c>
    </row>
    <row r="105" spans="2:9">
      <c r="B105" s="1">
        <v>-369.10883000000001</v>
      </c>
      <c r="C105" s="1">
        <v>-370.28715999999997</v>
      </c>
    </row>
    <row r="106" spans="2:9">
      <c r="B106" s="1">
        <v>-369.00261</v>
      </c>
      <c r="C106" s="1">
        <v>-370.63245999999998</v>
      </c>
    </row>
    <row r="107" spans="2:9">
      <c r="B107" s="1">
        <v>-368.90602000000001</v>
      </c>
      <c r="C107" s="1">
        <v>-370.93860000000001</v>
      </c>
    </row>
    <row r="108" spans="2:9">
      <c r="B108" s="1">
        <v>-368.85917000000001</v>
      </c>
      <c r="C108" s="1">
        <v>-371.20177999999999</v>
      </c>
    </row>
    <row r="109" spans="2:9">
      <c r="B109" s="1">
        <v>-368.87302</v>
      </c>
      <c r="C109" s="1">
        <v>-371.43234999999999</v>
      </c>
    </row>
    <row r="110" spans="2:9">
      <c r="B110" s="1">
        <v>-368.93169</v>
      </c>
      <c r="C110" s="1">
        <v>-371.64359999999999</v>
      </c>
    </row>
    <row r="111" spans="2:9">
      <c r="B111" s="1">
        <v>-369.01146999999997</v>
      </c>
      <c r="C111" s="1">
        <v>-371.8372</v>
      </c>
    </row>
    <row r="112" spans="2:9">
      <c r="B112" s="1">
        <v>-369.09616999999997</v>
      </c>
      <c r="C112" s="1">
        <v>-371.99921999999998</v>
      </c>
    </row>
    <row r="113" spans="2:3">
      <c r="B113" s="1">
        <v>-369.18207000000001</v>
      </c>
      <c r="C113" s="1">
        <v>-372.10298</v>
      </c>
    </row>
    <row r="114" spans="2:3">
      <c r="B114" s="1">
        <v>-369.26825000000002</v>
      </c>
      <c r="C114" s="1">
        <v>-372.12837999999999</v>
      </c>
    </row>
    <row r="115" spans="2:3">
      <c r="B115" s="1">
        <v>-369.35527999999999</v>
      </c>
      <c r="C115" s="1">
        <v>-372.08042</v>
      </c>
    </row>
    <row r="116" spans="2:3">
      <c r="B116" s="1">
        <v>-369.44314000000003</v>
      </c>
      <c r="C116" s="1">
        <v>-371.99131</v>
      </c>
    </row>
    <row r="117" spans="2:3">
      <c r="B117" s="1">
        <v>-369.5385</v>
      </c>
      <c r="C117" s="1">
        <v>-371.91313000000002</v>
      </c>
    </row>
    <row r="118" spans="2:3">
      <c r="B118" s="1">
        <v>-369.64886999999999</v>
      </c>
      <c r="C118" s="1">
        <v>-371.89483999999999</v>
      </c>
    </row>
    <row r="119" spans="2:3">
      <c r="B119" s="1">
        <v>-369.78278</v>
      </c>
      <c r="C119" s="1">
        <v>-371.95965999999999</v>
      </c>
    </row>
    <row r="120" spans="2:3">
      <c r="B120" s="1">
        <v>-369.94788</v>
      </c>
      <c r="C120" s="1">
        <v>-372.10041000000001</v>
      </c>
    </row>
    <row r="121" spans="2:3">
      <c r="B121" s="1">
        <v>-370.14609000000002</v>
      </c>
      <c r="C121" s="1">
        <v>-372.29074000000003</v>
      </c>
    </row>
    <row r="122" spans="2:3">
      <c r="B122" s="1">
        <v>-370.37225000000001</v>
      </c>
      <c r="C122" s="1">
        <v>-372.49072999999999</v>
      </c>
    </row>
    <row r="123" spans="2:3">
      <c r="B123" s="1">
        <v>-370.61372</v>
      </c>
      <c r="C123" s="1">
        <v>-372.66365000000002</v>
      </c>
    </row>
    <row r="124" spans="2:3">
      <c r="B124" s="1">
        <v>-370.85548</v>
      </c>
      <c r="C124" s="1">
        <v>-372.77215999999999</v>
      </c>
    </row>
    <row r="125" spans="2:3">
      <c r="B125" s="1">
        <v>-371.08163999999999</v>
      </c>
      <c r="C125" s="1">
        <v>-372.79464999999999</v>
      </c>
    </row>
    <row r="126" spans="2:3">
      <c r="B126" s="1">
        <v>-371.27638000000002</v>
      </c>
      <c r="C126" s="1">
        <v>-372.72863000000001</v>
      </c>
    </row>
    <row r="127" spans="2:3">
      <c r="B127" s="1">
        <v>-371.42675000000003</v>
      </c>
      <c r="C127" s="1">
        <v>-372.59498000000002</v>
      </c>
    </row>
    <row r="128" spans="2:3">
      <c r="B128" s="1">
        <v>-371.52656999999999</v>
      </c>
      <c r="C128" s="1">
        <v>-372.43006000000003</v>
      </c>
    </row>
    <row r="129" spans="2:3">
      <c r="B129" s="1">
        <v>-371.57204000000002</v>
      </c>
      <c r="C129" s="1">
        <v>-372.28167999999999</v>
      </c>
    </row>
    <row r="130" spans="2:3">
      <c r="B130" s="1">
        <v>-371.55768</v>
      </c>
      <c r="C130" s="1">
        <v>-372.18948</v>
      </c>
    </row>
    <row r="131" spans="2:3">
      <c r="B131" s="1">
        <v>-371.48329000000001</v>
      </c>
      <c r="C131" s="1">
        <v>-372.17358000000002</v>
      </c>
    </row>
    <row r="132" spans="2:3">
      <c r="B132" s="1">
        <v>-371.3519</v>
      </c>
      <c r="C132" s="1">
        <v>-372.23667999999998</v>
      </c>
    </row>
    <row r="133" spans="2:3">
      <c r="B133" s="1">
        <v>-371.17005</v>
      </c>
      <c r="C133" s="1">
        <v>-372.36246</v>
      </c>
    </row>
    <row r="134" spans="2:3">
      <c r="B134" s="1">
        <v>-370.94547999999998</v>
      </c>
      <c r="C134" s="1">
        <v>-372.52307000000002</v>
      </c>
    </row>
    <row r="135" spans="2:3">
      <c r="B135" s="1">
        <v>-370.68315000000001</v>
      </c>
      <c r="C135" s="1">
        <v>-372.68905000000001</v>
      </c>
    </row>
    <row r="136" spans="2:3">
      <c r="B136" s="1">
        <v>-370.37921999999998</v>
      </c>
      <c r="C136" s="1">
        <v>-372.83443</v>
      </c>
    </row>
    <row r="137" spans="2:3">
      <c r="B137" s="1">
        <v>-370.03138000000001</v>
      </c>
      <c r="C137" s="1">
        <v>-372.93736999999999</v>
      </c>
    </row>
    <row r="138" spans="2:3">
      <c r="B138" s="1">
        <v>-369.65694000000002</v>
      </c>
      <c r="C138" s="1">
        <v>-372.98205999999999</v>
      </c>
    </row>
    <row r="139" spans="2:3">
      <c r="B139" s="1">
        <v>-369.30095</v>
      </c>
      <c r="C139" s="1">
        <v>-372.95873999999998</v>
      </c>
    </row>
    <row r="140" spans="2:3">
      <c r="B140" s="1">
        <v>-369.01763</v>
      </c>
      <c r="C140" s="1">
        <v>-372.85901000000001</v>
      </c>
    </row>
    <row r="141" spans="2:3">
      <c r="B141" s="1">
        <v>-368.85759000000002</v>
      </c>
      <c r="C141" s="1">
        <v>-372.67876999999999</v>
      </c>
    </row>
    <row r="142" spans="2:3">
      <c r="B142" s="1">
        <v>-368.84057000000001</v>
      </c>
      <c r="C142" s="1">
        <v>-372.42302999999998</v>
      </c>
    </row>
    <row r="143" spans="2:3">
      <c r="B143" s="1">
        <v>-368.94882000000001</v>
      </c>
      <c r="C143" s="1">
        <v>-372.10261000000003</v>
      </c>
    </row>
    <row r="144" spans="2:3">
      <c r="B144" s="1">
        <v>-369.13904000000002</v>
      </c>
      <c r="C144" s="1">
        <v>-371.7389</v>
      </c>
    </row>
    <row r="145" spans="2:3">
      <c r="B145" s="1">
        <v>-369.35854</v>
      </c>
      <c r="C145" s="1">
        <v>-371.35969999999998</v>
      </c>
    </row>
    <row r="146" spans="2:3">
      <c r="B146" s="1">
        <v>-369.56335999999999</v>
      </c>
      <c r="C146" s="1">
        <v>-370.99400000000003</v>
      </c>
    </row>
    <row r="147" spans="2:3">
      <c r="B147" s="1">
        <v>-369.72143</v>
      </c>
      <c r="C147" s="1">
        <v>-370.66964999999999</v>
      </c>
    </row>
    <row r="148" spans="2:3">
      <c r="B148" s="1">
        <v>-369.81659000000002</v>
      </c>
      <c r="C148" s="1">
        <v>-370.41188</v>
      </c>
    </row>
    <row r="149" spans="2:3">
      <c r="B149" s="1">
        <v>-369.84012999999999</v>
      </c>
      <c r="C149" s="1">
        <v>-370.24065000000002</v>
      </c>
    </row>
    <row r="150" spans="2:3">
      <c r="B150" s="1">
        <v>-369.78778999999997</v>
      </c>
      <c r="C150" s="1">
        <v>-370.16674999999998</v>
      </c>
    </row>
    <row r="151" spans="2:3">
      <c r="B151" s="1">
        <v>-369.65748000000002</v>
      </c>
      <c r="C151" s="1">
        <v>-370.18653</v>
      </c>
    </row>
    <row r="152" spans="2:3">
      <c r="B152" s="1">
        <v>-369.45767999999998</v>
      </c>
      <c r="C152" s="1">
        <v>-370.27681000000001</v>
      </c>
    </row>
    <row r="153" spans="2:3">
      <c r="B153" s="1">
        <v>-369.20469000000003</v>
      </c>
      <c r="C153" s="1">
        <v>-370.39994999999999</v>
      </c>
    </row>
    <row r="154" spans="2:3">
      <c r="B154" s="1">
        <v>-368.92315000000002</v>
      </c>
      <c r="C154" s="1">
        <v>-370.51141999999999</v>
      </c>
    </row>
    <row r="155" spans="2:3">
      <c r="B155" s="1">
        <v>-368.64174000000003</v>
      </c>
      <c r="C155" s="1">
        <v>-370.57497000000001</v>
      </c>
    </row>
    <row r="156" spans="2:3">
      <c r="B156" s="1">
        <v>-368.38769000000002</v>
      </c>
      <c r="C156" s="1">
        <v>-370.57010000000002</v>
      </c>
    </row>
    <row r="157" spans="2:3">
      <c r="B157" s="1">
        <v>-368.19288</v>
      </c>
      <c r="C157" s="1">
        <v>-370.49930000000001</v>
      </c>
    </row>
    <row r="158" spans="2:3">
      <c r="B158" s="1">
        <v>-368.08674999999999</v>
      </c>
      <c r="C158" s="1">
        <v>-370.38306999999998</v>
      </c>
    </row>
    <row r="159" spans="2:3">
      <c r="B159" s="1">
        <v>-368.08888000000002</v>
      </c>
      <c r="C159" s="1">
        <v>-370.25328000000002</v>
      </c>
    </row>
    <row r="160" spans="2:3">
      <c r="B160" s="1">
        <v>-368.19179000000003</v>
      </c>
      <c r="C160" s="1">
        <v>-370.13429000000002</v>
      </c>
    </row>
    <row r="161" spans="2:3">
      <c r="B161" s="1">
        <v>-368.35721000000001</v>
      </c>
      <c r="C161" s="1">
        <v>-370.036</v>
      </c>
    </row>
    <row r="162" spans="2:3">
      <c r="B162" s="1">
        <v>-368.53115000000003</v>
      </c>
      <c r="C162" s="1">
        <v>-369.95280000000002</v>
      </c>
    </row>
    <row r="163" spans="2:3">
      <c r="B163" s="1">
        <v>-368.66638999999998</v>
      </c>
      <c r="C163" s="1">
        <v>-369.86777999999998</v>
      </c>
    </row>
    <row r="164" spans="2:3">
      <c r="B164" s="1">
        <v>-368.74166000000002</v>
      </c>
      <c r="C164" s="1">
        <v>-369.76756</v>
      </c>
    </row>
    <row r="165" spans="2:3">
      <c r="B165" s="1">
        <v>-368.77136000000002</v>
      </c>
      <c r="C165" s="1">
        <v>-369.64904999999999</v>
      </c>
    </row>
    <row r="166" spans="2:3">
      <c r="B166" s="1">
        <v>-368.79793000000001</v>
      </c>
      <c r="C166" s="1">
        <v>-369.51862</v>
      </c>
    </row>
    <row r="167" spans="2:3">
      <c r="B167" s="1">
        <v>-368.86324000000002</v>
      </c>
      <c r="C167" s="1">
        <v>-369.38999000000001</v>
      </c>
    </row>
    <row r="168" spans="2:3">
      <c r="B168" s="1">
        <v>-368.98200000000003</v>
      </c>
      <c r="C168" s="1">
        <v>-369.27864</v>
      </c>
    </row>
    <row r="169" spans="2:3">
      <c r="B169" s="1">
        <v>-369.13567999999998</v>
      </c>
      <c r="C169" s="1">
        <v>-369.19797</v>
      </c>
    </row>
    <row r="170" spans="2:3">
      <c r="B170" s="1">
        <v>-369.27366000000001</v>
      </c>
      <c r="C170" s="1">
        <v>-369.15519</v>
      </c>
    </row>
    <row r="171" spans="2:3">
      <c r="B171" s="1">
        <v>-369.33819999999997</v>
      </c>
      <c r="C171" s="1">
        <v>-369.15258</v>
      </c>
    </row>
    <row r="172" spans="2:3">
      <c r="B172" s="1">
        <v>-369.28935999999999</v>
      </c>
      <c r="C172" s="1">
        <v>-369.18822999999998</v>
      </c>
    </row>
    <row r="173" spans="2:3">
      <c r="B173" s="1">
        <v>-369.11950000000002</v>
      </c>
      <c r="C173" s="1">
        <v>-369.25502999999998</v>
      </c>
    </row>
    <row r="174" spans="2:3">
      <c r="B174" s="1">
        <v>-368.85201000000001</v>
      </c>
      <c r="C174" s="1">
        <v>-369.35162000000003</v>
      </c>
    </row>
    <row r="175" spans="2:3">
      <c r="B175" s="1">
        <v>-368.54304999999999</v>
      </c>
      <c r="C175" s="1">
        <v>-369.47584000000001</v>
      </c>
    </row>
    <row r="176" spans="2:3">
      <c r="B176" s="1">
        <v>-368.25990999999999</v>
      </c>
      <c r="C176" s="1">
        <v>-369.62450000000001</v>
      </c>
    </row>
    <row r="177" spans="2:3">
      <c r="B177" s="1">
        <v>-368.06477000000001</v>
      </c>
      <c r="C177" s="1">
        <v>-369.77217000000002</v>
      </c>
    </row>
    <row r="178" spans="2:3">
      <c r="B178" s="1">
        <v>-367.99268999999998</v>
      </c>
      <c r="C178" s="1">
        <v>-369.88556999999997</v>
      </c>
    </row>
    <row r="179" spans="2:3">
      <c r="B179" s="1">
        <v>-368.04268000000002</v>
      </c>
      <c r="C179" s="1">
        <v>-369.94346000000002</v>
      </c>
    </row>
    <row r="180" spans="2:3">
      <c r="B180" s="1">
        <v>-368.18164999999999</v>
      </c>
      <c r="C180" s="1">
        <v>-369.94756000000001</v>
      </c>
    </row>
    <row r="181" spans="2:3">
      <c r="B181" s="1">
        <v>-368.35980999999998</v>
      </c>
      <c r="C181" s="1">
        <v>-369.91721000000001</v>
      </c>
    </row>
    <row r="182" spans="2:3">
      <c r="B182" s="1">
        <v>-368.52391</v>
      </c>
      <c r="C182" s="1">
        <v>-369.86867999999998</v>
      </c>
    </row>
    <row r="183" spans="2:3">
      <c r="B183" s="1">
        <v>-368.63326999999998</v>
      </c>
      <c r="C183" s="1">
        <v>-369.81106999999997</v>
      </c>
    </row>
    <row r="184" spans="2:3">
      <c r="B184" s="1">
        <v>-368.66422999999998</v>
      </c>
      <c r="C184" s="1">
        <v>-369.74238000000003</v>
      </c>
    </row>
    <row r="185" spans="2:3">
      <c r="B185" s="1">
        <v>-368.60798999999997</v>
      </c>
      <c r="C185" s="1">
        <v>-369.65670999999998</v>
      </c>
    </row>
    <row r="186" spans="2:3">
      <c r="B186" s="1">
        <v>-368.46823999999998</v>
      </c>
      <c r="C186" s="1">
        <v>-369.55376000000001</v>
      </c>
    </row>
    <row r="187" spans="2:3">
      <c r="B187" s="1">
        <v>-368.26217000000003</v>
      </c>
      <c r="C187" s="1">
        <v>-369.43916000000002</v>
      </c>
    </row>
    <row r="188" spans="2:3">
      <c r="B188" s="1">
        <v>-368.01560999999998</v>
      </c>
      <c r="C188" s="1">
        <v>-369.32333</v>
      </c>
    </row>
    <row r="189" spans="2:3">
      <c r="B189" s="1">
        <v>-367.76436000000001</v>
      </c>
      <c r="C189" s="1">
        <v>-369.21152999999998</v>
      </c>
    </row>
    <row r="190" spans="2:3">
      <c r="B190" s="1">
        <v>-367.53852000000001</v>
      </c>
      <c r="C190" s="1">
        <v>-369.10613000000001</v>
      </c>
    </row>
    <row r="191" spans="2:3">
      <c r="B191" s="1">
        <v>-367.37991</v>
      </c>
      <c r="C191" s="1">
        <v>-369.01249000000001</v>
      </c>
    </row>
    <row r="192" spans="2:3">
      <c r="B192" s="1">
        <v>-367.32765000000001</v>
      </c>
      <c r="C192" s="1">
        <v>-368.93123000000003</v>
      </c>
    </row>
    <row r="193" spans="2:3">
      <c r="B193" s="1">
        <v>-367.28674999999998</v>
      </c>
      <c r="C193" s="1">
        <v>-368.85910999999999</v>
      </c>
    </row>
    <row r="194" spans="2:3">
      <c r="B194" s="1">
        <v>-367.36646000000002</v>
      </c>
      <c r="C194" s="1">
        <v>-368.78048999999999</v>
      </c>
    </row>
    <row r="195" spans="2:3">
      <c r="B195" s="1">
        <v>-367.50214</v>
      </c>
      <c r="C195" s="1">
        <v>-368.68869000000001</v>
      </c>
    </row>
    <row r="196" spans="2:3">
      <c r="B196" s="1">
        <v>-367.67272000000003</v>
      </c>
      <c r="C196" s="1">
        <v>-368.58470999999997</v>
      </c>
    </row>
    <row r="197" spans="2:3">
      <c r="B197" s="1">
        <v>-367.86009999999999</v>
      </c>
      <c r="C197" s="1">
        <v>-368.48302000000001</v>
      </c>
    </row>
    <row r="198" spans="2:3">
      <c r="B198" s="1">
        <v>-368.04723999999999</v>
      </c>
      <c r="C198" s="1">
        <v>-368.40314000000001</v>
      </c>
    </row>
    <row r="199" spans="2:3">
      <c r="B199" s="1">
        <v>-368.22089</v>
      </c>
      <c r="C199" s="1">
        <v>-368.35422999999997</v>
      </c>
    </row>
    <row r="200" spans="2:3">
      <c r="B200" s="1">
        <v>-368.36838</v>
      </c>
      <c r="C200" s="1">
        <v>-368.3331</v>
      </c>
    </row>
    <row r="201" spans="2:3">
      <c r="B201" s="1">
        <v>-368.48471999999998</v>
      </c>
      <c r="C201" s="1">
        <v>-368.32056999999998</v>
      </c>
    </row>
    <row r="202" spans="2:3">
      <c r="B202" s="1">
        <v>-368.57749999999999</v>
      </c>
      <c r="C202" s="1">
        <v>-368.29896000000002</v>
      </c>
    </row>
    <row r="203" spans="2:3">
      <c r="B203" s="1">
        <v>-368.66415999999998</v>
      </c>
      <c r="C203" s="1">
        <v>-368.26037000000002</v>
      </c>
    </row>
    <row r="204" spans="2:3">
      <c r="B204" s="1">
        <v>-368.76292000000001</v>
      </c>
      <c r="C204" s="1">
        <v>-368.20130999999998</v>
      </c>
    </row>
    <row r="205" spans="2:3">
      <c r="B205" s="1">
        <v>-368.87819000000002</v>
      </c>
      <c r="C205" s="1">
        <v>-368.12132000000003</v>
      </c>
    </row>
    <row r="206" spans="2:3">
      <c r="B206" s="1">
        <v>-369.00200000000001</v>
      </c>
      <c r="C206" s="1">
        <v>-368.02598</v>
      </c>
    </row>
    <row r="207" spans="2:3">
      <c r="B207" s="1">
        <v>-369.12155999999999</v>
      </c>
      <c r="C207" s="1">
        <v>-367.92039</v>
      </c>
    </row>
    <row r="208" spans="2:3">
      <c r="B208" s="1">
        <v>-369.22455000000002</v>
      </c>
      <c r="C208" s="1">
        <v>-367.81540000000001</v>
      </c>
    </row>
    <row r="209" spans="2:3">
      <c r="B209" s="1">
        <v>-369.30308000000002</v>
      </c>
      <c r="C209" s="1">
        <v>-367.72539999999998</v>
      </c>
    </row>
    <row r="210" spans="2:3">
      <c r="B210" s="1">
        <v>-369.35176000000001</v>
      </c>
      <c r="C210" s="1">
        <v>-367.66160000000002</v>
      </c>
    </row>
    <row r="211" spans="2:3">
      <c r="B211" s="1">
        <v>-369.36673999999999</v>
      </c>
      <c r="C211" s="1">
        <v>-367.63047</v>
      </c>
    </row>
    <row r="212" spans="2:3">
      <c r="B212" s="1">
        <v>-369.34953000000002</v>
      </c>
      <c r="C212" s="1">
        <v>-367.62743</v>
      </c>
    </row>
    <row r="213" spans="2:3">
      <c r="B213" s="1">
        <v>-369.30110000000002</v>
      </c>
      <c r="C213" s="1">
        <v>-367.63421</v>
      </c>
    </row>
    <row r="214" spans="2:3">
      <c r="B214" s="1">
        <v>-369.23234000000002</v>
      </c>
      <c r="C214" s="1">
        <v>-367.62569000000002</v>
      </c>
    </row>
    <row r="215" spans="2:3">
      <c r="B215" s="1">
        <v>-369.15564999999998</v>
      </c>
      <c r="C215" s="1">
        <v>-367.57722000000001</v>
      </c>
    </row>
    <row r="216" spans="2:3">
      <c r="B216" s="1">
        <v>-369.08647000000002</v>
      </c>
      <c r="C216" s="1">
        <v>-367.46944999999999</v>
      </c>
    </row>
    <row r="217" spans="2:3">
      <c r="B217" s="1">
        <v>-369.03872999999999</v>
      </c>
      <c r="C217" s="1">
        <v>-367.30331999999999</v>
      </c>
    </row>
    <row r="218" spans="2:3">
      <c r="B218" s="1">
        <v>-369.02258</v>
      </c>
      <c r="C218" s="1">
        <v>-367.10095000000001</v>
      </c>
    </row>
    <row r="219" spans="2:3">
      <c r="B219" s="1">
        <v>-369.05140999999998</v>
      </c>
      <c r="C219" s="1">
        <v>-366.90219999999999</v>
      </c>
    </row>
    <row r="220" spans="2:3">
      <c r="B220" s="1">
        <v>-369.13493999999997</v>
      </c>
      <c r="C220" s="1">
        <v>-366.74597999999997</v>
      </c>
    </row>
    <row r="221" spans="2:3">
      <c r="B221" s="1">
        <v>-369.27848</v>
      </c>
      <c r="C221" s="1">
        <v>-366.66410999999999</v>
      </c>
    </row>
    <row r="222" spans="2:3">
      <c r="B222" s="1">
        <v>-369.48131999999998</v>
      </c>
      <c r="C222" s="1">
        <v>-366.67968000000002</v>
      </c>
    </row>
    <row r="223" spans="2:3">
      <c r="B223" s="1">
        <v>-369.73048999999997</v>
      </c>
      <c r="C223" s="1">
        <v>-366.80464000000001</v>
      </c>
    </row>
    <row r="224" spans="2:3">
      <c r="B224" s="1">
        <v>-370.00941999999998</v>
      </c>
      <c r="C224" s="1">
        <v>-367.02996999999999</v>
      </c>
    </row>
    <row r="225" spans="2:3">
      <c r="B225" s="1">
        <v>-370.29705999999999</v>
      </c>
      <c r="C225" s="1">
        <v>-367.31763000000001</v>
      </c>
    </row>
    <row r="226" spans="2:3">
      <c r="B226" s="1">
        <v>-370.57416999999998</v>
      </c>
      <c r="C226" s="1">
        <v>-367.60577000000001</v>
      </c>
    </row>
    <row r="227" spans="2:3">
      <c r="B227" s="1">
        <v>-370.83186000000001</v>
      </c>
      <c r="C227" s="1">
        <v>-367.83197000000001</v>
      </c>
    </row>
    <row r="228" spans="2:3">
      <c r="B228" s="1">
        <v>-371.07060000000001</v>
      </c>
      <c r="C228" s="1">
        <v>-367.94743999999997</v>
      </c>
    </row>
    <row r="229" spans="2:3">
      <c r="B229" s="1">
        <v>-371.29176000000001</v>
      </c>
      <c r="C229" s="1">
        <v>-367.92513000000002</v>
      </c>
    </row>
    <row r="230" spans="2:3">
      <c r="B230" s="1">
        <v>-371.48818999999997</v>
      </c>
      <c r="C230" s="1">
        <v>-367.76668000000001</v>
      </c>
    </row>
    <row r="231" spans="2:3">
      <c r="B231" s="1">
        <v>-371.63436999999999</v>
      </c>
      <c r="C231" s="1">
        <v>-367.50454999999999</v>
      </c>
    </row>
    <row r="232" spans="2:3">
      <c r="B232" s="1">
        <v>-371.70033000000001</v>
      </c>
      <c r="C232" s="1">
        <v>-367.20375999999999</v>
      </c>
    </row>
    <row r="233" spans="2:3">
      <c r="B233" s="1">
        <v>-371.67482999999999</v>
      </c>
      <c r="C233" s="1">
        <v>-366.95071999999999</v>
      </c>
    </row>
    <row r="234" spans="2:3">
      <c r="B234" s="1">
        <v>-371.56531999999999</v>
      </c>
      <c r="C234" s="1">
        <v>-366.82648</v>
      </c>
    </row>
    <row r="235" spans="2:3">
      <c r="B235" s="1">
        <v>-371.38936999999999</v>
      </c>
      <c r="C235" s="1">
        <v>-366.87860000000001</v>
      </c>
    </row>
    <row r="236" spans="2:3">
      <c r="B236" s="1">
        <v>-371.16356999999999</v>
      </c>
      <c r="C236" s="1">
        <v>-367.10548</v>
      </c>
    </row>
    <row r="237" spans="2:3">
      <c r="B237" s="1">
        <v>-370.90316999999999</v>
      </c>
      <c r="C237" s="1">
        <v>-367.45733000000001</v>
      </c>
    </row>
    <row r="238" spans="2:3">
      <c r="B238" s="1">
        <v>-370.62907999999999</v>
      </c>
      <c r="C238" s="1">
        <v>-367.85556000000003</v>
      </c>
    </row>
    <row r="239" spans="2:3">
      <c r="B239" s="1">
        <v>-370.37637000000001</v>
      </c>
      <c r="C239" s="1">
        <v>-368.21579000000003</v>
      </c>
    </row>
    <row r="240" spans="2:3">
      <c r="B240" s="1">
        <v>-370.18344999999999</v>
      </c>
      <c r="C240" s="1">
        <v>-368.47052000000002</v>
      </c>
    </row>
    <row r="241" spans="2:3">
      <c r="B241" s="1">
        <v>-370.07351</v>
      </c>
      <c r="C241" s="1">
        <v>-368.58631000000003</v>
      </c>
    </row>
    <row r="242" spans="2:3">
      <c r="B242" s="1">
        <v>-370.04117000000002</v>
      </c>
      <c r="C242" s="1">
        <v>-368.56939999999997</v>
      </c>
    </row>
    <row r="243" spans="2:3">
      <c r="B243" s="1">
        <v>-370.06428</v>
      </c>
      <c r="C243" s="1">
        <v>-368.46553999999998</v>
      </c>
    </row>
    <row r="244" spans="2:3">
      <c r="B244" s="1">
        <v>-370.12826999999999</v>
      </c>
      <c r="C244" s="1">
        <v>-368.34375</v>
      </c>
    </row>
    <row r="245" spans="2:3">
      <c r="B245" s="1">
        <v>-370.23099000000002</v>
      </c>
      <c r="C245" s="1">
        <v>-368.26184000000001</v>
      </c>
    </row>
    <row r="246" spans="2:3">
      <c r="B246" s="1">
        <v>-370.37707</v>
      </c>
      <c r="C246" s="1">
        <v>-368.23858000000001</v>
      </c>
    </row>
    <row r="247" spans="2:3">
      <c r="B247" s="1">
        <v>-370.55991</v>
      </c>
      <c r="C247" s="1">
        <v>-368.25367</v>
      </c>
    </row>
    <row r="248" spans="2:3">
      <c r="B248" s="1">
        <v>-370.76044999999999</v>
      </c>
      <c r="C248" s="1">
        <v>-368.27881000000002</v>
      </c>
    </row>
    <row r="249" spans="2:3">
      <c r="B249" s="1">
        <v>-370.94695000000002</v>
      </c>
      <c r="C249" s="1">
        <v>-368.30005</v>
      </c>
    </row>
    <row r="250" spans="2:3">
      <c r="B250" s="1">
        <v>-371.08242000000001</v>
      </c>
      <c r="C250" s="1">
        <v>-368.31794000000002</v>
      </c>
    </row>
    <row r="251" spans="2:3">
      <c r="B251" s="1">
        <v>-371.13963000000001</v>
      </c>
      <c r="C251" s="1">
        <v>-368.34517</v>
      </c>
    </row>
    <row r="252" spans="2:3">
      <c r="B252" s="1">
        <v>-371.10039999999998</v>
      </c>
      <c r="C252" s="1">
        <v>-368.40217000000001</v>
      </c>
    </row>
    <row r="253" spans="2:3">
      <c r="B253" s="1">
        <v>-370.96373999999997</v>
      </c>
      <c r="C253" s="1">
        <v>-368.49867999999998</v>
      </c>
    </row>
    <row r="254" spans="2:3">
      <c r="B254" s="1">
        <v>-370.74295000000001</v>
      </c>
      <c r="C254" s="1">
        <v>-368.62441000000001</v>
      </c>
    </row>
    <row r="255" spans="2:3">
      <c r="B255" s="1">
        <v>-370.46654000000001</v>
      </c>
      <c r="C255" s="1">
        <v>-368.74641000000003</v>
      </c>
    </row>
    <row r="256" spans="2:3">
      <c r="B256" s="1">
        <v>-370.17847999999998</v>
      </c>
      <c r="C256" s="1">
        <v>-368.82623000000001</v>
      </c>
    </row>
    <row r="257" spans="2:3">
      <c r="B257" s="1">
        <v>-369.92716000000001</v>
      </c>
      <c r="C257" s="1">
        <v>-368.83215000000001</v>
      </c>
    </row>
    <row r="258" spans="2:3">
      <c r="B258" s="1">
        <v>-369.75819999999999</v>
      </c>
      <c r="C258" s="1">
        <v>-368.75810000000001</v>
      </c>
    </row>
    <row r="259" spans="2:3">
      <c r="B259" s="1">
        <v>-369.69544999999999</v>
      </c>
      <c r="C259" s="1">
        <v>-368.62700000000001</v>
      </c>
    </row>
    <row r="260" spans="2:3">
      <c r="B260" s="1">
        <v>-369.73584</v>
      </c>
      <c r="C260" s="1">
        <v>-368.48052999999999</v>
      </c>
    </row>
    <row r="261" spans="2:3">
      <c r="B261" s="1">
        <v>-369.84895</v>
      </c>
      <c r="C261" s="1">
        <v>-368.35646000000003</v>
      </c>
    </row>
    <row r="262" spans="2:3">
      <c r="B262" s="1">
        <v>-369.98937000000001</v>
      </c>
      <c r="C262" s="1">
        <v>-368.27366000000001</v>
      </c>
    </row>
    <row r="263" spans="2:3">
      <c r="B263" s="1">
        <v>-370.11324999999999</v>
      </c>
      <c r="C263" s="1">
        <v>-368.22813000000002</v>
      </c>
    </row>
    <row r="264" spans="2:3">
      <c r="B264" s="1">
        <v>-370.18882000000002</v>
      </c>
      <c r="C264" s="1">
        <v>-368.19851</v>
      </c>
    </row>
    <row r="265" spans="2:3">
      <c r="B265" s="1">
        <v>-370.19765999999998</v>
      </c>
      <c r="C265" s="1">
        <v>-368.15057999999999</v>
      </c>
    </row>
    <row r="266" spans="2:3">
      <c r="B266" s="1">
        <v>-370.13297999999998</v>
      </c>
      <c r="C266" s="1">
        <v>-368.05453</v>
      </c>
    </row>
    <row r="267" spans="2:3">
      <c r="B267" s="1">
        <v>-369.99671000000001</v>
      </c>
      <c r="C267" s="1">
        <v>-367.89819999999997</v>
      </c>
    </row>
    <row r="268" spans="2:3">
      <c r="B268" s="1">
        <v>-369.79880000000003</v>
      </c>
      <c r="C268" s="1">
        <v>-367.68714</v>
      </c>
    </row>
    <row r="269" spans="2:3">
      <c r="B269" s="1">
        <v>-369.56324000000001</v>
      </c>
      <c r="C269" s="1">
        <v>-367.44709</v>
      </c>
    </row>
    <row r="270" spans="2:3">
      <c r="B270" s="1">
        <v>-369.32100000000003</v>
      </c>
      <c r="C270" s="1">
        <v>-367.21816000000001</v>
      </c>
    </row>
    <row r="271" spans="2:3">
      <c r="B271" s="1">
        <v>-369.10082999999997</v>
      </c>
      <c r="C271" s="1">
        <v>-367.04588999999999</v>
      </c>
    </row>
    <row r="272" spans="2:3">
      <c r="B272" s="1">
        <v>-368.91842000000003</v>
      </c>
      <c r="C272" s="1">
        <v>-366.96530000000001</v>
      </c>
    </row>
    <row r="273" spans="2:3">
      <c r="B273" s="1">
        <v>-368.7724</v>
      </c>
      <c r="C273" s="1">
        <v>-366.99056000000002</v>
      </c>
    </row>
    <row r="274" spans="2:3">
      <c r="B274" s="1">
        <v>-368.64469000000003</v>
      </c>
      <c r="C274" s="1">
        <v>-367.10550999999998</v>
      </c>
    </row>
    <row r="275" spans="2:3">
      <c r="B275" s="1">
        <v>-368.51778999999999</v>
      </c>
      <c r="C275" s="1">
        <v>-367.27436</v>
      </c>
    </row>
    <row r="276" spans="2:3">
      <c r="B276" s="1">
        <v>-368.38463999999999</v>
      </c>
      <c r="C276" s="1">
        <v>-367.46010999999999</v>
      </c>
    </row>
    <row r="277" spans="2:3">
      <c r="B277" s="1">
        <v>-368.26047</v>
      </c>
      <c r="C277" s="1">
        <v>-367.64100000000002</v>
      </c>
    </row>
    <row r="278" spans="2:3">
      <c r="B278" s="1">
        <v>-368.16269</v>
      </c>
      <c r="C278" s="1">
        <v>-367.81108999999998</v>
      </c>
    </row>
    <row r="279" spans="2:3">
      <c r="B279" s="1">
        <v>-368.08837999999997</v>
      </c>
      <c r="C279" s="1">
        <v>-367.97280999999998</v>
      </c>
    </row>
    <row r="280" spans="2:3">
      <c r="B280" s="1">
        <v>-368.00484</v>
      </c>
      <c r="C280" s="1">
        <v>-368.13337000000001</v>
      </c>
    </row>
    <row r="281" spans="2:3">
      <c r="B281" s="1">
        <v>-367.87294000000003</v>
      </c>
      <c r="C281" s="1">
        <v>-368.29707999999999</v>
      </c>
    </row>
    <row r="282" spans="2:3">
      <c r="B282" s="1">
        <v>-367.66890000000001</v>
      </c>
      <c r="C282" s="1">
        <v>-368.46539999999999</v>
      </c>
    </row>
    <row r="283" spans="2:3">
      <c r="B283" s="1">
        <v>-367.39299999999997</v>
      </c>
      <c r="C283" s="1">
        <v>-368.63542000000001</v>
      </c>
    </row>
    <row r="284" spans="2:3">
      <c r="B284" s="1">
        <v>-367.07567999999998</v>
      </c>
      <c r="C284" s="1">
        <v>-368.80365999999998</v>
      </c>
    </row>
    <row r="285" spans="2:3">
      <c r="B285" s="1">
        <v>-366.76269000000002</v>
      </c>
      <c r="C285" s="1">
        <v>-368.96319999999997</v>
      </c>
    </row>
    <row r="286" spans="2:3">
      <c r="B286" s="1">
        <v>-366.50698</v>
      </c>
      <c r="C286" s="1">
        <v>-369.10541999999998</v>
      </c>
    </row>
    <row r="287" spans="2:3">
      <c r="B287" s="1">
        <v>-366.35315000000003</v>
      </c>
      <c r="C287" s="1">
        <v>-369.21589999999998</v>
      </c>
    </row>
    <row r="288" spans="2:3">
      <c r="B288" s="1">
        <v>-366.31389999999999</v>
      </c>
      <c r="C288" s="1">
        <v>-369.28829999999999</v>
      </c>
    </row>
    <row r="289" spans="2:3">
      <c r="B289" s="1">
        <v>-366.37128000000001</v>
      </c>
      <c r="C289" s="1">
        <v>-369.33062000000001</v>
      </c>
    </row>
    <row r="290" spans="2:3">
      <c r="B290" s="1">
        <v>-366.50232999999997</v>
      </c>
      <c r="C290" s="1">
        <v>-369.36246999999997</v>
      </c>
    </row>
    <row r="291" spans="2:3">
      <c r="B291" s="1">
        <v>-366.68750999999997</v>
      </c>
      <c r="C291" s="1">
        <v>-369.41190999999998</v>
      </c>
    </row>
    <row r="292" spans="2:3">
      <c r="B292" s="1">
        <v>-366.91016999999999</v>
      </c>
      <c r="C292" s="1">
        <v>-369.51346999999998</v>
      </c>
    </row>
    <row r="293" spans="2:3">
      <c r="B293" s="1">
        <v>-367.14904999999999</v>
      </c>
      <c r="C293" s="1">
        <v>-369.68948999999998</v>
      </c>
    </row>
    <row r="294" spans="2:3">
      <c r="B294" s="1">
        <v>-367.37310000000002</v>
      </c>
      <c r="C294" s="1">
        <v>-369.93959000000001</v>
      </c>
    </row>
    <row r="295" spans="2:3">
      <c r="B295" s="1">
        <v>-367.54833000000002</v>
      </c>
      <c r="C295" s="1">
        <v>-370.24110999999999</v>
      </c>
    </row>
    <row r="296" spans="2:3">
      <c r="B296" s="1">
        <v>-367.65174000000002</v>
      </c>
      <c r="C296" s="1">
        <v>-370.55624</v>
      </c>
    </row>
    <row r="297" spans="2:3">
      <c r="B297" s="1">
        <v>-367.68614000000002</v>
      </c>
      <c r="C297" s="1">
        <v>-370.84433999999999</v>
      </c>
    </row>
    <row r="298" spans="2:3">
      <c r="B298" s="1">
        <v>-367.68691000000001</v>
      </c>
      <c r="C298" s="1">
        <v>-371.07355000000001</v>
      </c>
    </row>
    <row r="299" spans="2:3">
      <c r="B299" s="1">
        <v>-367.69720999999998</v>
      </c>
      <c r="C299" s="1">
        <v>-371.22492999999997</v>
      </c>
    </row>
    <row r="300" spans="2:3">
      <c r="B300" s="1">
        <v>-367.74369999999999</v>
      </c>
      <c r="C300" s="1">
        <v>-371.29432000000003</v>
      </c>
    </row>
    <row r="301" spans="2:3">
      <c r="B301" s="1">
        <v>-367.81202000000002</v>
      </c>
      <c r="C301" s="1">
        <v>-371.28982999999999</v>
      </c>
    </row>
    <row r="302" spans="2:3">
      <c r="B302" s="1">
        <v>-367.86667</v>
      </c>
      <c r="C302" s="1">
        <v>-371.22645999999997</v>
      </c>
    </row>
    <row r="303" spans="2:3">
      <c r="B303" s="1">
        <v>-367.87067000000002</v>
      </c>
      <c r="C303" s="1">
        <v>-371.12286999999998</v>
      </c>
    </row>
    <row r="304" spans="2:3">
      <c r="B304" s="1">
        <v>-367.80577</v>
      </c>
      <c r="C304" s="1">
        <v>-370.99829999999997</v>
      </c>
    </row>
    <row r="305" spans="2:3">
      <c r="B305" s="1">
        <v>-367.69191999999998</v>
      </c>
      <c r="C305" s="1">
        <v>-370.87022000000002</v>
      </c>
    </row>
    <row r="306" spans="2:3">
      <c r="B306" s="1">
        <v>-367.59132</v>
      </c>
      <c r="C306" s="1">
        <v>-370.75207</v>
      </c>
    </row>
    <row r="307" spans="2:3">
      <c r="B307" s="1">
        <v>-367.58902</v>
      </c>
      <c r="C307" s="1">
        <v>-370.65589</v>
      </c>
    </row>
    <row r="308" spans="2:3">
      <c r="B308" s="1">
        <v>-367.75060999999999</v>
      </c>
      <c r="C308" s="1">
        <v>-370.58938999999998</v>
      </c>
    </row>
    <row r="309" spans="2:3">
      <c r="B309" s="1">
        <v>-368.08456999999999</v>
      </c>
      <c r="C309" s="1">
        <v>-370.56238000000002</v>
      </c>
    </row>
    <row r="310" spans="2:3">
      <c r="B310" s="1">
        <v>-368.54415999999998</v>
      </c>
      <c r="C310" s="1">
        <v>-370.58375999999998</v>
      </c>
    </row>
    <row r="311" spans="2:3">
      <c r="B311" s="1">
        <v>-369.0514</v>
      </c>
      <c r="C311" s="1">
        <v>-370.66048000000001</v>
      </c>
    </row>
    <row r="312" spans="2:3">
      <c r="B312" s="1">
        <v>-369.53420999999997</v>
      </c>
      <c r="C312" s="1">
        <v>-370.79433</v>
      </c>
    </row>
    <row r="313" spans="2:3">
      <c r="B313" s="1">
        <v>-369.93669</v>
      </c>
      <c r="C313" s="1">
        <v>-370.97877999999997</v>
      </c>
    </row>
    <row r="314" spans="2:3">
      <c r="B314" s="1">
        <v>-370.22611999999998</v>
      </c>
      <c r="C314" s="1">
        <v>-371.19947999999999</v>
      </c>
    </row>
    <row r="315" spans="2:3">
      <c r="B315" s="1">
        <v>-370.39134999999999</v>
      </c>
      <c r="C315" s="1">
        <v>-371.43876</v>
      </c>
    </row>
    <row r="316" spans="2:3">
      <c r="B316" s="1">
        <v>-370.44526000000002</v>
      </c>
      <c r="C316" s="1">
        <v>-371.67297000000002</v>
      </c>
    </row>
    <row r="317" spans="2:3">
      <c r="B317" s="1">
        <v>-370.42354</v>
      </c>
      <c r="C317" s="1">
        <v>-371.88013999999998</v>
      </c>
    </row>
    <row r="318" spans="2:3">
      <c r="B318" s="1">
        <v>-370.37394</v>
      </c>
      <c r="C318" s="1">
        <v>-372.03550000000001</v>
      </c>
    </row>
    <row r="319" spans="2:3">
      <c r="B319" s="1">
        <v>-370.34122000000002</v>
      </c>
      <c r="C319" s="1">
        <v>-372.12132000000003</v>
      </c>
    </row>
    <row r="320" spans="2:3">
      <c r="B320" s="1">
        <v>-370.35399999999998</v>
      </c>
      <c r="C320" s="1">
        <v>-372.12522999999999</v>
      </c>
    </row>
    <row r="321" spans="2:3">
      <c r="B321" s="1">
        <v>-370.41876000000002</v>
      </c>
      <c r="C321" s="1">
        <v>-372.04566</v>
      </c>
    </row>
    <row r="322" spans="2:3">
      <c r="B322" s="1">
        <v>-370.52312000000001</v>
      </c>
      <c r="C322" s="1">
        <v>-371.89323000000002</v>
      </c>
    </row>
    <row r="323" spans="2:3">
      <c r="B323" s="1">
        <v>-370.64395999999999</v>
      </c>
      <c r="C323" s="1">
        <v>-371.68601000000001</v>
      </c>
    </row>
    <row r="324" spans="2:3">
      <c r="B324" s="1">
        <v>-370.75779999999997</v>
      </c>
      <c r="C324" s="1">
        <v>-371.44961999999998</v>
      </c>
    </row>
    <row r="325" spans="2:3">
      <c r="B325" s="1">
        <v>-370.84429999999998</v>
      </c>
      <c r="C325" s="1">
        <v>-371.20661000000001</v>
      </c>
    </row>
    <row r="326" spans="2:3">
      <c r="B326" s="1">
        <v>-370.88895000000002</v>
      </c>
      <c r="C326" s="1">
        <v>-370.96940999999998</v>
      </c>
    </row>
    <row r="327" spans="2:3">
      <c r="B327" s="1">
        <v>-370.88438000000002</v>
      </c>
      <c r="C327" s="1">
        <v>-370.74040000000002</v>
      </c>
    </row>
    <row r="328" spans="2:3">
      <c r="B328" s="1">
        <v>-370.83026999999998</v>
      </c>
      <c r="C328" s="1">
        <v>-370.5224</v>
      </c>
    </row>
    <row r="329" spans="2:3">
      <c r="B329" s="1">
        <v>-370.73831999999999</v>
      </c>
      <c r="C329" s="1">
        <v>-370.32817</v>
      </c>
    </row>
    <row r="330" spans="2:3">
      <c r="B330" s="1">
        <v>-370.62117000000001</v>
      </c>
      <c r="C330" s="1">
        <v>-370.17628999999999</v>
      </c>
    </row>
    <row r="331" spans="2:3">
      <c r="B331" s="1">
        <v>-370.49432000000002</v>
      </c>
      <c r="C331" s="1">
        <v>-370.08994000000001</v>
      </c>
    </row>
    <row r="332" spans="2:3">
      <c r="B332" s="1">
        <v>-370.37261000000001</v>
      </c>
      <c r="C332" s="1">
        <v>-370.08641</v>
      </c>
    </row>
    <row r="333" spans="2:3">
      <c r="B333" s="1">
        <v>-370.26355999999998</v>
      </c>
      <c r="C333" s="1">
        <v>-370.17156999999997</v>
      </c>
    </row>
    <row r="334" spans="2:3">
      <c r="B334" s="1">
        <v>-370.17516999999998</v>
      </c>
      <c r="C334" s="1">
        <v>-370.32760999999999</v>
      </c>
    </row>
    <row r="335" spans="2:3">
      <c r="B335" s="1">
        <v>-370.12360999999999</v>
      </c>
      <c r="C335" s="1">
        <v>-370.52440000000001</v>
      </c>
    </row>
    <row r="336" spans="2:3">
      <c r="B336" s="1">
        <v>-370.13182</v>
      </c>
      <c r="C336" s="1">
        <v>-370.72793999999999</v>
      </c>
    </row>
    <row r="337" spans="2:3">
      <c r="B337" s="1">
        <v>-370.22462000000002</v>
      </c>
      <c r="C337" s="1">
        <v>-370.90588000000002</v>
      </c>
    </row>
    <row r="338" spans="2:3">
      <c r="B338" s="1">
        <v>-370.41291000000001</v>
      </c>
      <c r="C338" s="1">
        <v>-371.03118999999998</v>
      </c>
    </row>
    <row r="339" spans="2:3">
      <c r="B339" s="1">
        <v>-370.67856</v>
      </c>
      <c r="C339" s="1">
        <v>-371.08884999999998</v>
      </c>
    </row>
    <row r="340" spans="2:3">
      <c r="B340" s="1">
        <v>-370.97293999999999</v>
      </c>
      <c r="C340" s="1">
        <v>-371.08019999999999</v>
      </c>
    </row>
    <row r="341" spans="2:3">
      <c r="B341" s="1">
        <v>-371.23477000000003</v>
      </c>
      <c r="C341" s="1">
        <v>-371.0206</v>
      </c>
    </row>
    <row r="342" spans="2:3">
      <c r="B342" s="1">
        <v>-371.40888999999999</v>
      </c>
      <c r="C342" s="1">
        <v>-370.93723</v>
      </c>
    </row>
    <row r="343" spans="2:3">
      <c r="B343" s="1">
        <v>-371.46413999999999</v>
      </c>
      <c r="C343" s="1">
        <v>-370.85912000000002</v>
      </c>
    </row>
    <row r="344" spans="2:3">
      <c r="B344" s="1">
        <v>-371.39733000000001</v>
      </c>
      <c r="C344" s="1">
        <v>-370.80601000000001</v>
      </c>
    </row>
    <row r="345" spans="2:3">
      <c r="B345" s="1">
        <v>-371.23097999999999</v>
      </c>
      <c r="C345" s="1">
        <v>-370.78055000000001</v>
      </c>
    </row>
    <row r="346" spans="2:3">
      <c r="B346" s="1">
        <v>-370.99995999999999</v>
      </c>
      <c r="C346" s="1">
        <v>-370.77282000000002</v>
      </c>
    </row>
    <row r="347" spans="2:3">
      <c r="B347" s="1">
        <v>-370.74713000000003</v>
      </c>
      <c r="C347" s="1">
        <v>-370.76729</v>
      </c>
    </row>
    <row r="348" spans="2:3">
      <c r="B348" s="1">
        <v>-370.51389999999998</v>
      </c>
      <c r="C348" s="1">
        <v>-370.75106</v>
      </c>
    </row>
    <row r="349" spans="2:3">
      <c r="B349" s="1">
        <v>-370.33535999999998</v>
      </c>
      <c r="C349" s="1">
        <v>-370.71089000000001</v>
      </c>
    </row>
    <row r="350" spans="2:3">
      <c r="B350" s="1">
        <v>-370.23593</v>
      </c>
      <c r="C350" s="1">
        <v>-370.63904000000002</v>
      </c>
    </row>
    <row r="351" spans="2:3">
      <c r="B351" s="1">
        <v>-370.22919999999999</v>
      </c>
      <c r="C351" s="1">
        <v>-370.52846</v>
      </c>
    </row>
    <row r="352" spans="2:3">
      <c r="B352" s="1">
        <v>-370.31191999999999</v>
      </c>
      <c r="C352" s="1">
        <v>-370.37977000000001</v>
      </c>
    </row>
    <row r="353" spans="2:3">
      <c r="B353" s="1">
        <v>-370.46816000000001</v>
      </c>
      <c r="C353" s="1">
        <v>-370.20092</v>
      </c>
    </row>
    <row r="354" spans="2:3">
      <c r="B354" s="1">
        <v>-370.67678000000001</v>
      </c>
      <c r="C354" s="1">
        <v>-370.00562000000002</v>
      </c>
    </row>
    <row r="355" spans="2:3">
      <c r="B355" s="1">
        <v>-370.91102000000001</v>
      </c>
      <c r="C355" s="1">
        <v>-369.81173000000001</v>
      </c>
    </row>
    <row r="356" spans="2:3">
      <c r="B356" s="1">
        <v>-371.1361</v>
      </c>
      <c r="C356" s="1">
        <v>-369.64033000000001</v>
      </c>
    </row>
    <row r="357" spans="2:3">
      <c r="B357" s="1">
        <v>-371.31646000000001</v>
      </c>
      <c r="C357" s="1">
        <v>-369.50209999999998</v>
      </c>
    </row>
    <row r="358" spans="2:3">
      <c r="B358" s="1">
        <v>-371.42077999999998</v>
      </c>
      <c r="C358" s="1">
        <v>-369.40055999999998</v>
      </c>
    </row>
    <row r="359" spans="2:3">
      <c r="B359" s="1">
        <v>-371.43319000000002</v>
      </c>
      <c r="C359" s="1">
        <v>-369.32673</v>
      </c>
    </row>
    <row r="360" spans="2:3">
      <c r="B360" s="1">
        <v>-371.35413999999997</v>
      </c>
      <c r="C360" s="1">
        <v>-369.26150000000001</v>
      </c>
    </row>
    <row r="361" spans="2:3">
      <c r="B361" s="1">
        <v>-371.20481000000001</v>
      </c>
      <c r="C361" s="1">
        <v>-369.18610999999999</v>
      </c>
    </row>
    <row r="362" spans="2:3">
      <c r="B362" s="1">
        <v>-371.02701000000002</v>
      </c>
      <c r="C362" s="1">
        <v>-369.09037999999998</v>
      </c>
    </row>
    <row r="363" spans="2:3">
      <c r="B363" s="1">
        <v>-370.87522000000001</v>
      </c>
      <c r="C363" s="1">
        <v>-368.97604000000001</v>
      </c>
    </row>
    <row r="364" spans="2:3">
      <c r="B364" s="1">
        <v>-370.80372999999997</v>
      </c>
      <c r="C364" s="1">
        <v>-368.85516000000001</v>
      </c>
    </row>
    <row r="365" spans="2:3">
      <c r="B365" s="1">
        <v>-370.84609</v>
      </c>
      <c r="C365" s="1">
        <v>-368.74212</v>
      </c>
    </row>
    <row r="366" spans="2:3">
      <c r="B366" s="1">
        <v>-371.00056000000001</v>
      </c>
      <c r="C366" s="1">
        <v>-368.64150000000001</v>
      </c>
    </row>
    <row r="367" spans="2:3">
      <c r="B367" s="1">
        <v>-371.23077999999998</v>
      </c>
      <c r="C367" s="1">
        <v>-368.54914000000002</v>
      </c>
    </row>
    <row r="368" spans="2:3">
      <c r="B368" s="1">
        <v>-371.47836999999998</v>
      </c>
      <c r="C368" s="1">
        <v>-368.45692000000003</v>
      </c>
    </row>
    <row r="369" spans="2:3">
      <c r="B369" s="1">
        <v>-371.68178</v>
      </c>
      <c r="C369" s="1">
        <v>-368.36122</v>
      </c>
    </row>
    <row r="370" spans="2:3">
      <c r="B370" s="1">
        <v>-371.78904</v>
      </c>
      <c r="C370" s="1">
        <v>-368.26904999999999</v>
      </c>
    </row>
    <row r="371" spans="2:3">
      <c r="B371" s="1">
        <v>-371.76846999999998</v>
      </c>
      <c r="C371" s="1">
        <v>-368.19067000000001</v>
      </c>
    </row>
    <row r="372" spans="2:3">
      <c r="B372" s="1">
        <v>-371.61099000000002</v>
      </c>
      <c r="C372" s="1">
        <v>-368.12743999999998</v>
      </c>
    </row>
    <row r="373" spans="2:3">
      <c r="B373" s="1">
        <v>-371.33359999999999</v>
      </c>
      <c r="C373" s="1">
        <v>-368.06513000000001</v>
      </c>
    </row>
    <row r="374" spans="2:3">
      <c r="B374" s="1">
        <v>-370.97374000000002</v>
      </c>
      <c r="C374" s="1">
        <v>-367.98280999999997</v>
      </c>
    </row>
    <row r="375" spans="2:3">
      <c r="B375" s="1">
        <v>-370.57664999999997</v>
      </c>
      <c r="C375" s="1">
        <v>-367.87655999999998</v>
      </c>
    </row>
    <row r="376" spans="2:3">
      <c r="B376" s="1">
        <v>-370.18932999999998</v>
      </c>
      <c r="C376" s="1">
        <v>-367.77375000000001</v>
      </c>
    </row>
    <row r="377" spans="2:3">
      <c r="B377" s="1">
        <v>-369.84789000000001</v>
      </c>
      <c r="C377" s="1">
        <v>-367.72886</v>
      </c>
    </row>
    <row r="378" spans="2:3">
      <c r="B378" s="1">
        <v>-369.57420000000002</v>
      </c>
      <c r="C378" s="1">
        <v>-367.80491999999998</v>
      </c>
    </row>
    <row r="379" spans="2:3">
      <c r="B379" s="1">
        <v>-369.37666999999999</v>
      </c>
      <c r="C379" s="1">
        <v>-368.04514</v>
      </c>
    </row>
    <row r="380" spans="2:3">
      <c r="B380" s="1">
        <v>-369.24990000000003</v>
      </c>
      <c r="C380" s="1">
        <v>-368.45481000000001</v>
      </c>
    </row>
    <row r="381" spans="2:3">
      <c r="B381" s="1">
        <v>-369.17604</v>
      </c>
      <c r="C381" s="1">
        <v>-368.99477999999999</v>
      </c>
    </row>
    <row r="382" spans="2:3">
      <c r="B382" s="1">
        <v>-369.12657000000002</v>
      </c>
      <c r="C382" s="1">
        <v>-369.59134999999998</v>
      </c>
    </row>
    <row r="383" spans="2:3">
      <c r="B383" s="1">
        <v>-369.06691000000001</v>
      </c>
      <c r="C383" s="1">
        <v>-370.15787</v>
      </c>
    </row>
    <row r="384" spans="2:3">
      <c r="B384" s="1">
        <v>-368.96350999999999</v>
      </c>
      <c r="C384" s="1">
        <v>-370.62031999999999</v>
      </c>
    </row>
    <row r="385" spans="2:3">
      <c r="B385" s="1">
        <v>-368.79908</v>
      </c>
      <c r="C385" s="1">
        <v>-370.93142</v>
      </c>
    </row>
    <row r="386" spans="2:3">
      <c r="B386" s="1">
        <v>-368.57918000000001</v>
      </c>
      <c r="C386" s="1">
        <v>-371.07778999999999</v>
      </c>
    </row>
    <row r="387" spans="2:3">
      <c r="B387" s="1">
        <v>-368.33030000000002</v>
      </c>
      <c r="C387" s="1">
        <v>-371.07486999999998</v>
      </c>
    </row>
    <row r="388" spans="2:3">
      <c r="B388" s="1">
        <v>-368.08474000000001</v>
      </c>
      <c r="C388" s="1">
        <v>-370.96843000000001</v>
      </c>
    </row>
    <row r="389" spans="2:3">
      <c r="B389" s="1">
        <v>-367.86133999999998</v>
      </c>
      <c r="C389" s="1">
        <v>-370.81882999999999</v>
      </c>
    </row>
    <row r="390" spans="2:3">
      <c r="B390" s="1">
        <v>-367.66001999999997</v>
      </c>
      <c r="C390" s="1">
        <v>-370.68975</v>
      </c>
    </row>
    <row r="391" spans="2:3">
      <c r="B391" s="1">
        <v>-367.47638999999998</v>
      </c>
      <c r="C391" s="1">
        <v>-370.63342999999998</v>
      </c>
    </row>
    <row r="392" spans="2:3">
      <c r="B392" s="1">
        <v>-367.32272</v>
      </c>
      <c r="C392" s="1">
        <v>-370.67383000000001</v>
      </c>
    </row>
    <row r="393" spans="2:3">
      <c r="B393" s="1">
        <v>-367.23086999999998</v>
      </c>
      <c r="C393" s="1">
        <v>-370.80331999999999</v>
      </c>
    </row>
    <row r="394" spans="2:3">
      <c r="B394" s="1">
        <v>-367.23316999999997</v>
      </c>
      <c r="C394" s="1">
        <v>-370.98345999999998</v>
      </c>
    </row>
    <row r="395" spans="2:3">
      <c r="B395" s="1">
        <v>-367.34197</v>
      </c>
      <c r="C395" s="1">
        <v>-371.17234999999999</v>
      </c>
    </row>
    <row r="396" spans="2:3">
      <c r="B396" s="1">
        <v>-367.54079000000002</v>
      </c>
      <c r="C396" s="1">
        <v>-371.33555000000001</v>
      </c>
    </row>
    <row r="397" spans="2:3">
      <c r="B397" s="1">
        <v>-367.79187000000002</v>
      </c>
      <c r="C397" s="1">
        <v>-371.45116000000002</v>
      </c>
    </row>
    <row r="398" spans="2:3">
      <c r="B398" s="1">
        <v>-368.05279999999999</v>
      </c>
      <c r="C398" s="1">
        <v>-371.51315</v>
      </c>
    </row>
    <row r="399" spans="2:3">
      <c r="B399" s="1">
        <v>-368.28334000000001</v>
      </c>
      <c r="C399" s="1">
        <v>-371.52057000000002</v>
      </c>
    </row>
    <row r="400" spans="2:3">
      <c r="B400" s="1">
        <v>-368.45573999999999</v>
      </c>
      <c r="C400" s="1">
        <v>-371.47640999999999</v>
      </c>
    </row>
    <row r="401" spans="2:3">
      <c r="B401" s="1">
        <v>-368.54674</v>
      </c>
      <c r="C401" s="1">
        <v>-371.39283</v>
      </c>
    </row>
    <row r="402" spans="2:3">
      <c r="B402" s="1">
        <v>-368.54390999999998</v>
      </c>
      <c r="C402" s="1">
        <v>-371.29552000000001</v>
      </c>
    </row>
    <row r="403" spans="2:3">
      <c r="B403" s="1">
        <v>-368.44324999999998</v>
      </c>
      <c r="C403" s="1">
        <v>-371.22626000000002</v>
      </c>
    </row>
    <row r="404" spans="2:3">
      <c r="B404" s="1">
        <v>-368.25060999999999</v>
      </c>
      <c r="C404" s="1">
        <v>-371.22771</v>
      </c>
    </row>
    <row r="405" spans="2:3">
      <c r="B405" s="1">
        <v>-367.98646000000002</v>
      </c>
      <c r="C405" s="1">
        <v>-371.33332999999999</v>
      </c>
    </row>
    <row r="406" spans="2:3">
      <c r="B406" s="1">
        <v>-367.68984</v>
      </c>
      <c r="C406" s="1">
        <v>-371.55025000000001</v>
      </c>
    </row>
    <row r="407" spans="2:3">
      <c r="B407" s="1">
        <v>-367.41178000000002</v>
      </c>
      <c r="C407" s="1">
        <v>-371.85448000000002</v>
      </c>
    </row>
    <row r="408" spans="2:3">
      <c r="B408" s="1">
        <v>-367.20361000000003</v>
      </c>
      <c r="C408" s="1">
        <v>-372.20350999999999</v>
      </c>
    </row>
    <row r="409" spans="2:3">
      <c r="B409" s="1">
        <v>-367.09791000000001</v>
      </c>
      <c r="C409" s="1">
        <v>-372.55175000000003</v>
      </c>
    </row>
    <row r="410" spans="2:3">
      <c r="B410" s="1">
        <v>-367.09517</v>
      </c>
      <c r="C410" s="1">
        <v>-372.86266999999998</v>
      </c>
    </row>
    <row r="411" spans="2:3">
      <c r="B411" s="1">
        <v>-367.16933999999998</v>
      </c>
      <c r="C411" s="1">
        <v>-373.11304999999999</v>
      </c>
    </row>
    <row r="412" spans="2:3">
      <c r="B412" s="1">
        <v>-367.2851</v>
      </c>
      <c r="C412" s="1">
        <v>-373.29050999999998</v>
      </c>
    </row>
    <row r="413" spans="2:3">
      <c r="B413" s="1">
        <v>-367.41597999999999</v>
      </c>
      <c r="C413" s="1">
        <v>-373.38862999999998</v>
      </c>
    </row>
    <row r="414" spans="2:3">
      <c r="B414" s="1">
        <v>-367.54449</v>
      </c>
      <c r="C414" s="1">
        <v>-373.40676999999999</v>
      </c>
    </row>
    <row r="415" spans="2:3">
      <c r="B415" s="1">
        <v>-367.65467999999998</v>
      </c>
      <c r="C415" s="1">
        <v>-373.351</v>
      </c>
    </row>
    <row r="416" spans="2:3">
      <c r="B416" s="1">
        <v>-367.7285</v>
      </c>
      <c r="C416" s="1">
        <v>-373.23559999999998</v>
      </c>
    </row>
    <row r="417" spans="2:3">
      <c r="B417" s="1">
        <v>-367.73732000000001</v>
      </c>
      <c r="C417" s="1">
        <v>-373.08118000000002</v>
      </c>
    </row>
    <row r="418" spans="2:3">
      <c r="B418" s="1">
        <v>-367.65397999999999</v>
      </c>
      <c r="C418" s="1">
        <v>-372.90521000000001</v>
      </c>
    </row>
    <row r="419" spans="2:3">
      <c r="B419" s="1">
        <v>-367.46771000000001</v>
      </c>
      <c r="C419" s="1">
        <v>-372.71836999999999</v>
      </c>
    </row>
    <row r="420" spans="2:3">
      <c r="B420" s="1">
        <v>-367.19011999999998</v>
      </c>
      <c r="C420" s="1">
        <v>-372.51979</v>
      </c>
    </row>
    <row r="421" spans="2:3">
      <c r="B421" s="1">
        <v>-366.86027000000001</v>
      </c>
      <c r="C421" s="1">
        <v>-372.30174</v>
      </c>
    </row>
    <row r="422" spans="2:3">
      <c r="B422" s="1">
        <v>-366.54237999999998</v>
      </c>
      <c r="C422" s="1">
        <v>-372.05659000000003</v>
      </c>
    </row>
    <row r="423" spans="2:3">
      <c r="B423" s="1">
        <v>-366.30369000000002</v>
      </c>
      <c r="C423" s="1">
        <v>-371.78259000000003</v>
      </c>
    </row>
    <row r="424" spans="2:3">
      <c r="B424" s="1">
        <v>-366.18842999999998</v>
      </c>
      <c r="C424" s="1">
        <v>-371.48340999999999</v>
      </c>
    </row>
    <row r="425" spans="2:3">
      <c r="B425" s="1">
        <v>-366.20542</v>
      </c>
      <c r="C425" s="1">
        <v>-371.16714999999999</v>
      </c>
    </row>
    <row r="426" spans="2:3">
      <c r="B426" s="1">
        <v>-366.32816000000003</v>
      </c>
      <c r="C426" s="1">
        <v>-370.84539000000001</v>
      </c>
    </row>
    <row r="427" spans="2:3">
      <c r="B427" s="1">
        <v>-366.51663000000002</v>
      </c>
      <c r="C427" s="1">
        <v>-370.53561000000002</v>
      </c>
    </row>
    <row r="428" spans="2:3">
      <c r="B428" s="1">
        <v>-366.74232000000001</v>
      </c>
      <c r="C428" s="1">
        <v>-370.25652000000002</v>
      </c>
    </row>
    <row r="429" spans="2:3">
      <c r="B429" s="1">
        <v>-366.99477000000002</v>
      </c>
      <c r="C429" s="1">
        <v>-370.02614</v>
      </c>
    </row>
    <row r="430" spans="2:3">
      <c r="B430" s="1">
        <v>-367.27177</v>
      </c>
      <c r="C430" s="1">
        <v>-369.84978000000001</v>
      </c>
    </row>
    <row r="431" spans="2:3">
      <c r="B431" s="1">
        <v>-367.56855999999999</v>
      </c>
      <c r="C431" s="1">
        <v>-369.71566999999999</v>
      </c>
    </row>
    <row r="432" spans="2:3">
      <c r="B432" s="1">
        <v>-367.86937</v>
      </c>
      <c r="C432" s="1">
        <v>-369.60305</v>
      </c>
    </row>
    <row r="433" spans="2:3">
      <c r="B433" s="1">
        <v>-368.15370999999999</v>
      </c>
      <c r="C433" s="1">
        <v>-369.49265000000003</v>
      </c>
    </row>
    <row r="434" spans="2:3">
      <c r="B434" s="1">
        <v>-368.40158000000002</v>
      </c>
      <c r="C434" s="1">
        <v>-369.37205999999998</v>
      </c>
    </row>
    <row r="435" spans="2:3">
      <c r="B435" s="1">
        <v>-368.59942999999998</v>
      </c>
      <c r="C435" s="1">
        <v>-369.24378000000002</v>
      </c>
    </row>
    <row r="436" spans="2:3">
      <c r="B436" s="1">
        <v>-368.74220000000003</v>
      </c>
      <c r="C436" s="1">
        <v>-369.11957999999998</v>
      </c>
    </row>
    <row r="437" spans="2:3">
      <c r="B437" s="1">
        <v>-368.82625999999999</v>
      </c>
      <c r="C437" s="1">
        <v>-369.01686000000001</v>
      </c>
    </row>
    <row r="438" spans="2:3">
      <c r="B438" s="1">
        <v>-368.85545999999999</v>
      </c>
      <c r="C438" s="1">
        <v>-368.94711999999998</v>
      </c>
    </row>
    <row r="439" spans="2:3">
      <c r="B439" s="1">
        <v>-368.83699000000001</v>
      </c>
      <c r="C439" s="1">
        <v>-368.90805999999998</v>
      </c>
    </row>
    <row r="440" spans="2:3">
      <c r="B440" s="1">
        <v>-368.77517</v>
      </c>
      <c r="C440" s="1">
        <v>-368.88583999999997</v>
      </c>
    </row>
    <row r="441" spans="2:3">
      <c r="B441" s="1">
        <v>-368.68250999999998</v>
      </c>
      <c r="C441" s="1">
        <v>-368.86228999999997</v>
      </c>
    </row>
    <row r="442" spans="2:3">
      <c r="B442" s="1">
        <v>-368.57281999999998</v>
      </c>
      <c r="C442" s="1">
        <v>-368.83264000000003</v>
      </c>
    </row>
    <row r="443" spans="2:3">
      <c r="B443" s="1">
        <v>-368.47379000000001</v>
      </c>
      <c r="C443" s="1">
        <v>-368.82076999999998</v>
      </c>
    </row>
    <row r="444" spans="2:3">
      <c r="B444" s="1">
        <v>-368.42298</v>
      </c>
      <c r="C444" s="1">
        <v>-368.86581000000001</v>
      </c>
    </row>
    <row r="445" spans="2:3">
      <c r="B445" s="1">
        <v>-368.46044999999998</v>
      </c>
      <c r="C445" s="1">
        <v>-368.99788999999998</v>
      </c>
    </row>
    <row r="446" spans="2:3">
      <c r="B446" s="1">
        <v>-368.61183</v>
      </c>
      <c r="C446" s="1">
        <v>-369.21339999999998</v>
      </c>
    </row>
    <row r="447" spans="2:3">
      <c r="B447" s="1">
        <v>-368.87732999999997</v>
      </c>
      <c r="C447" s="1">
        <v>-369.48241999999999</v>
      </c>
    </row>
    <row r="448" spans="2:3">
      <c r="B448" s="1">
        <v>-369.22561000000002</v>
      </c>
      <c r="C448" s="1">
        <v>-369.77095000000003</v>
      </c>
    </row>
    <row r="449" spans="2:3">
      <c r="B449" s="1">
        <v>-369.60870999999997</v>
      </c>
      <c r="C449" s="1">
        <v>-370.04635000000002</v>
      </c>
    </row>
    <row r="450" spans="2:3">
      <c r="B450" s="1">
        <v>-369.97156999999999</v>
      </c>
      <c r="C450" s="1">
        <v>-370.27328</v>
      </c>
    </row>
    <row r="451" spans="2:3">
      <c r="B451" s="1">
        <v>-370.26943999999997</v>
      </c>
      <c r="C451" s="1">
        <v>-370.41147999999998</v>
      </c>
    </row>
    <row r="452" spans="2:3">
      <c r="B452" s="1">
        <v>-370.48349999999999</v>
      </c>
      <c r="C452" s="1">
        <v>-370.42995999999999</v>
      </c>
    </row>
    <row r="453" spans="2:3">
      <c r="B453" s="1">
        <v>-370.61354</v>
      </c>
      <c r="C453" s="1">
        <v>-370.31463000000002</v>
      </c>
    </row>
    <row r="454" spans="2:3">
      <c r="B454" s="1">
        <v>-370.67594000000003</v>
      </c>
      <c r="C454" s="1">
        <v>-370.07682999999997</v>
      </c>
    </row>
    <row r="455" spans="2:3">
      <c r="B455" s="1">
        <v>-370.69544999999999</v>
      </c>
      <c r="C455" s="1">
        <v>-369.75134000000003</v>
      </c>
    </row>
    <row r="456" spans="2:3">
      <c r="B456" s="1">
        <v>-370.70395000000002</v>
      </c>
      <c r="C456" s="1">
        <v>-369.39182</v>
      </c>
    </row>
    <row r="457" spans="2:3">
      <c r="B457" s="1">
        <v>-370.72471000000002</v>
      </c>
      <c r="C457" s="1">
        <v>-369.05464999999998</v>
      </c>
    </row>
    <row r="458" spans="2:3">
      <c r="B458" s="1">
        <v>-370.77242000000001</v>
      </c>
      <c r="C458" s="1">
        <v>-368.78575000000001</v>
      </c>
    </row>
    <row r="459" spans="2:3">
      <c r="B459" s="1">
        <v>-370.85104999999999</v>
      </c>
      <c r="C459" s="1">
        <v>-368.60415</v>
      </c>
    </row>
    <row r="460" spans="2:3">
      <c r="B460" s="1">
        <v>-370.94995</v>
      </c>
      <c r="C460" s="1">
        <v>-368.49943999999999</v>
      </c>
    </row>
    <row r="461" spans="2:3">
      <c r="B461" s="1">
        <v>-371.0564</v>
      </c>
      <c r="C461" s="1">
        <v>-368.43770999999998</v>
      </c>
    </row>
    <row r="462" spans="2:3">
      <c r="B462" s="1">
        <v>-371.15971000000002</v>
      </c>
      <c r="C462" s="1">
        <v>-368.38670000000002</v>
      </c>
    </row>
    <row r="463" spans="2:3">
      <c r="B463" s="1">
        <v>-371.25097</v>
      </c>
      <c r="C463" s="1">
        <v>-368.33566999999999</v>
      </c>
    </row>
    <row r="464" spans="2:3">
      <c r="B464" s="1">
        <v>-371.32472000000001</v>
      </c>
      <c r="C464" s="1">
        <v>-368.29201</v>
      </c>
    </row>
    <row r="465" spans="2:3">
      <c r="B465" s="1">
        <v>-371.37601999999998</v>
      </c>
      <c r="C465" s="1">
        <v>-368.27413000000001</v>
      </c>
    </row>
    <row r="466" spans="2:3">
      <c r="B466" s="1">
        <v>-371.39760000000001</v>
      </c>
      <c r="C466" s="1">
        <v>-368.29817000000003</v>
      </c>
    </row>
    <row r="467" spans="2:3">
      <c r="B467" s="1">
        <v>-371.38522999999998</v>
      </c>
      <c r="C467" s="1">
        <v>-368.36770000000001</v>
      </c>
    </row>
    <row r="468" spans="2:3">
      <c r="B468" s="1">
        <v>-371.34118999999998</v>
      </c>
      <c r="C468" s="1">
        <v>-368.48016999999999</v>
      </c>
    </row>
    <row r="469" spans="2:3">
      <c r="B469" s="1">
        <v>-371.27526999999998</v>
      </c>
      <c r="C469" s="1">
        <v>-368.62785000000002</v>
      </c>
    </row>
    <row r="470" spans="2:3">
      <c r="B470" s="1">
        <v>-371.19556999999998</v>
      </c>
      <c r="C470" s="1">
        <v>-368.79426000000001</v>
      </c>
    </row>
    <row r="471" spans="2:3">
      <c r="B471" s="1">
        <v>-371.10768999999999</v>
      </c>
      <c r="C471" s="1">
        <v>-368.95451000000003</v>
      </c>
    </row>
    <row r="472" spans="2:3">
      <c r="B472" s="1">
        <v>-371.01729</v>
      </c>
      <c r="C472" s="1">
        <v>-369.07506000000001</v>
      </c>
    </row>
    <row r="473" spans="2:3">
      <c r="B473" s="1">
        <v>-370.92455999999999</v>
      </c>
      <c r="C473" s="1">
        <v>-369.12074999999999</v>
      </c>
    </row>
    <row r="474" spans="2:3">
      <c r="B474" s="1">
        <v>-370.82652000000002</v>
      </c>
      <c r="C474" s="1">
        <v>-369.05948000000001</v>
      </c>
    </row>
    <row r="475" spans="2:3">
      <c r="B475" s="1">
        <v>-370.71530000000001</v>
      </c>
      <c r="C475" s="1">
        <v>-368.88490999999999</v>
      </c>
    </row>
    <row r="476" spans="2:3">
      <c r="B476" s="1">
        <v>-370.58152000000001</v>
      </c>
      <c r="C476" s="1">
        <v>-368.62263000000002</v>
      </c>
    </row>
    <row r="477" spans="2:3">
      <c r="B477" s="1">
        <v>-370.42624000000001</v>
      </c>
      <c r="C477" s="1">
        <v>-368.35021</v>
      </c>
    </row>
    <row r="478" spans="2:3">
      <c r="B478" s="1">
        <v>-370.2577</v>
      </c>
      <c r="C478" s="1">
        <v>-368.15138000000002</v>
      </c>
    </row>
    <row r="479" spans="2:3">
      <c r="B479" s="1">
        <v>-370.10081000000002</v>
      </c>
      <c r="C479" s="1">
        <v>-368.06425000000002</v>
      </c>
    </row>
    <row r="480" spans="2:3">
      <c r="B480" s="1">
        <v>-369.98746</v>
      </c>
      <c r="C480" s="1">
        <v>-368.05876999999998</v>
      </c>
    </row>
    <row r="481" spans="2:3">
      <c r="B481" s="1">
        <v>-369.93869999999998</v>
      </c>
      <c r="C481" s="1">
        <v>-368.07882000000001</v>
      </c>
    </row>
    <row r="482" spans="2:3">
      <c r="B482" s="1">
        <v>-369.95321000000001</v>
      </c>
      <c r="C482" s="1">
        <v>-368.09872999999999</v>
      </c>
    </row>
    <row r="483" spans="2:3">
      <c r="B483" s="1">
        <v>-370.00459999999998</v>
      </c>
      <c r="C483" s="1">
        <v>-368.1157</v>
      </c>
    </row>
    <row r="484" spans="2:3">
      <c r="B484" s="1">
        <v>-370.05178000000001</v>
      </c>
      <c r="C484" s="1">
        <v>-368.13398000000001</v>
      </c>
    </row>
    <row r="485" spans="2:3">
      <c r="B485" s="1">
        <v>-370.05398000000002</v>
      </c>
      <c r="C485" s="1">
        <v>-368.14220999999998</v>
      </c>
    </row>
    <row r="486" spans="2:3">
      <c r="B486" s="1">
        <v>-369.98734999999999</v>
      </c>
      <c r="C486" s="1">
        <v>-368.11819000000003</v>
      </c>
    </row>
    <row r="487" spans="2:3">
      <c r="B487" s="1">
        <v>-369.85505000000001</v>
      </c>
      <c r="C487" s="1">
        <v>-368.04448000000002</v>
      </c>
    </row>
    <row r="488" spans="2:3">
      <c r="B488" s="1">
        <v>-369.67628000000002</v>
      </c>
      <c r="C488" s="1">
        <v>-367.91609</v>
      </c>
    </row>
    <row r="489" spans="2:3">
      <c r="B489" s="1">
        <v>-369.48018000000002</v>
      </c>
      <c r="C489" s="1">
        <v>-367.74020999999999</v>
      </c>
    </row>
    <row r="490" spans="2:3">
      <c r="B490" s="1">
        <v>-369.29799000000003</v>
      </c>
      <c r="C490" s="1">
        <v>-367.53343000000001</v>
      </c>
    </row>
    <row r="491" spans="2:3">
      <c r="B491" s="1">
        <v>-369.15629999999999</v>
      </c>
      <c r="C491" s="1">
        <v>-367.31490000000002</v>
      </c>
    </row>
    <row r="492" spans="2:3">
      <c r="B492" s="1">
        <v>-369.07400000000001</v>
      </c>
      <c r="C492" s="1">
        <v>-367.10028</v>
      </c>
    </row>
    <row r="493" spans="2:3">
      <c r="B493" s="1">
        <v>-369.06364000000002</v>
      </c>
      <c r="C493" s="1">
        <v>-366.90231999999997</v>
      </c>
    </row>
    <row r="494" spans="2:3">
      <c r="B494" s="1">
        <v>-369.12956000000003</v>
      </c>
      <c r="C494" s="1">
        <v>-366.72818999999998</v>
      </c>
    </row>
    <row r="495" spans="2:3">
      <c r="B495" s="1">
        <v>-369.26796000000002</v>
      </c>
      <c r="C495" s="1">
        <v>-366.58472999999998</v>
      </c>
    </row>
    <row r="496" spans="2:3">
      <c r="B496" s="1">
        <v>-369.46758</v>
      </c>
      <c r="C496" s="1">
        <v>-366.47203000000002</v>
      </c>
    </row>
    <row r="497" spans="2:3">
      <c r="B497" s="1">
        <v>-369.70724000000001</v>
      </c>
      <c r="C497" s="1">
        <v>-366.3938</v>
      </c>
    </row>
    <row r="498" spans="2:3">
      <c r="B498" s="1">
        <v>-369.95670999999999</v>
      </c>
      <c r="C498" s="1">
        <v>-366.34334000000001</v>
      </c>
    </row>
    <row r="499" spans="2:3">
      <c r="B499" s="1">
        <v>-370.17709000000002</v>
      </c>
      <c r="C499" s="1">
        <v>-366.31103999999999</v>
      </c>
    </row>
    <row r="500" spans="2:3">
      <c r="B500" s="1">
        <v>-370.33823000000001</v>
      </c>
      <c r="C500" s="1">
        <v>-366.28003999999999</v>
      </c>
    </row>
    <row r="501" spans="2:3">
      <c r="B501" s="1">
        <v>-370.41701999999998</v>
      </c>
      <c r="C501" s="1">
        <v>-366.23773999999997</v>
      </c>
    </row>
    <row r="502" spans="2:3">
      <c r="B502" s="1">
        <v>-370.40724</v>
      </c>
      <c r="C502" s="1">
        <v>-366.17811</v>
      </c>
    </row>
    <row r="503" spans="2:3">
      <c r="B503" s="1">
        <v>-370.32648</v>
      </c>
      <c r="C503" s="1">
        <v>-366.10455000000002</v>
      </c>
    </row>
    <row r="504" spans="2:3">
      <c r="B504" s="1">
        <v>-370.21001000000001</v>
      </c>
      <c r="C504" s="1">
        <v>-366.02172999999999</v>
      </c>
    </row>
    <row r="505" spans="2:3">
      <c r="B505" s="1">
        <v>-370.10390000000001</v>
      </c>
      <c r="C505" s="1">
        <v>-365.93650000000002</v>
      </c>
    </row>
    <row r="506" spans="2:3">
      <c r="B506" s="1">
        <v>-370.05680000000001</v>
      </c>
      <c r="C506" s="1">
        <v>-365.85548999999997</v>
      </c>
    </row>
    <row r="507" spans="2:3">
      <c r="B507" s="1">
        <v>-370.10660999999999</v>
      </c>
      <c r="C507" s="1">
        <v>-365.78699</v>
      </c>
    </row>
    <row r="508" spans="2:3">
      <c r="B508" s="1">
        <v>-370.26373000000001</v>
      </c>
      <c r="C508" s="1">
        <v>-365.73725999999999</v>
      </c>
    </row>
    <row r="509" spans="2:3">
      <c r="B509" s="1">
        <v>-370.50443000000001</v>
      </c>
      <c r="C509" s="1">
        <v>-365.71620999999999</v>
      </c>
    </row>
    <row r="510" spans="2:3">
      <c r="B510" s="1">
        <v>-370.77488</v>
      </c>
      <c r="C510" s="1">
        <v>-365.73083000000003</v>
      </c>
    </row>
    <row r="511" spans="2:3">
      <c r="B511" s="1">
        <v>-371.01371999999998</v>
      </c>
      <c r="C511" s="1">
        <v>-365.79084</v>
      </c>
    </row>
    <row r="512" spans="2:3">
      <c r="B512" s="1">
        <v>-371.17791999999997</v>
      </c>
      <c r="C512" s="1">
        <v>-365.89089000000001</v>
      </c>
    </row>
    <row r="513" spans="2:3">
      <c r="B513" s="1">
        <v>-371.25081999999998</v>
      </c>
      <c r="C513" s="1">
        <v>-366.01409999999998</v>
      </c>
    </row>
    <row r="514" spans="2:3">
      <c r="B514" s="1">
        <v>-371.23962</v>
      </c>
      <c r="C514" s="1">
        <v>-366.12659000000002</v>
      </c>
    </row>
    <row r="515" spans="2:3">
      <c r="B515" s="1">
        <v>-371.16489999999999</v>
      </c>
      <c r="C515" s="1">
        <v>-366.18664999999999</v>
      </c>
    </row>
    <row r="516" spans="2:3">
      <c r="B516" s="1">
        <v>-371.05068</v>
      </c>
      <c r="C516" s="1">
        <v>-366.15755999999999</v>
      </c>
    </row>
    <row r="517" spans="2:3">
      <c r="B517" s="1">
        <v>-370.91577999999998</v>
      </c>
      <c r="C517" s="1">
        <v>-366.01855</v>
      </c>
    </row>
    <row r="518" spans="2:3">
      <c r="B518" s="1">
        <v>-370.77429000000001</v>
      </c>
      <c r="C518" s="1">
        <v>-365.79126000000002</v>
      </c>
    </row>
    <row r="519" spans="2:3">
      <c r="B519" s="1">
        <v>-370.63562000000002</v>
      </c>
      <c r="C519" s="1">
        <v>-365.5419</v>
      </c>
    </row>
    <row r="520" spans="2:3">
      <c r="B520" s="1">
        <v>-370.50348000000002</v>
      </c>
      <c r="C520" s="1">
        <v>-365.34174999999999</v>
      </c>
    </row>
    <row r="521" spans="2:3">
      <c r="B521" s="1">
        <v>-370.37916000000001</v>
      </c>
      <c r="C521" s="1">
        <v>-365.23088999999999</v>
      </c>
    </row>
    <row r="522" spans="2:3">
      <c r="B522" s="1">
        <v>-370.26596000000001</v>
      </c>
      <c r="C522" s="1">
        <v>-365.20418000000001</v>
      </c>
    </row>
    <row r="523" spans="2:3">
      <c r="B523" s="1">
        <v>-370.16978999999998</v>
      </c>
      <c r="C523" s="1">
        <v>-365.23119000000003</v>
      </c>
    </row>
    <row r="524" spans="2:3">
      <c r="B524" s="1">
        <v>-370.10363999999998</v>
      </c>
      <c r="C524" s="1">
        <v>-365.28516999999999</v>
      </c>
    </row>
    <row r="525" spans="2:3">
      <c r="B525" s="1">
        <v>-370.08069999999998</v>
      </c>
      <c r="C525" s="1">
        <v>-365.35358000000002</v>
      </c>
    </row>
    <row r="526" spans="2:3">
      <c r="B526" s="1">
        <v>-370.10234000000003</v>
      </c>
      <c r="C526" s="1">
        <v>-365.43306000000001</v>
      </c>
    </row>
    <row r="527" spans="2:3">
      <c r="B527" s="1">
        <v>-370.15735999999998</v>
      </c>
      <c r="C527" s="1">
        <v>-365.52321000000001</v>
      </c>
    </row>
    <row r="528" spans="2:3">
      <c r="B528" s="1">
        <v>-370.21843999999999</v>
      </c>
      <c r="C528" s="1">
        <v>-365.61986999999999</v>
      </c>
    </row>
    <row r="529" spans="2:3">
      <c r="B529" s="1">
        <v>-370.25783000000001</v>
      </c>
      <c r="C529" s="1">
        <v>-365.71942000000001</v>
      </c>
    </row>
    <row r="530" spans="2:3">
      <c r="B530" s="1">
        <v>-370.26706000000001</v>
      </c>
      <c r="C530" s="1">
        <v>-365.81999000000002</v>
      </c>
    </row>
    <row r="531" spans="2:3">
      <c r="B531" s="1">
        <v>-370.27044000000001</v>
      </c>
      <c r="C531" s="1">
        <v>-365.9212</v>
      </c>
    </row>
    <row r="532" spans="2:3">
      <c r="B532" s="1">
        <v>-370.30623000000003</v>
      </c>
      <c r="C532" s="1">
        <v>-366.02463</v>
      </c>
    </row>
    <row r="533" spans="2:3">
      <c r="B533" s="1">
        <v>-370.38779</v>
      </c>
      <c r="C533" s="1">
        <v>-366.12909999999999</v>
      </c>
    </row>
    <row r="534" spans="2:3">
      <c r="B534" s="1">
        <v>-370.47912000000002</v>
      </c>
      <c r="C534" s="1">
        <v>-366.24079999999998</v>
      </c>
    </row>
    <row r="535" spans="2:3">
      <c r="B535" s="1">
        <v>-370.51711999999998</v>
      </c>
      <c r="C535" s="1">
        <v>-366.36306000000002</v>
      </c>
    </row>
    <row r="536" spans="2:3">
      <c r="B536" s="1">
        <v>-370.44702000000001</v>
      </c>
      <c r="C536" s="1">
        <v>-366.49714999999998</v>
      </c>
    </row>
    <row r="537" spans="2:3">
      <c r="B537" s="1">
        <v>-370.25362999999999</v>
      </c>
      <c r="C537" s="1">
        <v>-366.64580999999998</v>
      </c>
    </row>
    <row r="538" spans="2:3">
      <c r="B538" s="1">
        <v>-369.95683000000002</v>
      </c>
      <c r="C538" s="1">
        <v>-366.80919999999998</v>
      </c>
    </row>
    <row r="539" spans="2:3">
      <c r="B539" s="1">
        <v>-369.60261000000003</v>
      </c>
      <c r="C539" s="1">
        <v>-366.98719999999997</v>
      </c>
    </row>
    <row r="540" spans="2:3">
      <c r="B540" s="1">
        <v>-369.24808999999999</v>
      </c>
      <c r="C540" s="1">
        <v>-367.17968000000002</v>
      </c>
    </row>
    <row r="541" spans="2:3">
      <c r="B541" s="1">
        <v>-368.92840999999999</v>
      </c>
      <c r="C541" s="1">
        <v>-367.38585999999998</v>
      </c>
    </row>
    <row r="542" spans="2:3">
      <c r="B542" s="1">
        <v>-368.65571</v>
      </c>
      <c r="C542" s="1">
        <v>-367.59566000000001</v>
      </c>
    </row>
    <row r="543" spans="2:3">
      <c r="B543" s="1">
        <v>-368.42604</v>
      </c>
      <c r="C543" s="1">
        <v>-367.79752999999999</v>
      </c>
    </row>
    <row r="544" spans="2:3">
      <c r="B544" s="1">
        <v>-368.24059999999997</v>
      </c>
      <c r="C544" s="1">
        <v>-367.98090000000002</v>
      </c>
    </row>
    <row r="545" spans="2:3">
      <c r="B545" s="1">
        <v>-368.10052000000002</v>
      </c>
      <c r="C545" s="1">
        <v>-368.13364000000001</v>
      </c>
    </row>
    <row r="546" spans="2:3">
      <c r="B546" s="1">
        <v>-368.01033000000001</v>
      </c>
      <c r="C546" s="1">
        <v>-368.24993999999998</v>
      </c>
    </row>
    <row r="547" spans="2:3">
      <c r="B547" s="1">
        <v>-367.96724999999998</v>
      </c>
      <c r="C547" s="1">
        <v>-368.32956999999999</v>
      </c>
    </row>
    <row r="548" spans="2:3">
      <c r="B548" s="1">
        <v>-367.96550999999999</v>
      </c>
      <c r="C548" s="1">
        <v>-368.37900999999999</v>
      </c>
    </row>
    <row r="549" spans="2:3">
      <c r="B549" s="1">
        <v>-367.99914999999999</v>
      </c>
      <c r="C549" s="1">
        <v>-368.40703000000002</v>
      </c>
    </row>
    <row r="550" spans="2:3">
      <c r="B550" s="1">
        <v>-368.06844999999998</v>
      </c>
      <c r="C550" s="1">
        <v>-368.41762999999997</v>
      </c>
    </row>
    <row r="551" spans="2:3">
      <c r="B551" s="1">
        <v>-368.18043999999998</v>
      </c>
      <c r="C551" s="1">
        <v>-368.41052000000002</v>
      </c>
    </row>
    <row r="552" spans="2:3">
      <c r="B552" s="1">
        <v>-368.33364</v>
      </c>
      <c r="C552" s="1">
        <v>-368.38164</v>
      </c>
    </row>
    <row r="553" spans="2:3">
      <c r="B553" s="1">
        <v>-368.52078</v>
      </c>
      <c r="C553" s="1">
        <v>-368.32128999999998</v>
      </c>
    </row>
    <row r="554" spans="2:3">
      <c r="B554" s="1">
        <v>-368.72744999999998</v>
      </c>
      <c r="C554" s="1">
        <v>-368.21699999999998</v>
      </c>
    </row>
    <row r="555" spans="2:3">
      <c r="B555" s="1">
        <v>-368.93516</v>
      </c>
      <c r="C555" s="1">
        <v>-368.06195000000002</v>
      </c>
    </row>
    <row r="556" spans="2:3">
      <c r="B556" s="1">
        <v>-369.13157999999999</v>
      </c>
      <c r="C556" s="1">
        <v>-367.85944999999998</v>
      </c>
    </row>
    <row r="557" spans="2:3">
      <c r="B557" s="1">
        <v>-369.31540999999999</v>
      </c>
      <c r="C557" s="1">
        <v>-367.63013000000001</v>
      </c>
    </row>
    <row r="558" spans="2:3">
      <c r="B558" s="1">
        <v>-369.49259000000001</v>
      </c>
      <c r="C558" s="1">
        <v>-367.41025000000002</v>
      </c>
    </row>
    <row r="559" spans="2:3">
      <c r="B559" s="1">
        <v>-369.66811000000001</v>
      </c>
      <c r="C559" s="1">
        <v>-367.23836</v>
      </c>
    </row>
    <row r="560" spans="2:3">
      <c r="B560" s="1">
        <v>-369.84564999999998</v>
      </c>
      <c r="C560" s="1">
        <v>-367.14085999999998</v>
      </c>
    </row>
    <row r="561" spans="2:3">
      <c r="B561" s="1">
        <v>-370.02953000000002</v>
      </c>
      <c r="C561" s="1">
        <v>-367.13425000000001</v>
      </c>
    </row>
    <row r="562" spans="2:3">
      <c r="B562" s="1">
        <v>-370.21525000000003</v>
      </c>
      <c r="C562" s="1">
        <v>-367.21722</v>
      </c>
    </row>
    <row r="563" spans="2:3">
      <c r="B563" s="1">
        <v>-370.38945000000001</v>
      </c>
      <c r="C563" s="1">
        <v>-367.36833000000001</v>
      </c>
    </row>
    <row r="564" spans="2:3">
      <c r="B564" s="1">
        <v>-370.53129999999999</v>
      </c>
      <c r="C564" s="1">
        <v>-367.55288000000002</v>
      </c>
    </row>
    <row r="565" spans="2:3">
      <c r="B565" s="1">
        <v>-370.61743999999999</v>
      </c>
      <c r="C565" s="1">
        <v>-367.73865000000001</v>
      </c>
    </row>
    <row r="566" spans="2:3">
      <c r="B566" s="1">
        <v>-370.62702999999999</v>
      </c>
      <c r="C566" s="1">
        <v>-367.91064</v>
      </c>
    </row>
    <row r="567" spans="2:3">
      <c r="B567" s="1">
        <v>-370.55437999999998</v>
      </c>
      <c r="C567" s="1">
        <v>-368.06644</v>
      </c>
    </row>
    <row r="568" spans="2:3">
      <c r="B568" s="1">
        <v>-370.41055999999998</v>
      </c>
      <c r="C568" s="1">
        <v>-368.20994999999999</v>
      </c>
    </row>
    <row r="569" spans="2:3">
      <c r="B569" s="1">
        <v>-370.21420999999998</v>
      </c>
      <c r="C569" s="1">
        <v>-368.34449999999998</v>
      </c>
    </row>
    <row r="570" spans="2:3">
      <c r="B570" s="1">
        <v>-369.98568</v>
      </c>
      <c r="C570" s="1">
        <v>-368.47615000000002</v>
      </c>
    </row>
    <row r="571" spans="2:3">
      <c r="B571" s="1">
        <v>-369.73662999999999</v>
      </c>
      <c r="C571" s="1">
        <v>-368.61500000000001</v>
      </c>
    </row>
    <row r="572" spans="2:3">
      <c r="B572" s="1">
        <v>-369.46643</v>
      </c>
      <c r="C572" s="1">
        <v>-368.76911999999999</v>
      </c>
    </row>
    <row r="573" spans="2:3">
      <c r="B573" s="1">
        <v>-369.17342000000002</v>
      </c>
      <c r="C573" s="1">
        <v>-368.93968000000001</v>
      </c>
    </row>
    <row r="574" spans="2:3">
      <c r="B574" s="1">
        <v>-368.86018999999999</v>
      </c>
      <c r="C574" s="1">
        <v>-369.12124999999997</v>
      </c>
    </row>
    <row r="575" spans="2:3">
      <c r="B575" s="1">
        <v>-368.53818999999999</v>
      </c>
      <c r="C575" s="1">
        <v>-369.30214999999998</v>
      </c>
    </row>
    <row r="576" spans="2:3">
      <c r="B576" s="1">
        <v>-368.23</v>
      </c>
      <c r="C576" s="1">
        <v>-369.4708</v>
      </c>
    </row>
    <row r="577" spans="2:3">
      <c r="B577" s="1">
        <v>-367.96440999999999</v>
      </c>
      <c r="C577" s="1">
        <v>-369.61815000000001</v>
      </c>
    </row>
    <row r="578" spans="2:3">
      <c r="B578" s="1">
        <v>-367.76519999999999</v>
      </c>
      <c r="C578" s="1">
        <v>-369.74128999999999</v>
      </c>
    </row>
    <row r="579" spans="2:3">
      <c r="B579" s="1">
        <v>-367.64389</v>
      </c>
      <c r="C579" s="1">
        <v>-369.84417000000002</v>
      </c>
    </row>
    <row r="580" spans="2:3">
      <c r="B580" s="1">
        <v>-367.59325000000001</v>
      </c>
      <c r="C580" s="1">
        <v>-369.93369999999999</v>
      </c>
    </row>
    <row r="581" spans="2:3">
      <c r="B581" s="1">
        <v>-367.58918</v>
      </c>
      <c r="C581" s="1">
        <v>-370.01927000000001</v>
      </c>
    </row>
    <row r="582" spans="2:3">
      <c r="B582" s="1">
        <v>-367.60491000000002</v>
      </c>
      <c r="C582" s="1">
        <v>-370.11241000000001</v>
      </c>
    </row>
    <row r="583" spans="2:3">
      <c r="B583" s="1">
        <v>-367.61613999999997</v>
      </c>
      <c r="C583" s="1">
        <v>-370.22561999999999</v>
      </c>
    </row>
    <row r="584" spans="2:3">
      <c r="B584" s="1">
        <v>-367.60451</v>
      </c>
      <c r="C584" s="1">
        <v>-370.37212</v>
      </c>
    </row>
    <row r="585" spans="2:3">
      <c r="B585" s="1">
        <v>-367.55887000000001</v>
      </c>
      <c r="C585" s="1">
        <v>-370.56574000000001</v>
      </c>
    </row>
    <row r="586" spans="2:3">
      <c r="B586" s="1">
        <v>-367.47293999999999</v>
      </c>
      <c r="C586" s="1">
        <v>-370.81241</v>
      </c>
    </row>
    <row r="587" spans="2:3">
      <c r="B587" s="1">
        <v>-367.34530999999998</v>
      </c>
      <c r="C587" s="1">
        <v>-371.09848</v>
      </c>
    </row>
    <row r="588" spans="2:3">
      <c r="B588" s="1">
        <v>-367.18173000000002</v>
      </c>
      <c r="C588" s="1">
        <v>-371.39436000000001</v>
      </c>
    </row>
    <row r="589" spans="2:3">
      <c r="B589" s="1">
        <v>-366.99727999999999</v>
      </c>
      <c r="C589" s="1">
        <v>-371.66199999999998</v>
      </c>
    </row>
    <row r="590" spans="2:3">
      <c r="B590" s="1">
        <v>-366.81549000000001</v>
      </c>
      <c r="C590" s="1">
        <v>-371.86937999999998</v>
      </c>
    </row>
    <row r="591" spans="2:3">
      <c r="B591" s="1">
        <v>-366.66701999999998</v>
      </c>
      <c r="C591" s="1">
        <v>-371.99849</v>
      </c>
    </row>
    <row r="592" spans="2:3">
      <c r="B592" s="1">
        <v>-366.5874</v>
      </c>
      <c r="C592" s="1">
        <v>-372.04798</v>
      </c>
    </row>
    <row r="593" spans="2:3">
      <c r="B593" s="1">
        <v>-366.60455999999999</v>
      </c>
      <c r="C593" s="1">
        <v>-372.03318999999999</v>
      </c>
    </row>
    <row r="594" spans="2:3">
      <c r="B594" s="1">
        <v>-366.73320000000001</v>
      </c>
      <c r="C594" s="1">
        <v>-371.97073</v>
      </c>
    </row>
    <row r="595" spans="2:3">
      <c r="B595" s="1">
        <v>-366.96812999999997</v>
      </c>
      <c r="C595" s="1">
        <v>-371.87882000000002</v>
      </c>
    </row>
    <row r="596" spans="2:3">
      <c r="B596" s="1">
        <v>-367.28564999999998</v>
      </c>
      <c r="C596" s="1">
        <v>-371.78125999999997</v>
      </c>
    </row>
    <row r="597" spans="2:3">
      <c r="B597" s="1">
        <v>-367.64530000000002</v>
      </c>
      <c r="C597" s="1">
        <v>-371.70132000000001</v>
      </c>
    </row>
    <row r="598" spans="2:3">
      <c r="B598" s="1">
        <v>-368.01060000000001</v>
      </c>
      <c r="C598" s="1">
        <v>-371.66117000000003</v>
      </c>
    </row>
    <row r="599" spans="2:3">
      <c r="B599" s="1">
        <v>-368.34924999999998</v>
      </c>
      <c r="C599" s="1">
        <v>-371.67496999999997</v>
      </c>
    </row>
    <row r="600" spans="2:3">
      <c r="B600" s="1">
        <v>-368.64517999999998</v>
      </c>
      <c r="C600" s="1">
        <v>-371.74088</v>
      </c>
    </row>
    <row r="601" spans="2:3">
      <c r="B601" s="1">
        <v>-368.89280000000002</v>
      </c>
      <c r="C601" s="1">
        <v>-371.84064000000001</v>
      </c>
    </row>
    <row r="602" spans="2:3">
      <c r="B602" s="1">
        <v>-369.09305999999998</v>
      </c>
      <c r="C602" s="1">
        <v>-371.94276000000002</v>
      </c>
    </row>
    <row r="603" spans="2:3">
      <c r="B603" s="1">
        <v>-369.25384000000003</v>
      </c>
      <c r="C603" s="1">
        <v>-372.01315</v>
      </c>
    </row>
    <row r="604" spans="2:3">
      <c r="B604" s="1">
        <v>-369.38198</v>
      </c>
      <c r="C604" s="1">
        <v>-372.01627000000002</v>
      </c>
    </row>
    <row r="605" spans="2:3">
      <c r="B605" s="1">
        <v>-369.48752000000002</v>
      </c>
      <c r="C605" s="1">
        <v>-371.92824000000002</v>
      </c>
    </row>
    <row r="606" spans="2:3">
      <c r="B606" s="1">
        <v>-369.58292</v>
      </c>
      <c r="C606" s="1">
        <v>-371.74723999999998</v>
      </c>
    </row>
    <row r="607" spans="2:3">
      <c r="B607" s="1">
        <v>-369.67455000000001</v>
      </c>
      <c r="C607" s="1">
        <v>-371.49263000000002</v>
      </c>
    </row>
    <row r="608" spans="2:3">
      <c r="B608" s="1">
        <v>-369.76942000000003</v>
      </c>
      <c r="C608" s="1">
        <v>-371.20382999999998</v>
      </c>
    </row>
    <row r="609" spans="2:3">
      <c r="B609" s="1">
        <v>-369.87061999999997</v>
      </c>
      <c r="C609" s="1">
        <v>-370.92842000000002</v>
      </c>
    </row>
    <row r="610" spans="2:3">
      <c r="B610" s="1">
        <v>-369.97958999999997</v>
      </c>
      <c r="C610" s="1">
        <v>-370.70571999999999</v>
      </c>
    </row>
    <row r="611" spans="2:3">
      <c r="B611" s="1">
        <v>-370.10181999999998</v>
      </c>
      <c r="C611" s="1">
        <v>-370.55495999999999</v>
      </c>
    </row>
    <row r="612" spans="2:3">
      <c r="B612" s="1">
        <v>-370.24221999999997</v>
      </c>
      <c r="C612" s="1">
        <v>-370.47343999999998</v>
      </c>
    </row>
    <row r="613" spans="2:3">
      <c r="B613" s="1">
        <v>-370.40636000000001</v>
      </c>
      <c r="C613" s="1">
        <v>-370.43815999999998</v>
      </c>
    </row>
    <row r="614" spans="2:3">
      <c r="B614" s="1">
        <v>-370.60142000000002</v>
      </c>
      <c r="C614" s="1">
        <v>-370.41651000000002</v>
      </c>
    </row>
    <row r="615" spans="2:3">
      <c r="B615" s="1">
        <v>-370.83096</v>
      </c>
      <c r="C615" s="1">
        <v>-370.37347</v>
      </c>
    </row>
    <row r="616" spans="2:3">
      <c r="B616" s="1">
        <v>-371.09161</v>
      </c>
      <c r="C616" s="1">
        <v>-370.28246999999999</v>
      </c>
    </row>
    <row r="617" spans="2:3">
      <c r="B617" s="1">
        <v>-371.37333000000001</v>
      </c>
      <c r="C617" s="1">
        <v>-370.13310000000001</v>
      </c>
    </row>
    <row r="618" spans="2:3">
      <c r="B618" s="1">
        <v>-371.6619</v>
      </c>
      <c r="C618" s="1">
        <v>-369.92802999999998</v>
      </c>
    </row>
    <row r="619" spans="2:3">
      <c r="B619" s="1">
        <v>-371.94553000000002</v>
      </c>
      <c r="C619" s="1">
        <v>-369.68113</v>
      </c>
    </row>
    <row r="620" spans="2:3">
      <c r="B620" s="1">
        <v>-372.22111000000001</v>
      </c>
      <c r="C620" s="1">
        <v>-369.41559000000001</v>
      </c>
    </row>
    <row r="621" spans="2:3">
      <c r="B621" s="1">
        <v>-372.49223000000001</v>
      </c>
      <c r="C621" s="1">
        <v>-369.15872000000002</v>
      </c>
    </row>
    <row r="622" spans="2:3">
      <c r="B622" s="1">
        <v>-372.75956000000002</v>
      </c>
      <c r="C622" s="1">
        <v>-368.93065000000001</v>
      </c>
    </row>
    <row r="623" spans="2:3">
      <c r="B623" s="1">
        <v>-373.02098999999998</v>
      </c>
      <c r="C623" s="1">
        <v>-368.73714999999999</v>
      </c>
    </row>
    <row r="624" spans="2:3">
      <c r="B624" s="1">
        <v>-373.26508999999999</v>
      </c>
      <c r="C624" s="1">
        <v>-368.57265999999998</v>
      </c>
    </row>
    <row r="625" spans="2:3">
      <c r="B625" s="1">
        <v>-373.47352999999998</v>
      </c>
      <c r="C625" s="1">
        <v>-368.42288000000002</v>
      </c>
    </row>
    <row r="626" spans="2:3">
      <c r="B626" s="1">
        <v>-373.62997999999999</v>
      </c>
      <c r="C626" s="1">
        <v>-368.28093000000001</v>
      </c>
    </row>
    <row r="627" spans="2:3">
      <c r="B627" s="1">
        <v>-373.71807999999999</v>
      </c>
      <c r="C627" s="1">
        <v>-368.15548000000001</v>
      </c>
    </row>
    <row r="628" spans="2:3">
      <c r="B628" s="1">
        <v>-373.72563000000002</v>
      </c>
      <c r="C628" s="1">
        <v>-368.06106</v>
      </c>
    </row>
    <row r="629" spans="2:3">
      <c r="B629" s="1">
        <v>-373.64425999999997</v>
      </c>
      <c r="C629" s="1">
        <v>-368.01292000000001</v>
      </c>
    </row>
    <row r="630" spans="2:3">
      <c r="B630" s="1">
        <v>-373.46951000000001</v>
      </c>
      <c r="C630" s="1">
        <v>-368.01040999999998</v>
      </c>
    </row>
    <row r="631" spans="2:3">
      <c r="B631" s="1">
        <v>-373.20916</v>
      </c>
      <c r="C631" s="1">
        <v>-368.03757999999999</v>
      </c>
    </row>
    <row r="632" spans="2:3">
      <c r="B632" s="1">
        <v>-372.88614999999999</v>
      </c>
      <c r="C632" s="1">
        <v>-368.06921</v>
      </c>
    </row>
    <row r="633" spans="2:3">
      <c r="B633" s="1">
        <v>-372.52981999999997</v>
      </c>
      <c r="C633" s="1">
        <v>-368.07859999999999</v>
      </c>
    </row>
    <row r="634" spans="2:3">
      <c r="B634" s="1">
        <v>-372.17399</v>
      </c>
      <c r="C634" s="1">
        <v>-368.04629</v>
      </c>
    </row>
    <row r="635" spans="2:3">
      <c r="B635" s="1">
        <v>-371.84289999999999</v>
      </c>
      <c r="C635" s="1">
        <v>-367.97375</v>
      </c>
    </row>
    <row r="636" spans="2:3">
      <c r="B636" s="1">
        <v>-371.55083000000002</v>
      </c>
      <c r="C636" s="1">
        <v>-367.89467000000002</v>
      </c>
    </row>
    <row r="637" spans="2:3">
      <c r="B637" s="1">
        <v>-371.30187000000001</v>
      </c>
      <c r="C637" s="1">
        <v>-367.87025</v>
      </c>
    </row>
    <row r="638" spans="2:3">
      <c r="B638" s="1">
        <v>-371.09911</v>
      </c>
      <c r="C638" s="1">
        <v>-367.96224999999998</v>
      </c>
    </row>
    <row r="639" spans="2:3">
      <c r="B639" s="1">
        <v>-370.94842</v>
      </c>
      <c r="C639" s="1">
        <v>-368.18957</v>
      </c>
    </row>
    <row r="640" spans="2:3">
      <c r="B640" s="1">
        <v>-370.85766000000001</v>
      </c>
      <c r="C640" s="1">
        <v>-368.51087000000001</v>
      </c>
    </row>
    <row r="641" spans="2:3">
      <c r="B641" s="1">
        <v>-370.83395000000002</v>
      </c>
      <c r="C641" s="1">
        <v>-368.86230999999998</v>
      </c>
    </row>
    <row r="642" spans="2:3">
      <c r="B642" s="1">
        <v>-370.87513000000001</v>
      </c>
      <c r="C642" s="1">
        <v>-369.19587000000001</v>
      </c>
    </row>
    <row r="643" spans="2:3">
      <c r="B643" s="1">
        <v>-370.96147999999999</v>
      </c>
      <c r="C643" s="1">
        <v>-369.49167</v>
      </c>
    </row>
    <row r="644" spans="2:3">
      <c r="B644" s="1">
        <v>-371.06112000000002</v>
      </c>
      <c r="C644" s="1">
        <v>-369.74385999999998</v>
      </c>
    </row>
    <row r="645" spans="2:3">
      <c r="B645" s="1">
        <v>-371.13333</v>
      </c>
      <c r="C645" s="1">
        <v>-369.95429999999999</v>
      </c>
    </row>
    <row r="646" spans="2:3">
      <c r="B646" s="1">
        <v>-371.14510000000001</v>
      </c>
      <c r="C646" s="1">
        <v>-370.12297999999998</v>
      </c>
    </row>
    <row r="647" spans="2:3">
      <c r="B647" s="1">
        <v>-371.07445999999999</v>
      </c>
      <c r="C647" s="1">
        <v>-370.25049000000001</v>
      </c>
    </row>
    <row r="648" spans="2:3">
      <c r="B648" s="1">
        <v>-370.91140999999999</v>
      </c>
      <c r="C648" s="1">
        <v>-370.33805999999998</v>
      </c>
    </row>
    <row r="649" spans="2:3">
      <c r="B649" s="1">
        <v>-370.65875</v>
      </c>
      <c r="C649" s="1">
        <v>-370.38396999999998</v>
      </c>
    </row>
    <row r="650" spans="2:3">
      <c r="B650" s="1">
        <v>-370.33022</v>
      </c>
      <c r="C650" s="1">
        <v>-370.38646999999997</v>
      </c>
    </row>
    <row r="651" spans="2:3">
      <c r="B651" s="1">
        <v>-369.94828000000001</v>
      </c>
      <c r="C651" s="1">
        <v>-370.34138000000002</v>
      </c>
    </row>
    <row r="652" spans="2:3">
      <c r="B652" s="1">
        <v>-369.54559999999998</v>
      </c>
      <c r="C652" s="1">
        <v>-370.23406999999997</v>
      </c>
    </row>
    <row r="653" spans="2:3">
      <c r="B653" s="1">
        <v>-369.16428000000002</v>
      </c>
      <c r="C653" s="1">
        <v>-370.04142000000002</v>
      </c>
    </row>
    <row r="654" spans="2:3">
      <c r="B654" s="1">
        <v>-368.85235</v>
      </c>
      <c r="C654" s="1">
        <v>-369.75155999999998</v>
      </c>
    </row>
    <row r="655" spans="2:3">
      <c r="B655" s="1">
        <v>-368.64150000000001</v>
      </c>
      <c r="C655" s="1">
        <v>-369.36905000000002</v>
      </c>
    </row>
    <row r="656" spans="2:3">
      <c r="B656" s="1">
        <v>-368.53737000000001</v>
      </c>
      <c r="C656" s="1">
        <v>-368.92748999999998</v>
      </c>
    </row>
    <row r="657" spans="2:3">
      <c r="B657" s="1">
        <v>-368.50972000000002</v>
      </c>
      <c r="C657" s="1">
        <v>-368.47430000000003</v>
      </c>
    </row>
    <row r="658" spans="2:3">
      <c r="B658" s="1">
        <v>-368.51076</v>
      </c>
      <c r="C658" s="1">
        <v>-368.05891000000003</v>
      </c>
    </row>
    <row r="659" spans="2:3">
      <c r="B659" s="1">
        <v>-368.49052999999998</v>
      </c>
      <c r="C659" s="1">
        <v>-367.72291999999999</v>
      </c>
    </row>
    <row r="660" spans="2:3">
      <c r="B660" s="1">
        <v>-368.41383000000002</v>
      </c>
      <c r="C660" s="1">
        <v>-367.48951</v>
      </c>
    </row>
    <row r="661" spans="2:3">
      <c r="B661" s="1">
        <v>-368.26625000000001</v>
      </c>
      <c r="C661" s="1">
        <v>-367.35802999999999</v>
      </c>
    </row>
    <row r="662" spans="2:3">
      <c r="B662" s="1">
        <v>-368.04723000000001</v>
      </c>
      <c r="C662" s="1">
        <v>-367.30121000000003</v>
      </c>
    </row>
    <row r="663" spans="2:3">
      <c r="B663" s="1">
        <v>-367.76447999999999</v>
      </c>
      <c r="C663" s="1">
        <v>-367.27882</v>
      </c>
    </row>
    <row r="664" spans="2:3">
      <c r="B664" s="1">
        <v>-367.42752999999999</v>
      </c>
      <c r="C664" s="1">
        <v>-367.25222000000002</v>
      </c>
    </row>
    <row r="665" spans="2:3">
      <c r="B665" s="1">
        <v>-367.04883000000001</v>
      </c>
      <c r="C665" s="1">
        <v>-367.20433000000003</v>
      </c>
    </row>
    <row r="666" spans="2:3">
      <c r="B666" s="1">
        <v>-366.64377999999999</v>
      </c>
      <c r="C666" s="1">
        <v>-367.14648</v>
      </c>
    </row>
    <row r="667" spans="2:3">
      <c r="B667" s="1">
        <v>-366.23309</v>
      </c>
      <c r="C667" s="1">
        <v>-367.11124000000001</v>
      </c>
    </row>
    <row r="668" spans="2:3">
      <c r="B668" s="1">
        <v>-365.84683000000001</v>
      </c>
      <c r="C668" s="1">
        <v>-367.13387999999998</v>
      </c>
    </row>
    <row r="669" spans="2:3">
      <c r="B669" s="1">
        <v>-365.52093000000002</v>
      </c>
      <c r="C669" s="1">
        <v>-367.23009000000002</v>
      </c>
    </row>
    <row r="670" spans="2:3">
      <c r="B670" s="1">
        <v>-365.29331000000002</v>
      </c>
      <c r="C670" s="1">
        <v>-367.38861000000003</v>
      </c>
    </row>
    <row r="671" spans="2:3">
      <c r="B671" s="1">
        <v>-365.1952</v>
      </c>
      <c r="C671" s="1">
        <v>-367.57580000000002</v>
      </c>
    </row>
    <row r="672" spans="2:3">
      <c r="B672" s="1">
        <v>-365.25029000000001</v>
      </c>
      <c r="C672" s="1">
        <v>-367.755</v>
      </c>
    </row>
    <row r="673" spans="2:3">
      <c r="B673" s="1">
        <v>-365.46492999999998</v>
      </c>
      <c r="C673" s="1">
        <v>-367.90602999999999</v>
      </c>
    </row>
    <row r="674" spans="2:3">
      <c r="B674" s="1">
        <v>-365.81101000000001</v>
      </c>
      <c r="C674" s="1">
        <v>-368.02186</v>
      </c>
    </row>
    <row r="675" spans="2:3">
      <c r="B675" s="1">
        <v>-366.22338000000002</v>
      </c>
      <c r="C675" s="1">
        <v>-368.10664000000003</v>
      </c>
    </row>
    <row r="676" spans="2:3">
      <c r="B676" s="1">
        <v>-366.61948000000001</v>
      </c>
      <c r="C676" s="1">
        <v>-368.16327000000001</v>
      </c>
    </row>
    <row r="677" spans="2:3">
      <c r="B677" s="1">
        <v>-366.91757000000001</v>
      </c>
      <c r="C677" s="1">
        <v>-368.18774000000002</v>
      </c>
    </row>
    <row r="678" spans="2:3">
      <c r="B678" s="1">
        <v>-367.07517000000001</v>
      </c>
      <c r="C678" s="1">
        <v>-368.18153000000001</v>
      </c>
    </row>
    <row r="679" spans="2:3">
      <c r="B679" s="1">
        <v>-367.08602999999999</v>
      </c>
      <c r="C679" s="1">
        <v>-368.15114999999997</v>
      </c>
    </row>
    <row r="680" spans="2:3">
      <c r="B680" s="1">
        <v>-366.97924999999998</v>
      </c>
      <c r="C680" s="1">
        <v>-368.11047000000002</v>
      </c>
    </row>
    <row r="681" spans="2:3">
      <c r="B681" s="1">
        <v>-366.80351999999999</v>
      </c>
      <c r="C681" s="1">
        <v>-368.06619999999998</v>
      </c>
    </row>
    <row r="682" spans="2:3">
      <c r="B682" s="1">
        <v>-366.60762999999997</v>
      </c>
      <c r="C682" s="1">
        <v>-368.01087000000001</v>
      </c>
    </row>
    <row r="683" spans="2:3">
      <c r="B683" s="1">
        <v>-366.42585000000003</v>
      </c>
      <c r="C683" s="1">
        <v>-367.92939999999999</v>
      </c>
    </row>
    <row r="684" spans="2:3">
      <c r="B684" s="1">
        <v>-366.28064000000001</v>
      </c>
      <c r="C684" s="1">
        <v>-367.81346000000002</v>
      </c>
    </row>
    <row r="685" spans="2:3">
      <c r="B685" s="1">
        <v>-366.17338000000001</v>
      </c>
      <c r="C685" s="1">
        <v>-367.66764999999998</v>
      </c>
    </row>
    <row r="686" spans="2:3">
      <c r="B686" s="1">
        <v>-366.09089999999998</v>
      </c>
      <c r="C686" s="1">
        <v>-367.50796000000003</v>
      </c>
    </row>
    <row r="687" spans="2:3">
      <c r="B687" s="1">
        <v>-366.01206999999999</v>
      </c>
      <c r="C687" s="1">
        <v>-367.36133999999998</v>
      </c>
    </row>
    <row r="688" spans="2:3">
      <c r="B688" s="1">
        <v>-365.91735</v>
      </c>
      <c r="C688" s="1">
        <v>-367.25675000000001</v>
      </c>
    </row>
    <row r="689" spans="2:3">
      <c r="B689" s="1">
        <v>-365.79795999999999</v>
      </c>
      <c r="C689" s="1">
        <v>-367.21960999999999</v>
      </c>
    </row>
    <row r="690" spans="2:3">
      <c r="B690" s="1">
        <v>-365.65048000000002</v>
      </c>
      <c r="C690" s="1">
        <v>-367.26862999999997</v>
      </c>
    </row>
    <row r="691" spans="2:3">
      <c r="B691" s="1">
        <v>-365.48185000000001</v>
      </c>
      <c r="C691" s="1">
        <v>-367.41118999999998</v>
      </c>
    </row>
    <row r="692" spans="2:3">
      <c r="B692" s="1">
        <v>-365.30022000000002</v>
      </c>
      <c r="C692" s="1">
        <v>-367.64519999999999</v>
      </c>
    </row>
    <row r="693" spans="2:3">
      <c r="B693" s="1">
        <v>-365.11752000000001</v>
      </c>
      <c r="C693" s="1">
        <v>-367.95697000000001</v>
      </c>
    </row>
    <row r="694" spans="2:3">
      <c r="B694" s="1">
        <v>-364.94583999999998</v>
      </c>
      <c r="C694" s="1">
        <v>-368.32553000000001</v>
      </c>
    </row>
    <row r="695" spans="2:3">
      <c r="B695" s="1">
        <v>-364.79343</v>
      </c>
      <c r="C695" s="1">
        <v>-368.72784000000001</v>
      </c>
    </row>
    <row r="696" spans="2:3">
      <c r="B696" s="1">
        <v>-364.66590000000002</v>
      </c>
      <c r="C696" s="1">
        <v>-369.14341000000002</v>
      </c>
    </row>
    <row r="697" spans="2:3">
      <c r="B697" s="1">
        <v>-364.56004000000001</v>
      </c>
      <c r="C697" s="1">
        <v>-369.55399999999997</v>
      </c>
    </row>
    <row r="698" spans="2:3">
      <c r="B698" s="1">
        <v>-364.47055</v>
      </c>
      <c r="C698" s="1">
        <v>-369.94324999999998</v>
      </c>
    </row>
    <row r="699" spans="2:3">
      <c r="B699" s="1">
        <v>-364.39702999999997</v>
      </c>
      <c r="C699" s="1">
        <v>-370.2946</v>
      </c>
    </row>
    <row r="700" spans="2:3">
      <c r="B700" s="1">
        <v>-364.35099000000002</v>
      </c>
      <c r="C700" s="1">
        <v>-370.58929999999998</v>
      </c>
    </row>
    <row r="701" spans="2:3">
      <c r="B701" s="1">
        <v>-364.34566999999998</v>
      </c>
      <c r="C701" s="1">
        <v>-370.80315000000002</v>
      </c>
    </row>
    <row r="702" spans="2:3">
      <c r="B702" s="1">
        <v>-364.37437999999997</v>
      </c>
      <c r="C702" s="1">
        <v>-370.91253999999998</v>
      </c>
    </row>
    <row r="703" spans="2:3">
      <c r="B703" s="1">
        <v>-364.40348</v>
      </c>
      <c r="C703" s="1">
        <v>-370.90206000000001</v>
      </c>
    </row>
    <row r="704" spans="2:3">
      <c r="B704" s="1">
        <v>-364.37740000000002</v>
      </c>
      <c r="C704" s="1">
        <v>-370.77449000000001</v>
      </c>
    </row>
    <row r="705" spans="2:3">
      <c r="B705" s="1">
        <v>-364.25056999999998</v>
      </c>
      <c r="C705" s="1">
        <v>-370.55993000000001</v>
      </c>
    </row>
    <row r="706" spans="2:3">
      <c r="B706" s="1">
        <v>-364.00439999999998</v>
      </c>
      <c r="C706" s="1">
        <v>-370.31241999999997</v>
      </c>
    </row>
    <row r="707" spans="2:3">
      <c r="B707" s="1">
        <v>-363.65974</v>
      </c>
      <c r="C707" s="1">
        <v>-370.09559000000002</v>
      </c>
    </row>
    <row r="708" spans="2:3">
      <c r="B708" s="1">
        <v>-363.27884999999998</v>
      </c>
      <c r="C708" s="1">
        <v>-369.95895000000002</v>
      </c>
    </row>
    <row r="709" spans="2:3">
      <c r="B709" s="1">
        <v>-362.93761999999998</v>
      </c>
      <c r="C709" s="1">
        <v>-369.92419000000001</v>
      </c>
    </row>
    <row r="710" spans="2:3">
      <c r="B710" s="1">
        <v>-362.70888000000002</v>
      </c>
      <c r="C710" s="1">
        <v>-369.98336999999998</v>
      </c>
    </row>
    <row r="711" spans="2:3">
      <c r="B711" s="1">
        <v>-362.63441</v>
      </c>
      <c r="C711" s="1">
        <v>-370.11099999999999</v>
      </c>
    </row>
    <row r="712" spans="2:3">
      <c r="B712" s="1">
        <v>-362.71733999999998</v>
      </c>
      <c r="C712" s="1">
        <v>-370.26947999999999</v>
      </c>
    </row>
    <row r="713" spans="2:3">
      <c r="B713" s="1">
        <v>-362.92865999999998</v>
      </c>
      <c r="C713" s="1">
        <v>-370.42430000000002</v>
      </c>
    </row>
    <row r="714" spans="2:3">
      <c r="B714" s="1">
        <v>-363.21924000000001</v>
      </c>
      <c r="C714" s="1">
        <v>-370.55421999999999</v>
      </c>
    </row>
    <row r="715" spans="2:3">
      <c r="B715" s="1">
        <v>-363.5403</v>
      </c>
      <c r="C715" s="1">
        <v>-370.66514999999998</v>
      </c>
    </row>
    <row r="716" spans="2:3">
      <c r="B716" s="1">
        <v>-363.85359</v>
      </c>
      <c r="C716" s="1">
        <v>-370.77945999999997</v>
      </c>
    </row>
    <row r="717" spans="2:3">
      <c r="B717" s="1">
        <v>-364.15016000000003</v>
      </c>
      <c r="C717" s="1">
        <v>-370.93403999999998</v>
      </c>
    </row>
    <row r="718" spans="2:3">
      <c r="B718" s="1">
        <v>-364.44072</v>
      </c>
      <c r="C718" s="1">
        <v>-371.15786000000003</v>
      </c>
    </row>
    <row r="719" spans="2:3">
      <c r="B719" s="1">
        <v>-364.7466</v>
      </c>
      <c r="C719" s="1">
        <v>-371.45308999999997</v>
      </c>
    </row>
    <row r="720" spans="2:3">
      <c r="B720" s="1">
        <v>-365.07643000000002</v>
      </c>
      <c r="C720" s="1">
        <v>-371.78143</v>
      </c>
    </row>
    <row r="721" spans="2:3">
      <c r="B721" s="1">
        <v>-365.40938999999997</v>
      </c>
      <c r="C721" s="1">
        <v>-372.07672000000002</v>
      </c>
    </row>
    <row r="722" spans="2:3">
      <c r="B722" s="1">
        <v>-365.71095000000003</v>
      </c>
      <c r="C722" s="1">
        <v>-372.28285</v>
      </c>
    </row>
    <row r="723" spans="2:3">
      <c r="B723" s="1">
        <v>-365.9572</v>
      </c>
      <c r="C723" s="1">
        <v>-372.39211999999998</v>
      </c>
    </row>
    <row r="724" spans="2:3">
      <c r="B724" s="1">
        <v>-366.14512999999999</v>
      </c>
      <c r="C724" s="1">
        <v>-372.41656999999998</v>
      </c>
    </row>
    <row r="725" spans="2:3">
      <c r="B725" s="1">
        <v>-366.29147999999998</v>
      </c>
      <c r="C725" s="1">
        <v>-372.36952000000002</v>
      </c>
    </row>
    <row r="726" spans="2:3">
      <c r="B726" s="1">
        <v>-366.42977000000002</v>
      </c>
      <c r="C726" s="1">
        <v>-372.24815999999998</v>
      </c>
    </row>
    <row r="727" spans="2:3">
      <c r="B727" s="1">
        <v>-366.60192999999998</v>
      </c>
      <c r="C727" s="1">
        <v>-372.0462</v>
      </c>
    </row>
    <row r="728" spans="2:3">
      <c r="B728" s="1">
        <v>-366.83490999999998</v>
      </c>
      <c r="C728" s="1">
        <v>-371.77280999999999</v>
      </c>
    </row>
    <row r="729" spans="2:3">
      <c r="B729" s="1">
        <v>-367.12603000000001</v>
      </c>
      <c r="C729" s="1">
        <v>-371.47028999999998</v>
      </c>
    </row>
    <row r="730" spans="2:3">
      <c r="B730" s="1">
        <v>-367.43946</v>
      </c>
      <c r="C730" s="1">
        <v>-371.20564000000002</v>
      </c>
    </row>
    <row r="731" spans="2:3">
      <c r="B731" s="1">
        <v>-367.72762999999998</v>
      </c>
      <c r="C731" s="1">
        <v>-371.05572000000001</v>
      </c>
    </row>
    <row r="732" spans="2:3">
      <c r="B732" s="1">
        <v>-367.95504</v>
      </c>
      <c r="C732" s="1">
        <v>-371.06610000000001</v>
      </c>
    </row>
    <row r="733" spans="2:3">
      <c r="B733" s="1">
        <v>-368.10865999999999</v>
      </c>
      <c r="C733" s="1">
        <v>-371.21924999999999</v>
      </c>
    </row>
    <row r="734" spans="2:3">
      <c r="B734" s="1">
        <v>-368.19695000000002</v>
      </c>
      <c r="C734" s="1">
        <v>-371.45195999999999</v>
      </c>
    </row>
    <row r="735" spans="2:3">
      <c r="B735" s="1">
        <v>-368.24115999999998</v>
      </c>
      <c r="C735" s="1">
        <v>-371.69238999999999</v>
      </c>
    </row>
    <row r="736" spans="2:3">
      <c r="B736" s="1">
        <v>-368.26562999999999</v>
      </c>
      <c r="C736" s="1">
        <v>-371.88209000000001</v>
      </c>
    </row>
    <row r="737" spans="2:3">
      <c r="B737" s="1">
        <v>-368.29563000000002</v>
      </c>
      <c r="C737" s="1">
        <v>-371.98968000000002</v>
      </c>
    </row>
    <row r="738" spans="2:3">
      <c r="B738" s="1">
        <v>-368.34998000000002</v>
      </c>
      <c r="C738" s="1">
        <v>-372.00837999999999</v>
      </c>
    </row>
    <row r="739" spans="2:3">
      <c r="B739" s="1">
        <v>-368.43833999999998</v>
      </c>
      <c r="C739" s="1">
        <v>-371.95184</v>
      </c>
    </row>
    <row r="740" spans="2:3">
      <c r="B740" s="1">
        <v>-368.55482999999998</v>
      </c>
      <c r="C740" s="1">
        <v>-371.84796</v>
      </c>
    </row>
    <row r="741" spans="2:3">
      <c r="B741" s="1">
        <v>-368.67468000000002</v>
      </c>
      <c r="C741" s="1">
        <v>-371.73</v>
      </c>
    </row>
    <row r="742" spans="2:3">
      <c r="B742" s="1">
        <v>-368.76184999999998</v>
      </c>
      <c r="C742" s="1">
        <v>-371.63287000000003</v>
      </c>
    </row>
    <row r="743" spans="2:3">
      <c r="B743" s="1">
        <v>-368.78395</v>
      </c>
      <c r="C743" s="1">
        <v>-371.57920999999999</v>
      </c>
    </row>
    <row r="744" spans="2:3">
      <c r="B744" s="1">
        <v>-368.72732999999999</v>
      </c>
      <c r="C744" s="1">
        <v>-371.57234999999997</v>
      </c>
    </row>
    <row r="745" spans="2:3">
      <c r="B745" s="1">
        <v>-368.59656000000001</v>
      </c>
      <c r="C745" s="1">
        <v>-371.58731</v>
      </c>
    </row>
    <row r="746" spans="2:3">
      <c r="B746" s="1">
        <v>-368.41113999999999</v>
      </c>
      <c r="C746" s="1">
        <v>-371.57535000000001</v>
      </c>
    </row>
    <row r="747" spans="2:3">
      <c r="B747" s="1">
        <v>-368.19524000000001</v>
      </c>
      <c r="C747" s="1">
        <v>-371.48608999999999</v>
      </c>
    </row>
    <row r="748" spans="2:3">
      <c r="B748" s="1">
        <v>-367.96886999999998</v>
      </c>
      <c r="C748" s="1">
        <v>-371.28422999999998</v>
      </c>
    </row>
    <row r="749" spans="2:3">
      <c r="B749" s="1">
        <v>-367.74349999999998</v>
      </c>
      <c r="C749" s="1">
        <v>-370.96285</v>
      </c>
    </row>
    <row r="750" spans="2:3">
      <c r="B750" s="1">
        <v>-367.52129000000002</v>
      </c>
      <c r="C750" s="1">
        <v>-370.54512999999997</v>
      </c>
    </row>
    <row r="751" spans="2:3">
      <c r="B751" s="1">
        <v>-367.29637000000002</v>
      </c>
      <c r="C751" s="1">
        <v>-370.07483000000002</v>
      </c>
    </row>
    <row r="752" spans="2:3">
      <c r="B752" s="1">
        <v>-367.05790000000002</v>
      </c>
      <c r="C752" s="1">
        <v>-369.59903000000003</v>
      </c>
    </row>
    <row r="753" spans="2:3">
      <c r="B753" s="1">
        <v>-366.79084</v>
      </c>
      <c r="C753" s="1">
        <v>-369.15503000000001</v>
      </c>
    </row>
    <row r="754" spans="2:3">
      <c r="B754" s="1">
        <v>-366.48709000000002</v>
      </c>
      <c r="C754" s="1">
        <v>-368.76033999999999</v>
      </c>
    </row>
    <row r="755" spans="2:3">
      <c r="B755" s="1">
        <v>-366.15095000000002</v>
      </c>
      <c r="C755" s="1">
        <v>-368.41104000000001</v>
      </c>
    </row>
    <row r="756" spans="2:3">
      <c r="B756" s="1">
        <v>-365.80153000000001</v>
      </c>
      <c r="C756" s="1">
        <v>-368.09271000000001</v>
      </c>
    </row>
    <row r="757" spans="2:3">
      <c r="B757" s="1">
        <v>-365.47633000000002</v>
      </c>
      <c r="C757" s="1">
        <v>-367.78444999999999</v>
      </c>
    </row>
    <row r="758" spans="2:3">
      <c r="B758" s="1">
        <v>-365.21514999999999</v>
      </c>
      <c r="C758" s="1">
        <v>-367.46800000000002</v>
      </c>
    </row>
    <row r="759" spans="2:3">
      <c r="B759" s="1">
        <v>-365.04834</v>
      </c>
      <c r="C759" s="1">
        <v>-367.13350000000003</v>
      </c>
    </row>
    <row r="760" spans="2:3">
      <c r="B760" s="1">
        <v>-364.98077999999998</v>
      </c>
      <c r="C760" s="1">
        <v>-366.79140000000001</v>
      </c>
    </row>
    <row r="761" spans="2:3">
      <c r="B761" s="1">
        <v>-364.99180999999999</v>
      </c>
      <c r="C761" s="1">
        <v>-366.47685000000001</v>
      </c>
    </row>
    <row r="762" spans="2:3">
      <c r="B762" s="1">
        <v>-365.03980000000001</v>
      </c>
      <c r="C762" s="1">
        <v>-366.24754000000001</v>
      </c>
    </row>
    <row r="763" spans="2:3">
      <c r="B763" s="1">
        <v>-365.08778000000001</v>
      </c>
      <c r="C763" s="1">
        <v>-366.15965</v>
      </c>
    </row>
    <row r="764" spans="2:3">
      <c r="B764" s="1">
        <v>-365.12193000000002</v>
      </c>
      <c r="C764" s="1">
        <v>-366.23651000000001</v>
      </c>
    </row>
    <row r="765" spans="2:3">
      <c r="B765" s="1">
        <v>-365.16287999999997</v>
      </c>
      <c r="C765" s="1">
        <v>-366.44207999999998</v>
      </c>
    </row>
    <row r="766" spans="2:3">
      <c r="B766" s="1">
        <v>-365.25983000000002</v>
      </c>
      <c r="C766" s="1">
        <v>-366.69774999999998</v>
      </c>
    </row>
    <row r="767" spans="2:3">
      <c r="B767" s="1">
        <v>-365.45089000000002</v>
      </c>
      <c r="C767" s="1">
        <v>-366.92167000000001</v>
      </c>
    </row>
    <row r="768" spans="2:3">
      <c r="B768" s="1">
        <v>-365.72239999999999</v>
      </c>
      <c r="C768" s="1">
        <v>-367.0582</v>
      </c>
    </row>
    <row r="769" spans="2:3">
      <c r="B769" s="1">
        <v>-366.01204000000001</v>
      </c>
      <c r="C769" s="1">
        <v>-367.09204999999997</v>
      </c>
    </row>
    <row r="770" spans="2:3">
      <c r="B770" s="1">
        <v>-366.24745999999999</v>
      </c>
      <c r="C770" s="1">
        <v>-367.02605999999997</v>
      </c>
    </row>
    <row r="771" spans="2:3">
      <c r="B771" s="1">
        <v>-366.38495999999998</v>
      </c>
      <c r="C771" s="1">
        <v>-366.87065999999999</v>
      </c>
    </row>
    <row r="772" spans="2:3">
      <c r="B772" s="1">
        <v>-366.42210999999998</v>
      </c>
      <c r="C772" s="1">
        <v>-366.63535000000002</v>
      </c>
    </row>
    <row r="773" spans="2:3">
      <c r="B773" s="1">
        <v>-366.38664</v>
      </c>
      <c r="C773" s="1">
        <v>-366.33166999999997</v>
      </c>
    </row>
    <row r="774" spans="2:3">
      <c r="B774" s="1">
        <v>-366.32141000000001</v>
      </c>
      <c r="C774" s="1">
        <v>-365.98111</v>
      </c>
    </row>
    <row r="775" spans="2:3">
      <c r="B775" s="1">
        <v>-366.27109000000002</v>
      </c>
      <c r="C775" s="1">
        <v>-365.63083</v>
      </c>
    </row>
    <row r="776" spans="2:3">
      <c r="B776" s="1">
        <v>-366.27190000000002</v>
      </c>
      <c r="C776" s="1">
        <v>-365.34764999999999</v>
      </c>
    </row>
    <row r="777" spans="2:3">
      <c r="B777" s="1">
        <v>-366.34235999999999</v>
      </c>
      <c r="C777" s="1">
        <v>-365.20152999999999</v>
      </c>
    </row>
    <row r="778" spans="2:3">
      <c r="B778" s="1">
        <v>-366.48252000000002</v>
      </c>
      <c r="C778" s="1">
        <v>-365.23176999999998</v>
      </c>
    </row>
    <row r="779" spans="2:3">
      <c r="B779" s="1">
        <v>-366.68038999999999</v>
      </c>
      <c r="C779" s="1">
        <v>-365.42108999999999</v>
      </c>
    </row>
    <row r="780" spans="2:3">
      <c r="B780" s="1">
        <v>-366.91978999999998</v>
      </c>
      <c r="C780" s="1">
        <v>-365.69635</v>
      </c>
    </row>
    <row r="781" spans="2:3">
      <c r="B781" s="1">
        <v>-367.19234</v>
      </c>
      <c r="C781" s="1">
        <v>-365.97338999999999</v>
      </c>
    </row>
    <row r="782" spans="2:3">
      <c r="B782" s="1">
        <v>-367.49513000000002</v>
      </c>
      <c r="C782" s="1">
        <v>-366.19495999999998</v>
      </c>
    </row>
    <row r="783" spans="2:3">
      <c r="B783" s="1">
        <v>-367.82495999999998</v>
      </c>
      <c r="C783" s="1">
        <v>-366.34343000000001</v>
      </c>
    </row>
    <row r="784" spans="2:3">
      <c r="B784" s="1">
        <v>-368.16766000000001</v>
      </c>
      <c r="C784" s="1">
        <v>-366.42606000000001</v>
      </c>
    </row>
    <row r="785" spans="2:3">
      <c r="B785" s="1">
        <v>-368.50171999999998</v>
      </c>
      <c r="C785" s="1">
        <v>-366.45006999999998</v>
      </c>
    </row>
    <row r="786" spans="2:3">
      <c r="B786" s="1">
        <v>-368.81303000000003</v>
      </c>
      <c r="C786" s="1">
        <v>-366.41962999999998</v>
      </c>
    </row>
    <row r="787" spans="2:3">
      <c r="B787" s="1">
        <v>-369.10575999999998</v>
      </c>
      <c r="C787" s="1">
        <v>-366.33542999999997</v>
      </c>
    </row>
    <row r="788" spans="2:3">
      <c r="B788" s="1">
        <v>-369.39935000000003</v>
      </c>
      <c r="C788" s="1">
        <v>-366.20576999999997</v>
      </c>
    </row>
    <row r="789" spans="2:3">
      <c r="B789" s="1">
        <v>-369.71118999999999</v>
      </c>
      <c r="C789" s="1">
        <v>-366.04894000000002</v>
      </c>
    </row>
    <row r="790" spans="2:3">
      <c r="B790" s="1">
        <v>-370.04338999999999</v>
      </c>
      <c r="C790" s="1">
        <v>-365.89697000000001</v>
      </c>
    </row>
    <row r="791" spans="2:3">
      <c r="B791" s="1">
        <v>-370.38254999999998</v>
      </c>
      <c r="C791" s="1">
        <v>-365.78561999999999</v>
      </c>
    </row>
    <row r="792" spans="2:3">
      <c r="B792" s="1">
        <v>-370.71217999999999</v>
      </c>
      <c r="C792" s="1">
        <v>-365.74133999999998</v>
      </c>
    </row>
    <row r="793" spans="2:3">
      <c r="B793" s="1">
        <v>-371.01783999999998</v>
      </c>
      <c r="C793" s="1">
        <v>-365.77582000000001</v>
      </c>
    </row>
    <row r="794" spans="2:3">
      <c r="B794" s="1">
        <v>-371.28525999999999</v>
      </c>
      <c r="C794" s="1">
        <v>-365.8913</v>
      </c>
    </row>
    <row r="795" spans="2:3">
      <c r="B795" s="1">
        <v>-371.50396999999998</v>
      </c>
      <c r="C795" s="1">
        <v>-366.08508999999998</v>
      </c>
    </row>
    <row r="796" spans="2:3">
      <c r="B796" s="1">
        <v>-371.67156999999997</v>
      </c>
      <c r="C796" s="1">
        <v>-366.34795000000003</v>
      </c>
    </row>
    <row r="797" spans="2:3">
      <c r="B797" s="1">
        <v>-371.78958999999998</v>
      </c>
      <c r="C797" s="1">
        <v>-366.66264999999999</v>
      </c>
    </row>
    <row r="798" spans="2:3">
      <c r="B798" s="1">
        <v>-371.86854</v>
      </c>
      <c r="C798" s="1">
        <v>-367.00391000000002</v>
      </c>
    </row>
    <row r="799" spans="2:3">
      <c r="B799" s="1">
        <v>-371.92973000000001</v>
      </c>
      <c r="C799" s="1">
        <v>-367.3449</v>
      </c>
    </row>
    <row r="800" spans="2:3">
      <c r="B800" s="1">
        <v>-371.99018000000001</v>
      </c>
      <c r="C800" s="1">
        <v>-367.66001</v>
      </c>
    </row>
    <row r="801" spans="2:3">
      <c r="B801" s="1">
        <v>-372.06184999999999</v>
      </c>
      <c r="C801" s="1">
        <v>-367.93191000000002</v>
      </c>
    </row>
    <row r="802" spans="2:3">
      <c r="B802" s="1">
        <v>-372.14152999999999</v>
      </c>
      <c r="C802" s="1">
        <v>-368.15458999999998</v>
      </c>
    </row>
    <row r="803" spans="2:3">
      <c r="B803" s="1">
        <v>-372.21548000000001</v>
      </c>
      <c r="C803" s="1">
        <v>-368.32816000000003</v>
      </c>
    </row>
    <row r="804" spans="2:3">
      <c r="B804" s="1">
        <v>-372.26672000000002</v>
      </c>
      <c r="C804" s="1">
        <v>-368.45146</v>
      </c>
    </row>
    <row r="805" spans="2:3">
      <c r="B805" s="1">
        <v>-372.28645</v>
      </c>
      <c r="C805" s="1">
        <v>-368.52318000000002</v>
      </c>
    </row>
    <row r="806" spans="2:3">
      <c r="B806" s="1">
        <v>-372.27276000000001</v>
      </c>
      <c r="C806" s="1">
        <v>-368.53816</v>
      </c>
    </row>
    <row r="807" spans="2:3">
      <c r="B807" s="1">
        <v>-372.22638999999998</v>
      </c>
      <c r="C807" s="1">
        <v>-368.49527</v>
      </c>
    </row>
    <row r="808" spans="2:3">
      <c r="B808" s="1">
        <v>-372.15185000000002</v>
      </c>
      <c r="C808" s="1">
        <v>-368.40476999999998</v>
      </c>
    </row>
    <row r="809" spans="2:3">
      <c r="B809" s="1">
        <v>-372.05464000000001</v>
      </c>
      <c r="C809" s="1">
        <v>-368.28980000000001</v>
      </c>
    </row>
    <row r="810" spans="2:3">
      <c r="B810" s="1">
        <v>-371.94024999999999</v>
      </c>
      <c r="C810" s="1">
        <v>-368.17889000000002</v>
      </c>
    </row>
    <row r="811" spans="2:3">
      <c r="B811" s="1">
        <v>-371.81184000000002</v>
      </c>
      <c r="C811" s="1">
        <v>-368.09991000000002</v>
      </c>
    </row>
    <row r="812" spans="2:3">
      <c r="B812" s="1">
        <v>-371.67496</v>
      </c>
      <c r="C812" s="1">
        <v>-368.06934999999999</v>
      </c>
    </row>
    <row r="813" spans="2:3">
      <c r="B813" s="1">
        <v>-371.53372999999999</v>
      </c>
      <c r="C813" s="1">
        <v>-368.08427999999998</v>
      </c>
    </row>
    <row r="814" spans="2:3">
      <c r="B814" s="1">
        <v>-371.38929000000002</v>
      </c>
      <c r="C814" s="1">
        <v>-368.12151</v>
      </c>
    </row>
    <row r="815" spans="2:3">
      <c r="B815" s="1">
        <v>-371.24299999999999</v>
      </c>
      <c r="C815" s="1">
        <v>-368.14951000000002</v>
      </c>
    </row>
    <row r="816" spans="2:3">
      <c r="B816" s="1">
        <v>-371.09483999999998</v>
      </c>
      <c r="C816" s="1">
        <v>-368.13621999999998</v>
      </c>
    </row>
    <row r="817" spans="2:3">
      <c r="B817" s="1">
        <v>-370.94747000000001</v>
      </c>
      <c r="C817" s="1">
        <v>-368.05882000000003</v>
      </c>
    </row>
    <row r="818" spans="2:3">
      <c r="B818" s="1">
        <v>-370.80696999999998</v>
      </c>
      <c r="C818" s="1">
        <v>-367.91007999999999</v>
      </c>
    </row>
    <row r="819" spans="2:3">
      <c r="B819" s="1">
        <v>-370.68328000000002</v>
      </c>
      <c r="C819" s="1">
        <v>-367.70537999999999</v>
      </c>
    </row>
    <row r="820" spans="2:3">
      <c r="B820" s="1">
        <v>-370.58870000000002</v>
      </c>
      <c r="C820" s="1">
        <v>-367.47595000000001</v>
      </c>
    </row>
    <row r="821" spans="2:3">
      <c r="B821" s="1">
        <v>-370.53782999999999</v>
      </c>
      <c r="C821" s="1">
        <v>-367.25891000000001</v>
      </c>
    </row>
    <row r="822" spans="2:3">
      <c r="B822" s="1">
        <v>-370.53951000000001</v>
      </c>
      <c r="C822" s="1">
        <v>-367.09347000000002</v>
      </c>
    </row>
    <row r="823" spans="2:3">
      <c r="B823" s="1">
        <v>-370.59519999999998</v>
      </c>
      <c r="C823" s="1">
        <v>-367.01242999999999</v>
      </c>
    </row>
    <row r="824" spans="2:3">
      <c r="B824" s="1">
        <v>-370.70069999999998</v>
      </c>
      <c r="C824" s="1">
        <v>-367.03656999999998</v>
      </c>
    </row>
    <row r="825" spans="2:3">
      <c r="B825" s="1">
        <v>-370.84213</v>
      </c>
      <c r="C825" s="1">
        <v>-367.16534999999999</v>
      </c>
    </row>
    <row r="826" spans="2:3">
      <c r="B826" s="1">
        <v>-370.99579</v>
      </c>
      <c r="C826" s="1">
        <v>-367.37517000000003</v>
      </c>
    </row>
    <row r="827" spans="2:3">
      <c r="B827" s="1">
        <v>-371.13423</v>
      </c>
      <c r="C827" s="1">
        <v>-367.61487</v>
      </c>
    </row>
    <row r="828" spans="2:3">
      <c r="B828" s="1">
        <v>-371.22978999999998</v>
      </c>
      <c r="C828" s="1">
        <v>-367.82227</v>
      </c>
    </row>
    <row r="829" spans="2:3">
      <c r="B829" s="1">
        <v>-371.26549</v>
      </c>
      <c r="C829" s="1">
        <v>-367.93592000000001</v>
      </c>
    </row>
    <row r="830" spans="2:3">
      <c r="B830" s="1">
        <v>-371.23784999999998</v>
      </c>
      <c r="C830" s="1">
        <v>-367.91415000000001</v>
      </c>
    </row>
    <row r="831" spans="2:3">
      <c r="B831" s="1">
        <v>-371.14961</v>
      </c>
      <c r="C831" s="1">
        <v>-367.74522000000002</v>
      </c>
    </row>
    <row r="832" spans="2:3">
      <c r="B832" s="1">
        <v>-371.00832000000003</v>
      </c>
      <c r="C832" s="1">
        <v>-367.44515999999999</v>
      </c>
    </row>
    <row r="833" spans="2:3">
      <c r="B833" s="1">
        <v>-370.81907000000001</v>
      </c>
      <c r="C833" s="1">
        <v>-367.05743999999999</v>
      </c>
    </row>
    <row r="834" spans="2:3">
      <c r="B834" s="1">
        <v>-370.58168999999998</v>
      </c>
      <c r="C834" s="1">
        <v>-366.63691999999998</v>
      </c>
    </row>
    <row r="835" spans="2:3">
      <c r="B835" s="1">
        <v>-370.30025999999998</v>
      </c>
      <c r="C835" s="1">
        <v>-366.24991</v>
      </c>
    </row>
    <row r="836" spans="2:3">
      <c r="B836" s="1">
        <v>-369.99106999999998</v>
      </c>
      <c r="C836" s="1">
        <v>-365.95558</v>
      </c>
    </row>
    <row r="837" spans="2:3">
      <c r="B837" s="1">
        <v>-369.68207999999998</v>
      </c>
      <c r="C837" s="1">
        <v>-365.79752999999999</v>
      </c>
    </row>
    <row r="838" spans="2:3">
      <c r="B838" s="1">
        <v>-369.41284000000002</v>
      </c>
      <c r="C838" s="1">
        <v>-365.79037</v>
      </c>
    </row>
    <row r="839" spans="2:3">
      <c r="B839" s="1">
        <v>-369.22147000000001</v>
      </c>
      <c r="C839" s="1">
        <v>-365.91975000000002</v>
      </c>
    </row>
    <row r="840" spans="2:3">
      <c r="B840" s="1">
        <v>-369.13945999999999</v>
      </c>
      <c r="C840" s="1">
        <v>-366.14621</v>
      </c>
    </row>
    <row r="841" spans="2:3">
      <c r="B841" s="1">
        <v>-369.18088999999998</v>
      </c>
      <c r="C841" s="1">
        <v>-366.41665</v>
      </c>
    </row>
    <row r="842" spans="2:3">
      <c r="B842" s="1">
        <v>-369.34399000000002</v>
      </c>
      <c r="C842" s="1">
        <v>-366.68356</v>
      </c>
    </row>
    <row r="843" spans="2:3">
      <c r="B843" s="1">
        <v>-369.60687999999999</v>
      </c>
      <c r="C843" s="1">
        <v>-366.91575999999998</v>
      </c>
    </row>
    <row r="844" spans="2:3">
      <c r="B844" s="1">
        <v>-369.93513999999999</v>
      </c>
      <c r="C844" s="1">
        <v>-367.09557000000001</v>
      </c>
    </row>
    <row r="845" spans="2:3">
      <c r="B845" s="1">
        <v>-370.28590000000003</v>
      </c>
      <c r="C845" s="1">
        <v>-367.22129999999999</v>
      </c>
    </row>
    <row r="846" spans="2:3">
      <c r="B846" s="1">
        <v>-370.61899</v>
      </c>
      <c r="C846" s="1">
        <v>-367.30419999999998</v>
      </c>
    </row>
    <row r="847" spans="2:3">
      <c r="B847" s="1">
        <v>-370.90316000000001</v>
      </c>
      <c r="C847" s="1">
        <v>-367.35935999999998</v>
      </c>
    </row>
    <row r="848" spans="2:3">
      <c r="B848" s="1">
        <v>-371.12103000000002</v>
      </c>
      <c r="C848" s="1">
        <v>-367.40490999999997</v>
      </c>
    </row>
    <row r="849" spans="2:3">
      <c r="B849" s="1">
        <v>-371.26814000000002</v>
      </c>
      <c r="C849" s="1">
        <v>-367.46</v>
      </c>
    </row>
    <row r="850" spans="2:3">
      <c r="B850" s="1">
        <v>-371.3476</v>
      </c>
      <c r="C850" s="1">
        <v>-367.54405000000003</v>
      </c>
    </row>
    <row r="851" spans="2:3">
      <c r="B851" s="1">
        <v>-371.37090000000001</v>
      </c>
      <c r="C851" s="1">
        <v>-367.67095999999998</v>
      </c>
    </row>
    <row r="852" spans="2:3">
      <c r="B852" s="1">
        <v>-371.35003</v>
      </c>
      <c r="C852" s="1">
        <v>-367.84665999999999</v>
      </c>
    </row>
    <row r="853" spans="2:3">
      <c r="B853" s="1">
        <v>-371.29836999999998</v>
      </c>
      <c r="C853" s="1">
        <v>-368.06299000000001</v>
      </c>
    </row>
    <row r="854" spans="2:3">
      <c r="B854" s="1">
        <v>-371.22751</v>
      </c>
      <c r="C854" s="1">
        <v>-368.30061999999998</v>
      </c>
    </row>
    <row r="855" spans="2:3">
      <c r="B855" s="1">
        <v>-371.14701000000002</v>
      </c>
      <c r="C855" s="1">
        <v>-368.52981</v>
      </c>
    </row>
    <row r="856" spans="2:3">
      <c r="B856" s="1">
        <v>-371.06473</v>
      </c>
      <c r="C856" s="1">
        <v>-368.71800000000002</v>
      </c>
    </row>
    <row r="857" spans="2:3">
      <c r="B857" s="1">
        <v>-370.97694999999999</v>
      </c>
      <c r="C857" s="1">
        <v>-368.8383</v>
      </c>
    </row>
    <row r="858" spans="2:3">
      <c r="B858" s="1">
        <v>-370.87043999999997</v>
      </c>
      <c r="C858" s="1">
        <v>-368.87617</v>
      </c>
    </row>
    <row r="859" spans="2:3">
      <c r="B859" s="1">
        <v>-370.72653000000003</v>
      </c>
      <c r="C859" s="1">
        <v>-368.83461999999997</v>
      </c>
    </row>
    <row r="860" spans="2:3">
      <c r="B860" s="1">
        <v>-370.54228999999998</v>
      </c>
      <c r="C860" s="1">
        <v>-368.73622</v>
      </c>
    </row>
    <row r="861" spans="2:3">
      <c r="B861" s="1">
        <v>-370.34338000000002</v>
      </c>
      <c r="C861" s="1">
        <v>-368.61385000000001</v>
      </c>
    </row>
    <row r="862" spans="2:3">
      <c r="B862" s="1">
        <v>-370.17095</v>
      </c>
      <c r="C862" s="1">
        <v>-368.50306999999998</v>
      </c>
    </row>
    <row r="863" spans="2:3">
      <c r="B863" s="1">
        <v>-370.04998000000001</v>
      </c>
      <c r="C863" s="1">
        <v>-368.43767000000003</v>
      </c>
    </row>
    <row r="864" spans="2:3">
      <c r="B864" s="1">
        <v>-369.97550000000001</v>
      </c>
      <c r="C864" s="1">
        <v>-368.44119999999998</v>
      </c>
    </row>
    <row r="865" spans="2:3">
      <c r="B865" s="1">
        <v>-369.92730999999998</v>
      </c>
      <c r="C865" s="1">
        <v>-368.52623999999997</v>
      </c>
    </row>
    <row r="866" spans="2:3">
      <c r="B866" s="1">
        <v>-369.90116999999998</v>
      </c>
      <c r="C866" s="1">
        <v>-368.69089000000002</v>
      </c>
    </row>
    <row r="867" spans="2:3">
      <c r="B867" s="1">
        <v>-369.90838000000002</v>
      </c>
      <c r="C867" s="1">
        <v>-368.92119000000002</v>
      </c>
    </row>
    <row r="868" spans="2:3">
      <c r="B868" s="1">
        <v>-369.95742999999999</v>
      </c>
      <c r="C868" s="1">
        <v>-369.19544999999999</v>
      </c>
    </row>
    <row r="869" spans="2:3">
      <c r="B869" s="1">
        <v>-370.05378999999999</v>
      </c>
      <c r="C869" s="1">
        <v>-369.48896999999999</v>
      </c>
    </row>
    <row r="870" spans="2:3">
      <c r="B870" s="1">
        <v>-370.19254999999998</v>
      </c>
      <c r="C870" s="1">
        <v>-369.77456000000001</v>
      </c>
    </row>
    <row r="871" spans="2:3">
      <c r="B871" s="1">
        <v>-370.36345999999998</v>
      </c>
      <c r="C871" s="1">
        <v>-370.02580999999998</v>
      </c>
    </row>
    <row r="872" spans="2:3">
      <c r="B872" s="1">
        <v>-370.54995000000002</v>
      </c>
      <c r="C872" s="1">
        <v>-370.21830999999997</v>
      </c>
    </row>
    <row r="873" spans="2:3">
      <c r="B873" s="1">
        <v>-370.72836000000001</v>
      </c>
      <c r="C873" s="1">
        <v>-370.3306</v>
      </c>
    </row>
    <row r="874" spans="2:3">
      <c r="B874" s="1">
        <v>-370.87635999999998</v>
      </c>
      <c r="C874" s="1">
        <v>-370.34911</v>
      </c>
    </row>
    <row r="875" spans="2:3">
      <c r="B875" s="1">
        <v>-370.97701999999998</v>
      </c>
      <c r="C875" s="1">
        <v>-370.27402999999998</v>
      </c>
    </row>
    <row r="876" spans="2:3">
      <c r="B876" s="1">
        <v>-371.02244999999999</v>
      </c>
      <c r="C876" s="1">
        <v>-370.12590999999998</v>
      </c>
    </row>
    <row r="877" spans="2:3">
      <c r="B877" s="1">
        <v>-371.0145</v>
      </c>
      <c r="C877" s="1">
        <v>-369.93860000000001</v>
      </c>
    </row>
    <row r="878" spans="2:3">
      <c r="B878" s="1">
        <v>-370.96233000000001</v>
      </c>
      <c r="C878" s="1">
        <v>-369.74900000000002</v>
      </c>
    </row>
    <row r="879" spans="2:3">
      <c r="B879" s="1">
        <v>-370.88227000000001</v>
      </c>
      <c r="C879" s="1">
        <v>-369.57990999999998</v>
      </c>
    </row>
    <row r="880" spans="2:3">
      <c r="B880" s="1">
        <v>-370.79165999999998</v>
      </c>
      <c r="C880" s="1">
        <v>-369.43515000000002</v>
      </c>
    </row>
    <row r="881" spans="2:3">
      <c r="B881" s="1">
        <v>-370.71093999999999</v>
      </c>
      <c r="C881" s="1">
        <v>-369.30234999999999</v>
      </c>
    </row>
    <row r="882" spans="2:3">
      <c r="B882" s="1">
        <v>-370.66021999999998</v>
      </c>
      <c r="C882" s="1">
        <v>-369.16642000000002</v>
      </c>
    </row>
    <row r="883" spans="2:3">
      <c r="B883" s="1">
        <v>-370.65530000000001</v>
      </c>
      <c r="C883" s="1">
        <v>-369.02122000000003</v>
      </c>
    </row>
    <row r="884" spans="2:3">
      <c r="B884" s="1">
        <v>-370.70433000000003</v>
      </c>
      <c r="C884" s="1">
        <v>-368.86930999999998</v>
      </c>
    </row>
    <row r="885" spans="2:3">
      <c r="B885" s="1">
        <v>-370.80441000000002</v>
      </c>
      <c r="C885" s="1">
        <v>-368.72205000000002</v>
      </c>
    </row>
    <row r="886" spans="2:3">
      <c r="B886" s="1">
        <v>-370.93650000000002</v>
      </c>
      <c r="C886" s="1">
        <v>-368.59384999999997</v>
      </c>
    </row>
    <row r="887" spans="2:3">
      <c r="B887" s="1">
        <v>-371.07175999999998</v>
      </c>
      <c r="C887" s="1">
        <v>-368.49588999999997</v>
      </c>
    </row>
    <row r="888" spans="2:3">
      <c r="B888" s="1">
        <v>-371.18275999999997</v>
      </c>
      <c r="C888" s="1">
        <v>-368.43561999999997</v>
      </c>
    </row>
    <row r="889" spans="2:3">
      <c r="B889" s="1">
        <v>-371.24891000000002</v>
      </c>
      <c r="C889" s="1">
        <v>-368.41663999999997</v>
      </c>
    </row>
    <row r="890" spans="2:3">
      <c r="B890" s="1">
        <v>-371.26835999999997</v>
      </c>
      <c r="C890" s="1">
        <v>-368.44294000000002</v>
      </c>
    </row>
    <row r="891" spans="2:3">
      <c r="B891" s="1">
        <v>-371.26074</v>
      </c>
      <c r="C891" s="1">
        <v>-368.50848999999999</v>
      </c>
    </row>
    <row r="892" spans="2:3">
      <c r="B892" s="1">
        <v>-371.25855000000001</v>
      </c>
      <c r="C892" s="1">
        <v>-368.59807000000001</v>
      </c>
    </row>
    <row r="893" spans="2:3">
      <c r="B893" s="1">
        <v>-371.28062999999997</v>
      </c>
      <c r="C893" s="1">
        <v>-368.68176999999997</v>
      </c>
    </row>
    <row r="894" spans="2:3">
      <c r="B894" s="1">
        <v>-371.31578999999999</v>
      </c>
      <c r="C894" s="1">
        <v>-368.72075999999998</v>
      </c>
    </row>
    <row r="895" spans="2:3">
      <c r="B895" s="1">
        <v>-371.33841000000001</v>
      </c>
      <c r="C895" s="1">
        <v>-368.67536999999999</v>
      </c>
    </row>
    <row r="896" spans="2:3">
      <c r="B896" s="1">
        <v>-371.32431000000003</v>
      </c>
      <c r="C896" s="1">
        <v>-368.52283</v>
      </c>
    </row>
    <row r="897" spans="2:3">
      <c r="B897" s="1">
        <v>-371.25830000000002</v>
      </c>
      <c r="C897" s="1">
        <v>-368.26864</v>
      </c>
    </row>
    <row r="898" spans="2:3">
      <c r="B898" s="1">
        <v>-371.13785999999999</v>
      </c>
      <c r="C898" s="1">
        <v>-367.94024000000002</v>
      </c>
    </row>
    <row r="899" spans="2:3">
      <c r="B899" s="1">
        <v>-370.96973000000003</v>
      </c>
      <c r="C899" s="1">
        <v>-367.57639</v>
      </c>
    </row>
    <row r="900" spans="2:3">
      <c r="B900" s="1">
        <v>-370.75799999999998</v>
      </c>
      <c r="C900" s="1">
        <v>-367.21668</v>
      </c>
    </row>
    <row r="901" spans="2:3">
      <c r="B901" s="1">
        <v>-370.51276000000001</v>
      </c>
      <c r="C901" s="1">
        <v>-366.89067999999997</v>
      </c>
    </row>
    <row r="902" spans="2:3">
      <c r="B902" s="1">
        <v>-370.24698000000001</v>
      </c>
      <c r="C902" s="1">
        <v>-366.61171999999999</v>
      </c>
    </row>
    <row r="903" spans="2:3">
      <c r="B903" s="1">
        <v>-369.97032000000002</v>
      </c>
      <c r="C903" s="1">
        <v>-366.38128</v>
      </c>
    </row>
    <row r="904" spans="2:3">
      <c r="B904" s="1">
        <v>-369.68734000000001</v>
      </c>
      <c r="C904" s="1">
        <v>-366.19668000000001</v>
      </c>
    </row>
    <row r="905" spans="2:3">
      <c r="B905" s="1">
        <v>-369.38916999999998</v>
      </c>
      <c r="C905" s="1">
        <v>-366.05644000000001</v>
      </c>
    </row>
    <row r="906" spans="2:3">
      <c r="B906" s="1">
        <v>-369.05727999999999</v>
      </c>
      <c r="C906" s="1">
        <v>-365.96068000000002</v>
      </c>
    </row>
    <row r="907" spans="2:3">
      <c r="B907" s="1">
        <v>-368.68020000000001</v>
      </c>
      <c r="C907" s="1">
        <v>-365.90980999999999</v>
      </c>
    </row>
    <row r="908" spans="2:3">
      <c r="B908" s="1">
        <v>-368.26501999999999</v>
      </c>
      <c r="C908" s="1">
        <v>-365.90024</v>
      </c>
    </row>
    <row r="909" spans="2:3">
      <c r="B909" s="1">
        <v>-367.83722999999998</v>
      </c>
      <c r="C909" s="1">
        <v>-365.92077</v>
      </c>
    </row>
    <row r="910" spans="2:3">
      <c r="B910" s="1">
        <v>-367.43047999999999</v>
      </c>
      <c r="C910" s="1">
        <v>-365.95411999999999</v>
      </c>
    </row>
    <row r="911" spans="2:3">
      <c r="B911" s="1">
        <v>-367.08449000000002</v>
      </c>
      <c r="C911" s="1">
        <v>-365.98084999999998</v>
      </c>
    </row>
    <row r="912" spans="2:3">
      <c r="B912" s="1">
        <v>-366.82902999999999</v>
      </c>
      <c r="C912" s="1">
        <v>-365.98824999999999</v>
      </c>
    </row>
    <row r="913" spans="2:3">
      <c r="B913" s="1">
        <v>-366.68392</v>
      </c>
      <c r="C913" s="1">
        <v>-365.97080999999997</v>
      </c>
    </row>
    <row r="914" spans="2:3">
      <c r="B914" s="1">
        <v>-366.64974000000001</v>
      </c>
      <c r="C914" s="1">
        <v>-365.93317000000002</v>
      </c>
    </row>
    <row r="915" spans="2:3">
      <c r="B915" s="1">
        <v>-366.70504</v>
      </c>
      <c r="C915" s="1">
        <v>-365.88538999999997</v>
      </c>
    </row>
    <row r="916" spans="2:3">
      <c r="B916" s="1">
        <v>-366.81162999999998</v>
      </c>
      <c r="C916" s="1">
        <v>-365.83213000000001</v>
      </c>
    </row>
    <row r="917" spans="2:3">
      <c r="B917" s="1">
        <v>-366.93358000000001</v>
      </c>
      <c r="C917" s="1">
        <v>-365.77336000000003</v>
      </c>
    </row>
    <row r="918" spans="2:3">
      <c r="B918" s="1">
        <v>-367.04556000000002</v>
      </c>
      <c r="C918" s="1">
        <v>-365.70515999999998</v>
      </c>
    </row>
    <row r="919" spans="2:3">
      <c r="B919" s="1">
        <v>-367.13843000000003</v>
      </c>
      <c r="C919" s="1">
        <v>-365.62815999999998</v>
      </c>
    </row>
    <row r="920" spans="2:3">
      <c r="B920" s="1">
        <v>-367.20872000000003</v>
      </c>
      <c r="C920" s="1">
        <v>-365.54606000000001</v>
      </c>
    </row>
    <row r="921" spans="2:3">
      <c r="B921" s="1">
        <v>-367.25509</v>
      </c>
      <c r="C921" s="1">
        <v>-365.45456999999999</v>
      </c>
    </row>
    <row r="922" spans="2:3">
      <c r="B922" s="1">
        <v>-367.28149999999999</v>
      </c>
      <c r="C922" s="1">
        <v>-365.34177</v>
      </c>
    </row>
    <row r="923" spans="2:3">
      <c r="B923" s="1">
        <v>-367.29117000000002</v>
      </c>
      <c r="C923" s="1">
        <v>-365.19130000000001</v>
      </c>
    </row>
    <row r="924" spans="2:3">
      <c r="B924" s="1">
        <v>-367.28680000000003</v>
      </c>
      <c r="C924" s="1">
        <v>-364.99587000000002</v>
      </c>
    </row>
    <row r="925" spans="2:3">
      <c r="B925" s="1">
        <v>-367.26179000000002</v>
      </c>
      <c r="C925" s="1">
        <v>-364.77523000000002</v>
      </c>
    </row>
    <row r="926" spans="2:3">
      <c r="B926" s="1">
        <v>-367.20848000000001</v>
      </c>
      <c r="C926" s="1">
        <v>-364.58156000000002</v>
      </c>
    </row>
    <row r="927" spans="2:3">
      <c r="B927" s="1">
        <v>-367.14022</v>
      </c>
      <c r="C927" s="1">
        <v>-364.48712</v>
      </c>
    </row>
    <row r="928" spans="2:3">
      <c r="B928" s="1">
        <v>-367.10669000000001</v>
      </c>
      <c r="C928" s="1">
        <v>-364.55313999999998</v>
      </c>
    </row>
    <row r="929" spans="2:3">
      <c r="B929" s="1">
        <v>-367.17304000000001</v>
      </c>
      <c r="C929" s="1">
        <v>-364.80247000000003</v>
      </c>
    </row>
    <row r="930" spans="2:3">
      <c r="B930" s="1">
        <v>-367.36790999999999</v>
      </c>
      <c r="C930" s="1">
        <v>-365.21253000000002</v>
      </c>
    </row>
    <row r="931" spans="2:3">
      <c r="B931" s="1">
        <v>-367.63914999999997</v>
      </c>
      <c r="C931" s="1">
        <v>-365.72879999999998</v>
      </c>
    </row>
    <row r="932" spans="2:3">
      <c r="B932" s="1">
        <v>-367.89425</v>
      </c>
      <c r="C932" s="1">
        <v>-366.28300000000002</v>
      </c>
    </row>
    <row r="933" spans="2:3">
      <c r="B933" s="1">
        <v>-368.06376999999998</v>
      </c>
      <c r="C933" s="1">
        <v>-366.81957</v>
      </c>
    </row>
    <row r="934" spans="2:3">
      <c r="B934" s="1">
        <v>-368.12326999999999</v>
      </c>
      <c r="C934" s="1">
        <v>-367.29428999999999</v>
      </c>
    </row>
    <row r="935" spans="2:3">
      <c r="B935" s="1">
        <v>-368.08253999999999</v>
      </c>
      <c r="C935" s="1">
        <v>-367.67833999999999</v>
      </c>
    </row>
    <row r="936" spans="2:3">
      <c r="B936" s="1">
        <v>-367.97458999999998</v>
      </c>
      <c r="C936" s="1">
        <v>-367.95035999999999</v>
      </c>
    </row>
    <row r="937" spans="2:3">
      <c r="B937" s="1">
        <v>-367.84134</v>
      </c>
      <c r="C937" s="1">
        <v>-368.09692000000001</v>
      </c>
    </row>
    <row r="938" spans="2:3">
      <c r="B938" s="1">
        <v>-367.73050999999998</v>
      </c>
      <c r="C938" s="1">
        <v>-368.10892000000001</v>
      </c>
    </row>
    <row r="939" spans="2:3">
      <c r="B939" s="1">
        <v>-367.68306999999999</v>
      </c>
      <c r="C939" s="1">
        <v>-367.99167999999997</v>
      </c>
    </row>
    <row r="940" spans="2:3">
      <c r="B940" s="1">
        <v>-367.72246000000001</v>
      </c>
      <c r="C940" s="1">
        <v>-367.76762000000002</v>
      </c>
    </row>
    <row r="941" spans="2:3">
      <c r="B941" s="1">
        <v>-367.85127</v>
      </c>
      <c r="C941" s="1">
        <v>-367.48867000000001</v>
      </c>
    </row>
    <row r="942" spans="2:3">
      <c r="B942" s="1">
        <v>-368.05047000000002</v>
      </c>
      <c r="C942" s="1">
        <v>-367.23228999999998</v>
      </c>
    </row>
    <row r="943" spans="2:3">
      <c r="B943" s="1">
        <v>-368.28960999999998</v>
      </c>
      <c r="C943" s="1">
        <v>-367.07916</v>
      </c>
    </row>
    <row r="944" spans="2:3">
      <c r="B944" s="1">
        <v>-368.53462000000002</v>
      </c>
      <c r="C944" s="1">
        <v>-367.08407999999997</v>
      </c>
    </row>
    <row r="945" spans="2:3">
      <c r="B945" s="1">
        <v>-368.75196999999997</v>
      </c>
      <c r="C945" s="1">
        <v>-367.24703</v>
      </c>
    </row>
    <row r="946" spans="2:3">
      <c r="B946" s="1">
        <v>-368.91591</v>
      </c>
      <c r="C946" s="1">
        <v>-367.5222</v>
      </c>
    </row>
    <row r="947" spans="2:3">
      <c r="B947" s="1">
        <v>-369.01459999999997</v>
      </c>
      <c r="C947" s="1">
        <v>-367.85068999999999</v>
      </c>
    </row>
    <row r="948" spans="2:3">
      <c r="B948" s="1">
        <v>-369.05112000000003</v>
      </c>
      <c r="C948" s="1">
        <v>-368.18409000000003</v>
      </c>
    </row>
    <row r="949" spans="2:3">
      <c r="B949" s="1">
        <v>-369.0478</v>
      </c>
      <c r="C949" s="1">
        <v>-368.48937999999998</v>
      </c>
    </row>
    <row r="950" spans="2:3">
      <c r="B950" s="1">
        <v>-369.03805999999997</v>
      </c>
      <c r="C950" s="1">
        <v>-368.73914000000002</v>
      </c>
    </row>
    <row r="951" spans="2:3">
      <c r="B951" s="1">
        <v>-369.04543000000001</v>
      </c>
      <c r="C951" s="1">
        <v>-368.91059000000001</v>
      </c>
    </row>
    <row r="952" spans="2:3">
      <c r="B952" s="1">
        <v>-369.07074</v>
      </c>
      <c r="C952" s="1">
        <v>-368.99205000000001</v>
      </c>
    </row>
    <row r="953" spans="2:3">
      <c r="B953" s="1">
        <v>-369.10009000000002</v>
      </c>
      <c r="C953" s="1">
        <v>-368.98822000000001</v>
      </c>
    </row>
    <row r="954" spans="2:3">
      <c r="B954" s="1">
        <v>-369.12223</v>
      </c>
      <c r="C954" s="1">
        <v>-368.92214999999999</v>
      </c>
    </row>
    <row r="955" spans="2:3">
      <c r="B955" s="1">
        <v>-369.13999000000001</v>
      </c>
      <c r="C955" s="1">
        <v>-368.83165000000002</v>
      </c>
    </row>
    <row r="956" spans="2:3">
      <c r="B956" s="1">
        <v>-369.15064000000001</v>
      </c>
      <c r="C956" s="1">
        <v>-368.76190000000003</v>
      </c>
    </row>
    <row r="957" spans="2:3">
      <c r="B957" s="1">
        <v>-369.12614000000002</v>
      </c>
      <c r="C957" s="1">
        <v>-368.74883</v>
      </c>
    </row>
    <row r="958" spans="2:3">
      <c r="B958" s="1">
        <v>-369.02240999999998</v>
      </c>
      <c r="C958" s="1">
        <v>-368.80497000000003</v>
      </c>
    </row>
    <row r="959" spans="2:3">
      <c r="B959" s="1">
        <v>-368.80662999999998</v>
      </c>
      <c r="C959" s="1">
        <v>-368.91077000000001</v>
      </c>
    </row>
    <row r="960" spans="2:3">
      <c r="B960" s="1">
        <v>-368.48297000000002</v>
      </c>
      <c r="C960" s="1">
        <v>-369.02641</v>
      </c>
    </row>
    <row r="961" spans="2:3">
      <c r="B961" s="1">
        <v>-368.09881999999999</v>
      </c>
      <c r="C961" s="1">
        <v>-369.10674999999998</v>
      </c>
    </row>
    <row r="962" spans="2:3">
      <c r="B962" s="1">
        <v>-367.72978000000001</v>
      </c>
      <c r="C962" s="1">
        <v>-369.12380999999999</v>
      </c>
    </row>
    <row r="963" spans="2:3">
      <c r="B963" s="1">
        <v>-367.45100000000002</v>
      </c>
      <c r="C963" s="1">
        <v>-369.09129999999999</v>
      </c>
    </row>
    <row r="964" spans="2:3">
      <c r="B964" s="1">
        <v>-367.29977000000002</v>
      </c>
      <c r="C964" s="1">
        <v>-369.05750999999998</v>
      </c>
    </row>
    <row r="965" spans="2:3">
      <c r="B965" s="1">
        <v>-367.26387</v>
      </c>
      <c r="C965" s="1">
        <v>-369.07621</v>
      </c>
    </row>
    <row r="966" spans="2:3">
      <c r="B966" s="1">
        <v>-367.30934000000002</v>
      </c>
      <c r="C966" s="1">
        <v>-369.16617000000002</v>
      </c>
    </row>
    <row r="967" spans="2:3">
      <c r="B967" s="1">
        <v>-367.40296000000001</v>
      </c>
      <c r="C967" s="1">
        <v>-369.30220000000003</v>
      </c>
    </row>
    <row r="968" spans="2:3">
      <c r="B968" s="1">
        <v>-367.52023000000003</v>
      </c>
      <c r="C968" s="1">
        <v>-369.44423999999998</v>
      </c>
    </row>
    <row r="969" spans="2:3">
      <c r="B969" s="1">
        <v>-367.64290999999997</v>
      </c>
      <c r="C969" s="1">
        <v>-369.56518999999997</v>
      </c>
    </row>
    <row r="970" spans="2:3">
      <c r="B970" s="1">
        <v>-367.75457999999998</v>
      </c>
      <c r="C970" s="1">
        <v>-369.64994000000002</v>
      </c>
    </row>
    <row r="971" spans="2:3">
      <c r="B971" s="1">
        <v>-367.84336000000002</v>
      </c>
      <c r="C971" s="1">
        <v>-369.68669</v>
      </c>
    </row>
    <row r="972" spans="2:3">
      <c r="B972" s="1">
        <v>-367.90753000000001</v>
      </c>
      <c r="C972" s="1">
        <v>-369.66104000000001</v>
      </c>
    </row>
    <row r="973" spans="2:3">
      <c r="B973" s="1">
        <v>-367.95157999999998</v>
      </c>
      <c r="C973" s="1">
        <v>-369.56281000000001</v>
      </c>
    </row>
    <row r="974" spans="2:3">
      <c r="B974" s="1">
        <v>-367.98453000000001</v>
      </c>
      <c r="C974" s="1">
        <v>-369.39373000000001</v>
      </c>
    </row>
    <row r="975" spans="2:3">
      <c r="B975" s="1">
        <v>-368.01621</v>
      </c>
      <c r="C975" s="1">
        <v>-369.16897999999998</v>
      </c>
    </row>
    <row r="976" spans="2:3">
      <c r="B976" s="1">
        <v>-368.04698999999999</v>
      </c>
      <c r="C976" s="1">
        <v>-368.91737000000001</v>
      </c>
    </row>
    <row r="977" spans="2:3">
      <c r="B977" s="1">
        <v>-368.06986000000001</v>
      </c>
      <c r="C977" s="1">
        <v>-368.67613</v>
      </c>
    </row>
    <row r="978" spans="2:3">
      <c r="B978" s="1">
        <v>-368.07864999999998</v>
      </c>
      <c r="C978" s="1">
        <v>-368.48280999999997</v>
      </c>
    </row>
    <row r="979" spans="2:3">
      <c r="B979" s="1">
        <v>-368.07729</v>
      </c>
      <c r="C979" s="1">
        <v>-368.36538999999999</v>
      </c>
    </row>
    <row r="980" spans="2:3">
      <c r="B980" s="1">
        <v>-368.08238999999998</v>
      </c>
      <c r="C980" s="1">
        <v>-368.32889</v>
      </c>
    </row>
    <row r="981" spans="2:3">
      <c r="B981" s="1">
        <v>-368.10626999999999</v>
      </c>
      <c r="C981" s="1">
        <v>-368.35786999999999</v>
      </c>
    </row>
    <row r="982" spans="2:3">
      <c r="B982" s="1">
        <v>-368.14596</v>
      </c>
      <c r="C982" s="1">
        <v>-368.42336</v>
      </c>
    </row>
    <row r="983" spans="2:3">
      <c r="B983" s="1">
        <v>-368.18180000000001</v>
      </c>
      <c r="C983" s="1">
        <v>-368.48626000000002</v>
      </c>
    </row>
    <row r="984" spans="2:3">
      <c r="B984" s="1">
        <v>-368.19242000000003</v>
      </c>
      <c r="C984" s="1">
        <v>-368.51477999999997</v>
      </c>
    </row>
    <row r="985" spans="2:3">
      <c r="B985" s="1">
        <v>-368.16908999999998</v>
      </c>
      <c r="C985" s="1">
        <v>-368.48602</v>
      </c>
    </row>
    <row r="986" spans="2:3">
      <c r="B986" s="1">
        <v>-368.12799999999999</v>
      </c>
      <c r="C986" s="1">
        <v>-368.39325000000002</v>
      </c>
    </row>
    <row r="987" spans="2:3">
      <c r="B987" s="1">
        <v>-368.10370999999998</v>
      </c>
      <c r="C987" s="1">
        <v>-368.24641000000003</v>
      </c>
    </row>
    <row r="988" spans="2:3">
      <c r="B988" s="1">
        <v>-368.12914999999998</v>
      </c>
      <c r="C988" s="1">
        <v>-368.06544000000002</v>
      </c>
    </row>
    <row r="989" spans="2:3">
      <c r="B989" s="1">
        <v>-368.21679999999998</v>
      </c>
      <c r="C989" s="1">
        <v>-367.86867999999998</v>
      </c>
    </row>
    <row r="990" spans="2:3">
      <c r="B990" s="1">
        <v>-368.35523999999998</v>
      </c>
      <c r="C990" s="1">
        <v>-367.67009999999999</v>
      </c>
    </row>
    <row r="991" spans="2:3">
      <c r="B991" s="1">
        <v>-368.51740999999998</v>
      </c>
      <c r="C991" s="1">
        <v>-367.47390999999999</v>
      </c>
    </row>
    <row r="992" spans="2:3">
      <c r="B992" s="1">
        <v>-368.66741999999999</v>
      </c>
      <c r="C992" s="1">
        <v>-367.27661000000001</v>
      </c>
    </row>
    <row r="993" spans="2:3">
      <c r="B993" s="1">
        <v>-368.76913999999999</v>
      </c>
      <c r="C993" s="1">
        <v>-367.06995000000001</v>
      </c>
    </row>
    <row r="994" spans="2:3">
      <c r="B994" s="1">
        <v>-368.79978999999997</v>
      </c>
      <c r="C994" s="1">
        <v>-366.84787</v>
      </c>
    </row>
    <row r="995" spans="2:3">
      <c r="B995" s="1">
        <v>-368.74840999999998</v>
      </c>
      <c r="C995" s="1">
        <v>-366.61489999999998</v>
      </c>
    </row>
    <row r="996" spans="2:3">
      <c r="B996" s="1">
        <v>-368.62723999999997</v>
      </c>
      <c r="C996" s="1">
        <v>-366.38454000000002</v>
      </c>
    </row>
    <row r="997" spans="2:3">
      <c r="B997" s="1">
        <v>-368.46537000000001</v>
      </c>
      <c r="C997" s="1">
        <v>-366.18149</v>
      </c>
    </row>
    <row r="998" spans="2:3">
      <c r="B998" s="1">
        <v>-368.30667999999997</v>
      </c>
      <c r="C998" s="1">
        <v>-366.03523000000001</v>
      </c>
    </row>
    <row r="999" spans="2:3">
      <c r="B999" s="1">
        <v>-368.18869999999998</v>
      </c>
      <c r="C999" s="1">
        <v>-365.97100999999998</v>
      </c>
    </row>
    <row r="1000" spans="2:3">
      <c r="B1000" s="1">
        <v>-368.12693000000002</v>
      </c>
      <c r="C1000" s="1">
        <v>-366.00146999999998</v>
      </c>
    </row>
    <row r="1001" spans="2:3">
      <c r="B1001" s="1">
        <v>-368.11443000000003</v>
      </c>
      <c r="C1001" s="1">
        <v>-366.12661000000003</v>
      </c>
    </row>
    <row r="1002" spans="2:3">
      <c r="B1002" s="1">
        <v>-368.13294999999999</v>
      </c>
      <c r="C1002" s="1">
        <v>-366.33807000000002</v>
      </c>
    </row>
    <row r="1003" spans="2:3">
      <c r="B1003" s="1">
        <v>-368.16235999999998</v>
      </c>
      <c r="C1003" s="1">
        <v>-366.62276000000003</v>
      </c>
    </row>
    <row r="1004" spans="2:3">
      <c r="B1004" s="1">
        <v>-368.19123000000002</v>
      </c>
      <c r="C1004" s="1">
        <v>-366.95308</v>
      </c>
    </row>
    <row r="1005" spans="2:3">
      <c r="B1005" s="1">
        <v>-368.21708000000001</v>
      </c>
      <c r="C1005" s="1">
        <v>-367.28406999999999</v>
      </c>
    </row>
    <row r="1006" spans="2:3">
      <c r="B1006" s="1">
        <v>-368.23962</v>
      </c>
      <c r="C1006" s="1">
        <v>-367.56900999999999</v>
      </c>
    </row>
    <row r="1007" spans="2:3">
      <c r="B1007" s="1">
        <v>-368.25853999999998</v>
      </c>
      <c r="C1007" s="1">
        <v>-367.77438000000001</v>
      </c>
    </row>
    <row r="1008" spans="2:3">
      <c r="B1008" s="1">
        <v>-368.27586000000002</v>
      </c>
      <c r="C1008" s="1">
        <v>-367.89053000000001</v>
      </c>
    </row>
    <row r="1009" spans="2:3">
      <c r="B1009" s="1">
        <v>-368.29453999999998</v>
      </c>
      <c r="C1009" s="1">
        <v>-367.92345</v>
      </c>
    </row>
    <row r="1010" spans="2:3">
      <c r="B1010" s="1">
        <v>-368.31263000000001</v>
      </c>
      <c r="C1010" s="1">
        <v>-367.89132999999998</v>
      </c>
    </row>
    <row r="1011" spans="2:3">
      <c r="B1011" s="1">
        <v>-368.32925999999998</v>
      </c>
      <c r="C1011" s="1">
        <v>-367.82211000000001</v>
      </c>
    </row>
    <row r="1012" spans="2:3">
      <c r="B1012" s="1">
        <v>-368.33938999999998</v>
      </c>
      <c r="C1012" s="1">
        <v>-367.74189999999999</v>
      </c>
    </row>
    <row r="1013" spans="2:3">
      <c r="B1013" s="1">
        <v>-368.33602000000002</v>
      </c>
      <c r="C1013" s="1">
        <v>-367.66163</v>
      </c>
    </row>
    <row r="1014" spans="2:3">
      <c r="B1014" s="1">
        <v>-368.31781999999998</v>
      </c>
      <c r="C1014" s="1">
        <v>-367.57663000000002</v>
      </c>
    </row>
    <row r="1015" spans="2:3">
      <c r="B1015" s="1">
        <v>-368.28390999999999</v>
      </c>
      <c r="C1015" s="1">
        <v>-367.47681999999998</v>
      </c>
    </row>
    <row r="1016" spans="2:3">
      <c r="B1016" s="1">
        <v>-368.23473999999999</v>
      </c>
      <c r="C1016" s="1">
        <v>-367.35088000000002</v>
      </c>
    </row>
    <row r="1017" spans="2:3">
      <c r="B1017" s="1">
        <v>-368.17725999999999</v>
      </c>
      <c r="C1017" s="1">
        <v>-367.19412999999997</v>
      </c>
    </row>
    <row r="1018" spans="2:3">
      <c r="B1018" s="1">
        <v>-368.1191</v>
      </c>
      <c r="C1018" s="1">
        <v>-367.01118000000002</v>
      </c>
    </row>
    <row r="1019" spans="2:3">
      <c r="B1019" s="1">
        <v>-368.06583999999998</v>
      </c>
      <c r="C1019" s="1">
        <v>-366.81213000000002</v>
      </c>
    </row>
    <row r="1020" spans="2:3">
      <c r="B1020" s="1">
        <v>-368.01718</v>
      </c>
      <c r="C1020" s="1">
        <v>-366.61444</v>
      </c>
    </row>
    <row r="1021" spans="2:3">
      <c r="B1021" s="1">
        <v>-367.96677</v>
      </c>
      <c r="C1021" s="1">
        <v>-366.43416000000002</v>
      </c>
    </row>
    <row r="1022" spans="2:3">
      <c r="B1022" s="1">
        <v>-367.90456</v>
      </c>
      <c r="C1022" s="1">
        <v>-366.28259000000003</v>
      </c>
    </row>
    <row r="1023" spans="2:3">
      <c r="B1023" s="1">
        <v>-367.82094000000001</v>
      </c>
      <c r="C1023" s="1">
        <v>-366.16541000000001</v>
      </c>
    </row>
    <row r="1024" spans="2:3">
      <c r="B1024" s="1">
        <v>-367.71282000000002</v>
      </c>
      <c r="C1024" s="1">
        <v>-366.08150999999998</v>
      </c>
    </row>
    <row r="1025" spans="2:3">
      <c r="B1025" s="1">
        <v>-367.58722</v>
      </c>
      <c r="C1025" s="1">
        <v>-366.03998999999999</v>
      </c>
    </row>
    <row r="1026" spans="2:3">
      <c r="B1026" s="1">
        <v>-367.46192000000002</v>
      </c>
      <c r="C1026" s="1">
        <v>-366.05252999999999</v>
      </c>
    </row>
    <row r="1027" spans="2:3">
      <c r="B1027" s="1">
        <v>-367.35881000000001</v>
      </c>
      <c r="C1027" s="1">
        <v>-366.13035000000002</v>
      </c>
    </row>
    <row r="1028" spans="2:3">
      <c r="B1028" s="1">
        <v>-367.29827</v>
      </c>
      <c r="C1028" s="1">
        <v>-366.27095000000003</v>
      </c>
    </row>
    <row r="1029" spans="2:3">
      <c r="B1029" s="1">
        <v>-367.29487999999998</v>
      </c>
      <c r="C1029" s="1">
        <v>-366.44866999999999</v>
      </c>
    </row>
    <row r="1030" spans="2:3">
      <c r="B1030" s="1">
        <v>-367.35201999999998</v>
      </c>
      <c r="C1030" s="1">
        <v>-366.62277999999998</v>
      </c>
    </row>
    <row r="1031" spans="2:3">
      <c r="B1031" s="1">
        <v>-367.45967000000002</v>
      </c>
      <c r="C1031" s="1">
        <v>-366.76105999999999</v>
      </c>
    </row>
    <row r="1032" spans="2:3">
      <c r="B1032" s="1">
        <v>-367.60201000000001</v>
      </c>
      <c r="C1032" s="1">
        <v>-366.85041000000001</v>
      </c>
    </row>
    <row r="1033" spans="2:3">
      <c r="B1033" s="1">
        <v>-367.75815</v>
      </c>
      <c r="C1033" s="1">
        <v>-366.89422000000002</v>
      </c>
    </row>
    <row r="1034" spans="2:3">
      <c r="B1034" s="1">
        <v>-367.90883000000002</v>
      </c>
      <c r="C1034" s="1">
        <v>-366.89729999999997</v>
      </c>
    </row>
    <row r="1035" spans="2:3">
      <c r="B1035" s="1">
        <v>-368.03586000000001</v>
      </c>
      <c r="C1035" s="1">
        <v>-366.86288000000002</v>
      </c>
    </row>
    <row r="1036" spans="2:3">
      <c r="B1036" s="1">
        <v>-368.12684000000002</v>
      </c>
      <c r="C1036" s="1">
        <v>-366.79826000000003</v>
      </c>
    </row>
    <row r="1037" spans="2:3">
      <c r="B1037" s="1">
        <v>-368.17709000000002</v>
      </c>
      <c r="C1037" s="1">
        <v>-366.72572000000002</v>
      </c>
    </row>
    <row r="1038" spans="2:3">
      <c r="B1038" s="1">
        <v>-368.18594000000002</v>
      </c>
      <c r="C1038" s="1">
        <v>-366.66815000000003</v>
      </c>
    </row>
    <row r="1039" spans="2:3">
      <c r="B1039" s="1">
        <v>-368.15512000000001</v>
      </c>
      <c r="C1039" s="1">
        <v>-366.63837000000001</v>
      </c>
    </row>
    <row r="1040" spans="2:3">
      <c r="B1040" s="1">
        <v>-368.08900999999997</v>
      </c>
      <c r="C1040" s="1">
        <v>-366.63</v>
      </c>
    </row>
    <row r="1041" spans="2:3">
      <c r="B1041" s="1">
        <v>-367.99263000000002</v>
      </c>
      <c r="C1041" s="1">
        <v>-366.62212</v>
      </c>
    </row>
    <row r="1042" spans="2:3">
      <c r="B1042" s="1">
        <v>-367.86971</v>
      </c>
      <c r="C1042" s="1">
        <v>-366.58767999999998</v>
      </c>
    </row>
    <row r="1043" spans="2:3">
      <c r="B1043" s="1">
        <v>-367.72268000000003</v>
      </c>
      <c r="C1043" s="1">
        <v>-366.50641999999999</v>
      </c>
    </row>
    <row r="1044" spans="2:3">
      <c r="B1044" s="1">
        <v>-367.55428999999998</v>
      </c>
      <c r="C1044" s="1">
        <v>-366.36874999999998</v>
      </c>
    </row>
    <row r="1045" spans="2:3">
      <c r="B1045" s="1">
        <v>-367.37389999999999</v>
      </c>
      <c r="C1045" s="1">
        <v>-366.16816999999998</v>
      </c>
    </row>
    <row r="1046" spans="2:3">
      <c r="B1046" s="1">
        <v>-367.20004999999998</v>
      </c>
      <c r="C1046" s="1">
        <v>-365.90204999999997</v>
      </c>
    </row>
    <row r="1047" spans="2:3">
      <c r="B1047" s="1">
        <v>-367.06276000000003</v>
      </c>
      <c r="C1047" s="1">
        <v>-365.57292999999999</v>
      </c>
    </row>
    <row r="1048" spans="2:3">
      <c r="B1048" s="1">
        <v>-366.99986999999999</v>
      </c>
      <c r="C1048" s="1">
        <v>-365.19067000000001</v>
      </c>
    </row>
    <row r="1049" spans="2:3">
      <c r="B1049" s="1">
        <v>-367.04593999999997</v>
      </c>
      <c r="C1049" s="1">
        <v>-364.77188999999998</v>
      </c>
    </row>
    <row r="1050" spans="2:3">
      <c r="B1050" s="1">
        <v>-367.21762000000001</v>
      </c>
      <c r="C1050" s="1">
        <v>-364.33848</v>
      </c>
    </row>
    <row r="1051" spans="2:3">
      <c r="B1051" s="1">
        <v>-367.50243999999998</v>
      </c>
      <c r="C1051" s="1">
        <v>-363.91575999999998</v>
      </c>
    </row>
    <row r="1052" spans="2:3">
      <c r="B1052" s="1">
        <v>-367.86538000000002</v>
      </c>
      <c r="C1052" s="1">
        <v>-363.53001999999998</v>
      </c>
    </row>
    <row r="1053" spans="2:3">
      <c r="B1053" s="1">
        <v>-368.26342</v>
      </c>
      <c r="C1053" s="1">
        <v>-363.21323999999998</v>
      </c>
    </row>
    <row r="1054" spans="2:3">
      <c r="B1054" s="1">
        <v>-368.6576</v>
      </c>
      <c r="C1054" s="1">
        <v>-363.00009999999997</v>
      </c>
    </row>
    <row r="1055" spans="2:3">
      <c r="B1055" s="1">
        <v>-369.01762000000002</v>
      </c>
      <c r="C1055" s="1">
        <v>-362.92379</v>
      </c>
    </row>
    <row r="1056" spans="2:3">
      <c r="B1056" s="1">
        <v>-369.32078000000001</v>
      </c>
      <c r="C1056" s="1">
        <v>-363.01253000000003</v>
      </c>
    </row>
    <row r="1057" spans="2:3">
      <c r="B1057" s="1">
        <v>-369.55630000000002</v>
      </c>
      <c r="C1057" s="1">
        <v>-363.28282999999999</v>
      </c>
    </row>
    <row r="1058" spans="2:3">
      <c r="B1058" s="1">
        <v>-369.72161</v>
      </c>
      <c r="C1058" s="1">
        <v>-363.73505999999998</v>
      </c>
    </row>
    <row r="1059" spans="2:3">
      <c r="B1059" s="1">
        <v>-369.82224000000002</v>
      </c>
      <c r="C1059" s="1">
        <v>-364.33706999999998</v>
      </c>
    </row>
    <row r="1060" spans="2:3">
      <c r="B1060" s="1">
        <v>-369.87387000000001</v>
      </c>
      <c r="C1060" s="1">
        <v>-365.02668</v>
      </c>
    </row>
    <row r="1061" spans="2:3">
      <c r="B1061" s="1">
        <v>-369.89771000000002</v>
      </c>
      <c r="C1061" s="1">
        <v>-365.72293000000002</v>
      </c>
    </row>
    <row r="1062" spans="2:3">
      <c r="B1062" s="1">
        <v>-369.91404</v>
      </c>
      <c r="C1062" s="1">
        <v>-366.34577999999999</v>
      </c>
    </row>
    <row r="1063" spans="2:3">
      <c r="B1063" s="1">
        <v>-369.93475000000001</v>
      </c>
      <c r="C1063" s="1">
        <v>-366.83175999999997</v>
      </c>
    </row>
    <row r="1064" spans="2:3">
      <c r="B1064" s="1">
        <v>-369.96406000000002</v>
      </c>
      <c r="C1064" s="1">
        <v>-367.13823000000002</v>
      </c>
    </row>
    <row r="1065" spans="2:3">
      <c r="B1065" s="1">
        <v>-369.99714</v>
      </c>
      <c r="C1065" s="1">
        <v>-367.24462999999997</v>
      </c>
    </row>
    <row r="1066" spans="2:3">
      <c r="B1066" s="1">
        <v>-370.01911999999999</v>
      </c>
      <c r="C1066" s="1">
        <v>-367.15392000000003</v>
      </c>
    </row>
    <row r="1067" spans="2:3">
      <c r="B1067" s="1">
        <v>-370.01573000000002</v>
      </c>
      <c r="C1067" s="1">
        <v>-366.89265</v>
      </c>
    </row>
    <row r="1068" spans="2:3">
      <c r="B1068" s="1">
        <v>-369.97816</v>
      </c>
      <c r="C1068" s="1">
        <v>-366.51280000000003</v>
      </c>
    </row>
    <row r="1069" spans="2:3">
      <c r="B1069" s="1">
        <v>-369.90462000000002</v>
      </c>
      <c r="C1069" s="1">
        <v>-366.08812</v>
      </c>
    </row>
    <row r="1070" spans="2:3">
      <c r="B1070" s="1">
        <v>-369.79802999999998</v>
      </c>
      <c r="C1070" s="1">
        <v>-365.68929000000003</v>
      </c>
    </row>
    <row r="1071" spans="2:3">
      <c r="B1071" s="1">
        <v>-369.66539</v>
      </c>
      <c r="C1071" s="1">
        <v>-365.36770000000001</v>
      </c>
    </row>
    <row r="1072" spans="2:3">
      <c r="B1072" s="1">
        <v>-369.51889999999997</v>
      </c>
      <c r="C1072" s="1">
        <v>-365.14587999999998</v>
      </c>
    </row>
    <row r="1073" spans="2:3">
      <c r="B1073" s="1">
        <v>-369.38362000000001</v>
      </c>
      <c r="C1073" s="1">
        <v>-365.01299</v>
      </c>
    </row>
    <row r="1074" spans="2:3">
      <c r="B1074" s="1">
        <v>-369.30372999999997</v>
      </c>
      <c r="C1074" s="1">
        <v>-364.93803000000003</v>
      </c>
    </row>
    <row r="1075" spans="2:3">
      <c r="B1075" s="1">
        <v>-369.33323999999999</v>
      </c>
      <c r="C1075" s="1">
        <v>-364.88182</v>
      </c>
    </row>
    <row r="1076" spans="2:3">
      <c r="B1076" s="1">
        <v>-369.51085999999998</v>
      </c>
      <c r="C1076" s="1">
        <v>-364.81455999999997</v>
      </c>
    </row>
    <row r="1077" spans="2:3">
      <c r="B1077" s="1">
        <v>-369.83240000000001</v>
      </c>
      <c r="C1077" s="1">
        <v>-364.72305999999998</v>
      </c>
    </row>
    <row r="1078" spans="2:3">
      <c r="B1078" s="1">
        <v>-370.24955</v>
      </c>
      <c r="C1078" s="1">
        <v>-364.62060000000002</v>
      </c>
    </row>
    <row r="1079" spans="2:3">
      <c r="B1079" s="1">
        <v>-370.69443999999999</v>
      </c>
      <c r="C1079" s="1">
        <v>-364.54680000000002</v>
      </c>
    </row>
    <row r="1080" spans="2:3">
      <c r="B1080" s="1">
        <v>-371.10543000000001</v>
      </c>
      <c r="C1080" s="1">
        <v>-364.54356000000001</v>
      </c>
    </row>
    <row r="1081" spans="2:3">
      <c r="B1081" s="1">
        <v>-371.43682999999999</v>
      </c>
      <c r="C1081" s="1">
        <v>-364.61781000000002</v>
      </c>
    </row>
    <row r="1082" spans="2:3">
      <c r="B1082" s="1">
        <v>-371.66246999999998</v>
      </c>
      <c r="C1082" s="1">
        <v>-364.73385000000002</v>
      </c>
    </row>
    <row r="1083" spans="2:3">
      <c r="B1083" s="1">
        <v>-371.77575999999999</v>
      </c>
      <c r="C1083" s="1">
        <v>-364.83832999999998</v>
      </c>
    </row>
    <row r="1084" spans="2:3">
      <c r="B1084" s="1">
        <v>-371.79881</v>
      </c>
      <c r="C1084" s="1">
        <v>-364.89654999999999</v>
      </c>
    </row>
    <row r="1085" spans="2:3">
      <c r="B1085" s="1">
        <v>-371.76738999999998</v>
      </c>
      <c r="C1085" s="1">
        <v>-364.90924999999999</v>
      </c>
    </row>
    <row r="1086" spans="2:3">
      <c r="B1086" s="1">
        <v>-371.71523999999999</v>
      </c>
      <c r="C1086" s="1">
        <v>-364.90231999999997</v>
      </c>
    </row>
    <row r="1087" spans="2:3">
      <c r="B1087" s="1">
        <v>-371.6397</v>
      </c>
      <c r="C1087" s="1">
        <v>-364.90266000000003</v>
      </c>
    </row>
    <row r="1088" spans="2:3">
      <c r="B1088" s="1">
        <v>-371.51531999999997</v>
      </c>
      <c r="C1088" s="1">
        <v>-364.92874</v>
      </c>
    </row>
    <row r="1089" spans="2:3">
      <c r="B1089" s="1">
        <v>-371.31441000000001</v>
      </c>
      <c r="C1089" s="1">
        <v>-364.98504000000003</v>
      </c>
    </row>
    <row r="1090" spans="2:3">
      <c r="B1090" s="1">
        <v>-371.02343000000002</v>
      </c>
      <c r="C1090" s="1">
        <v>-365.07468999999998</v>
      </c>
    </row>
    <row r="1091" spans="2:3">
      <c r="B1091" s="1">
        <v>-370.65028000000001</v>
      </c>
      <c r="C1091" s="1">
        <v>-365.19664999999998</v>
      </c>
    </row>
    <row r="1092" spans="2:3">
      <c r="B1092" s="1">
        <v>-370.22996000000001</v>
      </c>
      <c r="C1092" s="1">
        <v>-365.34066000000001</v>
      </c>
    </row>
    <row r="1093" spans="2:3">
      <c r="B1093" s="1">
        <v>-369.81990000000002</v>
      </c>
      <c r="C1093" s="1">
        <v>-365.47597000000002</v>
      </c>
    </row>
    <row r="1094" spans="2:3">
      <c r="B1094" s="1">
        <v>-369.48602</v>
      </c>
      <c r="C1094" s="1">
        <v>-365.56407999999999</v>
      </c>
    </row>
    <row r="1095" spans="2:3">
      <c r="B1095" s="1">
        <v>-369.27238</v>
      </c>
      <c r="C1095" s="1">
        <v>-365.57098999999999</v>
      </c>
    </row>
    <row r="1096" spans="2:3">
      <c r="B1096" s="1">
        <v>-369.19459999999998</v>
      </c>
      <c r="C1096" s="1">
        <v>-365.48146000000003</v>
      </c>
    </row>
    <row r="1097" spans="2:3">
      <c r="B1097" s="1">
        <v>-369.24171999999999</v>
      </c>
      <c r="C1097" s="1">
        <v>-365.30862000000002</v>
      </c>
    </row>
    <row r="1098" spans="2:3">
      <c r="B1098" s="1">
        <v>-369.39415000000002</v>
      </c>
      <c r="C1098" s="1">
        <v>-365.10689000000002</v>
      </c>
    </row>
    <row r="1099" spans="2:3">
      <c r="B1099" s="1">
        <v>-369.62603000000001</v>
      </c>
      <c r="C1099" s="1">
        <v>-364.95920999999998</v>
      </c>
    </row>
    <row r="1100" spans="2:3">
      <c r="B1100" s="1">
        <v>-369.91374999999999</v>
      </c>
      <c r="C1100" s="1">
        <v>-364.94752999999997</v>
      </c>
    </row>
    <row r="1101" spans="2:3">
      <c r="B1101" s="1">
        <v>-370.23473000000001</v>
      </c>
      <c r="C1101" s="1">
        <v>-365.11676</v>
      </c>
    </row>
    <row r="1102" spans="2:3">
      <c r="B1102" s="1">
        <v>-370.56193000000002</v>
      </c>
      <c r="C1102" s="1">
        <v>-365.45026000000001</v>
      </c>
    </row>
    <row r="1103" spans="2:3">
      <c r="B1103" s="1">
        <v>-370.86138999999997</v>
      </c>
      <c r="C1103" s="1">
        <v>-365.89159999999998</v>
      </c>
    </row>
    <row r="1104" spans="2:3">
      <c r="B1104" s="1">
        <v>-371.09944000000002</v>
      </c>
      <c r="C1104" s="1">
        <v>-366.38065999999998</v>
      </c>
    </row>
    <row r="1105" spans="2:3">
      <c r="B1105" s="1">
        <v>-371.24409000000003</v>
      </c>
      <c r="C1105" s="1">
        <v>-366.86815999999999</v>
      </c>
    </row>
    <row r="1106" spans="2:3">
      <c r="B1106" s="1">
        <v>-371.27517999999998</v>
      </c>
      <c r="C1106" s="1">
        <v>-367.31632999999999</v>
      </c>
    </row>
    <row r="1107" spans="2:3">
      <c r="B1107" s="1">
        <v>-371.18815000000001</v>
      </c>
      <c r="C1107" s="1">
        <v>-367.69943000000001</v>
      </c>
    </row>
    <row r="1108" spans="2:3">
      <c r="B1108" s="1">
        <v>-370.99493999999999</v>
      </c>
      <c r="C1108" s="1">
        <v>-367.99531000000002</v>
      </c>
    </row>
    <row r="1109" spans="2:3">
      <c r="B1109" s="1">
        <v>-370.72291999999999</v>
      </c>
      <c r="C1109" s="1">
        <v>-368.18946999999997</v>
      </c>
    </row>
    <row r="1110" spans="2:3">
      <c r="B1110" s="1">
        <v>-370.41773000000001</v>
      </c>
      <c r="C1110" s="1">
        <v>-368.28041999999999</v>
      </c>
    </row>
    <row r="1111" spans="2:3">
      <c r="B1111" s="1">
        <v>-370.13173999999998</v>
      </c>
      <c r="C1111" s="1">
        <v>-368.27276000000001</v>
      </c>
    </row>
    <row r="1112" spans="2:3">
      <c r="B1112" s="1">
        <v>-369.91314999999997</v>
      </c>
      <c r="C1112" s="1">
        <v>-368.18270999999999</v>
      </c>
    </row>
    <row r="1113" spans="2:3">
      <c r="B1113" s="1">
        <v>-369.80140999999998</v>
      </c>
      <c r="C1113" s="1">
        <v>-368.03194000000002</v>
      </c>
    </row>
    <row r="1114" spans="2:3">
      <c r="B1114" s="1">
        <v>-369.81569999999999</v>
      </c>
      <c r="C1114" s="1">
        <v>-367.83778000000001</v>
      </c>
    </row>
    <row r="1115" spans="2:3">
      <c r="B1115" s="1">
        <v>-369.95030000000003</v>
      </c>
      <c r="C1115" s="1">
        <v>-367.62121000000002</v>
      </c>
    </row>
    <row r="1116" spans="2:3">
      <c r="B1116" s="1">
        <v>-370.17282</v>
      </c>
      <c r="C1116" s="1">
        <v>-367.42079000000001</v>
      </c>
    </row>
    <row r="1117" spans="2:3">
      <c r="B1117" s="1">
        <v>-370.42741999999998</v>
      </c>
      <c r="C1117" s="1">
        <v>-367.28831000000002</v>
      </c>
    </row>
    <row r="1118" spans="2:3">
      <c r="B1118" s="1">
        <v>-370.65616999999997</v>
      </c>
      <c r="C1118" s="1">
        <v>-367.27231</v>
      </c>
    </row>
    <row r="1119" spans="2:3">
      <c r="B1119" s="1">
        <v>-370.81234999999998</v>
      </c>
      <c r="C1119" s="1">
        <v>-367.39440999999999</v>
      </c>
    </row>
    <row r="1120" spans="2:3">
      <c r="B1120" s="1">
        <v>-370.86189000000002</v>
      </c>
      <c r="C1120" s="1">
        <v>-367.62973</v>
      </c>
    </row>
    <row r="1121" spans="2:3">
      <c r="B1121" s="1">
        <v>-370.79419999999999</v>
      </c>
      <c r="C1121" s="1">
        <v>-367.93239</v>
      </c>
    </row>
    <row r="1122" spans="2:3">
      <c r="B1122" s="1">
        <v>-370.62213000000003</v>
      </c>
      <c r="C1122" s="1">
        <v>-368.26211999999998</v>
      </c>
    </row>
    <row r="1123" spans="2:3">
      <c r="B1123" s="1">
        <v>-370.38105000000002</v>
      </c>
      <c r="C1123" s="1">
        <v>-368.60037999999997</v>
      </c>
    </row>
    <row r="1124" spans="2:3">
      <c r="B1124" s="1">
        <v>-370.11863</v>
      </c>
      <c r="C1124" s="1">
        <v>-368.94519000000003</v>
      </c>
    </row>
    <row r="1125" spans="2:3">
      <c r="B1125" s="1">
        <v>-369.88065999999998</v>
      </c>
      <c r="C1125" s="1">
        <v>-369.30322999999999</v>
      </c>
    </row>
    <row r="1126" spans="2:3">
      <c r="B1126" s="1">
        <v>-369.69081</v>
      </c>
      <c r="C1126" s="1">
        <v>-369.67349999999999</v>
      </c>
    </row>
    <row r="1127" spans="2:3">
      <c r="B1127" s="1">
        <v>-369.54700000000003</v>
      </c>
      <c r="C1127" s="1">
        <v>-370.04090000000002</v>
      </c>
    </row>
    <row r="1128" spans="2:3">
      <c r="B1128" s="1">
        <v>-369.43054999999998</v>
      </c>
      <c r="C1128" s="1">
        <v>-370.37932999999998</v>
      </c>
    </row>
    <row r="1129" spans="2:3">
      <c r="B1129" s="1">
        <v>-369.33148999999997</v>
      </c>
      <c r="C1129" s="1">
        <v>-370.65064999999998</v>
      </c>
    </row>
    <row r="1130" spans="2:3">
      <c r="B1130" s="1">
        <v>-369.25268999999997</v>
      </c>
      <c r="C1130" s="1">
        <v>-370.82362000000001</v>
      </c>
    </row>
    <row r="1131" spans="2:3">
      <c r="B1131" s="1">
        <v>-369.20377999999999</v>
      </c>
      <c r="C1131" s="1">
        <v>-370.88137999999998</v>
      </c>
    </row>
    <row r="1132" spans="2:3">
      <c r="B1132" s="1">
        <v>-369.19215000000003</v>
      </c>
      <c r="C1132" s="1">
        <v>-370.82053999999999</v>
      </c>
    </row>
    <row r="1133" spans="2:3">
      <c r="B1133" s="1">
        <v>-369.21361999999999</v>
      </c>
      <c r="C1133" s="1">
        <v>-370.65231</v>
      </c>
    </row>
    <row r="1134" spans="2:3">
      <c r="B1134" s="1">
        <v>-369.26031999999998</v>
      </c>
      <c r="C1134" s="1">
        <v>-370.40445999999997</v>
      </c>
    </row>
    <row r="1135" spans="2:3">
      <c r="B1135" s="1">
        <v>-369.32245</v>
      </c>
      <c r="C1135" s="1">
        <v>-370.11396000000002</v>
      </c>
    </row>
    <row r="1136" spans="2:3">
      <c r="B1136" s="1">
        <v>-369.38871</v>
      </c>
      <c r="C1136" s="1">
        <v>-369.82519000000002</v>
      </c>
    </row>
    <row r="1137" spans="2:3">
      <c r="B1137" s="1">
        <v>-369.45084000000003</v>
      </c>
      <c r="C1137" s="1">
        <v>-369.57256999999998</v>
      </c>
    </row>
    <row r="1138" spans="2:3">
      <c r="B1138" s="1">
        <v>-369.49785000000003</v>
      </c>
      <c r="C1138" s="1">
        <v>-369.37646999999998</v>
      </c>
    </row>
    <row r="1139" spans="2:3">
      <c r="B1139" s="1">
        <v>-369.50814000000003</v>
      </c>
      <c r="C1139" s="1">
        <v>-369.23338000000001</v>
      </c>
    </row>
    <row r="1140" spans="2:3">
      <c r="B1140" s="1">
        <v>-369.45720999999998</v>
      </c>
      <c r="C1140" s="1">
        <v>-369.12439999999998</v>
      </c>
    </row>
    <row r="1141" spans="2:3">
      <c r="B1141" s="1">
        <v>-369.32826999999997</v>
      </c>
      <c r="C1141" s="1">
        <v>-369.02283</v>
      </c>
    </row>
    <row r="1142" spans="2:3">
      <c r="B1142" s="1">
        <v>-369.12295</v>
      </c>
      <c r="C1142" s="1">
        <v>-368.90789000000001</v>
      </c>
    </row>
    <row r="1143" spans="2:3">
      <c r="B1143" s="1">
        <v>-368.86948000000001</v>
      </c>
      <c r="C1143" s="1">
        <v>-368.77102000000002</v>
      </c>
    </row>
    <row r="1144" spans="2:3">
      <c r="B1144" s="1">
        <v>-368.61561</v>
      </c>
      <c r="C1144" s="1">
        <v>-368.61286999999999</v>
      </c>
    </row>
    <row r="1145" spans="2:3">
      <c r="B1145" s="1">
        <v>-368.41163999999998</v>
      </c>
      <c r="C1145" s="1">
        <v>-368.44137999999998</v>
      </c>
    </row>
    <row r="1146" spans="2:3">
      <c r="B1146" s="1">
        <v>-368.29275000000001</v>
      </c>
      <c r="C1146" s="1">
        <v>-368.26870000000002</v>
      </c>
    </row>
    <row r="1147" spans="2:3">
      <c r="B1147" s="1">
        <v>-368.26643999999999</v>
      </c>
      <c r="C1147" s="1">
        <v>-368.10162000000003</v>
      </c>
    </row>
    <row r="1148" spans="2:3">
      <c r="B1148" s="1">
        <v>-368.31914999999998</v>
      </c>
      <c r="C1148" s="1">
        <v>-367.94763</v>
      </c>
    </row>
    <row r="1149" spans="2:3">
      <c r="B1149" s="1">
        <v>-368.42570999999998</v>
      </c>
      <c r="C1149" s="1">
        <v>-367.81027999999998</v>
      </c>
    </row>
    <row r="1150" spans="2:3">
      <c r="B1150" s="1">
        <v>-368.55302999999998</v>
      </c>
      <c r="C1150" s="1">
        <v>-367.68925999999999</v>
      </c>
    </row>
    <row r="1151" spans="2:3">
      <c r="B1151" s="1">
        <v>-368.66622000000001</v>
      </c>
      <c r="C1151" s="1">
        <v>-367.58274999999998</v>
      </c>
    </row>
    <row r="1152" spans="2:3">
      <c r="B1152" s="1">
        <v>-368.73728999999997</v>
      </c>
      <c r="C1152" s="1">
        <v>-367.49623000000003</v>
      </c>
    </row>
    <row r="1153" spans="2:3">
      <c r="B1153" s="1">
        <v>-368.74678999999998</v>
      </c>
      <c r="C1153" s="1">
        <v>-367.44290000000001</v>
      </c>
    </row>
    <row r="1154" spans="2:3">
      <c r="B1154" s="1">
        <v>-368.69353000000001</v>
      </c>
      <c r="C1154" s="1">
        <v>-367.43238000000002</v>
      </c>
    </row>
    <row r="1155" spans="2:3">
      <c r="B1155" s="1">
        <v>-368.60721999999998</v>
      </c>
      <c r="C1155" s="1">
        <v>-367.46690000000001</v>
      </c>
    </row>
    <row r="1156" spans="2:3">
      <c r="B1156" s="1">
        <v>-368.54872999999998</v>
      </c>
      <c r="C1156" s="1">
        <v>-367.54086999999998</v>
      </c>
    </row>
    <row r="1157" spans="2:3">
      <c r="B1157" s="1">
        <v>-368.59221000000002</v>
      </c>
      <c r="C1157" s="1">
        <v>-367.63886000000002</v>
      </c>
    </row>
    <row r="1158" spans="2:3">
      <c r="B1158" s="1">
        <v>-368.77386999999999</v>
      </c>
      <c r="C1158" s="1">
        <v>-367.74185</v>
      </c>
    </row>
    <row r="1159" spans="2:3">
      <c r="B1159" s="1">
        <v>-369.06191999999999</v>
      </c>
      <c r="C1159" s="1">
        <v>-367.83530000000002</v>
      </c>
    </row>
    <row r="1160" spans="2:3">
      <c r="B1160" s="1">
        <v>-369.37754999999999</v>
      </c>
      <c r="C1160" s="1">
        <v>-367.90965999999997</v>
      </c>
    </row>
    <row r="1161" spans="2:3">
      <c r="B1161" s="1">
        <v>-369.65032000000002</v>
      </c>
      <c r="C1161" s="1">
        <v>-367.959</v>
      </c>
    </row>
    <row r="1162" spans="2:3">
      <c r="B1162" s="1">
        <v>-369.84212000000002</v>
      </c>
      <c r="C1162" s="1">
        <v>-367.98437000000001</v>
      </c>
    </row>
    <row r="1163" spans="2:3">
      <c r="B1163" s="1">
        <v>-369.94932</v>
      </c>
      <c r="C1163" s="1">
        <v>-367.99493999999999</v>
      </c>
    </row>
    <row r="1164" spans="2:3">
      <c r="B1164" s="1">
        <v>-369.98358999999999</v>
      </c>
      <c r="C1164" s="1">
        <v>-368.00416999999999</v>
      </c>
    </row>
    <row r="1165" spans="2:3">
      <c r="B1165" s="1">
        <v>-369.95789000000002</v>
      </c>
      <c r="C1165" s="1">
        <v>-368.02361000000002</v>
      </c>
    </row>
    <row r="1166" spans="2:3">
      <c r="B1166" s="1">
        <v>-369.88886000000002</v>
      </c>
      <c r="C1166" s="1">
        <v>-368.06277999999998</v>
      </c>
    </row>
    <row r="1167" spans="2:3">
      <c r="B1167" s="1">
        <v>-369.78554000000003</v>
      </c>
      <c r="C1167" s="1">
        <v>-368.12824000000001</v>
      </c>
    </row>
    <row r="1168" spans="2:3">
      <c r="B1168" s="1">
        <v>-369.65264999999999</v>
      </c>
      <c r="C1168" s="1">
        <v>-368.22233999999997</v>
      </c>
    </row>
    <row r="1169" spans="2:3">
      <c r="B1169" s="1">
        <v>-369.49117000000001</v>
      </c>
      <c r="C1169" s="1">
        <v>-368.33922999999999</v>
      </c>
    </row>
    <row r="1170" spans="2:3">
      <c r="B1170" s="1">
        <v>-369.29962999999998</v>
      </c>
      <c r="C1170" s="1">
        <v>-368.46476999999999</v>
      </c>
    </row>
    <row r="1171" spans="2:3">
      <c r="B1171" s="1">
        <v>-369.07920000000001</v>
      </c>
      <c r="C1171" s="1">
        <v>-368.57578000000001</v>
      </c>
    </row>
    <row r="1172" spans="2:3">
      <c r="B1172" s="1">
        <v>-368.83506</v>
      </c>
      <c r="C1172" s="1">
        <v>-368.64103</v>
      </c>
    </row>
    <row r="1173" spans="2:3">
      <c r="B1173" s="1">
        <v>-368.58206000000001</v>
      </c>
      <c r="C1173" s="1">
        <v>-368.63335000000001</v>
      </c>
    </row>
    <row r="1174" spans="2:3">
      <c r="B1174" s="1">
        <v>-368.34852000000001</v>
      </c>
      <c r="C1174" s="1">
        <v>-368.54018000000002</v>
      </c>
    </row>
    <row r="1175" spans="2:3">
      <c r="B1175" s="1">
        <v>-368.17338999999998</v>
      </c>
      <c r="C1175" s="1">
        <v>-368.37794000000002</v>
      </c>
    </row>
    <row r="1176" spans="2:3">
      <c r="B1176" s="1">
        <v>-368.10113999999999</v>
      </c>
      <c r="C1176" s="1">
        <v>-368.18777999999998</v>
      </c>
    </row>
    <row r="1177" spans="2:3">
      <c r="B1177" s="1">
        <v>-368.16374000000002</v>
      </c>
      <c r="C1177" s="1">
        <v>-368.01179999999999</v>
      </c>
    </row>
    <row r="1178" spans="2:3">
      <c r="B1178" s="1">
        <v>-368.36333999999999</v>
      </c>
      <c r="C1178" s="1">
        <v>-367.87184000000002</v>
      </c>
    </row>
    <row r="1179" spans="2:3">
      <c r="B1179" s="1">
        <v>-368.66568999999998</v>
      </c>
      <c r="C1179" s="1">
        <v>-367.77220999999997</v>
      </c>
    </row>
    <row r="1180" spans="2:3">
      <c r="B1180" s="1">
        <v>-369.01781</v>
      </c>
      <c r="C1180" s="1">
        <v>-367.70931000000002</v>
      </c>
    </row>
    <row r="1181" spans="2:3">
      <c r="B1181" s="1">
        <v>-369.36786000000001</v>
      </c>
      <c r="C1181" s="1">
        <v>-367.67245000000003</v>
      </c>
    </row>
    <row r="1182" spans="2:3">
      <c r="B1182" s="1">
        <v>-369.67642999999998</v>
      </c>
      <c r="C1182" s="1">
        <v>-367.64852999999999</v>
      </c>
    </row>
    <row r="1183" spans="2:3">
      <c r="B1183" s="1">
        <v>-369.91937000000001</v>
      </c>
      <c r="C1183" s="1">
        <v>-367.62848000000002</v>
      </c>
    </row>
    <row r="1184" spans="2:3">
      <c r="B1184" s="1">
        <v>-370.08308</v>
      </c>
      <c r="C1184" s="1">
        <v>-367.60674</v>
      </c>
    </row>
    <row r="1185" spans="2:3">
      <c r="B1185" s="1">
        <v>-370.15951000000001</v>
      </c>
      <c r="C1185" s="1">
        <v>-367.58422999999999</v>
      </c>
    </row>
    <row r="1186" spans="2:3">
      <c r="B1186" s="1">
        <v>-370.14422000000002</v>
      </c>
      <c r="C1186" s="1">
        <v>-367.56484</v>
      </c>
    </row>
    <row r="1187" spans="2:3">
      <c r="B1187" s="1">
        <v>-370.03645</v>
      </c>
      <c r="C1187" s="1">
        <v>-367.55439000000001</v>
      </c>
    </row>
    <row r="1188" spans="2:3">
      <c r="B1188" s="1">
        <v>-369.84854000000001</v>
      </c>
      <c r="C1188" s="1">
        <v>-367.56412</v>
      </c>
    </row>
    <row r="1189" spans="2:3">
      <c r="B1189" s="1">
        <v>-369.60543000000001</v>
      </c>
      <c r="C1189" s="1">
        <v>-367.59757999999999</v>
      </c>
    </row>
    <row r="1190" spans="2:3">
      <c r="B1190" s="1">
        <v>-369.34809000000001</v>
      </c>
      <c r="C1190" s="1">
        <v>-367.65127000000001</v>
      </c>
    </row>
    <row r="1191" spans="2:3">
      <c r="B1191" s="1">
        <v>-369.12565999999998</v>
      </c>
      <c r="C1191" s="1">
        <v>-367.70810999999998</v>
      </c>
    </row>
    <row r="1192" spans="2:3">
      <c r="B1192" s="1">
        <v>-368.97124000000002</v>
      </c>
      <c r="C1192" s="1">
        <v>-367.74207000000001</v>
      </c>
    </row>
    <row r="1193" spans="2:3">
      <c r="B1193" s="1">
        <v>-368.88945000000001</v>
      </c>
      <c r="C1193" s="1">
        <v>-367.72877</v>
      </c>
    </row>
    <row r="1194" spans="2:3">
      <c r="B1194" s="1">
        <v>-368.87876999999997</v>
      </c>
      <c r="C1194" s="1">
        <v>-367.65697</v>
      </c>
    </row>
    <row r="1195" spans="2:3">
      <c r="B1195" s="1">
        <v>-368.88740000000001</v>
      </c>
      <c r="C1195" s="1">
        <v>-367.53667999999999</v>
      </c>
    </row>
    <row r="1196" spans="2:3">
      <c r="B1196" s="1">
        <v>-368.88947999999999</v>
      </c>
      <c r="C1196" s="1">
        <v>-367.39114000000001</v>
      </c>
    </row>
    <row r="1197" spans="2:3">
      <c r="B1197" s="1">
        <v>-368.86067000000003</v>
      </c>
      <c r="C1197" s="1">
        <v>-367.24374999999998</v>
      </c>
    </row>
    <row r="1198" spans="2:3">
      <c r="B1198" s="1">
        <v>-368.78820000000002</v>
      </c>
      <c r="C1198" s="1">
        <v>-367.11662999999999</v>
      </c>
    </row>
    <row r="1199" spans="2:3">
      <c r="B1199" s="1">
        <v>-368.68124999999998</v>
      </c>
      <c r="C1199" s="1">
        <v>-367.03620999999998</v>
      </c>
    </row>
    <row r="1200" spans="2:3">
      <c r="B1200" s="1">
        <v>-368.56265999999999</v>
      </c>
      <c r="C1200" s="1">
        <v>-367.02931000000001</v>
      </c>
    </row>
    <row r="1201" spans="2:3">
      <c r="B1201" s="1">
        <v>-368.46021999999999</v>
      </c>
      <c r="C1201" s="1">
        <v>-367.10838999999999</v>
      </c>
    </row>
    <row r="1202" spans="2:3">
      <c r="B1202" s="1">
        <v>-368.39917000000003</v>
      </c>
      <c r="C1202" s="1">
        <v>-367.25716</v>
      </c>
    </row>
    <row r="1203" spans="2:3">
      <c r="B1203" s="1">
        <v>-368.40033</v>
      </c>
      <c r="C1203" s="1">
        <v>-367.42214999999999</v>
      </c>
    </row>
    <row r="1204" spans="2:3">
      <c r="B1204" s="1">
        <v>-368.46773000000002</v>
      </c>
      <c r="C1204" s="1">
        <v>-367.53312</v>
      </c>
    </row>
    <row r="1205" spans="2:3">
      <c r="B1205" s="1">
        <v>-368.59370000000001</v>
      </c>
      <c r="C1205" s="1">
        <v>-367.541</v>
      </c>
    </row>
    <row r="1206" spans="2:3">
      <c r="B1206" s="1">
        <v>-368.76710000000003</v>
      </c>
      <c r="C1206" s="1">
        <v>-367.44094999999999</v>
      </c>
    </row>
    <row r="1207" spans="2:3">
      <c r="B1207" s="1">
        <v>-368.96872999999999</v>
      </c>
      <c r="C1207" s="1">
        <v>-367.26904999999999</v>
      </c>
    </row>
    <row r="1208" spans="2:3">
      <c r="B1208" s="1">
        <v>-369.17583000000002</v>
      </c>
      <c r="C1208" s="1">
        <v>-367.08332999999999</v>
      </c>
    </row>
    <row r="1209" spans="2:3">
      <c r="B1209" s="1">
        <v>-369.36478</v>
      </c>
      <c r="C1209" s="1">
        <v>-366.9375</v>
      </c>
    </row>
    <row r="1210" spans="2:3">
      <c r="B1210" s="1">
        <v>-369.51501000000002</v>
      </c>
      <c r="C1210" s="1">
        <v>-366.85951999999997</v>
      </c>
    </row>
    <row r="1211" spans="2:3">
      <c r="B1211" s="1">
        <v>-369.60852</v>
      </c>
      <c r="C1211" s="1">
        <v>-366.85120000000001</v>
      </c>
    </row>
    <row r="1212" spans="2:3">
      <c r="B1212" s="1">
        <v>-369.63693000000001</v>
      </c>
      <c r="C1212" s="1">
        <v>-366.89211</v>
      </c>
    </row>
    <row r="1213" spans="2:3">
      <c r="B1213" s="1">
        <v>-369.60464000000002</v>
      </c>
      <c r="C1213" s="1">
        <v>-366.95332000000002</v>
      </c>
    </row>
    <row r="1214" spans="2:3">
      <c r="B1214" s="1">
        <v>-369.52575000000002</v>
      </c>
      <c r="C1214" s="1">
        <v>-367.01073000000002</v>
      </c>
    </row>
    <row r="1215" spans="2:3">
      <c r="B1215" s="1">
        <v>-369.42466000000002</v>
      </c>
      <c r="C1215" s="1">
        <v>-367.05540000000002</v>
      </c>
    </row>
    <row r="1216" spans="2:3">
      <c r="B1216" s="1">
        <v>-369.33170999999999</v>
      </c>
      <c r="C1216" s="1">
        <v>-367.08390000000003</v>
      </c>
    </row>
    <row r="1217" spans="2:3">
      <c r="B1217" s="1">
        <v>-369.27775000000003</v>
      </c>
      <c r="C1217" s="1">
        <v>-367.08929000000001</v>
      </c>
    </row>
    <row r="1218" spans="2:3">
      <c r="B1218" s="1">
        <v>-369.29199</v>
      </c>
      <c r="C1218" s="1">
        <v>-367.05954000000003</v>
      </c>
    </row>
    <row r="1219" spans="2:3">
      <c r="B1219" s="1">
        <v>-369.39782000000002</v>
      </c>
      <c r="C1219" s="1">
        <v>-366.97879999999998</v>
      </c>
    </row>
    <row r="1220" spans="2:3">
      <c r="B1220" s="1">
        <v>-369.60021</v>
      </c>
      <c r="C1220" s="1">
        <v>-366.84219000000002</v>
      </c>
    </row>
    <row r="1221" spans="2:3">
      <c r="B1221" s="1">
        <v>-369.87054999999998</v>
      </c>
      <c r="C1221" s="1">
        <v>-366.67212999999998</v>
      </c>
    </row>
    <row r="1222" spans="2:3">
      <c r="B1222" s="1">
        <v>-370.14587</v>
      </c>
      <c r="C1222" s="1">
        <v>-366.51501999999999</v>
      </c>
    </row>
    <row r="1223" spans="2:3">
      <c r="B1223" s="1">
        <v>-370.35383000000002</v>
      </c>
      <c r="C1223" s="1">
        <v>-366.43191999999999</v>
      </c>
    </row>
    <row r="1224" spans="2:3">
      <c r="B1224" s="1">
        <v>-370.43911000000003</v>
      </c>
      <c r="C1224" s="1">
        <v>-366.47221000000002</v>
      </c>
    </row>
    <row r="1225" spans="2:3">
      <c r="B1225" s="1">
        <v>-370.38162</v>
      </c>
      <c r="C1225" s="1">
        <v>-366.64888000000002</v>
      </c>
    </row>
    <row r="1226" spans="2:3">
      <c r="B1226" s="1">
        <v>-370.19821000000002</v>
      </c>
      <c r="C1226" s="1">
        <v>-366.93700999999999</v>
      </c>
    </row>
    <row r="1227" spans="2:3">
      <c r="B1227" s="1">
        <v>-369.93448000000001</v>
      </c>
      <c r="C1227" s="1">
        <v>-367.28671000000003</v>
      </c>
    </row>
    <row r="1228" spans="2:3">
      <c r="B1228" s="1">
        <v>-369.65544999999997</v>
      </c>
      <c r="C1228" s="1">
        <v>-367.63722000000001</v>
      </c>
    </row>
    <row r="1229" spans="2:3">
      <c r="B1229" s="1">
        <v>-369.42138</v>
      </c>
      <c r="C1229" s="1">
        <v>-367.93628000000001</v>
      </c>
    </row>
    <row r="1230" spans="2:3">
      <c r="B1230" s="1">
        <v>-369.26746000000003</v>
      </c>
      <c r="C1230" s="1">
        <v>-368.14604000000003</v>
      </c>
    </row>
    <row r="1231" spans="2:3">
      <c r="B1231" s="1">
        <v>-369.19463999999999</v>
      </c>
      <c r="C1231" s="1">
        <v>-368.25315999999998</v>
      </c>
    </row>
    <row r="1232" spans="2:3">
      <c r="B1232" s="1">
        <v>-369.17746</v>
      </c>
      <c r="C1232" s="1">
        <v>-368.26933000000002</v>
      </c>
    </row>
    <row r="1233" spans="2:3">
      <c r="B1233" s="1">
        <v>-369.18002000000001</v>
      </c>
      <c r="C1233" s="1">
        <v>-368.22320999999999</v>
      </c>
    </row>
    <row r="1234" spans="2:3">
      <c r="B1234" s="1">
        <v>-369.18126000000001</v>
      </c>
      <c r="C1234" s="1">
        <v>-368.15016000000003</v>
      </c>
    </row>
    <row r="1235" spans="2:3">
      <c r="B1235" s="1">
        <v>-369.18160999999998</v>
      </c>
      <c r="C1235" s="1">
        <v>-368.08213000000001</v>
      </c>
    </row>
    <row r="1236" spans="2:3">
      <c r="B1236" s="1">
        <v>-369.19299000000001</v>
      </c>
      <c r="C1236" s="1">
        <v>-368.04316999999998</v>
      </c>
    </row>
    <row r="1237" spans="2:3">
      <c r="B1237" s="1">
        <v>-369.22546</v>
      </c>
      <c r="C1237" s="1">
        <v>-368.04813000000001</v>
      </c>
    </row>
    <row r="1238" spans="2:3">
      <c r="B1238" s="1">
        <v>-369.27285000000001</v>
      </c>
      <c r="C1238" s="1">
        <v>-368.10199999999998</v>
      </c>
    </row>
    <row r="1239" spans="2:3">
      <c r="B1239" s="1">
        <v>-369.32207</v>
      </c>
      <c r="C1239" s="1">
        <v>-368.20256999999998</v>
      </c>
    </row>
    <row r="1240" spans="2:3">
      <c r="B1240" s="1">
        <v>-369.36156</v>
      </c>
      <c r="C1240" s="1">
        <v>-368.33936999999997</v>
      </c>
    </row>
    <row r="1241" spans="2:3">
      <c r="B1241" s="1">
        <v>-369.40568999999999</v>
      </c>
      <c r="C1241" s="1">
        <v>-368.49432000000002</v>
      </c>
    </row>
    <row r="1242" spans="2:3">
      <c r="B1242" s="1">
        <v>-369.49189000000001</v>
      </c>
      <c r="C1242" s="1">
        <v>-368.64330000000001</v>
      </c>
    </row>
    <row r="1243" spans="2:3">
      <c r="B1243" s="1">
        <v>-369.66511000000003</v>
      </c>
      <c r="C1243" s="1">
        <v>-368.77202999999997</v>
      </c>
    </row>
    <row r="1244" spans="2:3">
      <c r="B1244" s="1">
        <v>-369.93101000000001</v>
      </c>
      <c r="C1244" s="1">
        <v>-368.87196999999998</v>
      </c>
    </row>
    <row r="1245" spans="2:3">
      <c r="B1245" s="1">
        <v>-370.24182999999999</v>
      </c>
      <c r="C1245" s="1">
        <v>-368.94242000000003</v>
      </c>
    </row>
    <row r="1246" spans="2:3">
      <c r="B1246" s="1">
        <v>-370.51816000000002</v>
      </c>
      <c r="C1246" s="1">
        <v>-368.99101000000002</v>
      </c>
    </row>
    <row r="1247" spans="2:3">
      <c r="B1247" s="1">
        <v>-370.69607999999999</v>
      </c>
      <c r="C1247" s="1">
        <v>-369.02303000000001</v>
      </c>
    </row>
    <row r="1248" spans="2:3">
      <c r="B1248" s="1">
        <v>-370.75691999999998</v>
      </c>
      <c r="C1248" s="1">
        <v>-369.03708999999998</v>
      </c>
    </row>
    <row r="1249" spans="2:3">
      <c r="B1249" s="1">
        <v>-370.73029000000002</v>
      </c>
      <c r="C1249" s="1">
        <v>-369.03</v>
      </c>
    </row>
    <row r="1250" spans="2:3">
      <c r="B1250" s="1">
        <v>-370.66106000000002</v>
      </c>
      <c r="C1250" s="1">
        <v>-368.99840999999998</v>
      </c>
    </row>
    <row r="1251" spans="2:3">
      <c r="B1251" s="1">
        <v>-370.59116999999998</v>
      </c>
      <c r="C1251" s="1">
        <v>-368.94508000000002</v>
      </c>
    </row>
    <row r="1252" spans="2:3">
      <c r="B1252" s="1">
        <v>-370.54172999999997</v>
      </c>
      <c r="C1252" s="1">
        <v>-368.87637999999998</v>
      </c>
    </row>
    <row r="1253" spans="2:3">
      <c r="B1253" s="1">
        <v>-370.52427999999998</v>
      </c>
      <c r="C1253" s="1">
        <v>-368.80128000000002</v>
      </c>
    </row>
    <row r="1254" spans="2:3">
      <c r="B1254" s="1">
        <v>-370.54124000000002</v>
      </c>
      <c r="C1254" s="1">
        <v>-368.72609999999997</v>
      </c>
    </row>
    <row r="1255" spans="2:3">
      <c r="B1255" s="1">
        <v>-370.59708000000001</v>
      </c>
      <c r="C1255" s="1">
        <v>-368.64625999999998</v>
      </c>
    </row>
    <row r="1256" spans="2:3">
      <c r="B1256" s="1">
        <v>-370.69231000000002</v>
      </c>
      <c r="C1256" s="1">
        <v>-368.55434000000002</v>
      </c>
    </row>
    <row r="1257" spans="2:3">
      <c r="B1257" s="1">
        <v>-370.81961000000001</v>
      </c>
      <c r="C1257" s="1">
        <v>-368.44675000000001</v>
      </c>
    </row>
    <row r="1258" spans="2:3">
      <c r="B1258" s="1">
        <v>-370.96136000000001</v>
      </c>
      <c r="C1258" s="1">
        <v>-368.32738000000001</v>
      </c>
    </row>
    <row r="1259" spans="2:3">
      <c r="B1259" s="1">
        <v>-371.09834999999998</v>
      </c>
      <c r="C1259" s="1">
        <v>-368.20983000000001</v>
      </c>
    </row>
    <row r="1260" spans="2:3">
      <c r="B1260" s="1">
        <v>-371.20913999999999</v>
      </c>
      <c r="C1260" s="1">
        <v>-368.10984000000002</v>
      </c>
    </row>
    <row r="1261" spans="2:3">
      <c r="B1261" s="1">
        <v>-371.27462000000003</v>
      </c>
      <c r="C1261" s="1">
        <v>-368.04217</v>
      </c>
    </row>
    <row r="1262" spans="2:3">
      <c r="B1262" s="1">
        <v>-371.28834000000001</v>
      </c>
      <c r="C1262" s="1">
        <v>-368.01369999999997</v>
      </c>
    </row>
    <row r="1263" spans="2:3">
      <c r="B1263" s="1">
        <v>-371.2645</v>
      </c>
      <c r="C1263" s="1">
        <v>-368.01571999999999</v>
      </c>
    </row>
    <row r="1264" spans="2:3">
      <c r="B1264" s="1">
        <v>-371.22937000000002</v>
      </c>
      <c r="C1264" s="1">
        <v>-368.02352999999999</v>
      </c>
    </row>
    <row r="1265" spans="2:3">
      <c r="B1265" s="1">
        <v>-371.21753999999999</v>
      </c>
      <c r="C1265" s="1">
        <v>-368.00736999999998</v>
      </c>
    </row>
    <row r="1266" spans="2:3">
      <c r="B1266" s="1">
        <v>-371.25364999999999</v>
      </c>
      <c r="C1266" s="1">
        <v>-367.94788</v>
      </c>
    </row>
    <row r="1267" spans="2:3">
      <c r="B1267" s="1">
        <v>-371.34086000000002</v>
      </c>
      <c r="C1267" s="1">
        <v>-367.84107999999998</v>
      </c>
    </row>
    <row r="1268" spans="2:3">
      <c r="B1268" s="1">
        <v>-371.46523000000002</v>
      </c>
      <c r="C1268" s="1">
        <v>-367.70112999999998</v>
      </c>
    </row>
    <row r="1269" spans="2:3">
      <c r="B1269" s="1">
        <v>-371.60480000000001</v>
      </c>
      <c r="C1269" s="1">
        <v>-367.54710999999998</v>
      </c>
    </row>
    <row r="1270" spans="2:3">
      <c r="B1270" s="1">
        <v>-371.73430000000002</v>
      </c>
      <c r="C1270" s="1">
        <v>-367.39201000000003</v>
      </c>
    </row>
    <row r="1271" spans="2:3">
      <c r="B1271" s="1">
        <v>-371.83287999999999</v>
      </c>
      <c r="C1271" s="1">
        <v>-367.24160999999998</v>
      </c>
    </row>
    <row r="1272" spans="2:3">
      <c r="B1272" s="1">
        <v>-371.88905999999997</v>
      </c>
      <c r="C1272" s="1">
        <v>-367.10525999999999</v>
      </c>
    </row>
    <row r="1273" spans="2:3">
      <c r="B1273" s="1">
        <v>-371.90046000000001</v>
      </c>
      <c r="C1273" s="1">
        <v>-367.00322999999997</v>
      </c>
    </row>
    <row r="1274" spans="2:3">
      <c r="B1274" s="1">
        <v>-371.87630000000001</v>
      </c>
      <c r="C1274" s="1">
        <v>-366.95961999999997</v>
      </c>
    </row>
    <row r="1275" spans="2:3">
      <c r="B1275" s="1">
        <v>-371.83312999999998</v>
      </c>
      <c r="C1275" s="1">
        <v>-366.99250000000001</v>
      </c>
    </row>
    <row r="1276" spans="2:3">
      <c r="B1276" s="1">
        <v>-371.78735</v>
      </c>
      <c r="C1276" s="1">
        <v>-367.09798000000001</v>
      </c>
    </row>
    <row r="1277" spans="2:3">
      <c r="B1277" s="1">
        <v>-371.75083999999998</v>
      </c>
      <c r="C1277" s="1">
        <v>-367.25788</v>
      </c>
    </row>
    <row r="1278" spans="2:3">
      <c r="B1278" s="1">
        <v>-371.72901000000002</v>
      </c>
      <c r="C1278" s="1">
        <v>-367.45627999999999</v>
      </c>
    </row>
    <row r="1279" spans="2:3">
      <c r="B1279" s="1">
        <v>-371.71946000000003</v>
      </c>
      <c r="C1279" s="1">
        <v>-367.6902</v>
      </c>
    </row>
    <row r="1280" spans="2:3">
      <c r="B1280" s="1">
        <v>-371.71717000000001</v>
      </c>
      <c r="C1280" s="1">
        <v>-367.94089000000002</v>
      </c>
    </row>
    <row r="1281" spans="2:3">
      <c r="B1281" s="1">
        <v>-371.71471000000003</v>
      </c>
      <c r="C1281" s="1">
        <v>-368.17174999999997</v>
      </c>
    </row>
    <row r="1282" spans="2:3">
      <c r="B1282" s="1">
        <v>-371.71312999999998</v>
      </c>
      <c r="C1282" s="1">
        <v>-368.34305000000001</v>
      </c>
    </row>
    <row r="1283" spans="2:3">
      <c r="B1283" s="1">
        <v>-371.70618000000002</v>
      </c>
      <c r="C1283" s="1">
        <v>-368.43776000000003</v>
      </c>
    </row>
    <row r="1284" spans="2:3">
      <c r="B1284" s="1">
        <v>-371.68284999999997</v>
      </c>
      <c r="C1284" s="1">
        <v>-368.47271999999998</v>
      </c>
    </row>
    <row r="1285" spans="2:3">
      <c r="B1285" s="1">
        <v>-371.62588</v>
      </c>
      <c r="C1285" s="1">
        <v>-368.48615000000001</v>
      </c>
    </row>
    <row r="1286" spans="2:3">
      <c r="B1286" s="1">
        <v>-371.51812999999999</v>
      </c>
      <c r="C1286" s="1">
        <v>-368.52262999999999</v>
      </c>
    </row>
    <row r="1287" spans="2:3">
      <c r="B1287" s="1">
        <v>-371.35638999999998</v>
      </c>
      <c r="C1287" s="1">
        <v>-368.61952000000002</v>
      </c>
    </row>
    <row r="1288" spans="2:3">
      <c r="B1288" s="1">
        <v>-371.15476000000001</v>
      </c>
      <c r="C1288" s="1">
        <v>-368.79853000000003</v>
      </c>
    </row>
    <row r="1289" spans="2:3">
      <c r="B1289" s="1">
        <v>-370.94898000000001</v>
      </c>
      <c r="C1289" s="1">
        <v>-369.05802</v>
      </c>
    </row>
    <row r="1290" spans="2:3">
      <c r="B1290" s="1">
        <v>-370.78429999999997</v>
      </c>
      <c r="C1290" s="1">
        <v>-369.36930000000001</v>
      </c>
    </row>
    <row r="1291" spans="2:3">
      <c r="B1291" s="1">
        <v>-370.68484999999998</v>
      </c>
      <c r="C1291" s="1">
        <v>-369.69119999999998</v>
      </c>
    </row>
    <row r="1292" spans="2:3">
      <c r="B1292" s="1">
        <v>-370.63506999999998</v>
      </c>
      <c r="C1292" s="1">
        <v>-369.98567000000003</v>
      </c>
    </row>
    <row r="1293" spans="2:3">
      <c r="B1293" s="1">
        <v>-370.59795000000003</v>
      </c>
      <c r="C1293" s="1">
        <v>-370.22392000000002</v>
      </c>
    </row>
    <row r="1294" spans="2:3">
      <c r="B1294" s="1">
        <v>-370.53518000000003</v>
      </c>
      <c r="C1294" s="1">
        <v>-370.38713999999999</v>
      </c>
    </row>
    <row r="1295" spans="2:3">
      <c r="B1295" s="1">
        <v>-370.42322000000001</v>
      </c>
      <c r="C1295" s="1">
        <v>-370.47277000000003</v>
      </c>
    </row>
    <row r="1296" spans="2:3">
      <c r="B1296" s="1">
        <v>-370.25536</v>
      </c>
      <c r="C1296" s="1">
        <v>-370.49063000000001</v>
      </c>
    </row>
    <row r="1297" spans="2:3">
      <c r="B1297" s="1">
        <v>-370.04174</v>
      </c>
      <c r="C1297" s="1">
        <v>-370.46395000000001</v>
      </c>
    </row>
    <row r="1298" spans="2:3">
      <c r="B1298" s="1">
        <v>-369.79527000000002</v>
      </c>
      <c r="C1298" s="1">
        <v>-370.42135000000002</v>
      </c>
    </row>
    <row r="1299" spans="2:3">
      <c r="B1299" s="1">
        <v>-369.53809999999999</v>
      </c>
      <c r="C1299" s="1">
        <v>-370.39505000000003</v>
      </c>
    </row>
    <row r="1300" spans="2:3">
      <c r="B1300" s="1">
        <v>-369.29005999999998</v>
      </c>
      <c r="C1300" s="1">
        <v>-370.41482999999999</v>
      </c>
    </row>
    <row r="1301" spans="2:3">
      <c r="B1301" s="1">
        <v>-369.06972999999999</v>
      </c>
      <c r="C1301" s="1">
        <v>-370.49310000000003</v>
      </c>
    </row>
    <row r="1302" spans="2:3">
      <c r="B1302" s="1">
        <v>-368.88932999999997</v>
      </c>
      <c r="C1302" s="1">
        <v>-370.62069000000002</v>
      </c>
    </row>
    <row r="1303" spans="2:3">
      <c r="B1303" s="1">
        <v>-368.75628</v>
      </c>
      <c r="C1303" s="1">
        <v>-370.77175999999997</v>
      </c>
    </row>
    <row r="1304" spans="2:3">
      <c r="B1304" s="1">
        <v>-368.67371000000003</v>
      </c>
      <c r="C1304" s="1">
        <v>-370.91636999999997</v>
      </c>
    </row>
    <row r="1305" spans="2:3">
      <c r="B1305" s="1">
        <v>-368.63824</v>
      </c>
      <c r="C1305" s="1">
        <v>-371.02393000000001</v>
      </c>
    </row>
    <row r="1306" spans="2:3">
      <c r="B1306" s="1">
        <v>-368.64049</v>
      </c>
      <c r="C1306" s="1">
        <v>-371.06814000000003</v>
      </c>
    </row>
    <row r="1307" spans="2:3">
      <c r="B1307" s="1">
        <v>-368.66516999999999</v>
      </c>
      <c r="C1307" s="1">
        <v>-371.03179999999998</v>
      </c>
    </row>
    <row r="1308" spans="2:3">
      <c r="B1308" s="1">
        <v>-368.70030000000003</v>
      </c>
      <c r="C1308" s="1">
        <v>-370.91190999999998</v>
      </c>
    </row>
    <row r="1309" spans="2:3">
      <c r="B1309" s="1">
        <v>-368.74068</v>
      </c>
      <c r="C1309" s="1">
        <v>-370.72059999999999</v>
      </c>
    </row>
    <row r="1310" spans="2:3">
      <c r="B1310" s="1">
        <v>-368.78627999999998</v>
      </c>
      <c r="C1310" s="1">
        <v>-370.48129</v>
      </c>
    </row>
    <row r="1311" spans="2:3">
      <c r="B1311" s="1">
        <v>-368.84433999999999</v>
      </c>
      <c r="C1311" s="1">
        <v>-370.22662000000003</v>
      </c>
    </row>
    <row r="1312" spans="2:3">
      <c r="B1312" s="1">
        <v>-368.91987</v>
      </c>
      <c r="C1312" s="1">
        <v>-369.97658999999999</v>
      </c>
    </row>
    <row r="1313" spans="2:3">
      <c r="B1313" s="1">
        <v>-369.00605000000002</v>
      </c>
      <c r="C1313" s="1">
        <v>-369.72847999999999</v>
      </c>
    </row>
    <row r="1314" spans="2:3">
      <c r="B1314" s="1">
        <v>-369.08409</v>
      </c>
      <c r="C1314" s="1">
        <v>-369.46478000000002</v>
      </c>
    </row>
    <row r="1315" spans="2:3">
      <c r="B1315" s="1">
        <v>-369.13353999999998</v>
      </c>
      <c r="C1315" s="1">
        <v>-369.16557</v>
      </c>
    </row>
    <row r="1316" spans="2:3">
      <c r="B1316" s="1">
        <v>-369.13868000000002</v>
      </c>
      <c r="C1316" s="1">
        <v>-368.82238000000001</v>
      </c>
    </row>
    <row r="1317" spans="2:3">
      <c r="B1317" s="1">
        <v>-369.10208999999998</v>
      </c>
      <c r="C1317" s="1">
        <v>-368.44038999999998</v>
      </c>
    </row>
    <row r="1318" spans="2:3">
      <c r="B1318" s="1">
        <v>-369.05065999999999</v>
      </c>
      <c r="C1318" s="1">
        <v>-368.03570000000002</v>
      </c>
    </row>
    <row r="1319" spans="2:3">
      <c r="B1319" s="1">
        <v>-369.02771999999999</v>
      </c>
      <c r="C1319" s="1">
        <v>-367.62995000000001</v>
      </c>
    </row>
    <row r="1320" spans="2:3">
      <c r="B1320" s="1">
        <v>-369.06513000000001</v>
      </c>
      <c r="C1320" s="1">
        <v>-367.24257999999998</v>
      </c>
    </row>
    <row r="1321" spans="2:3">
      <c r="B1321" s="1">
        <v>-369.17003</v>
      </c>
      <c r="C1321" s="1">
        <v>-366.89287000000002</v>
      </c>
    </row>
    <row r="1322" spans="2:3">
      <c r="B1322" s="1">
        <v>-369.31351000000001</v>
      </c>
      <c r="C1322" s="1">
        <v>-366.59883000000002</v>
      </c>
    </row>
    <row r="1323" spans="2:3">
      <c r="B1323" s="1">
        <v>-369.45938000000001</v>
      </c>
      <c r="C1323" s="1">
        <v>-366.37585000000001</v>
      </c>
    </row>
    <row r="1324" spans="2:3">
      <c r="B1324" s="1">
        <v>-369.58766000000003</v>
      </c>
      <c r="C1324" s="1">
        <v>-366.23739999999998</v>
      </c>
    </row>
    <row r="1325" spans="2:3">
      <c r="B1325" s="1">
        <v>-369.69839000000002</v>
      </c>
      <c r="C1325" s="1">
        <v>-366.19159999999999</v>
      </c>
    </row>
    <row r="1326" spans="2:3">
      <c r="B1326" s="1">
        <v>-369.80806000000001</v>
      </c>
      <c r="C1326" s="1">
        <v>-366.24270000000001</v>
      </c>
    </row>
    <row r="1327" spans="2:3">
      <c r="B1327" s="1">
        <v>-369.93540000000002</v>
      </c>
      <c r="C1327" s="1">
        <v>-366.39116000000001</v>
      </c>
    </row>
    <row r="1328" spans="2:3">
      <c r="B1328" s="1">
        <v>-370.08645000000001</v>
      </c>
      <c r="C1328" s="1">
        <v>-366.63279999999997</v>
      </c>
    </row>
    <row r="1329" spans="2:3">
      <c r="B1329" s="1">
        <v>-370.25027</v>
      </c>
      <c r="C1329" s="1">
        <v>-366.96010999999999</v>
      </c>
    </row>
    <row r="1330" spans="2:3">
      <c r="B1330" s="1">
        <v>-370.40361000000001</v>
      </c>
      <c r="C1330" s="1">
        <v>-367.35937999999999</v>
      </c>
    </row>
    <row r="1331" spans="2:3">
      <c r="B1331" s="1">
        <v>-370.51970999999998</v>
      </c>
      <c r="C1331" s="1">
        <v>-367.80743000000001</v>
      </c>
    </row>
    <row r="1332" spans="2:3">
      <c r="B1332" s="1">
        <v>-370.57522</v>
      </c>
      <c r="C1332" s="1">
        <v>-368.27359000000001</v>
      </c>
    </row>
    <row r="1333" spans="2:3">
      <c r="B1333" s="1">
        <v>-370.56168000000002</v>
      </c>
      <c r="C1333" s="1">
        <v>-368.71965999999998</v>
      </c>
    </row>
    <row r="1334" spans="2:3">
      <c r="B1334" s="1">
        <v>-370.49185</v>
      </c>
      <c r="C1334" s="1">
        <v>-369.10210999999998</v>
      </c>
    </row>
    <row r="1335" spans="2:3">
      <c r="B1335" s="1">
        <v>-370.39035999999999</v>
      </c>
      <c r="C1335" s="1">
        <v>-369.37916000000001</v>
      </c>
    </row>
    <row r="1336" spans="2:3">
      <c r="B1336" s="1">
        <v>-370.28861000000001</v>
      </c>
      <c r="C1336" s="1">
        <v>-369.51679000000001</v>
      </c>
    </row>
    <row r="1337" spans="2:3">
      <c r="B1337" s="1">
        <v>-370.21570000000003</v>
      </c>
      <c r="C1337" s="1">
        <v>-369.49364000000003</v>
      </c>
    </row>
    <row r="1338" spans="2:3">
      <c r="B1338" s="1">
        <v>-370.18902000000003</v>
      </c>
      <c r="C1338" s="1">
        <v>-369.31383</v>
      </c>
    </row>
    <row r="1339" spans="2:3">
      <c r="B1339" s="1">
        <v>-370.21301</v>
      </c>
      <c r="C1339" s="1">
        <v>-369.00501000000003</v>
      </c>
    </row>
    <row r="1340" spans="2:3">
      <c r="B1340" s="1">
        <v>-370.27875</v>
      </c>
      <c r="C1340" s="1">
        <v>-368.62205999999998</v>
      </c>
    </row>
    <row r="1341" spans="2:3">
      <c r="B1341" s="1">
        <v>-370.36734000000001</v>
      </c>
      <c r="C1341" s="1">
        <v>-368.24068999999997</v>
      </c>
    </row>
    <row r="1342" spans="2:3">
      <c r="B1342" s="1">
        <v>-370.45958000000002</v>
      </c>
      <c r="C1342" s="1">
        <v>-367.93858999999998</v>
      </c>
    </row>
    <row r="1343" spans="2:3">
      <c r="B1343" s="1">
        <v>-370.53577999999999</v>
      </c>
      <c r="C1343" s="1">
        <v>-367.77021000000002</v>
      </c>
    </row>
    <row r="1344" spans="2:3">
      <c r="B1344" s="1">
        <v>-370.57571000000002</v>
      </c>
      <c r="C1344" s="1">
        <v>-367.74329999999998</v>
      </c>
    </row>
    <row r="1345" spans="2:3">
      <c r="B1345" s="1">
        <v>-370.56360999999998</v>
      </c>
      <c r="C1345" s="1">
        <v>-367.81862000000001</v>
      </c>
    </row>
    <row r="1346" spans="2:3">
      <c r="B1346" s="1">
        <v>-370.49813999999998</v>
      </c>
      <c r="C1346" s="1">
        <v>-367.92684000000003</v>
      </c>
    </row>
    <row r="1347" spans="2:3">
      <c r="B1347" s="1">
        <v>-370.38484999999997</v>
      </c>
      <c r="C1347" s="1">
        <v>-368.00981999999999</v>
      </c>
    </row>
    <row r="1348" spans="2:3">
      <c r="B1348" s="1">
        <v>-370.23921000000001</v>
      </c>
      <c r="C1348" s="1">
        <v>-368.0478</v>
      </c>
    </row>
    <row r="1349" spans="2:3">
      <c r="B1349" s="1">
        <v>-370.07377000000002</v>
      </c>
      <c r="C1349" s="1">
        <v>-368.06558999999999</v>
      </c>
    </row>
    <row r="1350" spans="2:3">
      <c r="B1350" s="1">
        <v>-369.90033</v>
      </c>
      <c r="C1350" s="1">
        <v>-368.10093999999998</v>
      </c>
    </row>
    <row r="1351" spans="2:3">
      <c r="B1351" s="1">
        <v>-369.72820000000002</v>
      </c>
      <c r="C1351" s="1">
        <v>-368.16926000000001</v>
      </c>
    </row>
    <row r="1352" spans="2:3">
      <c r="B1352" s="1">
        <v>-369.57479000000001</v>
      </c>
      <c r="C1352" s="1">
        <v>-368.25380000000001</v>
      </c>
    </row>
    <row r="1353" spans="2:3">
      <c r="B1353" s="1">
        <v>-369.45895999999999</v>
      </c>
      <c r="C1353" s="1">
        <v>-368.31470000000002</v>
      </c>
    </row>
    <row r="1354" spans="2:3">
      <c r="B1354" s="1">
        <v>-369.37930999999998</v>
      </c>
      <c r="C1354" s="1">
        <v>-368.31229000000002</v>
      </c>
    </row>
    <row r="1355" spans="2:3">
      <c r="B1355" s="1">
        <v>-369.30203999999998</v>
      </c>
      <c r="C1355" s="1">
        <v>-368.22483999999997</v>
      </c>
    </row>
    <row r="1356" spans="2:3">
      <c r="B1356" s="1">
        <v>-369.1789</v>
      </c>
      <c r="C1356" s="1">
        <v>-368.04937000000001</v>
      </c>
    </row>
    <row r="1357" spans="2:3">
      <c r="B1357" s="1">
        <v>-368.97206999999997</v>
      </c>
      <c r="C1357" s="1">
        <v>-367.80385999999999</v>
      </c>
    </row>
    <row r="1358" spans="2:3">
      <c r="B1358" s="1">
        <v>-368.66764000000001</v>
      </c>
      <c r="C1358" s="1">
        <v>-367.52731999999997</v>
      </c>
    </row>
    <row r="1359" spans="2:3">
      <c r="B1359" s="1">
        <v>-368.27699000000001</v>
      </c>
      <c r="C1359" s="1">
        <v>-367.27069</v>
      </c>
    </row>
    <row r="1360" spans="2:3">
      <c r="B1360" s="1">
        <v>-367.83688999999998</v>
      </c>
      <c r="C1360" s="1">
        <v>-367.08652000000001</v>
      </c>
    </row>
    <row r="1361" spans="2:3">
      <c r="B1361" s="1">
        <v>-367.40422999999998</v>
      </c>
      <c r="C1361" s="1">
        <v>-367.01112999999998</v>
      </c>
    </row>
    <row r="1362" spans="2:3">
      <c r="B1362" s="1">
        <v>-367.03931999999998</v>
      </c>
      <c r="C1362" s="1">
        <v>-367.05712999999997</v>
      </c>
    </row>
    <row r="1363" spans="2:3">
      <c r="B1363" s="1">
        <v>-366.77825999999999</v>
      </c>
      <c r="C1363" s="1">
        <v>-367.20729</v>
      </c>
    </row>
    <row r="1364" spans="2:3">
      <c r="B1364" s="1">
        <v>-366.61766</v>
      </c>
      <c r="C1364" s="1">
        <v>-367.42953999999997</v>
      </c>
    </row>
    <row r="1365" spans="2:3">
      <c r="B1365" s="1">
        <v>-366.52445</v>
      </c>
      <c r="C1365" s="1">
        <v>-367.68655000000001</v>
      </c>
    </row>
    <row r="1366" spans="2:3">
      <c r="B1366" s="1">
        <v>-366.46832999999998</v>
      </c>
      <c r="C1366" s="1">
        <v>-367.95513999999997</v>
      </c>
    </row>
    <row r="1367" spans="2:3">
      <c r="B1367" s="1">
        <v>-366.44617</v>
      </c>
      <c r="C1367" s="1">
        <v>-368.22037</v>
      </c>
    </row>
    <row r="1368" spans="2:3">
      <c r="B1368" s="1">
        <v>-366.47158000000002</v>
      </c>
      <c r="C1368" s="1">
        <v>-368.47122000000002</v>
      </c>
    </row>
    <row r="1369" spans="2:3">
      <c r="B1369" s="1">
        <v>-366.56054999999998</v>
      </c>
      <c r="C1369" s="1">
        <v>-368.69200000000001</v>
      </c>
    </row>
    <row r="1370" spans="2:3">
      <c r="B1370" s="1">
        <v>-366.71816000000001</v>
      </c>
      <c r="C1370" s="1">
        <v>-368.86556999999999</v>
      </c>
    </row>
    <row r="1371" spans="2:3">
      <c r="B1371" s="1">
        <v>-366.93295999999998</v>
      </c>
      <c r="C1371" s="1">
        <v>-368.98493000000002</v>
      </c>
    </row>
    <row r="1372" spans="2:3">
      <c r="B1372" s="1">
        <v>-367.17898000000002</v>
      </c>
      <c r="C1372" s="1">
        <v>-369.0557</v>
      </c>
    </row>
    <row r="1373" spans="2:3">
      <c r="B1373" s="1">
        <v>-367.42586</v>
      </c>
      <c r="C1373" s="1">
        <v>-369.09323999999998</v>
      </c>
    </row>
    <row r="1374" spans="2:3">
      <c r="B1374" s="1">
        <v>-367.64506999999998</v>
      </c>
      <c r="C1374" s="1">
        <v>-369.11165</v>
      </c>
    </row>
    <row r="1375" spans="2:3">
      <c r="B1375" s="1">
        <v>-367.81605000000002</v>
      </c>
      <c r="C1375" s="1">
        <v>-369.12855000000002</v>
      </c>
    </row>
    <row r="1376" spans="2:3">
      <c r="B1376" s="1">
        <v>-367.92439000000002</v>
      </c>
      <c r="C1376" s="1">
        <v>-369.15823</v>
      </c>
    </row>
    <row r="1377" spans="2:3">
      <c r="B1377" s="1">
        <v>-367.96334999999999</v>
      </c>
      <c r="C1377" s="1">
        <v>-369.21548000000001</v>
      </c>
    </row>
    <row r="1378" spans="2:3">
      <c r="B1378" s="1">
        <v>-367.93765000000002</v>
      </c>
      <c r="C1378" s="1">
        <v>-369.30763000000002</v>
      </c>
    </row>
    <row r="1379" spans="2:3">
      <c r="B1379" s="1">
        <v>-367.87599999999998</v>
      </c>
      <c r="C1379" s="1">
        <v>-369.43340000000001</v>
      </c>
    </row>
    <row r="1380" spans="2:3">
      <c r="B1380" s="1">
        <v>-367.81500999999997</v>
      </c>
      <c r="C1380" s="1">
        <v>-369.59145999999998</v>
      </c>
    </row>
    <row r="1381" spans="2:3">
      <c r="B1381" s="1">
        <v>-367.77704</v>
      </c>
      <c r="C1381" s="1">
        <v>-369.77695</v>
      </c>
    </row>
    <row r="1382" spans="2:3">
      <c r="B1382" s="1">
        <v>-367.77391</v>
      </c>
      <c r="C1382" s="1">
        <v>-369.98280999999997</v>
      </c>
    </row>
    <row r="1383" spans="2:3">
      <c r="B1383" s="1">
        <v>-367.84043000000003</v>
      </c>
      <c r="C1383" s="1">
        <v>-370.19805000000002</v>
      </c>
    </row>
    <row r="1384" spans="2:3">
      <c r="B1384" s="1">
        <v>-368.03222</v>
      </c>
      <c r="C1384" s="1">
        <v>-370.41028999999997</v>
      </c>
    </row>
    <row r="1385" spans="2:3">
      <c r="B1385" s="1">
        <v>-368.35656999999998</v>
      </c>
      <c r="C1385" s="1">
        <v>-370.60755999999998</v>
      </c>
    </row>
    <row r="1386" spans="2:3">
      <c r="B1386" s="1">
        <v>-368.73122000000001</v>
      </c>
      <c r="C1386" s="1">
        <v>-370.77854000000002</v>
      </c>
    </row>
    <row r="1387" spans="2:3">
      <c r="B1387" s="1">
        <v>-369.04189000000002</v>
      </c>
      <c r="C1387" s="1">
        <v>-370.91566</v>
      </c>
    </row>
    <row r="1388" spans="2:3">
      <c r="B1388" s="1">
        <v>-369.22455000000002</v>
      </c>
      <c r="C1388" s="1">
        <v>-371.01859999999999</v>
      </c>
    </row>
    <row r="1389" spans="2:3">
      <c r="B1389" s="1">
        <v>-369.29221999999999</v>
      </c>
      <c r="C1389" s="1">
        <v>-371.09651000000002</v>
      </c>
    </row>
    <row r="1390" spans="2:3">
      <c r="B1390" s="1">
        <v>-369.29721999999998</v>
      </c>
      <c r="C1390" s="1">
        <v>-371.16777999999999</v>
      </c>
    </row>
    <row r="1391" spans="2:3">
      <c r="B1391" s="1">
        <v>-369.28987000000001</v>
      </c>
      <c r="C1391" s="1">
        <v>-371.25402000000003</v>
      </c>
    </row>
    <row r="1392" spans="2:3">
      <c r="B1392" s="1">
        <v>-369.29550999999998</v>
      </c>
      <c r="C1392" s="1">
        <v>-371.37551999999999</v>
      </c>
    </row>
    <row r="1393" spans="2:3">
      <c r="B1393" s="1">
        <v>-369.31786</v>
      </c>
      <c r="C1393" s="1">
        <v>-371.54363999999998</v>
      </c>
    </row>
    <row r="1394" spans="2:3">
      <c r="B1394" s="1">
        <v>-369.36304000000001</v>
      </c>
      <c r="C1394" s="1">
        <v>-371.75133</v>
      </c>
    </row>
    <row r="1395" spans="2:3">
      <c r="B1395" s="1">
        <v>-369.44045999999997</v>
      </c>
      <c r="C1395" s="1">
        <v>-371.97316999999998</v>
      </c>
    </row>
    <row r="1396" spans="2:3">
      <c r="B1396" s="1">
        <v>-369.54984999999999</v>
      </c>
      <c r="C1396" s="1">
        <v>-372.17059</v>
      </c>
    </row>
    <row r="1397" spans="2:3">
      <c r="B1397" s="1">
        <v>-369.66131999999999</v>
      </c>
      <c r="C1397" s="1">
        <v>-372.29583000000002</v>
      </c>
    </row>
    <row r="1398" spans="2:3">
      <c r="B1398" s="1">
        <v>-369.73878000000002</v>
      </c>
      <c r="C1398" s="1">
        <v>-372.30831999999998</v>
      </c>
    </row>
    <row r="1399" spans="2:3">
      <c r="B1399" s="1">
        <v>-369.75842</v>
      </c>
      <c r="C1399" s="1">
        <v>-372.19049999999999</v>
      </c>
    </row>
    <row r="1400" spans="2:3">
      <c r="B1400" s="1">
        <v>-369.72501999999997</v>
      </c>
      <c r="C1400" s="1">
        <v>-371.95835</v>
      </c>
    </row>
    <row r="1401" spans="2:3">
      <c r="B1401" s="1">
        <v>-369.66149999999999</v>
      </c>
      <c r="C1401" s="1">
        <v>-371.65755999999999</v>
      </c>
    </row>
    <row r="1402" spans="2:3">
      <c r="B1402" s="1">
        <v>-369.59518000000003</v>
      </c>
      <c r="C1402" s="1">
        <v>-371.35385000000002</v>
      </c>
    </row>
    <row r="1403" spans="2:3">
      <c r="B1403" s="1">
        <v>-369.54633000000001</v>
      </c>
      <c r="C1403" s="1">
        <v>-371.10327000000001</v>
      </c>
    </row>
    <row r="1404" spans="2:3">
      <c r="B1404" s="1">
        <v>-369.52003000000002</v>
      </c>
      <c r="C1404" s="1">
        <v>-370.92547000000002</v>
      </c>
    </row>
    <row r="1405" spans="2:3">
      <c r="B1405" s="1">
        <v>-369.50479000000001</v>
      </c>
      <c r="C1405" s="1">
        <v>-370.80104999999998</v>
      </c>
    </row>
    <row r="1406" spans="2:3">
      <c r="B1406" s="1">
        <v>-369.47599000000002</v>
      </c>
      <c r="C1406" s="1">
        <v>-370.69245000000001</v>
      </c>
    </row>
    <row r="1407" spans="2:3">
      <c r="B1407" s="1">
        <v>-369.41156000000001</v>
      </c>
      <c r="C1407" s="1">
        <v>-370.56144999999998</v>
      </c>
    </row>
    <row r="1408" spans="2:3">
      <c r="B1408" s="1">
        <v>-369.29862000000003</v>
      </c>
      <c r="C1408" s="1">
        <v>-370.37671</v>
      </c>
    </row>
    <row r="1409" spans="2:3">
      <c r="B1409" s="1">
        <v>-369.14125999999999</v>
      </c>
      <c r="C1409" s="1">
        <v>-370.11511999999999</v>
      </c>
    </row>
    <row r="1410" spans="2:3">
      <c r="B1410" s="1">
        <v>-368.96602000000001</v>
      </c>
      <c r="C1410" s="1">
        <v>-369.76805000000002</v>
      </c>
    </row>
    <row r="1411" spans="2:3">
      <c r="B1411" s="1">
        <v>-368.81117</v>
      </c>
      <c r="C1411" s="1">
        <v>-369.34419000000003</v>
      </c>
    </row>
    <row r="1412" spans="2:3">
      <c r="B1412" s="1">
        <v>-368.71066999999999</v>
      </c>
      <c r="C1412" s="1">
        <v>-368.86842000000001</v>
      </c>
    </row>
    <row r="1413" spans="2:3">
      <c r="B1413" s="1">
        <v>-368.68119000000002</v>
      </c>
      <c r="C1413" s="1">
        <v>-368.38281000000001</v>
      </c>
    </row>
    <row r="1414" spans="2:3">
      <c r="B1414" s="1">
        <v>-368.71564000000001</v>
      </c>
      <c r="C1414" s="1">
        <v>-367.93353999999999</v>
      </c>
    </row>
    <row r="1415" spans="2:3">
      <c r="B1415" s="1">
        <v>-368.79167999999999</v>
      </c>
      <c r="C1415" s="1">
        <v>-367.56484999999998</v>
      </c>
    </row>
    <row r="1416" spans="2:3">
      <c r="B1416" s="1">
        <v>-368.89229</v>
      </c>
      <c r="C1416" s="1">
        <v>-367.31076999999999</v>
      </c>
    </row>
    <row r="1417" spans="2:3">
      <c r="B1417" s="1">
        <v>-369.01026999999999</v>
      </c>
      <c r="C1417" s="1">
        <v>-367.18747999999999</v>
      </c>
    </row>
    <row r="1418" spans="2:3">
      <c r="B1418" s="1">
        <v>-369.15008</v>
      </c>
      <c r="C1418" s="1">
        <v>-367.18637000000001</v>
      </c>
    </row>
    <row r="1419" spans="2:3">
      <c r="B1419" s="1">
        <v>-369.32155999999998</v>
      </c>
      <c r="C1419" s="1">
        <v>-367.26988999999998</v>
      </c>
    </row>
    <row r="1420" spans="2:3">
      <c r="B1420" s="1">
        <v>-369.53149000000002</v>
      </c>
      <c r="C1420" s="1">
        <v>-367.38753000000003</v>
      </c>
    </row>
    <row r="1421" spans="2:3">
      <c r="B1421" s="1">
        <v>-369.77224000000001</v>
      </c>
      <c r="C1421" s="1">
        <v>-367.49324999999999</v>
      </c>
    </row>
    <row r="1422" spans="2:3">
      <c r="B1422" s="1">
        <v>-370.01898999999997</v>
      </c>
      <c r="C1422" s="1">
        <v>-367.55522000000002</v>
      </c>
    </row>
    <row r="1423" spans="2:3">
      <c r="B1423" s="1">
        <v>-370.2407</v>
      </c>
      <c r="C1423" s="1">
        <v>-367.56148000000002</v>
      </c>
    </row>
    <row r="1424" spans="2:3">
      <c r="B1424" s="1">
        <v>-370.41025999999999</v>
      </c>
      <c r="C1424" s="1">
        <v>-367.51891999999998</v>
      </c>
    </row>
    <row r="1425" spans="2:3">
      <c r="B1425" s="1">
        <v>-370.51056999999997</v>
      </c>
      <c r="C1425" s="1">
        <v>-367.45929999999998</v>
      </c>
    </row>
    <row r="1426" spans="2:3">
      <c r="B1426" s="1">
        <v>-370.54421000000002</v>
      </c>
      <c r="C1426" s="1">
        <v>-367.44200000000001</v>
      </c>
    </row>
    <row r="1427" spans="2:3">
      <c r="B1427" s="1">
        <v>-370.53199000000001</v>
      </c>
      <c r="C1427" s="1">
        <v>-367.53636</v>
      </c>
    </row>
    <row r="1428" spans="2:3">
      <c r="B1428" s="1">
        <v>-370.50411000000003</v>
      </c>
      <c r="C1428" s="1">
        <v>-367.79120999999998</v>
      </c>
    </row>
    <row r="1429" spans="2:3">
      <c r="B1429" s="1">
        <v>-370.48685999999998</v>
      </c>
      <c r="C1429" s="1">
        <v>-368.19670000000002</v>
      </c>
    </row>
    <row r="1430" spans="2:3">
      <c r="B1430" s="1">
        <v>-370.49119999999999</v>
      </c>
      <c r="C1430" s="1">
        <v>-368.68824000000001</v>
      </c>
    </row>
    <row r="1431" spans="2:3">
      <c r="B1431" s="1">
        <v>-370.51411000000002</v>
      </c>
      <c r="C1431" s="1">
        <v>-369.18331000000001</v>
      </c>
    </row>
    <row r="1432" spans="2:3">
      <c r="B1432" s="1">
        <v>-370.54698000000002</v>
      </c>
      <c r="C1432" s="1">
        <v>-369.61926999999997</v>
      </c>
    </row>
    <row r="1433" spans="2:3">
      <c r="B1433" s="1">
        <v>-370.58253000000002</v>
      </c>
      <c r="C1433" s="1">
        <v>-369.95659000000001</v>
      </c>
    </row>
    <row r="1434" spans="2:3">
      <c r="B1434" s="1">
        <v>-370.61435999999998</v>
      </c>
      <c r="C1434" s="1">
        <v>-370.17147999999997</v>
      </c>
    </row>
    <row r="1435" spans="2:3">
      <c r="B1435" s="1">
        <v>-370.63614999999999</v>
      </c>
      <c r="C1435" s="1">
        <v>-370.25101000000001</v>
      </c>
    </row>
    <row r="1436" spans="2:3">
      <c r="B1436" s="1">
        <v>-370.64202</v>
      </c>
      <c r="C1436" s="1">
        <v>-370.19420000000002</v>
      </c>
    </row>
    <row r="1437" spans="2:3">
      <c r="B1437" s="1">
        <v>-370.62560000000002</v>
      </c>
      <c r="C1437" s="1">
        <v>-370.01902999999999</v>
      </c>
    </row>
    <row r="1438" spans="2:3">
      <c r="B1438" s="1">
        <v>-370.58042999999998</v>
      </c>
      <c r="C1438" s="1">
        <v>-369.76468999999997</v>
      </c>
    </row>
    <row r="1439" spans="2:3">
      <c r="B1439" s="1">
        <v>-370.50648999999999</v>
      </c>
      <c r="C1439" s="1">
        <v>-369.48964000000001</v>
      </c>
    </row>
    <row r="1440" spans="2:3">
      <c r="B1440" s="1">
        <v>-370.40528</v>
      </c>
      <c r="C1440" s="1">
        <v>-369.25501000000003</v>
      </c>
    </row>
    <row r="1441" spans="2:3">
      <c r="B1441" s="1">
        <v>-370.28093000000001</v>
      </c>
      <c r="C1441" s="1">
        <v>-369.11351000000002</v>
      </c>
    </row>
    <row r="1442" spans="2:3">
      <c r="B1442" s="1">
        <v>-370.14735999999999</v>
      </c>
      <c r="C1442" s="1">
        <v>-369.09464000000003</v>
      </c>
    </row>
    <row r="1443" spans="2:3">
      <c r="B1443" s="1">
        <v>-370.02199999999999</v>
      </c>
      <c r="C1443" s="1">
        <v>-369.19967000000003</v>
      </c>
    </row>
    <row r="1444" spans="2:3">
      <c r="B1444" s="1">
        <v>-369.92525000000001</v>
      </c>
      <c r="C1444" s="1">
        <v>-369.40570000000002</v>
      </c>
    </row>
    <row r="1445" spans="2:3">
      <c r="B1445" s="1">
        <v>-369.87682999999998</v>
      </c>
      <c r="C1445" s="1">
        <v>-369.68324000000001</v>
      </c>
    </row>
    <row r="1446" spans="2:3">
      <c r="B1446" s="1">
        <v>-369.88907999999998</v>
      </c>
      <c r="C1446" s="1">
        <v>-370.00151</v>
      </c>
    </row>
    <row r="1447" spans="2:3">
      <c r="B1447" s="1">
        <v>-369.95774999999998</v>
      </c>
      <c r="C1447" s="1">
        <v>-370.33231000000001</v>
      </c>
    </row>
    <row r="1448" spans="2:3">
      <c r="B1448" s="1">
        <v>-370.06137000000001</v>
      </c>
      <c r="C1448" s="1">
        <v>-370.6506</v>
      </c>
    </row>
    <row r="1449" spans="2:3">
      <c r="B1449" s="1">
        <v>-370.16534000000001</v>
      </c>
      <c r="C1449" s="1">
        <v>-370.94083000000001</v>
      </c>
    </row>
    <row r="1450" spans="2:3">
      <c r="B1450" s="1">
        <v>-370.23529000000002</v>
      </c>
      <c r="C1450" s="1">
        <v>-371.20398999999998</v>
      </c>
    </row>
    <row r="1451" spans="2:3">
      <c r="B1451" s="1">
        <v>-370.24286999999998</v>
      </c>
      <c r="C1451" s="1">
        <v>-371.45706000000001</v>
      </c>
    </row>
    <row r="1452" spans="2:3">
      <c r="B1452" s="1">
        <v>-370.17737</v>
      </c>
      <c r="C1452" s="1">
        <v>-371.72910000000002</v>
      </c>
    </row>
    <row r="1453" spans="2:3">
      <c r="B1453" s="1">
        <v>-370.04431</v>
      </c>
      <c r="C1453" s="1">
        <v>-372.04208</v>
      </c>
    </row>
    <row r="1454" spans="2:3">
      <c r="B1454" s="1">
        <v>-369.85676000000001</v>
      </c>
      <c r="C1454" s="1">
        <v>-372.39648</v>
      </c>
    </row>
    <row r="1455" spans="2:3">
      <c r="B1455" s="1">
        <v>-369.63220999999999</v>
      </c>
      <c r="C1455" s="1">
        <v>-372.76479999999998</v>
      </c>
    </row>
    <row r="1456" spans="2:3">
      <c r="B1456" s="1">
        <v>-369.38639000000001</v>
      </c>
      <c r="C1456" s="1">
        <v>-373.10214000000002</v>
      </c>
    </row>
    <row r="1457" spans="2:3">
      <c r="B1457" s="1">
        <v>-369.13085000000001</v>
      </c>
      <c r="C1457" s="1">
        <v>-373.36601999999999</v>
      </c>
    </row>
    <row r="1458" spans="2:3">
      <c r="B1458" s="1">
        <v>-368.88467000000003</v>
      </c>
      <c r="C1458" s="1">
        <v>-373.52920999999998</v>
      </c>
    </row>
    <row r="1459" spans="2:3">
      <c r="B1459" s="1">
        <v>-368.67930000000001</v>
      </c>
      <c r="C1459" s="1">
        <v>-373.58213000000001</v>
      </c>
    </row>
    <row r="1460" spans="2:3">
      <c r="B1460" s="1">
        <v>-368.54791999999998</v>
      </c>
      <c r="C1460" s="1">
        <v>-373.53289999999998</v>
      </c>
    </row>
    <row r="1461" spans="2:3">
      <c r="B1461" s="1">
        <v>-368.49664000000001</v>
      </c>
      <c r="C1461" s="1">
        <v>-373.39780999999999</v>
      </c>
    </row>
    <row r="1462" spans="2:3">
      <c r="B1462" s="1">
        <v>-368.48829999999998</v>
      </c>
      <c r="C1462" s="1">
        <v>-373.19754999999998</v>
      </c>
    </row>
    <row r="1463" spans="2:3">
      <c r="B1463" s="1">
        <v>-368.45823999999999</v>
      </c>
      <c r="C1463" s="1">
        <v>-372.95242000000002</v>
      </c>
    </row>
    <row r="1464" spans="2:3">
      <c r="B1464" s="1">
        <v>-368.35306000000003</v>
      </c>
      <c r="C1464" s="1">
        <v>-372.68058000000002</v>
      </c>
    </row>
    <row r="1465" spans="2:3">
      <c r="B1465" s="1">
        <v>-368.15347000000003</v>
      </c>
      <c r="C1465" s="1">
        <v>-372.39544999999998</v>
      </c>
    </row>
    <row r="1466" spans="2:3">
      <c r="B1466" s="1">
        <v>-367.87835999999999</v>
      </c>
      <c r="C1466" s="1">
        <v>-372.10732999999999</v>
      </c>
    </row>
    <row r="1467" spans="2:3">
      <c r="B1467" s="1">
        <v>-367.56065999999998</v>
      </c>
      <c r="C1467" s="1">
        <v>-371.81758000000002</v>
      </c>
    </row>
    <row r="1468" spans="2:3">
      <c r="B1468" s="1">
        <v>-367.22120999999999</v>
      </c>
      <c r="C1468" s="1">
        <v>-371.52688999999998</v>
      </c>
    </row>
    <row r="1469" spans="2:3">
      <c r="B1469" s="1">
        <v>-366.86433</v>
      </c>
      <c r="C1469" s="1">
        <v>-371.25089000000003</v>
      </c>
    </row>
    <row r="1470" spans="2:3">
      <c r="B1470" s="1">
        <v>-366.47604000000001</v>
      </c>
      <c r="C1470" s="1">
        <v>-371.02366000000001</v>
      </c>
    </row>
    <row r="1471" spans="2:3">
      <c r="B1471" s="1">
        <v>-366.04451</v>
      </c>
      <c r="C1471" s="1">
        <v>-370.88531999999998</v>
      </c>
    </row>
    <row r="1472" spans="2:3">
      <c r="B1472" s="1">
        <v>-365.57170000000002</v>
      </c>
      <c r="C1472" s="1">
        <v>-370.84854000000001</v>
      </c>
    </row>
    <row r="1473" spans="2:3">
      <c r="B1473" s="1">
        <v>-365.07657999999998</v>
      </c>
      <c r="C1473" s="1">
        <v>-370.88751000000002</v>
      </c>
    </row>
    <row r="1474" spans="2:3">
      <c r="B1474" s="1">
        <v>-364.59257000000002</v>
      </c>
      <c r="C1474" s="1">
        <v>-370.94022999999999</v>
      </c>
    </row>
    <row r="1475" spans="2:3">
      <c r="B1475" s="1">
        <v>-364.15393999999998</v>
      </c>
      <c r="C1475" s="1">
        <v>-370.95776999999998</v>
      </c>
    </row>
    <row r="1476" spans="2:3">
      <c r="B1476" s="1">
        <v>-363.79284999999999</v>
      </c>
      <c r="C1476" s="1">
        <v>-370.91313000000002</v>
      </c>
    </row>
    <row r="1477" spans="2:3">
      <c r="B1477" s="1">
        <v>-363.54721000000001</v>
      </c>
      <c r="C1477" s="1">
        <v>-370.80399</v>
      </c>
    </row>
    <row r="1478" spans="2:3">
      <c r="B1478" s="1">
        <v>-363.46113000000003</v>
      </c>
      <c r="C1478" s="1">
        <v>-370.64891</v>
      </c>
    </row>
    <row r="1479" spans="2:3">
      <c r="B1479" s="1">
        <v>-363.56051000000002</v>
      </c>
      <c r="C1479" s="1">
        <v>-370.47539</v>
      </c>
    </row>
    <row r="1480" spans="2:3">
      <c r="B1480" s="1">
        <v>-363.81835000000001</v>
      </c>
      <c r="C1480" s="1">
        <v>-370.31020999999998</v>
      </c>
    </row>
    <row r="1481" spans="2:3">
      <c r="B1481" s="1">
        <v>-364.14587</v>
      </c>
      <c r="C1481" s="1">
        <v>-370.17577999999997</v>
      </c>
    </row>
    <row r="1482" spans="2:3">
      <c r="B1482" s="1">
        <v>-364.43948999999998</v>
      </c>
      <c r="C1482" s="1">
        <v>-370.08425</v>
      </c>
    </row>
    <row r="1483" spans="2:3">
      <c r="B1483" s="1">
        <v>-364.63816000000003</v>
      </c>
      <c r="C1483" s="1">
        <v>-370.03733</v>
      </c>
    </row>
    <row r="1484" spans="2:3">
      <c r="B1484" s="1">
        <v>-364.72665000000001</v>
      </c>
      <c r="C1484" s="1">
        <v>-370.03205000000003</v>
      </c>
    </row>
    <row r="1485" spans="2:3">
      <c r="B1485" s="1">
        <v>-364.72467999999998</v>
      </c>
      <c r="C1485" s="1">
        <v>-370.06139999999999</v>
      </c>
    </row>
    <row r="1486" spans="2:3">
      <c r="B1486" s="1">
        <v>-364.66982000000002</v>
      </c>
      <c r="C1486" s="1">
        <v>-370.11543999999998</v>
      </c>
    </row>
    <row r="1487" spans="2:3">
      <c r="B1487" s="1">
        <v>-364.60464000000002</v>
      </c>
      <c r="C1487" s="1">
        <v>-370.17863</v>
      </c>
    </row>
    <row r="1488" spans="2:3">
      <c r="B1488" s="1">
        <v>-364.57368000000002</v>
      </c>
      <c r="C1488" s="1">
        <v>-370.22872000000001</v>
      </c>
    </row>
    <row r="1489" spans="2:3">
      <c r="B1489" s="1">
        <v>-364.60674999999998</v>
      </c>
      <c r="C1489" s="1">
        <v>-370.24036999999998</v>
      </c>
    </row>
    <row r="1490" spans="2:3">
      <c r="B1490" s="1">
        <v>-364.71242000000001</v>
      </c>
      <c r="C1490" s="1">
        <v>-370.20389</v>
      </c>
    </row>
    <row r="1491" spans="2:3">
      <c r="B1491" s="1">
        <v>-364.87567000000001</v>
      </c>
      <c r="C1491" s="1">
        <v>-370.13666000000001</v>
      </c>
    </row>
    <row r="1492" spans="2:3">
      <c r="B1492" s="1">
        <v>-365.06403999999998</v>
      </c>
      <c r="C1492" s="1">
        <v>-370.08336000000003</v>
      </c>
    </row>
    <row r="1493" spans="2:3">
      <c r="B1493" s="1">
        <v>-365.24356999999998</v>
      </c>
      <c r="C1493" s="1">
        <v>-370.08688999999998</v>
      </c>
    </row>
    <row r="1494" spans="2:3">
      <c r="B1494" s="1">
        <v>-365.38625000000002</v>
      </c>
      <c r="C1494" s="1">
        <v>-370.16295000000002</v>
      </c>
    </row>
    <row r="1495" spans="2:3">
      <c r="B1495" s="1">
        <v>-365.47289000000001</v>
      </c>
      <c r="C1495" s="1">
        <v>-370.29802000000001</v>
      </c>
    </row>
    <row r="1496" spans="2:3">
      <c r="B1496" s="1">
        <v>-365.50006000000002</v>
      </c>
      <c r="C1496" s="1">
        <v>-370.46242999999998</v>
      </c>
    </row>
    <row r="1497" spans="2:3">
      <c r="B1497" s="1">
        <v>-365.47244999999998</v>
      </c>
      <c r="C1497" s="1">
        <v>-370.62929000000003</v>
      </c>
    </row>
    <row r="1498" spans="2:3">
      <c r="B1498" s="1">
        <v>-365.40120000000002</v>
      </c>
      <c r="C1498" s="1">
        <v>-370.76819999999998</v>
      </c>
    </row>
    <row r="1499" spans="2:3">
      <c r="B1499" s="1">
        <v>-365.30286000000001</v>
      </c>
      <c r="C1499" s="1">
        <v>-370.86214000000001</v>
      </c>
    </row>
    <row r="1500" spans="2:3">
      <c r="B1500" s="1">
        <v>-365.1925</v>
      </c>
      <c r="C1500" s="1">
        <v>-370.90397000000002</v>
      </c>
    </row>
    <row r="1501" spans="2:3">
      <c r="B1501" s="1">
        <v>-365.08521000000002</v>
      </c>
      <c r="C1501" s="1">
        <v>-370.89810999999997</v>
      </c>
    </row>
    <row r="1502" spans="2:3">
      <c r="B1502" s="1">
        <v>-364.99426999999997</v>
      </c>
      <c r="C1502" s="1">
        <v>-370.85646000000003</v>
      </c>
    </row>
    <row r="1503" spans="2:3">
      <c r="B1503" s="1">
        <v>-364.93146999999999</v>
      </c>
      <c r="C1503" s="1">
        <v>-370.78998999999999</v>
      </c>
    </row>
    <row r="1504" spans="2:3">
      <c r="B1504" s="1">
        <v>-364.89981999999998</v>
      </c>
      <c r="C1504" s="1">
        <v>-370.71152000000001</v>
      </c>
    </row>
    <row r="1505" spans="2:3">
      <c r="B1505" s="1">
        <v>-364.90066999999999</v>
      </c>
      <c r="C1505" s="1">
        <v>-370.63281999999998</v>
      </c>
    </row>
    <row r="1506" spans="2:3">
      <c r="B1506" s="1">
        <v>-364.94031000000001</v>
      </c>
      <c r="C1506" s="1">
        <v>-370.56225999999998</v>
      </c>
    </row>
    <row r="1507" spans="2:3">
      <c r="B1507" s="1">
        <v>-365.02918</v>
      </c>
      <c r="C1507" s="1">
        <v>-370.5095</v>
      </c>
    </row>
    <row r="1508" spans="2:3">
      <c r="B1508" s="1">
        <v>-365.17502000000002</v>
      </c>
      <c r="C1508" s="1">
        <v>-370.48568</v>
      </c>
    </row>
    <row r="1509" spans="2:3">
      <c r="B1509" s="1">
        <v>-365.37909999999999</v>
      </c>
      <c r="C1509" s="1">
        <v>-370.49972000000002</v>
      </c>
    </row>
    <row r="1510" spans="2:3">
      <c r="B1510" s="1">
        <v>-365.63355000000001</v>
      </c>
      <c r="C1510" s="1">
        <v>-370.55576000000002</v>
      </c>
    </row>
    <row r="1511" spans="2:3">
      <c r="B1511" s="1">
        <v>-365.92464000000001</v>
      </c>
      <c r="C1511" s="1">
        <v>-370.64863000000003</v>
      </c>
    </row>
    <row r="1512" spans="2:3">
      <c r="B1512" s="1">
        <v>-366.22897</v>
      </c>
      <c r="C1512" s="1">
        <v>-370.76495</v>
      </c>
    </row>
    <row r="1513" spans="2:3">
      <c r="B1513" s="1">
        <v>-366.51862</v>
      </c>
      <c r="C1513" s="1">
        <v>-370.88896</v>
      </c>
    </row>
    <row r="1514" spans="2:3">
      <c r="B1514" s="1">
        <v>-366.76441999999997</v>
      </c>
      <c r="C1514" s="1">
        <v>-371.00873000000001</v>
      </c>
    </row>
    <row r="1515" spans="2:3">
      <c r="B1515" s="1">
        <v>-366.93979000000002</v>
      </c>
      <c r="C1515" s="1">
        <v>-371.11444999999998</v>
      </c>
    </row>
    <row r="1516" spans="2:3">
      <c r="B1516" s="1">
        <v>-367.01254</v>
      </c>
      <c r="C1516" s="1">
        <v>-371.20008000000001</v>
      </c>
    </row>
    <row r="1517" spans="2:3">
      <c r="B1517" s="1">
        <v>-366.97127</v>
      </c>
      <c r="C1517" s="1">
        <v>-371.26396</v>
      </c>
    </row>
    <row r="1518" spans="2:3">
      <c r="B1518" s="1">
        <v>-366.81049000000002</v>
      </c>
      <c r="C1518" s="1">
        <v>-371.30302999999998</v>
      </c>
    </row>
    <row r="1519" spans="2:3">
      <c r="B1519" s="1">
        <v>-366.59902</v>
      </c>
      <c r="C1519" s="1">
        <v>-371.31896999999998</v>
      </c>
    </row>
    <row r="1520" spans="2:3">
      <c r="B1520" s="1">
        <v>-366.33499</v>
      </c>
      <c r="C1520" s="1">
        <v>-371.31988999999999</v>
      </c>
    </row>
    <row r="1521" spans="2:3">
      <c r="B1521" s="1">
        <v>-366.10512</v>
      </c>
      <c r="C1521" s="1">
        <v>-371.31700999999998</v>
      </c>
    </row>
    <row r="1522" spans="2:3">
      <c r="B1522" s="1">
        <v>-365.96742999999998</v>
      </c>
      <c r="C1522" s="1">
        <v>-371.31626999999997</v>
      </c>
    </row>
    <row r="1523" spans="2:3">
      <c r="B1523" s="1">
        <v>-365.95433000000003</v>
      </c>
      <c r="C1523" s="1">
        <v>-371.31195000000002</v>
      </c>
    </row>
    <row r="1524" spans="2:3">
      <c r="B1524" s="1">
        <v>-366.06108999999998</v>
      </c>
      <c r="C1524" s="1">
        <v>-371.28678000000002</v>
      </c>
    </row>
    <row r="1525" spans="2:3">
      <c r="B1525" s="1">
        <v>-366.25188000000003</v>
      </c>
      <c r="C1525" s="1">
        <v>-371.21850999999998</v>
      </c>
    </row>
    <row r="1526" spans="2:3">
      <c r="B1526" s="1">
        <v>-366.48113999999998</v>
      </c>
      <c r="C1526" s="1">
        <v>-371.08627999999999</v>
      </c>
    </row>
    <row r="1527" spans="2:3">
      <c r="B1527" s="1">
        <v>-366.71546999999998</v>
      </c>
      <c r="C1527" s="1">
        <v>-370.88256999999999</v>
      </c>
    </row>
    <row r="1528" spans="2:3">
      <c r="B1528" s="1">
        <v>-366.9461</v>
      </c>
      <c r="C1528" s="1">
        <v>-370.62466999999998</v>
      </c>
    </row>
    <row r="1529" spans="2:3">
      <c r="B1529" s="1">
        <v>-367.18176</v>
      </c>
      <c r="C1529" s="1">
        <v>-370.35685000000001</v>
      </c>
    </row>
    <row r="1530" spans="2:3">
      <c r="B1530" s="1">
        <v>-367.43889000000001</v>
      </c>
      <c r="C1530" s="1">
        <v>-370.13472000000002</v>
      </c>
    </row>
    <row r="1531" spans="2:3">
      <c r="B1531" s="1">
        <v>-367.72913999999997</v>
      </c>
      <c r="C1531" s="1">
        <v>-369.99651</v>
      </c>
    </row>
    <row r="1532" spans="2:3">
      <c r="B1532" s="1">
        <v>-368.05142999999998</v>
      </c>
      <c r="C1532" s="1">
        <v>-369.94110000000001</v>
      </c>
    </row>
    <row r="1533" spans="2:3">
      <c r="B1533" s="1">
        <v>-368.39715999999999</v>
      </c>
      <c r="C1533" s="1">
        <v>-369.94207</v>
      </c>
    </row>
    <row r="1534" spans="2:3">
      <c r="B1534" s="1">
        <v>-368.74691000000001</v>
      </c>
      <c r="C1534" s="1">
        <v>-369.97102000000001</v>
      </c>
    </row>
    <row r="1535" spans="2:3">
      <c r="B1535" s="1">
        <v>-369.08120000000002</v>
      </c>
      <c r="C1535" s="1">
        <v>-370.01341000000002</v>
      </c>
    </row>
    <row r="1536" spans="2:3">
      <c r="B1536" s="1">
        <v>-369.38074999999998</v>
      </c>
      <c r="C1536" s="1">
        <v>-370.06589000000002</v>
      </c>
    </row>
    <row r="1537" spans="2:3">
      <c r="B1537" s="1">
        <v>-369.63051999999999</v>
      </c>
      <c r="C1537" s="1">
        <v>-370.12531999999999</v>
      </c>
    </row>
    <row r="1538" spans="2:3">
      <c r="B1538" s="1">
        <v>-369.82938000000001</v>
      </c>
      <c r="C1538" s="1">
        <v>-370.18677000000002</v>
      </c>
    </row>
    <row r="1539" spans="2:3">
      <c r="B1539" s="1">
        <v>-369.99164999999999</v>
      </c>
      <c r="C1539" s="1">
        <v>-370.24052</v>
      </c>
    </row>
    <row r="1540" spans="2:3">
      <c r="B1540" s="1">
        <v>-370.14679000000001</v>
      </c>
      <c r="C1540" s="1">
        <v>-370.27771000000001</v>
      </c>
    </row>
    <row r="1541" spans="2:3">
      <c r="B1541" s="1">
        <v>-370.31758000000002</v>
      </c>
      <c r="C1541" s="1">
        <v>-370.29410999999999</v>
      </c>
    </row>
    <row r="1542" spans="2:3">
      <c r="B1542" s="1">
        <v>-370.51035000000002</v>
      </c>
      <c r="C1542" s="1">
        <v>-370.28854000000001</v>
      </c>
    </row>
    <row r="1543" spans="2:3">
      <c r="B1543" s="1">
        <v>-370.71703000000002</v>
      </c>
      <c r="C1543" s="1">
        <v>-370.26474999999999</v>
      </c>
    </row>
    <row r="1544" spans="2:3">
      <c r="B1544" s="1">
        <v>-370.92275000000001</v>
      </c>
      <c r="C1544" s="1">
        <v>-370.23230999999998</v>
      </c>
    </row>
    <row r="1545" spans="2:3">
      <c r="B1545" s="1">
        <v>-371.12171000000001</v>
      </c>
      <c r="C1545" s="1">
        <v>-370.19990000000001</v>
      </c>
    </row>
    <row r="1546" spans="2:3">
      <c r="B1546" s="1">
        <v>-371.31952000000001</v>
      </c>
      <c r="C1546" s="1">
        <v>-370.17439999999999</v>
      </c>
    </row>
    <row r="1547" spans="2:3">
      <c r="B1547" s="1">
        <v>-371.52274999999997</v>
      </c>
      <c r="C1547" s="1">
        <v>-370.15922</v>
      </c>
    </row>
    <row r="1548" spans="2:3">
      <c r="B1548" s="1">
        <v>-371.73791999999997</v>
      </c>
      <c r="C1548" s="1">
        <v>-370.15199999999999</v>
      </c>
    </row>
    <row r="1549" spans="2:3">
      <c r="B1549" s="1">
        <v>-371.96919000000003</v>
      </c>
      <c r="C1549" s="1">
        <v>-370.14881000000003</v>
      </c>
    </row>
    <row r="1550" spans="2:3">
      <c r="B1550" s="1">
        <v>-372.21600999999998</v>
      </c>
      <c r="C1550" s="1">
        <v>-370.14783</v>
      </c>
    </row>
    <row r="1551" spans="2:3">
      <c r="B1551" s="1">
        <v>-372.47841</v>
      </c>
      <c r="C1551" s="1">
        <v>-370.16007999999999</v>
      </c>
    </row>
    <row r="1552" spans="2:3">
      <c r="B1552" s="1">
        <v>-372.75155000000001</v>
      </c>
      <c r="C1552" s="1">
        <v>-370.20125000000002</v>
      </c>
    </row>
    <row r="1553" spans="2:3">
      <c r="B1553" s="1">
        <v>-373.01755000000003</v>
      </c>
      <c r="C1553" s="1">
        <v>-370.28476000000001</v>
      </c>
    </row>
    <row r="1554" spans="2:3">
      <c r="B1554" s="1">
        <v>-373.24243999999999</v>
      </c>
      <c r="C1554" s="1">
        <v>-370.41174999999998</v>
      </c>
    </row>
    <row r="1555" spans="2:3">
      <c r="B1555" s="1">
        <v>-373.38299000000001</v>
      </c>
      <c r="C1555" s="1">
        <v>-370.56333000000001</v>
      </c>
    </row>
    <row r="1556" spans="2:3">
      <c r="B1556" s="1">
        <v>-373.41050000000001</v>
      </c>
      <c r="C1556" s="1">
        <v>-370.71614</v>
      </c>
    </row>
    <row r="1557" spans="2:3">
      <c r="B1557" s="1">
        <v>-373.32979</v>
      </c>
      <c r="C1557" s="1">
        <v>-370.84796</v>
      </c>
    </row>
    <row r="1558" spans="2:3">
      <c r="B1558" s="1">
        <v>-373.19355000000002</v>
      </c>
      <c r="C1558" s="1">
        <v>-370.94662</v>
      </c>
    </row>
    <row r="1559" spans="2:3">
      <c r="B1559" s="1">
        <v>-373.07584000000003</v>
      </c>
      <c r="C1559" s="1">
        <v>-371.00256000000002</v>
      </c>
    </row>
    <row r="1560" spans="2:3">
      <c r="B1560" s="1">
        <v>-373.01191999999998</v>
      </c>
      <c r="C1560" s="1">
        <v>-371.00941999999998</v>
      </c>
    </row>
    <row r="1561" spans="2:3">
      <c r="B1561" s="1">
        <v>-372.98113999999998</v>
      </c>
      <c r="C1561" s="1">
        <v>-370.96253000000002</v>
      </c>
    </row>
    <row r="1562" spans="2:3">
      <c r="B1562" s="1">
        <v>-372.94396</v>
      </c>
      <c r="C1562" s="1">
        <v>-370.85807999999997</v>
      </c>
    </row>
    <row r="1563" spans="2:3">
      <c r="B1563" s="1">
        <v>-372.87205999999998</v>
      </c>
      <c r="C1563" s="1">
        <v>-370.70267999999999</v>
      </c>
    </row>
    <row r="1564" spans="2:3">
      <c r="B1564" s="1">
        <v>-372.75659999999999</v>
      </c>
      <c r="C1564" s="1">
        <v>-370.51585999999998</v>
      </c>
    </row>
    <row r="1565" spans="2:3">
      <c r="B1565" s="1">
        <v>-372.59449000000001</v>
      </c>
      <c r="C1565" s="1">
        <v>-370.31594999999999</v>
      </c>
    </row>
    <row r="1566" spans="2:3">
      <c r="B1566" s="1">
        <v>-372.37182000000001</v>
      </c>
      <c r="C1566" s="1">
        <v>-370.12195000000003</v>
      </c>
    </row>
    <row r="1567" spans="2:3">
      <c r="B1567" s="1">
        <v>-372.07324999999997</v>
      </c>
      <c r="C1567" s="1">
        <v>-369.94609000000003</v>
      </c>
    </row>
    <row r="1568" spans="2:3">
      <c r="B1568" s="1">
        <v>-371.68659000000002</v>
      </c>
      <c r="C1568" s="1">
        <v>-369.79029000000003</v>
      </c>
    </row>
    <row r="1569" spans="2:3">
      <c r="B1569" s="1">
        <v>-371.20681999999999</v>
      </c>
      <c r="C1569" s="1">
        <v>-369.64672999999999</v>
      </c>
    </row>
    <row r="1570" spans="2:3">
      <c r="B1570" s="1">
        <v>-370.65159</v>
      </c>
      <c r="C1570" s="1">
        <v>-369.50733000000002</v>
      </c>
    </row>
    <row r="1571" spans="2:3">
      <c r="B1571" s="1">
        <v>-370.05916000000002</v>
      </c>
      <c r="C1571" s="1">
        <v>-369.36345</v>
      </c>
    </row>
    <row r="1572" spans="2:3">
      <c r="B1572" s="1">
        <v>-369.48624000000001</v>
      </c>
      <c r="C1572" s="1">
        <v>-369.20747999999998</v>
      </c>
    </row>
    <row r="1573" spans="2:3">
      <c r="B1573" s="1">
        <v>-368.98946000000001</v>
      </c>
      <c r="C1573" s="1">
        <v>-369.03660000000002</v>
      </c>
    </row>
    <row r="1574" spans="2:3">
      <c r="B1574" s="1">
        <v>-368.60606999999999</v>
      </c>
      <c r="C1574" s="1">
        <v>-368.8537</v>
      </c>
    </row>
    <row r="1575" spans="2:3">
      <c r="B1575" s="1">
        <v>-368.34338000000002</v>
      </c>
      <c r="C1575" s="1">
        <v>-368.66379999999998</v>
      </c>
    </row>
    <row r="1576" spans="2:3">
      <c r="B1576" s="1">
        <v>-368.18074999999999</v>
      </c>
      <c r="C1576" s="1">
        <v>-368.47453000000002</v>
      </c>
    </row>
    <row r="1577" spans="2:3">
      <c r="B1577" s="1">
        <v>-368.07958000000002</v>
      </c>
      <c r="C1577" s="1">
        <v>-368.29223999999999</v>
      </c>
    </row>
    <row r="1578" spans="2:3">
      <c r="B1578" s="1">
        <v>-367.99790999999999</v>
      </c>
      <c r="C1578" s="1">
        <v>-368.12572999999998</v>
      </c>
    </row>
    <row r="1579" spans="2:3">
      <c r="B1579" s="1">
        <v>-367.90980999999999</v>
      </c>
      <c r="C1579" s="1">
        <v>-367.9846</v>
      </c>
    </row>
    <row r="1580" spans="2:3">
      <c r="B1580" s="1">
        <v>-367.81448999999998</v>
      </c>
      <c r="C1580" s="1">
        <v>-367.88202999999999</v>
      </c>
    </row>
    <row r="1581" spans="2:3">
      <c r="B1581" s="1">
        <v>-367.73775999999998</v>
      </c>
      <c r="C1581" s="1">
        <v>-367.83548999999999</v>
      </c>
    </row>
    <row r="1582" spans="2:3">
      <c r="B1582" s="1">
        <v>-367.72593000000001</v>
      </c>
      <c r="C1582" s="1">
        <v>-367.85766999999998</v>
      </c>
    </row>
    <row r="1583" spans="2:3">
      <c r="B1583" s="1">
        <v>-367.82436000000001</v>
      </c>
      <c r="C1583" s="1">
        <v>-367.95326999999997</v>
      </c>
    </row>
    <row r="1584" spans="2:3">
      <c r="B1584" s="1">
        <v>-368.05308000000002</v>
      </c>
      <c r="C1584" s="1">
        <v>-368.11592999999999</v>
      </c>
    </row>
    <row r="1585" spans="2:3">
      <c r="B1585" s="1">
        <v>-368.3974</v>
      </c>
      <c r="C1585" s="1">
        <v>-368.32758000000001</v>
      </c>
    </row>
    <row r="1586" spans="2:3">
      <c r="B1586" s="1">
        <v>-368.80534</v>
      </c>
      <c r="C1586" s="1">
        <v>-368.56333000000001</v>
      </c>
    </row>
    <row r="1587" spans="2:3">
      <c r="B1587" s="1">
        <v>-369.20361000000003</v>
      </c>
      <c r="C1587" s="1">
        <v>-368.79590000000002</v>
      </c>
    </row>
    <row r="1588" spans="2:3">
      <c r="B1588" s="1">
        <v>-369.5127</v>
      </c>
      <c r="C1588" s="1">
        <v>-368.99741</v>
      </c>
    </row>
    <row r="1589" spans="2:3">
      <c r="B1589" s="1">
        <v>-369.66919999999999</v>
      </c>
      <c r="C1589" s="1">
        <v>-369.14393000000001</v>
      </c>
    </row>
    <row r="1590" spans="2:3">
      <c r="B1590" s="1">
        <v>-369.63961</v>
      </c>
      <c r="C1590" s="1">
        <v>-369.21949000000001</v>
      </c>
    </row>
    <row r="1591" spans="2:3">
      <c r="B1591" s="1">
        <v>-369.42178999999999</v>
      </c>
      <c r="C1591" s="1">
        <v>-369.22316000000001</v>
      </c>
    </row>
    <row r="1592" spans="2:3">
      <c r="B1592" s="1">
        <v>-369.04777000000001</v>
      </c>
      <c r="C1592" s="1">
        <v>-369.16430000000003</v>
      </c>
    </row>
    <row r="1593" spans="2:3">
      <c r="B1593" s="1">
        <v>-368.57474999999999</v>
      </c>
      <c r="C1593" s="1">
        <v>-369.05840000000001</v>
      </c>
    </row>
    <row r="1594" spans="2:3">
      <c r="B1594" s="1">
        <v>-368.07997999999998</v>
      </c>
      <c r="C1594" s="1">
        <v>-368.92232999999999</v>
      </c>
    </row>
    <row r="1595" spans="2:3">
      <c r="B1595" s="1">
        <v>-367.64022</v>
      </c>
      <c r="C1595" s="1">
        <v>-368.77222999999998</v>
      </c>
    </row>
    <row r="1596" spans="2:3">
      <c r="B1596" s="1">
        <v>-367.31880000000001</v>
      </c>
      <c r="C1596" s="1">
        <v>-368.62128999999999</v>
      </c>
    </row>
    <row r="1597" spans="2:3">
      <c r="B1597" s="1">
        <v>-367.14798999999999</v>
      </c>
      <c r="C1597" s="1">
        <v>-368.47196000000002</v>
      </c>
    </row>
    <row r="1598" spans="2:3">
      <c r="B1598" s="1">
        <v>-367.12813999999997</v>
      </c>
      <c r="C1598" s="1">
        <v>-368.31981000000002</v>
      </c>
    </row>
    <row r="1599" spans="2:3">
      <c r="B1599" s="1">
        <v>-367.22669000000002</v>
      </c>
      <c r="C1599" s="1">
        <v>-368.16082</v>
      </c>
    </row>
    <row r="1600" spans="2:3">
      <c r="B1600" s="1">
        <v>-367.39843000000002</v>
      </c>
      <c r="C1600" s="1">
        <v>-367.98973000000001</v>
      </c>
    </row>
    <row r="1601" spans="2:3">
      <c r="B1601" s="1">
        <v>-367.59361000000001</v>
      </c>
      <c r="C1601" s="1">
        <v>-367.80971</v>
      </c>
    </row>
    <row r="1602" spans="2:3">
      <c r="B1602" s="1">
        <v>-367.76504</v>
      </c>
      <c r="C1602" s="1">
        <v>-367.62993999999998</v>
      </c>
    </row>
    <row r="1603" spans="2:3">
      <c r="B1603" s="1">
        <v>-367.87479999999999</v>
      </c>
      <c r="C1603" s="1">
        <v>-367.45778000000001</v>
      </c>
    </row>
    <row r="1604" spans="2:3">
      <c r="B1604" s="1">
        <v>-367.89825000000002</v>
      </c>
      <c r="C1604" s="1">
        <v>-367.29888</v>
      </c>
    </row>
    <row r="1605" spans="2:3">
      <c r="B1605" s="1">
        <v>-367.82382000000001</v>
      </c>
      <c r="C1605" s="1">
        <v>-367.15530999999999</v>
      </c>
    </row>
    <row r="1606" spans="2:3">
      <c r="B1606" s="1">
        <v>-367.65481999999997</v>
      </c>
      <c r="C1606" s="1">
        <v>-367.02830999999998</v>
      </c>
    </row>
    <row r="1607" spans="2:3">
      <c r="B1607" s="1">
        <v>-367.41287</v>
      </c>
      <c r="C1607" s="1">
        <v>-366.92095999999998</v>
      </c>
    </row>
    <row r="1608" spans="2:3">
      <c r="B1608" s="1">
        <v>-367.13623999999999</v>
      </c>
      <c r="C1608" s="1">
        <v>-366.83744999999999</v>
      </c>
    </row>
    <row r="1609" spans="2:3">
      <c r="B1609" s="1">
        <v>-366.87130000000002</v>
      </c>
      <c r="C1609" s="1">
        <v>-366.78307999999998</v>
      </c>
    </row>
    <row r="1610" spans="2:3">
      <c r="B1610" s="1">
        <v>-366.65886</v>
      </c>
      <c r="C1610" s="1">
        <v>-366.75722000000002</v>
      </c>
    </row>
    <row r="1611" spans="2:3">
      <c r="B1611" s="1">
        <v>-366.51506999999998</v>
      </c>
      <c r="C1611" s="1">
        <v>-366.75148999999999</v>
      </c>
    </row>
    <row r="1612" spans="2:3">
      <c r="B1612" s="1">
        <v>-366.42353000000003</v>
      </c>
      <c r="C1612" s="1">
        <v>-366.75175999999999</v>
      </c>
    </row>
    <row r="1613" spans="2:3">
      <c r="B1613" s="1">
        <v>-366.35037</v>
      </c>
      <c r="C1613" s="1">
        <v>-366.74578000000002</v>
      </c>
    </row>
    <row r="1614" spans="2:3">
      <c r="B1614" s="1">
        <v>-366.25867</v>
      </c>
      <c r="C1614" s="1">
        <v>-366.73340000000002</v>
      </c>
    </row>
    <row r="1615" spans="2:3">
      <c r="B1615" s="1">
        <v>-366.12392999999997</v>
      </c>
      <c r="C1615" s="1">
        <v>-366.72894000000002</v>
      </c>
    </row>
    <row r="1616" spans="2:3">
      <c r="B1616" s="1">
        <v>-365.94240000000002</v>
      </c>
      <c r="C1616" s="1">
        <v>-366.75905</v>
      </c>
    </row>
    <row r="1617" spans="2:3">
      <c r="B1617" s="1">
        <v>-365.73093</v>
      </c>
      <c r="C1617" s="1">
        <v>-366.84062999999998</v>
      </c>
    </row>
    <row r="1618" spans="2:3">
      <c r="B1618" s="1">
        <v>-365.52649000000002</v>
      </c>
      <c r="C1618" s="1">
        <v>-366.95307000000003</v>
      </c>
    </row>
    <row r="1619" spans="2:3">
      <c r="B1619" s="1">
        <v>-365.37722000000002</v>
      </c>
      <c r="C1619" s="1">
        <v>-367.05396999999999</v>
      </c>
    </row>
    <row r="1620" spans="2:3">
      <c r="B1620" s="1">
        <v>-365.32384999999999</v>
      </c>
      <c r="C1620" s="1">
        <v>-367.11250999999999</v>
      </c>
    </row>
    <row r="1621" spans="2:3">
      <c r="B1621" s="1">
        <v>-365.37329999999997</v>
      </c>
      <c r="C1621" s="1">
        <v>-367.12983000000003</v>
      </c>
    </row>
    <row r="1622" spans="2:3">
      <c r="B1622" s="1">
        <v>-365.49268999999998</v>
      </c>
      <c r="C1622" s="1">
        <v>-367.13380000000001</v>
      </c>
    </row>
    <row r="1623" spans="2:3">
      <c r="B1623" s="1">
        <v>-365.61579999999998</v>
      </c>
      <c r="C1623" s="1">
        <v>-367.14780000000002</v>
      </c>
    </row>
    <row r="1624" spans="2:3">
      <c r="B1624" s="1">
        <v>-365.67140000000001</v>
      </c>
      <c r="C1624" s="1">
        <v>-367.17651000000001</v>
      </c>
    </row>
    <row r="1625" spans="2:3">
      <c r="B1625" s="1">
        <v>-365.61106999999998</v>
      </c>
      <c r="C1625" s="1">
        <v>-367.21573000000001</v>
      </c>
    </row>
    <row r="1626" spans="2:3">
      <c r="B1626" s="1">
        <v>-365.43234000000001</v>
      </c>
      <c r="C1626" s="1">
        <v>-367.25859000000003</v>
      </c>
    </row>
    <row r="1627" spans="2:3">
      <c r="B1627" s="1">
        <v>-365.16984000000002</v>
      </c>
      <c r="C1627" s="1">
        <v>-367.30732</v>
      </c>
    </row>
    <row r="1628" spans="2:3">
      <c r="B1628" s="1">
        <v>-364.88571000000002</v>
      </c>
      <c r="C1628" s="1">
        <v>-367.36604</v>
      </c>
    </row>
    <row r="1629" spans="2:3">
      <c r="B1629" s="1">
        <v>-364.64515</v>
      </c>
      <c r="C1629" s="1">
        <v>-367.43346000000003</v>
      </c>
    </row>
    <row r="1630" spans="2:3">
      <c r="B1630" s="1">
        <v>-364.49865999999997</v>
      </c>
      <c r="C1630" s="1">
        <v>-367.50182000000001</v>
      </c>
    </row>
    <row r="1631" spans="2:3">
      <c r="B1631" s="1">
        <v>-364.46604000000002</v>
      </c>
      <c r="C1631" s="1">
        <v>-367.56342999999998</v>
      </c>
    </row>
    <row r="1632" spans="2:3">
      <c r="B1632" s="1">
        <v>-364.53908000000001</v>
      </c>
      <c r="C1632" s="1">
        <v>-367.61058000000003</v>
      </c>
    </row>
    <row r="1633" spans="2:3">
      <c r="B1633" s="1">
        <v>-364.69671</v>
      </c>
      <c r="C1633" s="1">
        <v>-367.63583</v>
      </c>
    </row>
    <row r="1634" spans="2:3">
      <c r="B1634" s="1">
        <v>-364.91185000000002</v>
      </c>
      <c r="C1634" s="1">
        <v>-367.62696</v>
      </c>
    </row>
    <row r="1635" spans="2:3">
      <c r="B1635" s="1">
        <v>-365.16505999999998</v>
      </c>
      <c r="C1635" s="1">
        <v>-367.57191</v>
      </c>
    </row>
    <row r="1636" spans="2:3">
      <c r="B1636" s="1">
        <v>-365.44610999999998</v>
      </c>
      <c r="C1636" s="1">
        <v>-367.46555000000001</v>
      </c>
    </row>
    <row r="1637" spans="2:3">
      <c r="B1637" s="1">
        <v>-365.75234999999998</v>
      </c>
      <c r="C1637" s="1">
        <v>-367.31891999999999</v>
      </c>
    </row>
    <row r="1638" spans="2:3">
      <c r="B1638" s="1">
        <v>-366.08256</v>
      </c>
      <c r="C1638" s="1">
        <v>-367.15386999999998</v>
      </c>
    </row>
    <row r="1639" spans="2:3">
      <c r="B1639" s="1">
        <v>-366.43328000000002</v>
      </c>
      <c r="C1639" s="1">
        <v>-366.99721</v>
      </c>
    </row>
    <row r="1640" spans="2:3">
      <c r="B1640" s="1">
        <v>-366.79295999999999</v>
      </c>
      <c r="C1640" s="1">
        <v>-366.87445000000002</v>
      </c>
    </row>
    <row r="1641" spans="2:3">
      <c r="B1641" s="1">
        <v>-367.15323000000001</v>
      </c>
      <c r="C1641" s="1">
        <v>-366.80223000000001</v>
      </c>
    </row>
    <row r="1642" spans="2:3">
      <c r="B1642" s="1">
        <v>-367.50409000000002</v>
      </c>
      <c r="C1642" s="1">
        <v>-366.78613999999999</v>
      </c>
    </row>
    <row r="1643" spans="2:3">
      <c r="B1643" s="1">
        <v>-367.83897999999999</v>
      </c>
      <c r="C1643" s="1">
        <v>-366.82846000000001</v>
      </c>
    </row>
    <row r="1644" spans="2:3">
      <c r="B1644" s="1">
        <v>-368.14904000000001</v>
      </c>
      <c r="C1644" s="1">
        <v>-366.93259</v>
      </c>
    </row>
    <row r="1645" spans="2:3">
      <c r="B1645" s="1">
        <v>-368.43194999999997</v>
      </c>
      <c r="C1645" s="1">
        <v>-367.09757000000002</v>
      </c>
    </row>
    <row r="1646" spans="2:3">
      <c r="B1646" s="1">
        <v>-368.68754999999999</v>
      </c>
      <c r="C1646" s="1">
        <v>-367.31297999999998</v>
      </c>
    </row>
    <row r="1647" spans="2:3">
      <c r="B1647" s="1">
        <v>-368.91572000000002</v>
      </c>
      <c r="C1647" s="1">
        <v>-367.55685</v>
      </c>
    </row>
    <row r="1648" spans="2:3">
      <c r="B1648" s="1">
        <v>-369.11496</v>
      </c>
      <c r="C1648" s="1">
        <v>-367.79955000000001</v>
      </c>
    </row>
    <row r="1649" spans="2:3">
      <c r="B1649" s="1">
        <v>-369.28120999999999</v>
      </c>
      <c r="C1649" s="1">
        <v>-368.01307000000003</v>
      </c>
    </row>
    <row r="1650" spans="2:3">
      <c r="B1650" s="1">
        <v>-369.40366</v>
      </c>
      <c r="C1650" s="1">
        <v>-368.17198000000002</v>
      </c>
    </row>
    <row r="1651" spans="2:3">
      <c r="B1651" s="1">
        <v>-369.47098</v>
      </c>
      <c r="C1651" s="1">
        <v>-368.26576</v>
      </c>
    </row>
    <row r="1652" spans="2:3">
      <c r="B1652" s="1">
        <v>-369.47134</v>
      </c>
      <c r="C1652" s="1">
        <v>-368.29066</v>
      </c>
    </row>
    <row r="1653" spans="2:3">
      <c r="B1653" s="1">
        <v>-369.39715999999999</v>
      </c>
      <c r="C1653" s="1">
        <v>-368.24572999999998</v>
      </c>
    </row>
    <row r="1654" spans="2:3">
      <c r="B1654" s="1">
        <v>-369.25076999999999</v>
      </c>
      <c r="C1654" s="1">
        <v>-368.13753000000003</v>
      </c>
    </row>
    <row r="1655" spans="2:3">
      <c r="B1655" s="1">
        <v>-369.04584999999997</v>
      </c>
      <c r="C1655" s="1">
        <v>-367.97775000000001</v>
      </c>
    </row>
    <row r="1656" spans="2:3">
      <c r="B1656" s="1">
        <v>-368.81160999999997</v>
      </c>
      <c r="C1656" s="1">
        <v>-367.78372000000002</v>
      </c>
    </row>
    <row r="1657" spans="2:3">
      <c r="B1657" s="1">
        <v>-368.59145999999998</v>
      </c>
      <c r="C1657" s="1">
        <v>-367.58436999999998</v>
      </c>
    </row>
    <row r="1658" spans="2:3">
      <c r="B1658" s="1">
        <v>-368.43705</v>
      </c>
      <c r="C1658" s="1">
        <v>-367.41313000000002</v>
      </c>
    </row>
    <row r="1659" spans="2:3">
      <c r="B1659" s="1">
        <v>-368.39623999999998</v>
      </c>
      <c r="C1659" s="1">
        <v>-367.29808000000003</v>
      </c>
    </row>
    <row r="1660" spans="2:3">
      <c r="B1660" s="1">
        <v>-368.49916999999999</v>
      </c>
      <c r="C1660" s="1">
        <v>-367.25290999999999</v>
      </c>
    </row>
    <row r="1661" spans="2:3">
      <c r="B1661" s="1">
        <v>-368.74223999999998</v>
      </c>
      <c r="C1661" s="1">
        <v>-367.26898</v>
      </c>
    </row>
    <row r="1662" spans="2:3">
      <c r="B1662" s="1">
        <v>-369.09098</v>
      </c>
      <c r="C1662" s="1">
        <v>-367.31932999999998</v>
      </c>
    </row>
    <row r="1663" spans="2:3">
      <c r="B1663" s="1">
        <v>-369.48700000000002</v>
      </c>
      <c r="C1663" s="1">
        <v>-367.36421000000001</v>
      </c>
    </row>
    <row r="1664" spans="2:3">
      <c r="B1664" s="1">
        <v>-369.86862000000002</v>
      </c>
      <c r="C1664" s="1">
        <v>-367.37281999999999</v>
      </c>
    </row>
    <row r="1665" spans="2:3">
      <c r="B1665" s="1">
        <v>-370.18025999999998</v>
      </c>
      <c r="C1665" s="1">
        <v>-367.33001000000002</v>
      </c>
    </row>
    <row r="1666" spans="2:3">
      <c r="B1666" s="1">
        <v>-370.38463000000002</v>
      </c>
      <c r="C1666" s="1">
        <v>-367.23784000000001</v>
      </c>
    </row>
    <row r="1667" spans="2:3">
      <c r="B1667" s="1">
        <v>-370.46456000000001</v>
      </c>
      <c r="C1667" s="1">
        <v>-367.11372</v>
      </c>
    </row>
    <row r="1668" spans="2:3">
      <c r="B1668" s="1">
        <v>-370.42723999999998</v>
      </c>
      <c r="C1668" s="1">
        <v>-366.97935999999999</v>
      </c>
    </row>
    <row r="1669" spans="2:3">
      <c r="B1669" s="1">
        <v>-370.30466999999999</v>
      </c>
      <c r="C1669" s="1">
        <v>-366.85271999999998</v>
      </c>
    </row>
    <row r="1670" spans="2:3">
      <c r="B1670" s="1">
        <v>-370.14147000000003</v>
      </c>
      <c r="C1670" s="1">
        <v>-366.74153999999999</v>
      </c>
    </row>
    <row r="1671" spans="2:3">
      <c r="B1671" s="1">
        <v>-369.98304000000002</v>
      </c>
      <c r="C1671" s="1">
        <v>-366.64607000000001</v>
      </c>
    </row>
    <row r="1672" spans="2:3">
      <c r="B1672" s="1">
        <v>-369.86986999999999</v>
      </c>
      <c r="C1672" s="1">
        <v>-366.55817999999999</v>
      </c>
    </row>
    <row r="1673" spans="2:3">
      <c r="B1673" s="1">
        <v>-369.82380000000001</v>
      </c>
      <c r="C1673" s="1">
        <v>-366.46647000000002</v>
      </c>
    </row>
    <row r="1674" spans="2:3">
      <c r="B1674" s="1">
        <v>-369.83818000000002</v>
      </c>
      <c r="C1674" s="1">
        <v>-366.36131</v>
      </c>
    </row>
    <row r="1675" spans="2:3">
      <c r="B1675" s="1">
        <v>-369.89246000000003</v>
      </c>
      <c r="C1675" s="1">
        <v>-366.23469999999998</v>
      </c>
    </row>
    <row r="1676" spans="2:3">
      <c r="B1676" s="1">
        <v>-369.95929999999998</v>
      </c>
      <c r="C1676" s="1">
        <v>-366.08598999999998</v>
      </c>
    </row>
    <row r="1677" spans="2:3">
      <c r="B1677" s="1">
        <v>-370.01893999999999</v>
      </c>
      <c r="C1677" s="1">
        <v>-365.92487999999997</v>
      </c>
    </row>
    <row r="1678" spans="2:3">
      <c r="B1678" s="1">
        <v>-370.06396999999998</v>
      </c>
      <c r="C1678" s="1">
        <v>-365.77024999999998</v>
      </c>
    </row>
    <row r="1679" spans="2:3">
      <c r="B1679" s="1">
        <v>-370.08792</v>
      </c>
      <c r="C1679" s="1">
        <v>-365.64103999999998</v>
      </c>
    </row>
    <row r="1680" spans="2:3">
      <c r="B1680" s="1">
        <v>-370.08188000000001</v>
      </c>
      <c r="C1680" s="1">
        <v>-365.54658000000001</v>
      </c>
    </row>
    <row r="1681" spans="2:3">
      <c r="B1681" s="1">
        <v>-370.04122999999998</v>
      </c>
      <c r="C1681" s="1">
        <v>-365.48021</v>
      </c>
    </row>
    <row r="1682" spans="2:3">
      <c r="B1682" s="1">
        <v>-369.98106000000001</v>
      </c>
      <c r="C1682" s="1">
        <v>-365.42101000000002</v>
      </c>
    </row>
    <row r="1683" spans="2:3">
      <c r="B1683" s="1">
        <v>-369.93247000000002</v>
      </c>
      <c r="C1683" s="1">
        <v>-365.34215999999998</v>
      </c>
    </row>
    <row r="1684" spans="2:3">
      <c r="B1684" s="1">
        <v>-369.92804999999998</v>
      </c>
      <c r="C1684" s="1">
        <v>-365.22336000000001</v>
      </c>
    </row>
    <row r="1685" spans="2:3">
      <c r="B1685" s="1">
        <v>-369.98423000000003</v>
      </c>
      <c r="C1685" s="1">
        <v>-365.05887999999999</v>
      </c>
    </row>
    <row r="1686" spans="2:3">
      <c r="B1686" s="1">
        <v>-370.09278999999998</v>
      </c>
      <c r="C1686" s="1">
        <v>-364.85775000000001</v>
      </c>
    </row>
    <row r="1687" spans="2:3">
      <c r="B1687" s="1">
        <v>-370.22487000000001</v>
      </c>
      <c r="C1687" s="1">
        <v>-364.64298000000002</v>
      </c>
    </row>
    <row r="1688" spans="2:3">
      <c r="B1688" s="1">
        <v>-370.34697999999997</v>
      </c>
      <c r="C1688" s="1">
        <v>-364.44056</v>
      </c>
    </row>
    <row r="1689" spans="2:3">
      <c r="B1689" s="1">
        <v>-370.44078000000002</v>
      </c>
      <c r="C1689" s="1">
        <v>-364.27238999999997</v>
      </c>
    </row>
    <row r="1690" spans="2:3">
      <c r="B1690" s="1">
        <v>-370.50137999999998</v>
      </c>
      <c r="C1690" s="1">
        <v>-364.14821999999998</v>
      </c>
    </row>
    <row r="1691" spans="2:3">
      <c r="B1691" s="1">
        <v>-370.53555</v>
      </c>
      <c r="C1691" s="1">
        <v>-364.06247000000002</v>
      </c>
    </row>
    <row r="1692" spans="2:3">
      <c r="B1692" s="1">
        <v>-370.5523</v>
      </c>
      <c r="C1692" s="1">
        <v>-364.00736999999998</v>
      </c>
    </row>
    <row r="1693" spans="2:3">
      <c r="B1693" s="1">
        <v>-370.56006000000002</v>
      </c>
      <c r="C1693" s="1">
        <v>-363.97834999999998</v>
      </c>
    </row>
    <row r="1694" spans="2:3">
      <c r="B1694" s="1">
        <v>-370.56466999999998</v>
      </c>
      <c r="C1694" s="1">
        <v>-363.98475000000002</v>
      </c>
    </row>
    <row r="1695" spans="2:3">
      <c r="B1695" s="1">
        <v>-370.57159000000001</v>
      </c>
      <c r="C1695" s="1">
        <v>-364.04579999999999</v>
      </c>
    </row>
    <row r="1696" spans="2:3">
      <c r="B1696" s="1">
        <v>-370.58607000000001</v>
      </c>
      <c r="C1696" s="1">
        <v>-364.18060000000003</v>
      </c>
    </row>
    <row r="1697" spans="2:3">
      <c r="B1697" s="1">
        <v>-370.61176</v>
      </c>
      <c r="C1697" s="1">
        <v>-364.39406000000002</v>
      </c>
    </row>
    <row r="1698" spans="2:3">
      <c r="B1698" s="1">
        <v>-370.64834999999999</v>
      </c>
      <c r="C1698" s="1">
        <v>-364.66955999999999</v>
      </c>
    </row>
    <row r="1699" spans="2:3">
      <c r="B1699" s="1">
        <v>-370.69031999999999</v>
      </c>
      <c r="C1699" s="1">
        <v>-364.97564</v>
      </c>
    </row>
    <row r="1700" spans="2:3">
      <c r="B1700" s="1">
        <v>-370.72224</v>
      </c>
      <c r="C1700" s="1">
        <v>-365.28046999999998</v>
      </c>
    </row>
    <row r="1701" spans="2:3">
      <c r="B1701" s="1">
        <v>-370.72145</v>
      </c>
      <c r="C1701" s="1">
        <v>-365.55527999999998</v>
      </c>
    </row>
    <row r="1702" spans="2:3">
      <c r="B1702" s="1">
        <v>-370.66532000000001</v>
      </c>
      <c r="C1702" s="1">
        <v>-365.77573000000001</v>
      </c>
    </row>
    <row r="1703" spans="2:3">
      <c r="B1703" s="1">
        <v>-370.54005000000001</v>
      </c>
      <c r="C1703" s="1">
        <v>-365.92361</v>
      </c>
    </row>
    <row r="1704" spans="2:3">
      <c r="B1704" s="1">
        <v>-370.34564</v>
      </c>
      <c r="C1704" s="1">
        <v>-365.98793999999998</v>
      </c>
    </row>
    <row r="1705" spans="2:3">
      <c r="B1705" s="1">
        <v>-370.10120999999998</v>
      </c>
      <c r="C1705" s="1">
        <v>-365.97111999999998</v>
      </c>
    </row>
    <row r="1706" spans="2:3">
      <c r="B1706" s="1">
        <v>-369.84548999999998</v>
      </c>
      <c r="C1706" s="1">
        <v>-365.90278000000001</v>
      </c>
    </row>
    <row r="1707" spans="2:3">
      <c r="B1707" s="1">
        <v>-369.62013999999999</v>
      </c>
      <c r="C1707" s="1">
        <v>-365.84163999999998</v>
      </c>
    </row>
    <row r="1708" spans="2:3">
      <c r="B1708" s="1">
        <v>-369.45638000000002</v>
      </c>
      <c r="C1708" s="1">
        <v>-365.85059000000001</v>
      </c>
    </row>
    <row r="1709" spans="2:3">
      <c r="B1709" s="1">
        <v>-369.35757999999998</v>
      </c>
      <c r="C1709" s="1">
        <v>-365.95093000000003</v>
      </c>
    </row>
    <row r="1710" spans="2:3">
      <c r="B1710" s="1">
        <v>-369.30763999999999</v>
      </c>
      <c r="C1710" s="1">
        <v>-366.11761000000001</v>
      </c>
    </row>
    <row r="1711" spans="2:3">
      <c r="B1711" s="1">
        <v>-369.27992</v>
      </c>
      <c r="C1711" s="1">
        <v>-366.30536000000001</v>
      </c>
    </row>
    <row r="1712" spans="2:3">
      <c r="B1712" s="1">
        <v>-369.25691</v>
      </c>
      <c r="C1712" s="1">
        <v>-366.48406999999997</v>
      </c>
    </row>
    <row r="1713" spans="2:3">
      <c r="B1713" s="1">
        <v>-369.24257999999998</v>
      </c>
      <c r="C1713" s="1">
        <v>-366.65044</v>
      </c>
    </row>
    <row r="1714" spans="2:3">
      <c r="B1714" s="1">
        <v>-369.25664999999998</v>
      </c>
      <c r="C1714" s="1">
        <v>-366.82749000000001</v>
      </c>
    </row>
    <row r="1715" spans="2:3">
      <c r="B1715" s="1">
        <v>-369.32089000000002</v>
      </c>
      <c r="C1715" s="1">
        <v>-367.04505</v>
      </c>
    </row>
    <row r="1716" spans="2:3">
      <c r="B1716" s="1">
        <v>-369.44330000000002</v>
      </c>
      <c r="C1716" s="1">
        <v>-367.32925</v>
      </c>
    </row>
    <row r="1717" spans="2:3">
      <c r="B1717" s="1">
        <v>-369.61455000000001</v>
      </c>
      <c r="C1717" s="1">
        <v>-367.69143000000003</v>
      </c>
    </row>
    <row r="1718" spans="2:3">
      <c r="B1718" s="1">
        <v>-369.81171999999998</v>
      </c>
      <c r="C1718" s="1">
        <v>-368.11516</v>
      </c>
    </row>
    <row r="1719" spans="2:3">
      <c r="B1719" s="1">
        <v>-370.00004000000001</v>
      </c>
      <c r="C1719" s="1">
        <v>-368.55889000000002</v>
      </c>
    </row>
    <row r="1720" spans="2:3">
      <c r="B1720" s="1">
        <v>-370.14659</v>
      </c>
      <c r="C1720" s="1">
        <v>-368.97084999999998</v>
      </c>
    </row>
    <row r="1721" spans="2:3">
      <c r="B1721" s="1">
        <v>-370.23052999999999</v>
      </c>
      <c r="C1721" s="1">
        <v>-369.31441999999998</v>
      </c>
    </row>
    <row r="1722" spans="2:3">
      <c r="B1722" s="1">
        <v>-370.23926</v>
      </c>
      <c r="C1722" s="1">
        <v>-369.57587999999998</v>
      </c>
    </row>
    <row r="1723" spans="2:3">
      <c r="B1723" s="1">
        <v>-370.17311000000001</v>
      </c>
      <c r="C1723" s="1">
        <v>-369.76846999999998</v>
      </c>
    </row>
    <row r="1724" spans="2:3">
      <c r="B1724" s="1">
        <v>-370.04856000000001</v>
      </c>
      <c r="C1724" s="1">
        <v>-369.92075</v>
      </c>
    </row>
    <row r="1725" spans="2:3">
      <c r="B1725" s="1">
        <v>-369.89245</v>
      </c>
      <c r="C1725" s="1">
        <v>-370.06299000000001</v>
      </c>
    </row>
    <row r="1726" spans="2:3">
      <c r="B1726" s="1">
        <v>-369.73759000000001</v>
      </c>
      <c r="C1726" s="1">
        <v>-370.21337999999997</v>
      </c>
    </row>
    <row r="1727" spans="2:3">
      <c r="B1727" s="1">
        <v>-369.61421999999999</v>
      </c>
      <c r="C1727" s="1">
        <v>-370.37464999999997</v>
      </c>
    </row>
    <row r="1728" spans="2:3">
      <c r="B1728" s="1">
        <v>-369.54473999999999</v>
      </c>
      <c r="C1728" s="1">
        <v>-370.53336999999999</v>
      </c>
    </row>
    <row r="1729" spans="2:3">
      <c r="B1729" s="1">
        <v>-369.53980999999999</v>
      </c>
      <c r="C1729" s="1">
        <v>-370.66511000000003</v>
      </c>
    </row>
    <row r="1730" spans="2:3">
      <c r="B1730" s="1">
        <v>-369.60208</v>
      </c>
      <c r="C1730" s="1">
        <v>-370.75236000000001</v>
      </c>
    </row>
    <row r="1731" spans="2:3">
      <c r="B1731" s="1">
        <v>-369.72868999999997</v>
      </c>
      <c r="C1731" s="1">
        <v>-370.78728000000001</v>
      </c>
    </row>
    <row r="1732" spans="2:3">
      <c r="B1732" s="1">
        <v>-369.91505999999998</v>
      </c>
      <c r="C1732" s="1">
        <v>-370.78100999999998</v>
      </c>
    </row>
    <row r="1733" spans="2:3">
      <c r="B1733" s="1">
        <v>-370.15582000000001</v>
      </c>
      <c r="C1733" s="1">
        <v>-370.74700999999999</v>
      </c>
    </row>
    <row r="1734" spans="2:3">
      <c r="B1734" s="1">
        <v>-370.44053000000002</v>
      </c>
      <c r="C1734" s="1">
        <v>-370.68725000000001</v>
      </c>
    </row>
    <row r="1735" spans="2:3">
      <c r="B1735" s="1">
        <v>-370.75267000000002</v>
      </c>
      <c r="C1735" s="1">
        <v>-370.59244000000001</v>
      </c>
    </row>
    <row r="1736" spans="2:3">
      <c r="B1736" s="1">
        <v>-371.06778000000003</v>
      </c>
      <c r="C1736" s="1">
        <v>-370.45195000000001</v>
      </c>
    </row>
    <row r="1737" spans="2:3">
      <c r="B1737" s="1">
        <v>-371.35419999999999</v>
      </c>
      <c r="C1737" s="1">
        <v>-370.26920000000001</v>
      </c>
    </row>
    <row r="1738" spans="2:3">
      <c r="B1738" s="1">
        <v>-371.58078999999998</v>
      </c>
      <c r="C1738" s="1">
        <v>-370.05889999999999</v>
      </c>
    </row>
    <row r="1739" spans="2:3">
      <c r="B1739" s="1">
        <v>-371.72370999999998</v>
      </c>
      <c r="C1739" s="1">
        <v>-369.84258999999997</v>
      </c>
    </row>
    <row r="1740" spans="2:3">
      <c r="B1740" s="1">
        <v>-371.77240999999998</v>
      </c>
      <c r="C1740" s="1">
        <v>-369.64022999999997</v>
      </c>
    </row>
    <row r="1741" spans="2:3">
      <c r="B1741" s="1">
        <v>-371.74076000000002</v>
      </c>
      <c r="C1741" s="1">
        <v>-369.46517999999998</v>
      </c>
    </row>
    <row r="1742" spans="2:3">
      <c r="B1742" s="1">
        <v>-371.65974</v>
      </c>
      <c r="C1742" s="1">
        <v>-369.31421999999998</v>
      </c>
    </row>
    <row r="1743" spans="2:3">
      <c r="B1743" s="1">
        <v>-371.56794000000002</v>
      </c>
      <c r="C1743" s="1">
        <v>-369.17746</v>
      </c>
    </row>
    <row r="1744" spans="2:3">
      <c r="B1744" s="1">
        <v>-371.49981000000002</v>
      </c>
      <c r="C1744" s="1">
        <v>-369.04315000000003</v>
      </c>
    </row>
    <row r="1745" spans="2:3">
      <c r="B1745" s="1">
        <v>-371.46974</v>
      </c>
      <c r="C1745" s="1">
        <v>-368.90141</v>
      </c>
    </row>
    <row r="1746" spans="2:3">
      <c r="B1746" s="1">
        <v>-371.46523999999999</v>
      </c>
      <c r="C1746" s="1">
        <v>-368.75234</v>
      </c>
    </row>
    <row r="1747" spans="2:3">
      <c r="B1747" s="1">
        <v>-371.45647000000002</v>
      </c>
      <c r="C1747" s="1">
        <v>-368.6112</v>
      </c>
    </row>
    <row r="1748" spans="2:3">
      <c r="B1748" s="1">
        <v>-371.41138000000001</v>
      </c>
      <c r="C1748" s="1">
        <v>-368.49741999999998</v>
      </c>
    </row>
    <row r="1749" spans="2:3">
      <c r="B1749" s="1">
        <v>-371.30198999999999</v>
      </c>
      <c r="C1749" s="1">
        <v>-368.42993999999999</v>
      </c>
    </row>
    <row r="1750" spans="2:3">
      <c r="B1750" s="1">
        <v>-371.12216999999998</v>
      </c>
      <c r="C1750" s="1">
        <v>-368.41813999999999</v>
      </c>
    </row>
    <row r="1751" spans="2:3">
      <c r="B1751" s="1">
        <v>-370.88303000000002</v>
      </c>
      <c r="C1751" s="1">
        <v>-368.46382999999997</v>
      </c>
    </row>
    <row r="1752" spans="2:3">
      <c r="B1752" s="1">
        <v>-370.60932000000003</v>
      </c>
      <c r="C1752" s="1">
        <v>-368.56180000000001</v>
      </c>
    </row>
    <row r="1753" spans="2:3">
      <c r="B1753" s="1">
        <v>-370.33062999999999</v>
      </c>
      <c r="C1753" s="1">
        <v>-368.70470999999998</v>
      </c>
    </row>
    <row r="1754" spans="2:3">
      <c r="B1754" s="1">
        <v>-370.06873000000002</v>
      </c>
      <c r="C1754" s="1">
        <v>-368.88708000000003</v>
      </c>
    </row>
    <row r="1755" spans="2:3">
      <c r="B1755" s="1">
        <v>-369.83548000000002</v>
      </c>
      <c r="C1755" s="1">
        <v>-369.09046999999998</v>
      </c>
    </row>
    <row r="1756" spans="2:3">
      <c r="B1756" s="1">
        <v>-369.62984999999998</v>
      </c>
      <c r="C1756" s="1">
        <v>-369.29088000000002</v>
      </c>
    </row>
    <row r="1757" spans="2:3">
      <c r="B1757" s="1">
        <v>-369.44423999999998</v>
      </c>
      <c r="C1757" s="1">
        <v>-369.46193</v>
      </c>
    </row>
    <row r="1758" spans="2:3">
      <c r="B1758" s="1">
        <v>-369.27001999999999</v>
      </c>
      <c r="C1758" s="1">
        <v>-369.57456999999999</v>
      </c>
    </row>
    <row r="1759" spans="2:3">
      <c r="B1759" s="1">
        <v>-369.10516999999999</v>
      </c>
      <c r="C1759" s="1">
        <v>-369.60077000000001</v>
      </c>
    </row>
    <row r="1760" spans="2:3">
      <c r="B1760" s="1">
        <v>-368.95182999999997</v>
      </c>
      <c r="C1760" s="1">
        <v>-369.51979</v>
      </c>
    </row>
    <row r="1761" spans="2:3">
      <c r="B1761" s="1">
        <v>-368.81526000000002</v>
      </c>
      <c r="C1761" s="1">
        <v>-369.32177999999999</v>
      </c>
    </row>
    <row r="1762" spans="2:3">
      <c r="B1762" s="1">
        <v>-368.70352000000003</v>
      </c>
      <c r="C1762" s="1">
        <v>-369.01749999999998</v>
      </c>
    </row>
    <row r="1763" spans="2:3">
      <c r="B1763" s="1">
        <v>-368.62421000000001</v>
      </c>
      <c r="C1763" s="1">
        <v>-368.64262000000002</v>
      </c>
    </row>
    <row r="1764" spans="2:3">
      <c r="B1764" s="1">
        <v>-368.58467000000002</v>
      </c>
      <c r="C1764" s="1">
        <v>-368.25510000000003</v>
      </c>
    </row>
    <row r="1765" spans="2:3">
      <c r="B1765" s="1">
        <v>-368.58911999999998</v>
      </c>
      <c r="C1765" s="1">
        <v>-367.92077999999998</v>
      </c>
    </row>
    <row r="1766" spans="2:3">
      <c r="B1766" s="1">
        <v>-368.63706000000002</v>
      </c>
      <c r="C1766" s="1">
        <v>-367.69322</v>
      </c>
    </row>
    <row r="1767" spans="2:3">
      <c r="B1767" s="1">
        <v>-368.72284000000002</v>
      </c>
      <c r="C1767" s="1">
        <v>-367.59298000000001</v>
      </c>
    </row>
    <row r="1768" spans="2:3">
      <c r="B1768" s="1">
        <v>-368.83215000000001</v>
      </c>
      <c r="C1768" s="1">
        <v>-367.60185999999999</v>
      </c>
    </row>
    <row r="1769" spans="2:3">
      <c r="B1769" s="1">
        <v>-368.94774999999998</v>
      </c>
      <c r="C1769" s="1">
        <v>-367.67543999999998</v>
      </c>
    </row>
    <row r="1770" spans="2:3">
      <c r="B1770" s="1">
        <v>-369.05228</v>
      </c>
      <c r="C1770" s="1">
        <v>-367.76067999999998</v>
      </c>
    </row>
    <row r="1771" spans="2:3">
      <c r="B1771" s="1">
        <v>-369.13839999999999</v>
      </c>
      <c r="C1771" s="1">
        <v>-367.80962</v>
      </c>
    </row>
    <row r="1772" spans="2:3">
      <c r="B1772" s="1">
        <v>-369.21258999999998</v>
      </c>
      <c r="C1772" s="1">
        <v>-367.78931</v>
      </c>
    </row>
    <row r="1773" spans="2:3">
      <c r="B1773" s="1">
        <v>-369.27931000000001</v>
      </c>
      <c r="C1773" s="1">
        <v>-367.69047</v>
      </c>
    </row>
    <row r="1774" spans="2:3">
      <c r="B1774" s="1">
        <v>-369.33364</v>
      </c>
      <c r="C1774" s="1">
        <v>-367.52695</v>
      </c>
    </row>
    <row r="1775" spans="2:3">
      <c r="B1775" s="1">
        <v>-369.35030999999998</v>
      </c>
      <c r="C1775" s="1">
        <v>-367.33323000000001</v>
      </c>
    </row>
    <row r="1776" spans="2:3">
      <c r="B1776" s="1">
        <v>-369.29980999999998</v>
      </c>
      <c r="C1776" s="1">
        <v>-367.15255999999999</v>
      </c>
    </row>
    <row r="1777" spans="2:3">
      <c r="B1777" s="1">
        <v>-369.16027000000003</v>
      </c>
      <c r="C1777" s="1">
        <v>-367.02632</v>
      </c>
    </row>
    <row r="1778" spans="2:3">
      <c r="B1778" s="1">
        <v>-368.93025</v>
      </c>
      <c r="C1778" s="1">
        <v>-366.97223000000002</v>
      </c>
    </row>
    <row r="1779" spans="2:3">
      <c r="B1779" s="1">
        <v>-368.62588</v>
      </c>
      <c r="C1779" s="1">
        <v>-366.97946000000002</v>
      </c>
    </row>
    <row r="1780" spans="2:3">
      <c r="B1780" s="1">
        <v>-368.27873</v>
      </c>
      <c r="C1780" s="1">
        <v>-367.01862999999997</v>
      </c>
    </row>
    <row r="1781" spans="2:3">
      <c r="B1781" s="1">
        <v>-367.93135000000001</v>
      </c>
      <c r="C1781" s="1">
        <v>-367.05831999999998</v>
      </c>
    </row>
    <row r="1782" spans="2:3">
      <c r="B1782" s="1">
        <v>-367.63162</v>
      </c>
      <c r="C1782" s="1">
        <v>-367.07783999999998</v>
      </c>
    </row>
    <row r="1783" spans="2:3">
      <c r="B1783" s="1">
        <v>-367.42709000000002</v>
      </c>
      <c r="C1783" s="1">
        <v>-367.07076999999998</v>
      </c>
    </row>
    <row r="1784" spans="2:3">
      <c r="B1784" s="1">
        <v>-367.35739000000001</v>
      </c>
      <c r="C1784" s="1">
        <v>-367.04392999999999</v>
      </c>
    </row>
    <row r="1785" spans="2:3">
      <c r="B1785" s="1">
        <v>-367.44761</v>
      </c>
      <c r="C1785" s="1">
        <v>-367.01830000000001</v>
      </c>
    </row>
    <row r="1786" spans="2:3">
      <c r="B1786" s="1">
        <v>-367.69085999999999</v>
      </c>
      <c r="C1786" s="1">
        <v>-367.02670999999998</v>
      </c>
    </row>
    <row r="1787" spans="2:3">
      <c r="B1787" s="1">
        <v>-368.04057</v>
      </c>
      <c r="C1787" s="1">
        <v>-367.09854000000001</v>
      </c>
    </row>
    <row r="1788" spans="2:3">
      <c r="B1788" s="1">
        <v>-368.42126000000002</v>
      </c>
      <c r="C1788" s="1">
        <v>-367.24668000000003</v>
      </c>
    </row>
    <row r="1789" spans="2:3">
      <c r="B1789" s="1">
        <v>-368.76607000000001</v>
      </c>
      <c r="C1789" s="1">
        <v>-367.45274000000001</v>
      </c>
    </row>
    <row r="1790" spans="2:3">
      <c r="B1790" s="1">
        <v>-369.04075999999998</v>
      </c>
      <c r="C1790" s="1">
        <v>-367.68203</v>
      </c>
    </row>
    <row r="1791" spans="2:3">
      <c r="B1791" s="1">
        <v>-369.24385000000001</v>
      </c>
      <c r="C1791" s="1">
        <v>-367.89879000000002</v>
      </c>
    </row>
    <row r="1792" spans="2:3">
      <c r="B1792" s="1">
        <v>-369.39733000000001</v>
      </c>
      <c r="C1792" s="1">
        <v>-368.07031000000001</v>
      </c>
    </row>
    <row r="1793" spans="2:3">
      <c r="B1793" s="1">
        <v>-369.53455000000002</v>
      </c>
      <c r="C1793" s="1">
        <v>-368.17853000000002</v>
      </c>
    </row>
    <row r="1794" spans="2:3">
      <c r="B1794" s="1">
        <v>-369.67711000000003</v>
      </c>
      <c r="C1794" s="1">
        <v>-368.21722999999997</v>
      </c>
    </row>
    <row r="1795" spans="2:3">
      <c r="B1795" s="1">
        <v>-369.82256000000001</v>
      </c>
      <c r="C1795" s="1">
        <v>-368.18846000000002</v>
      </c>
    </row>
    <row r="1796" spans="2:3">
      <c r="B1796" s="1">
        <v>-369.95105000000001</v>
      </c>
      <c r="C1796" s="1">
        <v>-368.10323</v>
      </c>
    </row>
    <row r="1797" spans="2:3">
      <c r="B1797" s="1">
        <v>-370.03982999999999</v>
      </c>
      <c r="C1797" s="1">
        <v>-367.97448000000003</v>
      </c>
    </row>
    <row r="1798" spans="2:3">
      <c r="B1798" s="1">
        <v>-370.06477999999998</v>
      </c>
      <c r="C1798" s="1">
        <v>-367.81943999999999</v>
      </c>
    </row>
    <row r="1799" spans="2:3">
      <c r="B1799" s="1">
        <v>-370.01195999999999</v>
      </c>
      <c r="C1799" s="1">
        <v>-367.65597000000002</v>
      </c>
    </row>
    <row r="1800" spans="2:3">
      <c r="B1800" s="1">
        <v>-369.87792000000002</v>
      </c>
      <c r="C1800" s="1">
        <v>-367.50511</v>
      </c>
    </row>
    <row r="1801" spans="2:3">
      <c r="B1801" s="1">
        <v>-369.66748999999999</v>
      </c>
      <c r="C1801" s="1">
        <v>-367.38659999999999</v>
      </c>
    </row>
    <row r="1802" spans="2:3">
      <c r="B1802" s="1">
        <v>-369.39152999999999</v>
      </c>
      <c r="C1802" s="1">
        <v>-367.31819000000002</v>
      </c>
    </row>
    <row r="1803" spans="2:3">
      <c r="B1803" s="1">
        <v>-369.06842999999998</v>
      </c>
      <c r="C1803" s="1">
        <v>-367.30750999999998</v>
      </c>
    </row>
    <row r="1804" spans="2:3">
      <c r="B1804" s="1">
        <v>-368.71969000000001</v>
      </c>
      <c r="C1804" s="1">
        <v>-367.35172</v>
      </c>
    </row>
    <row r="1805" spans="2:3">
      <c r="B1805" s="1">
        <v>-368.36892999999998</v>
      </c>
      <c r="C1805" s="1">
        <v>-367.43504000000001</v>
      </c>
    </row>
    <row r="1806" spans="2:3">
      <c r="B1806" s="1">
        <v>-368.03413999999998</v>
      </c>
      <c r="C1806" s="1">
        <v>-367.53647000000001</v>
      </c>
    </row>
    <row r="1807" spans="2:3">
      <c r="B1807" s="1">
        <v>-367.72381999999999</v>
      </c>
      <c r="C1807" s="1">
        <v>-367.63871999999998</v>
      </c>
    </row>
    <row r="1808" spans="2:3">
      <c r="B1808" s="1">
        <v>-367.43993</v>
      </c>
      <c r="C1808" s="1">
        <v>-367.72777000000002</v>
      </c>
    </row>
    <row r="1809" spans="2:3">
      <c r="B1809" s="1">
        <v>-367.17831000000001</v>
      </c>
      <c r="C1809" s="1">
        <v>-367.79570999999999</v>
      </c>
    </row>
    <row r="1810" spans="2:3">
      <c r="B1810" s="1">
        <v>-366.93639999999999</v>
      </c>
      <c r="C1810" s="1">
        <v>-367.84017</v>
      </c>
    </row>
    <row r="1811" spans="2:3">
      <c r="B1811" s="1">
        <v>-366.71350000000001</v>
      </c>
      <c r="C1811" s="1">
        <v>-367.86374000000001</v>
      </c>
    </row>
    <row r="1812" spans="2:3">
      <c r="B1812" s="1">
        <v>-366.51704999999998</v>
      </c>
      <c r="C1812" s="1">
        <v>-367.87358999999998</v>
      </c>
    </row>
    <row r="1813" spans="2:3">
      <c r="B1813" s="1">
        <v>-366.35347000000002</v>
      </c>
      <c r="C1813" s="1">
        <v>-367.87824999999998</v>
      </c>
    </row>
    <row r="1814" spans="2:3">
      <c r="B1814" s="1">
        <v>-366.22629999999998</v>
      </c>
      <c r="C1814" s="1">
        <v>-367.88596000000001</v>
      </c>
    </row>
    <row r="1815" spans="2:3">
      <c r="B1815" s="1">
        <v>-366.12903</v>
      </c>
      <c r="C1815" s="1">
        <v>-367.90728999999999</v>
      </c>
    </row>
    <row r="1816" spans="2:3">
      <c r="B1816" s="1">
        <v>-366.04844000000003</v>
      </c>
      <c r="C1816" s="1">
        <v>-367.95416999999998</v>
      </c>
    </row>
    <row r="1817" spans="2:3">
      <c r="B1817" s="1">
        <v>-365.97546</v>
      </c>
      <c r="C1817" s="1">
        <v>-368.03593000000001</v>
      </c>
    </row>
    <row r="1818" spans="2:3">
      <c r="B1818" s="1">
        <v>-365.90217999999999</v>
      </c>
      <c r="C1818" s="1">
        <v>-368.15287000000001</v>
      </c>
    </row>
    <row r="1819" spans="2:3">
      <c r="B1819" s="1">
        <v>-365.83636999999999</v>
      </c>
      <c r="C1819" s="1">
        <v>-368.29563999999999</v>
      </c>
    </row>
    <row r="1820" spans="2:3">
      <c r="B1820" s="1">
        <v>-365.79647</v>
      </c>
      <c r="C1820" s="1">
        <v>-368.45242000000002</v>
      </c>
    </row>
    <row r="1821" spans="2:3">
      <c r="B1821" s="1">
        <v>-365.80448999999999</v>
      </c>
      <c r="C1821" s="1">
        <v>-368.60807</v>
      </c>
    </row>
    <row r="1822" spans="2:3">
      <c r="B1822" s="1">
        <v>-365.88008000000002</v>
      </c>
      <c r="C1822" s="1">
        <v>-368.74405000000002</v>
      </c>
    </row>
    <row r="1823" spans="2:3">
      <c r="B1823" s="1">
        <v>-366.01679999999999</v>
      </c>
      <c r="C1823" s="1">
        <v>-368.83895000000001</v>
      </c>
    </row>
    <row r="1824" spans="2:3">
      <c r="B1824" s="1">
        <v>-366.18655000000001</v>
      </c>
      <c r="C1824" s="1">
        <v>-368.86950000000002</v>
      </c>
    </row>
    <row r="1825" spans="2:3">
      <c r="B1825" s="1">
        <v>-366.35095999999999</v>
      </c>
      <c r="C1825" s="1">
        <v>-368.82263</v>
      </c>
    </row>
    <row r="1826" spans="2:3">
      <c r="B1826" s="1">
        <v>-366.47897999999998</v>
      </c>
      <c r="C1826" s="1">
        <v>-368.69481000000002</v>
      </c>
    </row>
    <row r="1827" spans="2:3">
      <c r="B1827" s="1">
        <v>-366.56425999999999</v>
      </c>
      <c r="C1827" s="1">
        <v>-368.49880000000002</v>
      </c>
    </row>
    <row r="1828" spans="2:3">
      <c r="B1828" s="1">
        <v>-366.62382000000002</v>
      </c>
      <c r="C1828" s="1">
        <v>-368.26823999999999</v>
      </c>
    </row>
    <row r="1829" spans="2:3">
      <c r="B1829" s="1">
        <v>-366.68221999999997</v>
      </c>
      <c r="C1829" s="1">
        <v>-368.03957000000003</v>
      </c>
    </row>
    <row r="1830" spans="2:3">
      <c r="B1830" s="1">
        <v>-366.75706000000002</v>
      </c>
      <c r="C1830" s="1">
        <v>-367.84597000000002</v>
      </c>
    </row>
    <row r="1831" spans="2:3">
      <c r="B1831" s="1">
        <v>-366.85120000000001</v>
      </c>
      <c r="C1831" s="1">
        <v>-367.71404999999999</v>
      </c>
    </row>
    <row r="1832" spans="2:3">
      <c r="B1832" s="1">
        <v>-366.95111000000003</v>
      </c>
      <c r="C1832" s="1">
        <v>-367.65714000000003</v>
      </c>
    </row>
    <row r="1833" spans="2:3">
      <c r="B1833" s="1">
        <v>-367.04106000000002</v>
      </c>
      <c r="C1833" s="1">
        <v>-367.67074000000002</v>
      </c>
    </row>
    <row r="1834" spans="2:3">
      <c r="B1834" s="1">
        <v>-367.11559999999997</v>
      </c>
      <c r="C1834" s="1">
        <v>-367.73563999999999</v>
      </c>
    </row>
    <row r="1835" spans="2:3">
      <c r="B1835" s="1">
        <v>-367.17131999999998</v>
      </c>
      <c r="C1835" s="1">
        <v>-367.82044999999999</v>
      </c>
    </row>
    <row r="1836" spans="2:3">
      <c r="B1836" s="1">
        <v>-367.20997999999997</v>
      </c>
      <c r="C1836" s="1">
        <v>-367.89154000000002</v>
      </c>
    </row>
    <row r="1837" spans="2:3">
      <c r="B1837" s="1">
        <v>-367.23579000000001</v>
      </c>
      <c r="C1837" s="1">
        <v>-367.92326000000003</v>
      </c>
    </row>
    <row r="1838" spans="2:3">
      <c r="B1838" s="1">
        <v>-367.24793</v>
      </c>
      <c r="C1838" s="1">
        <v>-367.90579000000002</v>
      </c>
    </row>
    <row r="1839" spans="2:3">
      <c r="B1839" s="1">
        <v>-367.24408</v>
      </c>
      <c r="C1839" s="1">
        <v>-367.84845000000001</v>
      </c>
    </row>
    <row r="1840" spans="2:3">
      <c r="B1840" s="1">
        <v>-367.21843999999999</v>
      </c>
      <c r="C1840" s="1">
        <v>-367.77003000000002</v>
      </c>
    </row>
    <row r="1841" spans="2:3">
      <c r="B1841" s="1">
        <v>-367.17372999999998</v>
      </c>
      <c r="C1841" s="1">
        <v>-367.69321000000002</v>
      </c>
    </row>
    <row r="1842" spans="2:3">
      <c r="B1842" s="1">
        <v>-367.11921000000001</v>
      </c>
      <c r="C1842" s="1">
        <v>-367.63965999999999</v>
      </c>
    </row>
    <row r="1843" spans="2:3">
      <c r="B1843" s="1">
        <v>-367.07432999999997</v>
      </c>
      <c r="C1843" s="1">
        <v>-367.62707999999998</v>
      </c>
    </row>
    <row r="1844" spans="2:3">
      <c r="B1844" s="1">
        <v>-367.06234999999998</v>
      </c>
      <c r="C1844" s="1">
        <v>-367.66496000000001</v>
      </c>
    </row>
    <row r="1845" spans="2:3">
      <c r="B1845" s="1">
        <v>-367.10329000000002</v>
      </c>
      <c r="C1845" s="1">
        <v>-367.75351999999998</v>
      </c>
    </row>
    <row r="1846" spans="2:3">
      <c r="B1846" s="1">
        <v>-367.20535999999998</v>
      </c>
      <c r="C1846" s="1">
        <v>-367.88693999999998</v>
      </c>
    </row>
    <row r="1847" spans="2:3">
      <c r="B1847" s="1">
        <v>-367.36554000000001</v>
      </c>
      <c r="C1847" s="1">
        <v>-368.05189000000001</v>
      </c>
    </row>
    <row r="1848" spans="2:3">
      <c r="B1848" s="1">
        <v>-367.57263</v>
      </c>
      <c r="C1848" s="1">
        <v>-368.23390999999998</v>
      </c>
    </row>
    <row r="1849" spans="2:3">
      <c r="B1849" s="1">
        <v>-367.81121000000002</v>
      </c>
      <c r="C1849" s="1">
        <v>-368.41496000000001</v>
      </c>
    </row>
    <row r="1850" spans="2:3">
      <c r="B1850" s="1">
        <v>-368.06432000000001</v>
      </c>
      <c r="C1850" s="1">
        <v>-368.57654000000002</v>
      </c>
    </row>
    <row r="1851" spans="2:3">
      <c r="B1851" s="1">
        <v>-368.31175000000002</v>
      </c>
      <c r="C1851" s="1">
        <v>-368.69774999999998</v>
      </c>
    </row>
    <row r="1852" spans="2:3">
      <c r="B1852" s="1">
        <v>-368.53735999999998</v>
      </c>
      <c r="C1852" s="1">
        <v>-368.7627</v>
      </c>
    </row>
    <row r="1853" spans="2:3">
      <c r="B1853" s="1">
        <v>-368.72892000000002</v>
      </c>
      <c r="C1853" s="1">
        <v>-368.76780000000002</v>
      </c>
    </row>
    <row r="1854" spans="2:3">
      <c r="B1854" s="1">
        <v>-368.87619999999998</v>
      </c>
      <c r="C1854" s="1">
        <v>-368.71985000000001</v>
      </c>
    </row>
    <row r="1855" spans="2:3">
      <c r="B1855" s="1">
        <v>-368.97665999999998</v>
      </c>
      <c r="C1855" s="1">
        <v>-368.63961999999998</v>
      </c>
    </row>
    <row r="1856" spans="2:3">
      <c r="B1856" s="1">
        <v>-369.03483999999997</v>
      </c>
      <c r="C1856" s="1">
        <v>-368.55205999999998</v>
      </c>
    </row>
    <row r="1857" spans="2:3">
      <c r="B1857" s="1">
        <v>-369.05633</v>
      </c>
      <c r="C1857" s="1">
        <v>-368.47172</v>
      </c>
    </row>
    <row r="1858" spans="2:3">
      <c r="B1858" s="1">
        <v>-369.04899</v>
      </c>
      <c r="C1858" s="1">
        <v>-368.40712000000002</v>
      </c>
    </row>
    <row r="1859" spans="2:3">
      <c r="B1859" s="1">
        <v>-369.01886000000002</v>
      </c>
      <c r="C1859" s="1">
        <v>-368.35788000000002</v>
      </c>
    </row>
    <row r="1860" spans="2:3">
      <c r="B1860" s="1">
        <v>-368.96958999999998</v>
      </c>
      <c r="C1860" s="1">
        <v>-368.32328999999999</v>
      </c>
    </row>
    <row r="1861" spans="2:3">
      <c r="B1861" s="1">
        <v>-368.91095999999999</v>
      </c>
      <c r="C1861" s="1">
        <v>-368.31328999999999</v>
      </c>
    </row>
    <row r="1862" spans="2:3">
      <c r="B1862" s="1">
        <v>-368.8503</v>
      </c>
      <c r="C1862" s="1">
        <v>-368.34230000000002</v>
      </c>
    </row>
    <row r="1863" spans="2:3">
      <c r="B1863" s="1">
        <v>-368.79047000000003</v>
      </c>
      <c r="C1863" s="1">
        <v>-368.42534999999998</v>
      </c>
    </row>
    <row r="1864" spans="2:3">
      <c r="B1864" s="1">
        <v>-368.73638999999997</v>
      </c>
      <c r="C1864" s="1">
        <v>-368.56659000000002</v>
      </c>
    </row>
    <row r="1865" spans="2:3">
      <c r="B1865" s="1">
        <v>-368.69092999999998</v>
      </c>
      <c r="C1865" s="1">
        <v>-368.75022000000001</v>
      </c>
    </row>
    <row r="1866" spans="2:3">
      <c r="B1866" s="1">
        <v>-368.65152999999998</v>
      </c>
      <c r="C1866" s="1">
        <v>-368.94396</v>
      </c>
    </row>
    <row r="1867" spans="2:3">
      <c r="B1867" s="1">
        <v>-368.61916000000002</v>
      </c>
      <c r="C1867" s="1">
        <v>-369.11624999999998</v>
      </c>
    </row>
    <row r="1868" spans="2:3">
      <c r="B1868" s="1">
        <v>-368.58891999999997</v>
      </c>
      <c r="C1868" s="1">
        <v>-369.25506000000001</v>
      </c>
    </row>
    <row r="1869" spans="2:3">
      <c r="B1869" s="1">
        <v>-368.55757999999997</v>
      </c>
      <c r="C1869" s="1">
        <v>-369.37776000000002</v>
      </c>
    </row>
    <row r="1870" spans="2:3">
      <c r="B1870" s="1">
        <v>-368.51927000000001</v>
      </c>
      <c r="C1870" s="1">
        <v>-369.52325000000002</v>
      </c>
    </row>
    <row r="1871" spans="2:3">
      <c r="B1871" s="1">
        <v>-368.47707000000003</v>
      </c>
      <c r="C1871" s="1">
        <v>-369.72991999999999</v>
      </c>
    </row>
    <row r="1872" spans="2:3">
      <c r="B1872" s="1">
        <v>-368.43792000000002</v>
      </c>
      <c r="C1872" s="1">
        <v>-369.99970000000002</v>
      </c>
    </row>
    <row r="1873" spans="2:3">
      <c r="B1873" s="1">
        <v>-368.40856000000002</v>
      </c>
      <c r="C1873" s="1">
        <v>-370.28928000000002</v>
      </c>
    </row>
    <row r="1874" spans="2:3">
      <c r="B1874" s="1">
        <v>-368.39636999999999</v>
      </c>
      <c r="C1874" s="1">
        <v>-370.53370000000001</v>
      </c>
    </row>
    <row r="1875" spans="2:3">
      <c r="B1875" s="1">
        <v>-368.39710000000002</v>
      </c>
      <c r="C1875" s="1">
        <v>-370.68090999999998</v>
      </c>
    </row>
    <row r="1876" spans="2:3">
      <c r="B1876" s="1">
        <v>-368.39558</v>
      </c>
      <c r="C1876" s="1">
        <v>-370.71193</v>
      </c>
    </row>
    <row r="1877" spans="2:3">
      <c r="B1877" s="1">
        <v>-368.37648999999999</v>
      </c>
      <c r="C1877" s="1">
        <v>-370.64508000000001</v>
      </c>
    </row>
    <row r="1878" spans="2:3">
      <c r="B1878" s="1">
        <v>-368.33690000000001</v>
      </c>
      <c r="C1878" s="1">
        <v>-370.51751999999999</v>
      </c>
    </row>
    <row r="1879" spans="2:3">
      <c r="B1879" s="1">
        <v>-368.28847999999999</v>
      </c>
      <c r="C1879" s="1">
        <v>-370.36993999999999</v>
      </c>
    </row>
    <row r="1880" spans="2:3">
      <c r="B1880" s="1">
        <v>-368.24759999999998</v>
      </c>
      <c r="C1880" s="1">
        <v>-370.23388</v>
      </c>
    </row>
    <row r="1881" spans="2:3">
      <c r="B1881" s="1">
        <v>-368.22973999999999</v>
      </c>
      <c r="C1881" s="1">
        <v>-370.12725</v>
      </c>
    </row>
    <row r="1882" spans="2:3">
      <c r="B1882" s="1">
        <v>-368.24766</v>
      </c>
      <c r="C1882" s="1">
        <v>-370.04588999999999</v>
      </c>
    </row>
    <row r="1883" spans="2:3">
      <c r="B1883" s="1">
        <v>-368.31590999999997</v>
      </c>
      <c r="C1883" s="1">
        <v>-369.97818000000001</v>
      </c>
    </row>
    <row r="1884" spans="2:3">
      <c r="B1884" s="1">
        <v>-368.44866999999999</v>
      </c>
      <c r="C1884" s="1">
        <v>-369.90861999999998</v>
      </c>
    </row>
    <row r="1885" spans="2:3">
      <c r="B1885" s="1">
        <v>-368.64762999999999</v>
      </c>
      <c r="C1885" s="1">
        <v>-369.82556</v>
      </c>
    </row>
    <row r="1886" spans="2:3">
      <c r="B1886" s="1">
        <v>-368.89337</v>
      </c>
      <c r="C1886" s="1">
        <v>-369.7208</v>
      </c>
    </row>
    <row r="1887" spans="2:3">
      <c r="B1887" s="1">
        <v>-369.15323000000001</v>
      </c>
      <c r="C1887" s="1">
        <v>-369.59397000000001</v>
      </c>
    </row>
    <row r="1888" spans="2:3">
      <c r="B1888" s="1">
        <v>-369.39425</v>
      </c>
      <c r="C1888" s="1">
        <v>-369.45026000000001</v>
      </c>
    </row>
    <row r="1889" spans="2:3">
      <c r="B1889" s="1">
        <v>-369.59374000000003</v>
      </c>
      <c r="C1889" s="1">
        <v>-369.30023</v>
      </c>
    </row>
    <row r="1890" spans="2:3">
      <c r="B1890" s="1">
        <v>-369.74993999999998</v>
      </c>
      <c r="C1890" s="1">
        <v>-369.15899999999999</v>
      </c>
    </row>
    <row r="1891" spans="2:3">
      <c r="B1891" s="1">
        <v>-369.87828999999999</v>
      </c>
      <c r="C1891" s="1">
        <v>-369.04552999999999</v>
      </c>
    </row>
    <row r="1892" spans="2:3">
      <c r="B1892" s="1">
        <v>-369.99651999999998</v>
      </c>
      <c r="C1892" s="1">
        <v>-368.98032000000001</v>
      </c>
    </row>
    <row r="1893" spans="2:3">
      <c r="B1893" s="1">
        <v>-370.11219</v>
      </c>
      <c r="C1893" s="1">
        <v>-368.97851000000003</v>
      </c>
    </row>
    <row r="1894" spans="2:3">
      <c r="B1894" s="1">
        <v>-370.22080999999997</v>
      </c>
      <c r="C1894" s="1">
        <v>-369.03895999999997</v>
      </c>
    </row>
    <row r="1895" spans="2:3">
      <c r="B1895" s="1">
        <v>-370.31527</v>
      </c>
      <c r="C1895" s="1">
        <v>-369.14638000000002</v>
      </c>
    </row>
    <row r="1896" spans="2:3">
      <c r="B1896" s="1">
        <v>-370.39269999999999</v>
      </c>
      <c r="C1896" s="1">
        <v>-369.27440000000001</v>
      </c>
    </row>
    <row r="1897" spans="2:3">
      <c r="B1897" s="1">
        <v>-370.45418999999998</v>
      </c>
      <c r="C1897" s="1">
        <v>-369.39512999999999</v>
      </c>
    </row>
    <row r="1898" spans="2:3">
      <c r="B1898" s="1">
        <v>-370.51254</v>
      </c>
      <c r="C1898" s="1">
        <v>-369.48572999999999</v>
      </c>
    </row>
    <row r="1899" spans="2:3">
      <c r="B1899" s="1">
        <v>-370.58492999999999</v>
      </c>
      <c r="C1899" s="1">
        <v>-369.53537999999998</v>
      </c>
    </row>
    <row r="1900" spans="2:3">
      <c r="B1900" s="1">
        <v>-370.68355000000003</v>
      </c>
      <c r="C1900" s="1">
        <v>-369.54313999999999</v>
      </c>
    </row>
    <row r="1901" spans="2:3">
      <c r="B1901" s="1">
        <v>-370.81029000000001</v>
      </c>
      <c r="C1901" s="1">
        <v>-369.51418999999999</v>
      </c>
    </row>
    <row r="1902" spans="2:3">
      <c r="B1902" s="1">
        <v>-370.95071000000002</v>
      </c>
      <c r="C1902" s="1">
        <v>-369.45510000000002</v>
      </c>
    </row>
    <row r="1903" spans="2:3">
      <c r="B1903" s="1">
        <v>-371.07530000000003</v>
      </c>
      <c r="C1903" s="1">
        <v>-369.37299000000002</v>
      </c>
    </row>
    <row r="1904" spans="2:3">
      <c r="B1904" s="1">
        <v>-371.15030000000002</v>
      </c>
      <c r="C1904" s="1">
        <v>-369.27042</v>
      </c>
    </row>
    <row r="1905" spans="2:3">
      <c r="B1905" s="1">
        <v>-371.15307999999999</v>
      </c>
      <c r="C1905" s="1">
        <v>-369.15141999999997</v>
      </c>
    </row>
    <row r="1906" spans="2:3">
      <c r="B1906" s="1">
        <v>-371.08339000000001</v>
      </c>
      <c r="C1906" s="1">
        <v>-369.02150999999998</v>
      </c>
    </row>
    <row r="1907" spans="2:3">
      <c r="B1907" s="1">
        <v>-370.96136000000001</v>
      </c>
      <c r="C1907" s="1">
        <v>-368.89296999999999</v>
      </c>
    </row>
    <row r="1908" spans="2:3">
      <c r="B1908" s="1">
        <v>-370.81900000000002</v>
      </c>
      <c r="C1908" s="1">
        <v>-368.78388999999999</v>
      </c>
    </row>
    <row r="1909" spans="2:3">
      <c r="B1909" s="1">
        <v>-370.69202000000001</v>
      </c>
      <c r="C1909" s="1">
        <v>-368.71202</v>
      </c>
    </row>
    <row r="1910" spans="2:3">
      <c r="B1910" s="1">
        <v>-370.61196000000001</v>
      </c>
      <c r="C1910" s="1">
        <v>-368.68842000000001</v>
      </c>
    </row>
    <row r="1911" spans="2:3">
      <c r="B1911" s="1">
        <v>-370.59924000000001</v>
      </c>
      <c r="C1911" s="1">
        <v>-368.71724999999998</v>
      </c>
    </row>
    <row r="1912" spans="2:3">
      <c r="B1912" s="1">
        <v>-370.66615999999999</v>
      </c>
      <c r="C1912" s="1">
        <v>-368.79761000000002</v>
      </c>
    </row>
    <row r="1913" spans="2:3">
      <c r="B1913" s="1">
        <v>-370.80944</v>
      </c>
      <c r="C1913" s="1">
        <v>-368.92340999999999</v>
      </c>
    </row>
    <row r="1914" spans="2:3">
      <c r="B1914" s="1">
        <v>-371.01844999999997</v>
      </c>
      <c r="C1914" s="1">
        <v>-369.08776</v>
      </c>
    </row>
    <row r="1915" spans="2:3">
      <c r="B1915" s="1">
        <v>-371.27309000000002</v>
      </c>
      <c r="C1915" s="1">
        <v>-369.28361999999998</v>
      </c>
    </row>
    <row r="1916" spans="2:3">
      <c r="B1916" s="1">
        <v>-371.54423000000003</v>
      </c>
      <c r="C1916" s="1">
        <v>-369.50294000000002</v>
      </c>
    </row>
    <row r="1917" spans="2:3">
      <c r="B1917" s="1">
        <v>-371.79881</v>
      </c>
      <c r="C1917" s="1">
        <v>-369.74043</v>
      </c>
    </row>
    <row r="1918" spans="2:3">
      <c r="B1918" s="1">
        <v>-372.00650999999999</v>
      </c>
      <c r="C1918" s="1">
        <v>-369.99256000000003</v>
      </c>
    </row>
    <row r="1919" spans="2:3">
      <c r="B1919" s="1">
        <v>-372.14587</v>
      </c>
      <c r="C1919" s="1">
        <v>-370.25450000000001</v>
      </c>
    </row>
    <row r="1920" spans="2:3">
      <c r="B1920" s="1">
        <v>-372.20943</v>
      </c>
      <c r="C1920" s="1">
        <v>-370.52235999999999</v>
      </c>
    </row>
    <row r="1921" spans="2:3">
      <c r="B1921" s="1">
        <v>-372.20816000000002</v>
      </c>
      <c r="C1921" s="1">
        <v>-370.78931</v>
      </c>
    </row>
    <row r="1922" spans="2:3">
      <c r="B1922" s="1">
        <v>-372.16307</v>
      </c>
      <c r="C1922" s="1">
        <v>-371.04658000000001</v>
      </c>
    </row>
    <row r="1923" spans="2:3">
      <c r="B1923" s="1">
        <v>-372.10109</v>
      </c>
      <c r="C1923" s="1">
        <v>-371.27910000000003</v>
      </c>
    </row>
    <row r="1924" spans="2:3">
      <c r="B1924" s="1">
        <v>-372.03901000000002</v>
      </c>
      <c r="C1924" s="1">
        <v>-371.46710000000002</v>
      </c>
    </row>
    <row r="1925" spans="2:3">
      <c r="B1925" s="1">
        <v>-371.98559</v>
      </c>
      <c r="C1925" s="1">
        <v>-371.59553</v>
      </c>
    </row>
    <row r="1926" spans="2:3">
      <c r="B1926" s="1">
        <v>-371.93729000000002</v>
      </c>
      <c r="C1926" s="1">
        <v>-371.65902</v>
      </c>
    </row>
    <row r="1927" spans="2:3">
      <c r="B1927" s="1">
        <v>-371.87475999999998</v>
      </c>
      <c r="C1927" s="1">
        <v>-371.66609</v>
      </c>
    </row>
    <row r="1928" spans="2:3">
      <c r="B1928" s="1">
        <v>-371.76123000000001</v>
      </c>
      <c r="C1928" s="1">
        <v>-371.64373999999998</v>
      </c>
    </row>
    <row r="1929" spans="2:3">
      <c r="B1929" s="1">
        <v>-371.56661000000003</v>
      </c>
      <c r="C1929" s="1">
        <v>-371.62225999999998</v>
      </c>
    </row>
    <row r="1930" spans="2:3">
      <c r="B1930" s="1">
        <v>-371.28784000000002</v>
      </c>
      <c r="C1930" s="1">
        <v>-371.61700000000002</v>
      </c>
    </row>
    <row r="1931" spans="2:3">
      <c r="B1931" s="1">
        <v>-370.96084000000002</v>
      </c>
      <c r="C1931" s="1">
        <v>-371.61014</v>
      </c>
    </row>
    <row r="1932" spans="2:3">
      <c r="B1932" s="1">
        <v>-370.66277000000002</v>
      </c>
      <c r="C1932" s="1">
        <v>-371.57218</v>
      </c>
    </row>
    <row r="1933" spans="2:3">
      <c r="B1933" s="1">
        <v>-370.48860999999999</v>
      </c>
      <c r="C1933" s="1">
        <v>-371.47179</v>
      </c>
    </row>
    <row r="1934" spans="2:3">
      <c r="B1934" s="1">
        <v>-370.48921999999999</v>
      </c>
      <c r="C1934" s="1">
        <v>-371.28737999999998</v>
      </c>
    </row>
    <row r="1935" spans="2:3">
      <c r="B1935" s="1">
        <v>-370.63551999999999</v>
      </c>
      <c r="C1935" s="1">
        <v>-371.00841000000003</v>
      </c>
    </row>
    <row r="1936" spans="2:3">
      <c r="B1936" s="1">
        <v>-370.83945</v>
      </c>
      <c r="C1936" s="1">
        <v>-370.63825000000003</v>
      </c>
    </row>
    <row r="1937" spans="2:3">
      <c r="B1937" s="1">
        <v>-371.00268</v>
      </c>
      <c r="C1937" s="1">
        <v>-370.19524999999999</v>
      </c>
    </row>
    <row r="1938" spans="2:3">
      <c r="B1938" s="1">
        <v>-371.06666000000001</v>
      </c>
      <c r="C1938" s="1">
        <v>-369.71611999999999</v>
      </c>
    </row>
    <row r="1939" spans="2:3">
      <c r="B1939" s="1">
        <v>-371.00797</v>
      </c>
      <c r="C1939" s="1">
        <v>-369.24844999999999</v>
      </c>
    </row>
    <row r="1940" spans="2:3">
      <c r="B1940" s="1">
        <v>-370.83620000000002</v>
      </c>
      <c r="C1940" s="1">
        <v>-368.84393999999998</v>
      </c>
    </row>
    <row r="1941" spans="2:3">
      <c r="B1941" s="1">
        <v>-370.57333999999997</v>
      </c>
      <c r="C1941" s="1">
        <v>-368.54413</v>
      </c>
    </row>
    <row r="1942" spans="2:3">
      <c r="B1942" s="1">
        <v>-370.2482</v>
      </c>
      <c r="C1942" s="1">
        <v>-368.37094000000002</v>
      </c>
    </row>
    <row r="1943" spans="2:3">
      <c r="B1943" s="1">
        <v>-369.88718</v>
      </c>
      <c r="C1943" s="1">
        <v>-368.31988000000001</v>
      </c>
    </row>
    <row r="1944" spans="2:3">
      <c r="B1944" s="1">
        <v>-369.52685000000002</v>
      </c>
      <c r="C1944" s="1">
        <v>-368.36531000000002</v>
      </c>
    </row>
    <row r="1945" spans="2:3">
      <c r="B1945" s="1">
        <v>-369.21159</v>
      </c>
      <c r="C1945" s="1">
        <v>-368.46719999999999</v>
      </c>
    </row>
    <row r="1946" spans="2:3">
      <c r="B1946" s="1">
        <v>-368.99153000000001</v>
      </c>
      <c r="C1946" s="1">
        <v>-368.57902999999999</v>
      </c>
    </row>
    <row r="1947" spans="2:3">
      <c r="B1947" s="1">
        <v>-368.90327000000002</v>
      </c>
      <c r="C1947" s="1">
        <v>-368.66555</v>
      </c>
    </row>
    <row r="1948" spans="2:3">
      <c r="B1948" s="1">
        <v>-368.96064000000001</v>
      </c>
      <c r="C1948" s="1">
        <v>-368.70181000000002</v>
      </c>
    </row>
    <row r="1949" spans="2:3">
      <c r="B1949" s="1">
        <v>-369.14985999999999</v>
      </c>
      <c r="C1949" s="1">
        <v>-368.67617999999999</v>
      </c>
    </row>
    <row r="1950" spans="2:3">
      <c r="B1950" s="1">
        <v>-369.44546000000003</v>
      </c>
      <c r="C1950" s="1">
        <v>-368.59035999999998</v>
      </c>
    </row>
    <row r="1951" spans="2:3">
      <c r="B1951" s="1">
        <v>-369.81276000000003</v>
      </c>
      <c r="C1951" s="1">
        <v>-368.44869999999997</v>
      </c>
    </row>
    <row r="1952" spans="2:3">
      <c r="B1952" s="1">
        <v>-370.20954</v>
      </c>
      <c r="C1952" s="1">
        <v>-368.25743999999997</v>
      </c>
    </row>
    <row r="1953" spans="2:3">
      <c r="B1953" s="1">
        <v>-370.58951000000002</v>
      </c>
      <c r="C1953" s="1">
        <v>-368.01877999999999</v>
      </c>
    </row>
    <row r="1954" spans="2:3">
      <c r="B1954" s="1">
        <v>-370.90519999999998</v>
      </c>
      <c r="C1954" s="1">
        <v>-367.73867999999999</v>
      </c>
    </row>
    <row r="1955" spans="2:3">
      <c r="B1955" s="1">
        <v>-371.12441000000001</v>
      </c>
      <c r="C1955" s="1">
        <v>-367.43018000000001</v>
      </c>
    </row>
    <row r="1956" spans="2:3">
      <c r="B1956" s="1">
        <v>-371.23068000000001</v>
      </c>
      <c r="C1956" s="1">
        <v>-367.11282</v>
      </c>
    </row>
    <row r="1957" spans="2:3">
      <c r="B1957" s="1">
        <v>-371.22874999999999</v>
      </c>
      <c r="C1957" s="1">
        <v>-366.80581999999998</v>
      </c>
    </row>
    <row r="1958" spans="2:3">
      <c r="B1958" s="1">
        <v>-371.13783999999998</v>
      </c>
      <c r="C1958" s="1">
        <v>-366.52523000000002</v>
      </c>
    </row>
    <row r="1959" spans="2:3">
      <c r="B1959" s="1">
        <v>-370.98757000000001</v>
      </c>
      <c r="C1959" s="1">
        <v>-366.28444000000002</v>
      </c>
    </row>
    <row r="1960" spans="2:3">
      <c r="B1960" s="1">
        <v>-370.81159000000002</v>
      </c>
      <c r="C1960" s="1">
        <v>-366.09134</v>
      </c>
    </row>
    <row r="1961" spans="2:3">
      <c r="B1961" s="1">
        <v>-370.63794999999999</v>
      </c>
      <c r="C1961" s="1">
        <v>-365.94808999999998</v>
      </c>
    </row>
    <row r="1962" spans="2:3">
      <c r="B1962" s="1">
        <v>-370.48712</v>
      </c>
      <c r="C1962" s="1">
        <v>-365.8569</v>
      </c>
    </row>
    <row r="1963" spans="2:3">
      <c r="B1963" s="1">
        <v>-370.37072999999998</v>
      </c>
      <c r="C1963" s="1">
        <v>-365.81790999999998</v>
      </c>
    </row>
    <row r="1964" spans="2:3">
      <c r="B1964" s="1">
        <v>-370.29045000000002</v>
      </c>
      <c r="C1964" s="1">
        <v>-365.82864000000001</v>
      </c>
    </row>
    <row r="1965" spans="2:3">
      <c r="B1965" s="1">
        <v>-370.23549000000003</v>
      </c>
      <c r="C1965" s="1">
        <v>-365.88992000000002</v>
      </c>
    </row>
    <row r="1966" spans="2:3">
      <c r="B1966" s="1">
        <v>-370.18995000000001</v>
      </c>
      <c r="C1966" s="1">
        <v>-366.00121999999999</v>
      </c>
    </row>
    <row r="1967" spans="2:3">
      <c r="B1967" s="1">
        <v>-370.13826999999998</v>
      </c>
      <c r="C1967" s="1">
        <v>-366.16050999999999</v>
      </c>
    </row>
    <row r="1968" spans="2:3">
      <c r="B1968" s="1">
        <v>-370.07281</v>
      </c>
      <c r="C1968" s="1">
        <v>-366.35654</v>
      </c>
    </row>
    <row r="1969" spans="2:3">
      <c r="B1969" s="1">
        <v>-369.99887999999999</v>
      </c>
      <c r="C1969" s="1">
        <v>-366.56736000000001</v>
      </c>
    </row>
    <row r="1970" spans="2:3">
      <c r="B1970" s="1">
        <v>-369.94150000000002</v>
      </c>
      <c r="C1970" s="1">
        <v>-366.76602000000003</v>
      </c>
    </row>
    <row r="1971" spans="2:3">
      <c r="B1971" s="1">
        <v>-369.93972000000002</v>
      </c>
      <c r="C1971" s="1">
        <v>-366.93508000000003</v>
      </c>
    </row>
    <row r="1972" spans="2:3">
      <c r="B1972" s="1">
        <v>-370.02483999999998</v>
      </c>
      <c r="C1972" s="1">
        <v>-367.07308</v>
      </c>
    </row>
    <row r="1973" spans="2:3">
      <c r="B1973" s="1">
        <v>-370.20492999999999</v>
      </c>
      <c r="C1973" s="1">
        <v>-367.19166000000001</v>
      </c>
    </row>
    <row r="1974" spans="2:3">
      <c r="B1974" s="1">
        <v>-370.45780000000002</v>
      </c>
      <c r="C1974" s="1">
        <v>-367.30966000000001</v>
      </c>
    </row>
    <row r="1975" spans="2:3">
      <c r="B1975" s="1">
        <v>-370.73867000000001</v>
      </c>
      <c r="C1975" s="1">
        <v>-367.44526000000002</v>
      </c>
    </row>
    <row r="1976" spans="2:3">
      <c r="B1976" s="1">
        <v>-371.00101000000001</v>
      </c>
      <c r="C1976" s="1">
        <v>-367.60658000000001</v>
      </c>
    </row>
    <row r="1977" spans="2:3">
      <c r="B1977" s="1">
        <v>-371.20654999999999</v>
      </c>
      <c r="C1977" s="1">
        <v>-367.79216000000002</v>
      </c>
    </row>
    <row r="1978" spans="2:3">
      <c r="B1978" s="1">
        <v>-371.33292999999998</v>
      </c>
      <c r="C1978" s="1">
        <v>-367.99428999999998</v>
      </c>
    </row>
    <row r="1979" spans="2:3">
      <c r="B1979" s="1">
        <v>-371.37013000000002</v>
      </c>
      <c r="C1979" s="1">
        <v>-368.20298000000003</v>
      </c>
    </row>
    <row r="1980" spans="2:3">
      <c r="B1980" s="1">
        <v>-371.32119999999998</v>
      </c>
      <c r="C1980" s="1">
        <v>-368.40098999999998</v>
      </c>
    </row>
    <row r="1981" spans="2:3">
      <c r="B1981" s="1">
        <v>-371.19904000000002</v>
      </c>
      <c r="C1981" s="1">
        <v>-368.56617999999997</v>
      </c>
    </row>
    <row r="1982" spans="2:3">
      <c r="B1982" s="1">
        <v>-371.02713999999997</v>
      </c>
      <c r="C1982" s="1">
        <v>-368.67237</v>
      </c>
    </row>
    <row r="1983" spans="2:3">
      <c r="B1983" s="1">
        <v>-370.83980000000003</v>
      </c>
      <c r="C1983" s="1">
        <v>-368.70035000000001</v>
      </c>
    </row>
    <row r="1984" spans="2:3">
      <c r="B1984" s="1">
        <v>-370.66773999999998</v>
      </c>
      <c r="C1984" s="1">
        <v>-368.64728000000002</v>
      </c>
    </row>
    <row r="1985" spans="2:3">
      <c r="B1985" s="1">
        <v>-370.52897999999999</v>
      </c>
      <c r="C1985" s="1">
        <v>-368.52874000000003</v>
      </c>
    </row>
    <row r="1986" spans="2:3">
      <c r="B1986" s="1">
        <v>-370.42237999999998</v>
      </c>
      <c r="C1986" s="1">
        <v>-368.37558999999999</v>
      </c>
    </row>
    <row r="1987" spans="2:3">
      <c r="B1987" s="1">
        <v>-370.32609000000002</v>
      </c>
      <c r="C1987" s="1">
        <v>-368.22579999999999</v>
      </c>
    </row>
    <row r="1988" spans="2:3">
      <c r="B1988" s="1">
        <v>-370.20891</v>
      </c>
      <c r="C1988" s="1">
        <v>-368.11246</v>
      </c>
    </row>
    <row r="1989" spans="2:3">
      <c r="B1989" s="1">
        <v>-370.04993999999999</v>
      </c>
      <c r="C1989" s="1">
        <v>-368.06385999999998</v>
      </c>
    </row>
    <row r="1990" spans="2:3">
      <c r="B1990" s="1">
        <v>-369.84345000000002</v>
      </c>
      <c r="C1990" s="1">
        <v>-368.09973000000002</v>
      </c>
    </row>
    <row r="1991" spans="2:3">
      <c r="B1991" s="1">
        <v>-369.60557999999997</v>
      </c>
      <c r="C1991" s="1">
        <v>-368.21357</v>
      </c>
    </row>
    <row r="1992" spans="2:3">
      <c r="B1992" s="1">
        <v>-369.36599999999999</v>
      </c>
      <c r="C1992" s="1">
        <v>-368.36858999999998</v>
      </c>
    </row>
    <row r="1993" spans="2:3">
      <c r="B1993" s="1">
        <v>-369.15471000000002</v>
      </c>
      <c r="C1993" s="1">
        <v>-368.51047</v>
      </c>
    </row>
    <row r="1994" spans="2:3">
      <c r="B1994" s="1">
        <v>-368.98599000000002</v>
      </c>
      <c r="C1994" s="1">
        <v>-368.59408999999999</v>
      </c>
    </row>
    <row r="1995" spans="2:3">
      <c r="B1995" s="1">
        <v>-368.85503</v>
      </c>
      <c r="C1995" s="1">
        <v>-368.60314</v>
      </c>
    </row>
    <row r="1996" spans="2:3">
      <c r="B1996" s="1">
        <v>-368.73286000000002</v>
      </c>
      <c r="C1996" s="1">
        <v>-368.54897</v>
      </c>
    </row>
    <row r="1997" spans="2:3">
      <c r="B1997" s="1">
        <v>-368.58758999999998</v>
      </c>
      <c r="C1997" s="1">
        <v>-368.45983000000001</v>
      </c>
    </row>
    <row r="1998" spans="2:3">
      <c r="B1998" s="1">
        <v>-368.39843000000002</v>
      </c>
      <c r="C1998" s="1">
        <v>-368.36817000000002</v>
      </c>
    </row>
    <row r="1999" spans="2:3">
      <c r="B1999" s="1">
        <v>-368.16113000000001</v>
      </c>
      <c r="C1999" s="1">
        <v>-368.28906999999998</v>
      </c>
    </row>
    <row r="2000" spans="2:3">
      <c r="B2000" s="1">
        <v>-367.88682</v>
      </c>
      <c r="C2000" s="1">
        <v>-368.22638999999998</v>
      </c>
    </row>
    <row r="2001" spans="2:3">
      <c r="B2001" s="1">
        <v>-367.59176000000002</v>
      </c>
      <c r="C2001" s="1">
        <v>-368.17167999999998</v>
      </c>
    </row>
    <row r="2002" spans="2:3">
      <c r="B2002" s="1">
        <v>-367.29647</v>
      </c>
      <c r="C2002" s="1">
        <v>-368.11133999999998</v>
      </c>
    </row>
    <row r="2003" spans="2:3">
      <c r="B2003" s="1">
        <v>-367.01958999999999</v>
      </c>
      <c r="C2003" s="1">
        <v>-368.04108000000002</v>
      </c>
    </row>
    <row r="2004" spans="2:3">
      <c r="B2004" s="1">
        <v>-366.77969000000002</v>
      </c>
      <c r="C2004" s="1">
        <v>-367.96449000000001</v>
      </c>
    </row>
    <row r="2005" spans="2:3">
      <c r="B2005" s="1">
        <v>-366.58517999999998</v>
      </c>
      <c r="C2005" s="1">
        <v>-367.89530999999999</v>
      </c>
    </row>
    <row r="2006" spans="2:3">
      <c r="B2006" s="1">
        <v>-366.43896999999998</v>
      </c>
      <c r="C2006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I2006"/>
  <sheetViews>
    <sheetView topLeftCell="K49" workbookViewId="0">
      <selection activeCell="N63" sqref="N63:R63"/>
    </sheetView>
  </sheetViews>
  <sheetFormatPr baseColWidth="10" defaultRowHeight="16"/>
  <sheetData>
    <row r="3" spans="2:31">
      <c r="L3" t="s">
        <v>44</v>
      </c>
    </row>
    <row r="4" spans="2:31">
      <c r="L4">
        <f>0.3*(7+35.5)+0.7*(35.5+39)</f>
        <v>64.900000000000006</v>
      </c>
      <c r="M4" t="s">
        <v>15</v>
      </c>
    </row>
    <row r="5" spans="2:31">
      <c r="B5" t="s">
        <v>58</v>
      </c>
    </row>
    <row r="6" spans="2:31">
      <c r="L6" t="s">
        <v>16</v>
      </c>
    </row>
    <row r="7" spans="2:31">
      <c r="B7" s="1">
        <v>-353.49849</v>
      </c>
      <c r="L7" t="s">
        <v>18</v>
      </c>
      <c r="M7">
        <f>100/(6.022E+23)</f>
        <v>1.6605778811026237E-22</v>
      </c>
    </row>
    <row r="8" spans="2:31">
      <c r="B8" s="1">
        <v>-353.25166999999999</v>
      </c>
      <c r="L8" t="s">
        <v>19</v>
      </c>
      <c r="M8">
        <f>M7*L4</f>
        <v>1.0777150448356029E-20</v>
      </c>
    </row>
    <row r="9" spans="2:31">
      <c r="B9" s="1">
        <v>-352.99862000000002</v>
      </c>
    </row>
    <row r="10" spans="2:31">
      <c r="B10" s="1">
        <v>-352.73739999999998</v>
      </c>
    </row>
    <row r="11" spans="2:31">
      <c r="B11" s="1">
        <v>-352.47742</v>
      </c>
      <c r="G11" t="s">
        <v>22</v>
      </c>
      <c r="AD11" t="s">
        <v>56</v>
      </c>
      <c r="AE11" t="s">
        <v>57</v>
      </c>
    </row>
    <row r="12" spans="2:31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>
      <c r="B21" s="1">
        <v>-349.20706000000001</v>
      </c>
      <c r="G21" t="s">
        <v>11</v>
      </c>
    </row>
    <row r="22" spans="2:28">
      <c r="B22" s="1">
        <v>-348.89461999999997</v>
      </c>
      <c r="T22">
        <v>1100</v>
      </c>
    </row>
    <row r="23" spans="2:28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>
      <c r="B30" s="1">
        <v>-348.89812999999998</v>
      </c>
    </row>
    <row r="31" spans="2:28">
      <c r="B31" s="1">
        <v>-348.75249000000002</v>
      </c>
      <c r="G31" t="s">
        <v>8</v>
      </c>
      <c r="T31">
        <v>1000</v>
      </c>
    </row>
    <row r="32" spans="2:28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>
      <c r="B40" s="1">
        <v>-349.27582999999998</v>
      </c>
      <c r="T40">
        <v>900</v>
      </c>
    </row>
    <row r="41" spans="2:23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5">
      <c r="B49" s="1">
        <v>-350.65661999999998</v>
      </c>
    </row>
    <row r="50" spans="2:35">
      <c r="B50" s="1">
        <v>-350.55754000000002</v>
      </c>
    </row>
    <row r="51" spans="2:35">
      <c r="B51" s="1">
        <v>-350.44718999999998</v>
      </c>
    </row>
    <row r="52" spans="2:35">
      <c r="B52" s="1">
        <v>-350.35861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35">
      <c r="B53" s="1">
        <v>-350.30855000000003</v>
      </c>
      <c r="G53" t="s">
        <v>70</v>
      </c>
      <c r="T53" t="s">
        <v>44</v>
      </c>
    </row>
    <row r="54" spans="2:35">
      <c r="B54" s="1">
        <v>-350.30164000000002</v>
      </c>
      <c r="T54">
        <f>0.3*(7+35.5)+0.7*(35.5+39)</f>
        <v>64.900000000000006</v>
      </c>
      <c r="U54" t="s">
        <v>15</v>
      </c>
    </row>
    <row r="55" spans="2:35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5">
      <c r="B56" s="1">
        <v>-350.40035999999998</v>
      </c>
      <c r="G56">
        <v>0.97</v>
      </c>
      <c r="H56">
        <v>-343.59142717600002</v>
      </c>
      <c r="I56">
        <v>33.411185066666697</v>
      </c>
      <c r="J56">
        <v>6.7621960000000003</v>
      </c>
      <c r="K56">
        <f>K$57*(G56/G$57)^3</f>
        <v>6823.5201808132661</v>
      </c>
      <c r="L56">
        <f t="shared" ref="L56" si="26">K56^(1/3)</f>
        <v>18.967182667080714</v>
      </c>
      <c r="M56" s="4">
        <f t="shared" ref="M56" si="27">K56*(10^-24)</f>
        <v>6.8235201808132673E-21</v>
      </c>
      <c r="N56" s="3">
        <f t="shared" ref="N56" si="28">$U$58/M56</f>
        <v>1.5794121161478774</v>
      </c>
      <c r="T56" t="s">
        <v>16</v>
      </c>
    </row>
    <row r="57" spans="2:35">
      <c r="B57" s="1">
        <v>-350.49214999999998</v>
      </c>
      <c r="G57">
        <v>0.98</v>
      </c>
      <c r="H57">
        <v>-342.59181556948499</v>
      </c>
      <c r="I57">
        <v>33.407285317820403</v>
      </c>
      <c r="J57">
        <v>4.7106894684346399</v>
      </c>
      <c r="K57">
        <v>7036.74</v>
      </c>
      <c r="L57">
        <f t="shared" ref="L57:L62" si="29">K57^(1/3)</f>
        <v>19.16272063272072</v>
      </c>
      <c r="M57" s="4">
        <f>K57*(10^-24)</f>
        <v>7.0367400000000008E-21</v>
      </c>
      <c r="N57" s="3">
        <f>$U$58/M57</f>
        <v>1.5315544482751995</v>
      </c>
      <c r="T57" t="s">
        <v>18</v>
      </c>
      <c r="U57">
        <f>100/(6.022E+23)</f>
        <v>1.6605778811026237E-22</v>
      </c>
    </row>
    <row r="58" spans="2:35">
      <c r="B58" s="1">
        <v>-350.60271</v>
      </c>
      <c r="G58">
        <v>0.99</v>
      </c>
      <c r="H58">
        <v>-340.71995929315898</v>
      </c>
      <c r="I58">
        <v>33.410498729589698</v>
      </c>
      <c r="J58">
        <v>3.3391328113344301</v>
      </c>
      <c r="K58">
        <f>K$57*(G58/G$57)^3</f>
        <v>7254.3559499655739</v>
      </c>
      <c r="L58">
        <f t="shared" si="29"/>
        <v>19.358258598360717</v>
      </c>
      <c r="M58" s="4">
        <f t="shared" ref="M58" si="30">K58*(10^-24)</f>
        <v>7.2543559499655745E-21</v>
      </c>
      <c r="N58" s="3">
        <f t="shared" ref="N58:N62" si="31">$U$58/M58</f>
        <v>1.4856109243450029</v>
      </c>
      <c r="T58" t="s">
        <v>19</v>
      </c>
      <c r="U58">
        <f>U57*T54</f>
        <v>1.0777150448356029E-20</v>
      </c>
      <c r="AE58" t="s">
        <v>56</v>
      </c>
      <c r="AF58" t="s">
        <v>57</v>
      </c>
      <c r="AG58" t="s">
        <v>81</v>
      </c>
    </row>
    <row r="59" spans="2:35">
      <c r="B59" s="1">
        <v>-350.72543000000002</v>
      </c>
      <c r="G59">
        <v>1</v>
      </c>
      <c r="H59">
        <v>-338.94337983577202</v>
      </c>
      <c r="I59">
        <v>33.410199004433899</v>
      </c>
      <c r="J59">
        <v>1.7970403537142301</v>
      </c>
      <c r="K59">
        <f>K$57*(G59/G$57)^3</f>
        <v>7476.4128891873288</v>
      </c>
      <c r="L59">
        <f t="shared" si="29"/>
        <v>19.553796564000734</v>
      </c>
      <c r="M59" s="4">
        <f>K59*(10^-24)</f>
        <v>7.4764128891873293E-21</v>
      </c>
      <c r="N59" s="3">
        <f t="shared" si="31"/>
        <v>1.4414867942810317</v>
      </c>
      <c r="Y59" t="s">
        <v>61</v>
      </c>
      <c r="Z59" t="s">
        <v>77</v>
      </c>
      <c r="AA59" t="s">
        <v>4</v>
      </c>
      <c r="AB59" t="s">
        <v>62</v>
      </c>
      <c r="AC59" t="s">
        <v>53</v>
      </c>
      <c r="AD59" t="s">
        <v>54</v>
      </c>
      <c r="AE59" t="s">
        <v>55</v>
      </c>
    </row>
    <row r="60" spans="2:35">
      <c r="B60" s="1">
        <v>-350.85221000000001</v>
      </c>
      <c r="G60">
        <v>1.01</v>
      </c>
      <c r="H60">
        <v>-337.67440270450697</v>
      </c>
      <c r="I60">
        <v>33.387490384624797</v>
      </c>
      <c r="J60">
        <v>0.28268199010449402</v>
      </c>
      <c r="K60">
        <f>K$57*(G60/G$57)^3</f>
        <v>7702.9556761425911</v>
      </c>
      <c r="L60">
        <f t="shared" si="29"/>
        <v>19.749334529640738</v>
      </c>
      <c r="M60" s="4">
        <f t="shared" ref="M60" si="32">K60*(10^-24)</f>
        <v>7.7029556761425912E-21</v>
      </c>
      <c r="N60" s="3">
        <f t="shared" si="31"/>
        <v>1.3990928808969731</v>
      </c>
      <c r="AI60" t="s">
        <v>79</v>
      </c>
    </row>
    <row r="61" spans="2:35">
      <c r="B61" s="1">
        <v>-350.97719000000001</v>
      </c>
      <c r="G61">
        <v>1.0149999999999999</v>
      </c>
      <c r="H61">
        <v>-337.25886317200002</v>
      </c>
      <c r="I61">
        <v>33.410234799999998</v>
      </c>
      <c r="J61">
        <v>2.7306666666666798E-2</v>
      </c>
      <c r="K61">
        <f>K$57*(G61/G$57)^3</f>
        <v>7817.9232807944572</v>
      </c>
      <c r="L61">
        <f t="shared" ref="L61" si="33">K61^(1/3)</f>
        <v>19.847103512460752</v>
      </c>
      <c r="M61" s="4">
        <f t="shared" ref="M61" si="34">K61*(10^-24)</f>
        <v>7.8179232807944584E-21</v>
      </c>
      <c r="N61" s="3">
        <f t="shared" ref="N61" si="35">$U$58/M61</f>
        <v>1.3785183176242237</v>
      </c>
      <c r="O61">
        <f>(N61-N62)/(J61-J62)*(0-J62)+N62</f>
        <v>1.3772321789405284</v>
      </c>
      <c r="P61">
        <f>(K61-K62)/(J61-J62)*(0-J62)+K62</f>
        <v>7825.3256211926619</v>
      </c>
      <c r="Q61">
        <f>P61^(1/3)</f>
        <v>19.853365562145289</v>
      </c>
      <c r="R61">
        <f>(H61-H62)/(J61-J62)*(0-J62)+H62</f>
        <v>-337.18361462079298</v>
      </c>
      <c r="X61">
        <v>1300</v>
      </c>
      <c r="Y61">
        <v>1.3772321789405284</v>
      </c>
      <c r="Z61">
        <v>7825.3256211926619</v>
      </c>
      <c r="AA61">
        <v>19.853365562145289</v>
      </c>
      <c r="AB61">
        <v>-337.18361462079298</v>
      </c>
      <c r="AC61">
        <f>(3/2)*X61*(0.000086173)*200</f>
        <v>33.607469999999999</v>
      </c>
      <c r="AD61">
        <f>AB61+AC61</f>
        <v>-303.576144620793</v>
      </c>
      <c r="AE61">
        <f>(AD61-AD62)/(X61-X62)</f>
        <v>6.8428112274409619E-2</v>
      </c>
      <c r="AF61">
        <f>AE61*(1.602*10^-19)*(6.022*10^23)/100</f>
        <v>66.014269557062448</v>
      </c>
      <c r="AG61">
        <f>AF61/$T$54</f>
        <v>1.0171690224508851</v>
      </c>
      <c r="AI61">
        <f>Z61/200</f>
        <v>39.126628105963306</v>
      </c>
    </row>
    <row r="62" spans="2:35">
      <c r="B62" s="1">
        <v>-351.09665999999999</v>
      </c>
      <c r="G62">
        <v>1.02</v>
      </c>
      <c r="H62">
        <v>-336.07858782294699</v>
      </c>
      <c r="I62">
        <v>33.409711220869802</v>
      </c>
      <c r="J62">
        <v>-0.40099906167632199</v>
      </c>
      <c r="K62">
        <f>K$57*(G62/G$57)^3</f>
        <v>7934.0291693087074</v>
      </c>
      <c r="L62">
        <f t="shared" si="29"/>
        <v>19.944872495280752</v>
      </c>
      <c r="M62" s="4">
        <f>K62*(10^-24)</f>
        <v>7.9340291693087088E-21</v>
      </c>
      <c r="N62" s="3">
        <f t="shared" si="31"/>
        <v>1.3583452012056367</v>
      </c>
      <c r="T62" t="s">
        <v>72</v>
      </c>
      <c r="V62" s="8" t="s">
        <v>73</v>
      </c>
      <c r="X62">
        <v>1200</v>
      </c>
      <c r="Y62">
        <v>1.4214021558580501</v>
      </c>
      <c r="Z62">
        <v>7582.1542298486047</v>
      </c>
      <c r="AA62">
        <v>19.645550581213843</v>
      </c>
      <c r="AB62">
        <v>-341.44123584823399</v>
      </c>
      <c r="AC62">
        <f t="shared" ref="AC62:AC64" si="36">(3/2)*X62*(0.000086173)*200</f>
        <v>31.022280000000002</v>
      </c>
      <c r="AD62">
        <f t="shared" ref="AD62:AD64" si="37">AB62+AC62</f>
        <v>-310.41895584823396</v>
      </c>
      <c r="AE62">
        <f t="shared" ref="AE62:AE63" si="38">(AD62-AD63)/(X62-X63)</f>
        <v>7.4864573823494998E-2</v>
      </c>
      <c r="AF62">
        <f>AE62*(1.602*10^-19)*(6.022*10^23)/100</f>
        <v>72.223681063126918</v>
      </c>
      <c r="AG62">
        <f t="shared" ref="AG62:AG63" si="39">AF62/$T$54</f>
        <v>1.1128456250096597</v>
      </c>
      <c r="AI62">
        <f>Z62/200</f>
        <v>37.910771149243025</v>
      </c>
    </row>
    <row r="63" spans="2:35">
      <c r="B63" s="1">
        <v>-351.21008999999998</v>
      </c>
      <c r="M63" s="4"/>
      <c r="N63" t="s">
        <v>93</v>
      </c>
      <c r="O63">
        <f>($U$58/P63)/(1E-24)</f>
        <v>1.3790763465624534</v>
      </c>
      <c r="P63">
        <v>7814.7598392356094</v>
      </c>
      <c r="Q63">
        <f>P63^(1/3)</f>
        <v>19.844426176456601</v>
      </c>
      <c r="R63">
        <v>-336.96194224497049</v>
      </c>
      <c r="X63">
        <v>1100</v>
      </c>
      <c r="Y63">
        <v>1.4639757448627719</v>
      </c>
      <c r="Z63">
        <v>7361.6110464410413</v>
      </c>
      <c r="AA63">
        <v>19.453195701419357</v>
      </c>
      <c r="AB63">
        <v>-346.34250323058347</v>
      </c>
      <c r="AC63">
        <f t="shared" si="36"/>
        <v>28.437090000000005</v>
      </c>
      <c r="AD63">
        <f t="shared" si="37"/>
        <v>-317.90541323058346</v>
      </c>
      <c r="AE63">
        <f t="shared" si="38"/>
        <v>6.3578412446956917E-2</v>
      </c>
      <c r="AF63">
        <f t="shared" ref="AF63" si="40">AE63*(1.602*10^-19)*(6.022*10^23)/100</f>
        <v>61.335645800843039</v>
      </c>
      <c r="AG63">
        <f t="shared" si="39"/>
        <v>0.945079288148583</v>
      </c>
      <c r="AI63">
        <f>Z63/200</f>
        <v>36.808055232205206</v>
      </c>
    </row>
    <row r="64" spans="2:35">
      <c r="B64" s="1">
        <v>-351.31689999999998</v>
      </c>
      <c r="G64" t="s">
        <v>22</v>
      </c>
      <c r="T64">
        <v>1300</v>
      </c>
      <c r="U64" s="2">
        <f>-P63*(2*0.00000259326*P63-0.0447509)</f>
        <v>32.974315049743694</v>
      </c>
      <c r="V64" t="s">
        <v>74</v>
      </c>
      <c r="X64">
        <v>1000</v>
      </c>
      <c r="Y64">
        <v>1.4974269349149885</v>
      </c>
      <c r="Z64">
        <v>7197.5272454923797</v>
      </c>
      <c r="AA64">
        <v>19.307576866566155</v>
      </c>
      <c r="AB64">
        <v>-350.11515447527916</v>
      </c>
      <c r="AC64">
        <f t="shared" si="36"/>
        <v>25.851900000000001</v>
      </c>
      <c r="AD64">
        <f t="shared" si="37"/>
        <v>-324.26325447527915</v>
      </c>
      <c r="AI64">
        <f>Z64/200</f>
        <v>35.987636227461898</v>
      </c>
    </row>
    <row r="65" spans="2:35">
      <c r="B65" s="1">
        <v>-351.41255000000001</v>
      </c>
      <c r="T65">
        <v>1200</v>
      </c>
      <c r="U65" s="2">
        <f>-P74*(2*0.00000237496*P74-0.0413395)</f>
        <v>40.398502106928824</v>
      </c>
      <c r="V65" t="s">
        <v>74</v>
      </c>
    </row>
    <row r="66" spans="2:35">
      <c r="B66" s="1">
        <v>-351.48433999999997</v>
      </c>
      <c r="G66" t="s">
        <v>9</v>
      </c>
      <c r="K66" t="s">
        <v>1</v>
      </c>
      <c r="L66" t="s">
        <v>4</v>
      </c>
      <c r="M66" t="s">
        <v>17</v>
      </c>
      <c r="N66" t="s">
        <v>20</v>
      </c>
      <c r="O66" t="s">
        <v>23</v>
      </c>
      <c r="P66" t="s">
        <v>47</v>
      </c>
      <c r="Q66" t="s">
        <v>48</v>
      </c>
      <c r="R66" t="s">
        <v>75</v>
      </c>
      <c r="T66">
        <v>1100</v>
      </c>
      <c r="U66" s="2">
        <f>-P86*(2*0.00000255546*P86-0.043449)</f>
        <v>42.088912187167281</v>
      </c>
      <c r="V66" t="s">
        <v>74</v>
      </c>
      <c r="X66" t="s">
        <v>93</v>
      </c>
      <c r="AE66" t="s">
        <v>56</v>
      </c>
      <c r="AF66" t="s">
        <v>57</v>
      </c>
      <c r="AG66" t="s">
        <v>81</v>
      </c>
    </row>
    <row r="67" spans="2:35">
      <c r="B67" s="1">
        <v>-351.52256999999997</v>
      </c>
      <c r="G67">
        <v>0.97</v>
      </c>
      <c r="H67">
        <v>-346.55434405866703</v>
      </c>
      <c r="I67">
        <v>30.836774666666699</v>
      </c>
      <c r="J67">
        <v>5.5335426666666701</v>
      </c>
      <c r="K67">
        <f>K$57*(G67/G$57)^3</f>
        <v>6823.5201808132661</v>
      </c>
      <c r="L67">
        <f t="shared" ref="L67" si="41">K67^(1/3)</f>
        <v>18.967182667080714</v>
      </c>
      <c r="M67" s="4">
        <f t="shared" ref="M67" si="42">K67*(10^-24)</f>
        <v>6.8235201808132673E-21</v>
      </c>
      <c r="N67" s="3">
        <f t="shared" ref="N67" si="43">$M$8/M67</f>
        <v>1.5794121161478774</v>
      </c>
      <c r="T67">
        <v>1000</v>
      </c>
      <c r="U67" s="2">
        <f>-P99*(2*0.00000440607*P99-0.0691023)</f>
        <v>41.412133373337468</v>
      </c>
      <c r="V67" t="s">
        <v>74</v>
      </c>
      <c r="Y67" t="s">
        <v>61</v>
      </c>
      <c r="Z67" t="s">
        <v>77</v>
      </c>
      <c r="AA67" t="s">
        <v>4</v>
      </c>
      <c r="AB67" t="s">
        <v>62</v>
      </c>
      <c r="AC67" t="s">
        <v>53</v>
      </c>
      <c r="AD67" t="s">
        <v>54</v>
      </c>
      <c r="AE67" t="s">
        <v>55</v>
      </c>
    </row>
    <row r="68" spans="2:35">
      <c r="B68" s="1">
        <v>-351.52307999999999</v>
      </c>
      <c r="G68">
        <v>0.98</v>
      </c>
      <c r="H68">
        <v>-345.3312735394</v>
      </c>
      <c r="I68">
        <v>30.836721670269799</v>
      </c>
      <c r="J68">
        <v>3.4039500609468898</v>
      </c>
      <c r="K68">
        <v>7036.74</v>
      </c>
      <c r="L68">
        <f t="shared" ref="L68:L73" si="44">K68^(1/3)</f>
        <v>19.16272063272072</v>
      </c>
      <c r="M68" s="4">
        <f>K68*(10^-24)</f>
        <v>7.0367400000000008E-21</v>
      </c>
      <c r="N68" s="3">
        <f>$M$8/M68</f>
        <v>1.5315544482751995</v>
      </c>
      <c r="AI68" t="s">
        <v>79</v>
      </c>
    </row>
    <row r="69" spans="2:35">
      <c r="B69" s="1">
        <v>-351.49000999999998</v>
      </c>
      <c r="G69">
        <v>0.99</v>
      </c>
      <c r="H69">
        <v>-343.916546529453</v>
      </c>
      <c r="I69">
        <v>30.836870329550599</v>
      </c>
      <c r="J69">
        <v>1.9048995754073701</v>
      </c>
      <c r="K69">
        <f>K$57*(G69/G$57)^3</f>
        <v>7254.3559499655739</v>
      </c>
      <c r="L69">
        <f t="shared" si="44"/>
        <v>19.358258598360717</v>
      </c>
      <c r="M69" s="4">
        <f t="shared" ref="M69" si="45">K69*(10^-24)</f>
        <v>7.2543559499655745E-21</v>
      </c>
      <c r="N69" s="3">
        <f t="shared" ref="N69:N73" si="46">$M$8/M69</f>
        <v>1.4856109243450029</v>
      </c>
      <c r="X69" s="2">
        <v>1300</v>
      </c>
      <c r="Y69" s="2">
        <v>1.3790763465624534</v>
      </c>
      <c r="Z69" s="2">
        <v>7814.7598392356094</v>
      </c>
      <c r="AA69" s="2">
        <v>19.844426176456601</v>
      </c>
      <c r="AB69" s="2">
        <v>-336.96194224497049</v>
      </c>
      <c r="AC69" s="2">
        <f>(3/2)*X69*(0.000086173)*200</f>
        <v>33.607469999999999</v>
      </c>
      <c r="AD69" s="2">
        <f>AB69+AC69</f>
        <v>-303.35447224497051</v>
      </c>
      <c r="AE69" s="2">
        <f>(AD69-AD70)/(X69-X70)</f>
        <v>7.0251514992959868E-2</v>
      </c>
      <c r="AF69" s="2">
        <f>AE69*(1.602*10^-19)*(6.022*10^23)/100</f>
        <v>67.773350650674217</v>
      </c>
      <c r="AG69" s="2">
        <f>AF69/$T$54</f>
        <v>1.0442735077145486</v>
      </c>
      <c r="AH69" s="2"/>
      <c r="AI69" s="2">
        <f>Z69/200</f>
        <v>39.073799196178044</v>
      </c>
    </row>
    <row r="70" spans="2:35">
      <c r="B70" s="1">
        <v>-351.43425000000002</v>
      </c>
      <c r="G70">
        <v>1</v>
      </c>
      <c r="H70">
        <v>-341.86330886832201</v>
      </c>
      <c r="I70">
        <v>30.839636328265499</v>
      </c>
      <c r="J70">
        <v>0.78078236667075096</v>
      </c>
      <c r="K70">
        <f>K$57*(G70/G$57)^3</f>
        <v>7476.4128891873288</v>
      </c>
      <c r="L70">
        <f t="shared" si="44"/>
        <v>19.553796564000734</v>
      </c>
      <c r="M70" s="4">
        <f>K70*(10^-24)</f>
        <v>7.4764128891873293E-21</v>
      </c>
      <c r="N70" s="3">
        <f t="shared" si="46"/>
        <v>1.4414867942810317</v>
      </c>
      <c r="O70">
        <f>(N70-N71)/(J70-J71)*(0-J71)+N71</f>
        <v>1.4214021558580501</v>
      </c>
      <c r="P70">
        <f>(K70-K71)/(J70-J71)*(0-J71)+K71</f>
        <v>7582.1542298486047</v>
      </c>
      <c r="Q70">
        <f>P70^(1/3)</f>
        <v>19.645550581213843</v>
      </c>
      <c r="R70">
        <f>(H70-H71)/(J70-J71)*(0-J71)+H71</f>
        <v>-341.44123584823399</v>
      </c>
      <c r="X70" s="2">
        <v>1200</v>
      </c>
      <c r="Y70" s="2">
        <v>1.4215333077950463</v>
      </c>
      <c r="Z70" s="2">
        <v>7581.3562645764314</v>
      </c>
      <c r="AA70" s="2">
        <v>19.644861374399298</v>
      </c>
      <c r="AB70" s="2">
        <v>-341.40190374426652</v>
      </c>
      <c r="AC70" s="2">
        <f t="shared" ref="AC70:AC72" si="47">(3/2)*X70*(0.000086173)*200</f>
        <v>31.022280000000002</v>
      </c>
      <c r="AD70" s="2">
        <f t="shared" ref="AD70:AD72" si="48">AB70+AC70</f>
        <v>-310.3796237442665</v>
      </c>
      <c r="AE70" s="2">
        <f t="shared" ref="AE70:AE71" si="49">(AD70-AD71)/(X70-X71)</f>
        <v>6.9613816870783579E-2</v>
      </c>
      <c r="AF70" s="2">
        <f>AE70*(1.602*10^-19)*(6.022*10^23)/100</f>
        <v>67.158147712376561</v>
      </c>
      <c r="AG70" s="2">
        <f t="shared" ref="AG70:AG71" si="50">AF70/$T$54</f>
        <v>1.0347942636729823</v>
      </c>
      <c r="AH70" s="2"/>
      <c r="AI70" s="2">
        <f>Z70/200</f>
        <v>37.906781322882154</v>
      </c>
    </row>
    <row r="71" spans="2:35">
      <c r="B71" s="1">
        <v>-351.36774000000003</v>
      </c>
      <c r="G71">
        <v>1.0049999999999999</v>
      </c>
      <c r="H71">
        <v>-341.41342856533402</v>
      </c>
      <c r="I71">
        <v>30.8491128</v>
      </c>
      <c r="J71">
        <v>-5.144E-2</v>
      </c>
      <c r="K71">
        <f>K$57*(G71/G$57)^3</f>
        <v>7589.1207480434368</v>
      </c>
      <c r="L71">
        <f t="shared" ref="L71" si="51">K71^(1/3)</f>
        <v>19.651565546820738</v>
      </c>
      <c r="M71" s="4">
        <f>K71*(10^-24)</f>
        <v>7.5891207480434375E-21</v>
      </c>
      <c r="N71" s="3">
        <f t="shared" ref="N71" si="52">$M$8/M71</f>
        <v>1.4200789269474337</v>
      </c>
      <c r="X71" s="2">
        <v>1100</v>
      </c>
      <c r="Y71" s="2">
        <v>1.4590742442800577</v>
      </c>
      <c r="Z71" s="2">
        <v>7386.2933915838767</v>
      </c>
      <c r="AA71" s="2">
        <v>19.474912635446355</v>
      </c>
      <c r="AB71" s="2">
        <v>-345.77809543134487</v>
      </c>
      <c r="AC71" s="2">
        <f t="shared" si="47"/>
        <v>28.437090000000005</v>
      </c>
      <c r="AD71" s="2">
        <f t="shared" si="48"/>
        <v>-317.34100543134485</v>
      </c>
      <c r="AE71" s="2">
        <f t="shared" si="49"/>
        <v>6.9563853345394472E-2</v>
      </c>
      <c r="AF71" s="2">
        <f t="shared" ref="AF71" si="53">AE71*(1.602*10^-19)*(6.022*10^23)/100</f>
        <v>67.10994668032366</v>
      </c>
      <c r="AG71" s="2">
        <f t="shared" si="50"/>
        <v>1.0340515667230148</v>
      </c>
      <c r="AH71" s="2"/>
      <c r="AI71" s="2">
        <f>Z71/200</f>
        <v>36.931466957919383</v>
      </c>
    </row>
    <row r="72" spans="2:35">
      <c r="B72" s="1">
        <v>-351.30613</v>
      </c>
      <c r="G72">
        <v>1.01</v>
      </c>
      <c r="H72">
        <v>-340.35198298967498</v>
      </c>
      <c r="I72">
        <v>30.8351410531555</v>
      </c>
      <c r="J72">
        <v>-0.56719567828158901</v>
      </c>
      <c r="K72">
        <f>K$57*(G72/G$57)^3</f>
        <v>7702.9556761425911</v>
      </c>
      <c r="L72">
        <f t="shared" si="44"/>
        <v>19.749334529640738</v>
      </c>
      <c r="M72" s="4">
        <f t="shared" ref="M72" si="54">K72*(10^-24)</f>
        <v>7.7029556761425912E-21</v>
      </c>
      <c r="N72" s="3">
        <f t="shared" si="46"/>
        <v>1.3990928808969731</v>
      </c>
      <c r="X72" s="2">
        <v>1000</v>
      </c>
      <c r="Y72" s="2">
        <v>1.4993422432019954</v>
      </c>
      <c r="Z72" s="2">
        <v>7187.9189005842636</v>
      </c>
      <c r="AA72" s="2">
        <v>19.298981485428225</v>
      </c>
      <c r="AB72" s="2">
        <v>-350.1492907658843</v>
      </c>
      <c r="AC72" s="2">
        <f t="shared" si="47"/>
        <v>25.851900000000001</v>
      </c>
      <c r="AD72" s="2">
        <f t="shared" si="48"/>
        <v>-324.2973907658843</v>
      </c>
      <c r="AE72" s="2"/>
      <c r="AF72" s="2"/>
      <c r="AG72" s="2"/>
      <c r="AH72" s="2"/>
      <c r="AI72" s="2">
        <f>Z72/200</f>
        <v>35.939594502921317</v>
      </c>
    </row>
    <row r="73" spans="2:35">
      <c r="B73" s="1">
        <v>-351.25720999999999</v>
      </c>
      <c r="G73">
        <v>1.02</v>
      </c>
      <c r="H73">
        <v>-338.80073068576502</v>
      </c>
      <c r="I73">
        <v>30.840190977726799</v>
      </c>
      <c r="J73">
        <v>-1.6552562414051599</v>
      </c>
      <c r="K73">
        <f>K$57*(G73/G$57)^3</f>
        <v>7934.0291693087074</v>
      </c>
      <c r="L73">
        <f t="shared" si="44"/>
        <v>19.944872495280752</v>
      </c>
      <c r="M73" s="4">
        <f>K73*(10^-24)</f>
        <v>7.9340291693087088E-21</v>
      </c>
      <c r="N73" s="3">
        <f t="shared" si="46"/>
        <v>1.3583452012056367</v>
      </c>
    </row>
    <row r="74" spans="2:35">
      <c r="B74" s="1">
        <v>-351.21089999999998</v>
      </c>
      <c r="N74" t="s">
        <v>93</v>
      </c>
      <c r="O74">
        <f>($U$58/P74)/(1E-24)</f>
        <v>1.4215333077950463</v>
      </c>
      <c r="P74">
        <v>7581.3562645764314</v>
      </c>
      <c r="Q74">
        <f>P74^(1/3)</f>
        <v>19.644861374399298</v>
      </c>
      <c r="R74">
        <v>-341.40190374426652</v>
      </c>
    </row>
    <row r="75" spans="2:35">
      <c r="B75" s="1">
        <v>-351.14614</v>
      </c>
      <c r="G75" t="s">
        <v>11</v>
      </c>
    </row>
    <row r="76" spans="2:35">
      <c r="B76" s="1">
        <v>-351.03861000000001</v>
      </c>
      <c r="U76" t="s">
        <v>94</v>
      </c>
      <c r="V76" t="s">
        <v>95</v>
      </c>
      <c r="W76" t="s">
        <v>96</v>
      </c>
      <c r="X76" t="s">
        <v>97</v>
      </c>
      <c r="AB76" t="s">
        <v>94</v>
      </c>
      <c r="AC76" t="s">
        <v>95</v>
      </c>
      <c r="AD76" t="s">
        <v>96</v>
      </c>
      <c r="AE76" t="s">
        <v>97</v>
      </c>
    </row>
    <row r="77" spans="2:35">
      <c r="B77" s="1">
        <v>-350.88288</v>
      </c>
      <c r="G77" t="s">
        <v>9</v>
      </c>
      <c r="K77" t="s">
        <v>1</v>
      </c>
      <c r="L77" t="s">
        <v>4</v>
      </c>
      <c r="M77" t="s">
        <v>17</v>
      </c>
      <c r="N77" t="s">
        <v>20</v>
      </c>
      <c r="O77" t="s">
        <v>23</v>
      </c>
      <c r="P77" t="s">
        <v>47</v>
      </c>
      <c r="Q77" t="s">
        <v>48</v>
      </c>
      <c r="R77" t="s">
        <v>75</v>
      </c>
      <c r="U77" s="1">
        <v>2.59326E-6</v>
      </c>
      <c r="V77" s="1">
        <v>-4.4750900000000003E-2</v>
      </c>
      <c r="W77" s="1">
        <v>191.346</v>
      </c>
      <c r="X77">
        <f>U77*(U79^2)+V77*U79+W77</f>
        <v>7.4430303754979832E-5</v>
      </c>
      <c r="AB77" s="1">
        <v>4.9491100000000003E-2</v>
      </c>
      <c r="AC77" s="1">
        <v>32.705399999999997</v>
      </c>
      <c r="AD77" s="1">
        <v>5401.09</v>
      </c>
      <c r="AE77">
        <f>AB77*(AB79^2)+AC77*AB79+AD77</f>
        <v>2.0909609247610206E-4</v>
      </c>
    </row>
    <row r="78" spans="2:35">
      <c r="B78" s="1">
        <v>-350.69351</v>
      </c>
      <c r="G78">
        <v>0.96</v>
      </c>
      <c r="H78">
        <v>-351.19002236</v>
      </c>
      <c r="I78">
        <v>28.265764933333301</v>
      </c>
      <c r="J78">
        <v>6.00196666666666</v>
      </c>
      <c r="K78">
        <f>K$57*(G78/G$57)^3</f>
        <v>6614.6516339280397</v>
      </c>
      <c r="L78">
        <f t="shared" ref="L78:L79" si="55">K78^(1/3)</f>
        <v>18.771644701440703</v>
      </c>
      <c r="M78" s="4">
        <f t="shared" ref="M78:M79" si="56">K78*(10^-24)</f>
        <v>6.6146516339280403E-21</v>
      </c>
      <c r="N78" s="3">
        <f t="shared" ref="N78:N79" si="57">$M$8/M78</f>
        <v>1.6292846615047107</v>
      </c>
    </row>
    <row r="79" spans="2:35">
      <c r="B79" s="1">
        <v>-350.49630999999999</v>
      </c>
      <c r="G79">
        <v>0.97</v>
      </c>
      <c r="H79">
        <v>-349.66558073866702</v>
      </c>
      <c r="I79">
        <v>28.260186666666701</v>
      </c>
      <c r="J79">
        <v>3.8500733333333401</v>
      </c>
      <c r="K79">
        <f>K$57*(G79/G$57)^3</f>
        <v>6823.5201808132661</v>
      </c>
      <c r="L79">
        <f t="shared" si="55"/>
        <v>18.967182667080714</v>
      </c>
      <c r="M79" s="4">
        <f t="shared" si="56"/>
        <v>6.8235201808132673E-21</v>
      </c>
      <c r="N79" s="3">
        <f t="shared" si="57"/>
        <v>1.5794121161478774</v>
      </c>
      <c r="T79" t="s">
        <v>98</v>
      </c>
      <c r="U79">
        <v>7814.7598392356094</v>
      </c>
      <c r="AA79" t="s">
        <v>98</v>
      </c>
      <c r="AB79">
        <v>-336.96194224497049</v>
      </c>
    </row>
    <row r="80" spans="2:35">
      <c r="B80" s="1">
        <v>-350.30757</v>
      </c>
      <c r="G80">
        <v>0.98</v>
      </c>
      <c r="H80">
        <v>-348.16273765019901</v>
      </c>
      <c r="I80">
        <v>28.266337771453902</v>
      </c>
      <c r="J80">
        <v>2.3089775878250598</v>
      </c>
      <c r="K80">
        <v>7036.74</v>
      </c>
      <c r="L80">
        <f t="shared" ref="L80:L85" si="58">K80^(1/3)</f>
        <v>19.16272063272072</v>
      </c>
      <c r="M80" s="4">
        <f>K80*(10^-24)</f>
        <v>7.0367400000000008E-21</v>
      </c>
      <c r="N80" s="3">
        <f>$M$8/M80</f>
        <v>1.5315544482751995</v>
      </c>
    </row>
    <row r="81" spans="2:18">
      <c r="B81" s="1">
        <v>-350.12673999999998</v>
      </c>
      <c r="G81">
        <v>0.99</v>
      </c>
      <c r="H81">
        <v>-346.68829321402598</v>
      </c>
      <c r="I81">
        <v>28.2652669714506</v>
      </c>
      <c r="J81">
        <v>1.0166084289262101</v>
      </c>
      <c r="K81">
        <f>K$57*(G81/G$57)^3</f>
        <v>7254.3559499655739</v>
      </c>
      <c r="L81">
        <f t="shared" si="58"/>
        <v>19.358258598360717</v>
      </c>
      <c r="M81" s="4">
        <f t="shared" ref="M81" si="59">K81*(10^-24)</f>
        <v>7.2543559499655745E-21</v>
      </c>
      <c r="N81" s="3">
        <f t="shared" ref="N81:N85" si="60">$M$8/M81</f>
        <v>1.4856109243450029</v>
      </c>
      <c r="O81">
        <f>(N81-N82)/(J81-J82)*(0-J82)+N82</f>
        <v>1.4639757448627719</v>
      </c>
      <c r="P81">
        <f>(K81-K82)/(J81-J82)*(0-J82)+K82</f>
        <v>7361.6110464410413</v>
      </c>
      <c r="Q81">
        <f>P81^(1/3)</f>
        <v>19.453195701419357</v>
      </c>
      <c r="R81">
        <f>(H81-H82)/(J81-J82)*(0-J82)+H82</f>
        <v>-346.34250323058347</v>
      </c>
    </row>
    <row r="82" spans="2:18">
      <c r="B82" s="1">
        <v>-349.94479999999999</v>
      </c>
      <c r="G82">
        <v>0.995</v>
      </c>
      <c r="H82">
        <v>-346.33213664666698</v>
      </c>
      <c r="I82">
        <v>28.265983200000001</v>
      </c>
      <c r="J82">
        <v>-3.0477333333333401E-2</v>
      </c>
      <c r="K82">
        <f>K$57*(G82/G$57)^3</f>
        <v>7364.8264922645967</v>
      </c>
      <c r="L82">
        <f t="shared" ref="L82" si="61">K82^(1/3)</f>
        <v>19.456027581180727</v>
      </c>
      <c r="M82" s="4">
        <f t="shared" ref="M82" si="62">K82*(10^-24)</f>
        <v>7.3648264922645981E-21</v>
      </c>
      <c r="N82" s="3">
        <f t="shared" ref="N82" si="63">$M$8/M82</f>
        <v>1.4633271346820529</v>
      </c>
    </row>
    <row r="83" spans="2:18">
      <c r="B83" s="1">
        <v>-349.75353999999999</v>
      </c>
      <c r="G83">
        <v>1</v>
      </c>
      <c r="H83">
        <v>-344.73245370676602</v>
      </c>
      <c r="I83">
        <v>28.267715847404801</v>
      </c>
      <c r="J83">
        <v>-0.46608628297516402</v>
      </c>
      <c r="K83">
        <f t="shared" ref="K83:K85" si="64">K$57*(G83/G$57)^3</f>
        <v>7476.4128891873288</v>
      </c>
      <c r="L83">
        <f t="shared" si="58"/>
        <v>19.553796564000734</v>
      </c>
      <c r="M83" s="4">
        <f>K83*(10^-24)</f>
        <v>7.4764128891873293E-21</v>
      </c>
      <c r="N83" s="3">
        <f t="shared" si="60"/>
        <v>1.4414867942810317</v>
      </c>
    </row>
    <row r="84" spans="2:18">
      <c r="B84" s="1">
        <v>-349.55401000000001</v>
      </c>
      <c r="G84">
        <v>1.01</v>
      </c>
      <c r="H84">
        <v>-343.34983166994198</v>
      </c>
      <c r="I84">
        <v>28.266257102800601</v>
      </c>
      <c r="J84">
        <v>-1.5619412935299399</v>
      </c>
      <c r="K84">
        <f t="shared" si="64"/>
        <v>7702.9556761425911</v>
      </c>
      <c r="L84">
        <f t="shared" si="58"/>
        <v>19.749334529640738</v>
      </c>
      <c r="M84" s="4">
        <f t="shared" ref="M84" si="65">K84*(10^-24)</f>
        <v>7.7029556761425912E-21</v>
      </c>
      <c r="N84" s="3">
        <f t="shared" si="60"/>
        <v>1.3990928808969731</v>
      </c>
    </row>
    <row r="85" spans="2:18">
      <c r="B85" s="1">
        <v>-349.35449999999997</v>
      </c>
      <c r="G85">
        <v>1.02</v>
      </c>
      <c r="H85">
        <v>-341.72100075393001</v>
      </c>
      <c r="I85">
        <v>28.266912642448698</v>
      </c>
      <c r="J85">
        <v>-1.99125571142223</v>
      </c>
      <c r="K85">
        <f t="shared" si="64"/>
        <v>7934.0291693087074</v>
      </c>
      <c r="L85">
        <f t="shared" si="58"/>
        <v>19.944872495280752</v>
      </c>
      <c r="M85" s="4">
        <f>K85*(10^-24)</f>
        <v>7.9340291693087088E-21</v>
      </c>
      <c r="N85" s="3">
        <f t="shared" si="60"/>
        <v>1.3583452012056367</v>
      </c>
    </row>
    <row r="86" spans="2:18">
      <c r="B86" s="1">
        <v>-349.16649000000001</v>
      </c>
      <c r="N86" t="s">
        <v>93</v>
      </c>
      <c r="O86">
        <f>($U$58/P86)/(1E-24)</f>
        <v>1.4590742442800577</v>
      </c>
      <c r="P86">
        <v>7386.2933915838767</v>
      </c>
      <c r="Q86">
        <f>P86^(1/3)</f>
        <v>19.474912635446355</v>
      </c>
      <c r="R86">
        <v>-345.77809543134487</v>
      </c>
    </row>
    <row r="87" spans="2:18">
      <c r="B87" s="1">
        <v>-348.99590000000001</v>
      </c>
      <c r="G87" t="s">
        <v>8</v>
      </c>
    </row>
    <row r="88" spans="2:18">
      <c r="B88" s="1">
        <v>-348.84088000000003</v>
      </c>
    </row>
    <row r="89" spans="2:18">
      <c r="B89" s="1">
        <v>-348.69499999999999</v>
      </c>
      <c r="G89" t="s">
        <v>9</v>
      </c>
      <c r="K89" t="s">
        <v>1</v>
      </c>
      <c r="L89" t="s">
        <v>4</v>
      </c>
      <c r="M89" t="s">
        <v>17</v>
      </c>
      <c r="N89" t="s">
        <v>20</v>
      </c>
      <c r="O89" t="s">
        <v>23</v>
      </c>
      <c r="P89" t="s">
        <v>47</v>
      </c>
      <c r="Q89" t="s">
        <v>48</v>
      </c>
      <c r="R89" t="s">
        <v>75</v>
      </c>
    </row>
    <row r="90" spans="2:18">
      <c r="B90" s="1">
        <v>-348.55144999999999</v>
      </c>
      <c r="G90">
        <v>0.95</v>
      </c>
      <c r="H90">
        <v>-354.96749096533398</v>
      </c>
      <c r="I90">
        <v>25.6988122666667</v>
      </c>
      <c r="J90">
        <v>7.2064066666666804</v>
      </c>
      <c r="K90">
        <f t="shared" ref="K90:K91" si="66">K$57*(G90/G$57)^3</f>
        <v>6410.089500866985</v>
      </c>
      <c r="L90">
        <f t="shared" ref="L90:L92" si="67">K90^(1/3)</f>
        <v>18.576106735800689</v>
      </c>
      <c r="M90" s="4">
        <f t="shared" ref="M90:M92" si="68">K90*(10^-24)</f>
        <v>6.4100895008669856E-21</v>
      </c>
      <c r="N90" s="3">
        <f t="shared" ref="N90:N92" si="69">$M$8/M90</f>
        <v>1.6812792468651778</v>
      </c>
    </row>
    <row r="91" spans="2:18">
      <c r="B91" s="1">
        <v>-348.41127999999998</v>
      </c>
      <c r="G91">
        <v>0.96</v>
      </c>
      <c r="H91">
        <v>-354.02644348133401</v>
      </c>
      <c r="I91">
        <v>25.694983466666599</v>
      </c>
      <c r="J91">
        <v>4.7598186666666704</v>
      </c>
      <c r="K91">
        <f t="shared" si="66"/>
        <v>6614.6516339280397</v>
      </c>
      <c r="L91">
        <f t="shared" si="67"/>
        <v>18.771644701440703</v>
      </c>
      <c r="M91" s="4">
        <f t="shared" si="68"/>
        <v>6.6146516339280403E-21</v>
      </c>
      <c r="N91" s="3">
        <f t="shared" si="69"/>
        <v>1.6292846615047107</v>
      </c>
    </row>
    <row r="92" spans="2:18">
      <c r="B92" s="1">
        <v>-348.28339999999997</v>
      </c>
      <c r="G92">
        <v>0.97</v>
      </c>
      <c r="H92">
        <v>-352.89594963866699</v>
      </c>
      <c r="I92">
        <v>25.698088266666598</v>
      </c>
      <c r="J92">
        <v>2.4057439999999999</v>
      </c>
      <c r="K92">
        <f>K$57*(G92/G$57)^3</f>
        <v>6823.5201808132661</v>
      </c>
      <c r="L92">
        <f t="shared" si="67"/>
        <v>18.967182667080714</v>
      </c>
      <c r="M92" s="4">
        <f t="shared" si="68"/>
        <v>6.8235201808132673E-21</v>
      </c>
      <c r="N92" s="3">
        <f t="shared" si="69"/>
        <v>1.5794121161478774</v>
      </c>
    </row>
    <row r="93" spans="2:18">
      <c r="B93" s="1">
        <v>-348.18441999999999</v>
      </c>
      <c r="G93">
        <v>0.98</v>
      </c>
      <c r="H93">
        <v>-350.611041610673</v>
      </c>
      <c r="I93">
        <v>25.694997409864001</v>
      </c>
      <c r="J93">
        <v>1.17861114994839</v>
      </c>
      <c r="K93">
        <v>7036.74</v>
      </c>
      <c r="L93">
        <f t="shared" ref="L93:L98" si="70">K93^(1/3)</f>
        <v>19.16272063272072</v>
      </c>
      <c r="M93" s="4">
        <f>K93*(10^-24)</f>
        <v>7.0367400000000008E-21</v>
      </c>
      <c r="N93" s="3">
        <f>$M$8/M93</f>
        <v>1.5315544482751995</v>
      </c>
    </row>
    <row r="94" spans="2:18">
      <c r="B94" s="1">
        <v>-348.12952000000001</v>
      </c>
      <c r="G94">
        <v>0.98499999999999999</v>
      </c>
      <c r="H94">
        <v>-350.59812127333402</v>
      </c>
      <c r="I94">
        <v>25.699555066666601</v>
      </c>
      <c r="J94">
        <v>0.26507599999999998</v>
      </c>
      <c r="K94">
        <f>K$57*(G94/G$57)^3</f>
        <v>7144.9956549805966</v>
      </c>
      <c r="L94">
        <f t="shared" ref="L94" si="71">K94^(1/3)</f>
        <v>19.260489615540713</v>
      </c>
      <c r="M94" s="4">
        <f t="shared" ref="M94" si="72">K94*(10^-24)</f>
        <v>7.1449956549805976E-21</v>
      </c>
      <c r="N94" s="3">
        <f t="shared" ref="N94" si="73">$M$8/M94</f>
        <v>1.5083494754602891</v>
      </c>
      <c r="O94">
        <f>(N94-N95)/(J94-J95)*(0-J95)+N95</f>
        <v>1.4974269349149885</v>
      </c>
      <c r="P94">
        <f>(K94-K95)/(J94-J95)*(0-J95)+K95</f>
        <v>7197.5272454923797</v>
      </c>
      <c r="Q94">
        <f>P94^(1/3)</f>
        <v>19.307576866566155</v>
      </c>
      <c r="R94">
        <f>(H94-H95)/(J94-J95)*(0-J95)+H95</f>
        <v>-350.11515447527916</v>
      </c>
    </row>
    <row r="95" spans="2:18">
      <c r="B95" s="1">
        <v>-348.12574000000001</v>
      </c>
      <c r="G95">
        <v>0.99</v>
      </c>
      <c r="H95">
        <v>-349.59268071863801</v>
      </c>
      <c r="I95">
        <v>25.6957164819908</v>
      </c>
      <c r="J95">
        <v>-0.28675936746209102</v>
      </c>
      <c r="K95">
        <f>K$57*(G95/G$57)^3</f>
        <v>7254.3559499655739</v>
      </c>
      <c r="L95">
        <f t="shared" si="70"/>
        <v>19.358258598360717</v>
      </c>
      <c r="M95" s="4">
        <f t="shared" ref="M95" si="74">K95*(10^-24)</f>
        <v>7.2543559499655745E-21</v>
      </c>
      <c r="N95" s="3">
        <f t="shared" ref="N95:N98" si="75">$M$8/M95</f>
        <v>1.4856109243450029</v>
      </c>
    </row>
    <row r="96" spans="2:18">
      <c r="B96" s="1">
        <v>-348.16845000000001</v>
      </c>
      <c r="G96">
        <v>1</v>
      </c>
      <c r="H96">
        <v>-347.93219220264302</v>
      </c>
      <c r="I96">
        <v>25.6999348932845</v>
      </c>
      <c r="J96">
        <v>-1.37772573801037</v>
      </c>
      <c r="K96">
        <f t="shared" ref="K96:K98" si="76">K$57*(G96/G$57)^3</f>
        <v>7476.4128891873288</v>
      </c>
      <c r="L96">
        <f t="shared" si="70"/>
        <v>19.553796564000734</v>
      </c>
      <c r="M96" s="4">
        <f>K96*(10^-24)</f>
        <v>7.4764128891873293E-21</v>
      </c>
      <c r="N96" s="3">
        <f t="shared" si="75"/>
        <v>1.4414867942810317</v>
      </c>
    </row>
    <row r="97" spans="2:18">
      <c r="B97" s="1">
        <v>-348.24619000000001</v>
      </c>
      <c r="G97">
        <v>1.01</v>
      </c>
      <c r="H97">
        <v>-346.27922862162501</v>
      </c>
      <c r="I97">
        <v>25.700272149899501</v>
      </c>
      <c r="J97">
        <v>-2.34746298623753</v>
      </c>
      <c r="K97">
        <f t="shared" si="76"/>
        <v>7702.9556761425911</v>
      </c>
      <c r="L97">
        <f t="shared" si="70"/>
        <v>19.749334529640738</v>
      </c>
      <c r="M97" s="4">
        <f t="shared" ref="M97" si="77">K97*(10^-24)</f>
        <v>7.7029556761425912E-21</v>
      </c>
      <c r="N97" s="3">
        <f t="shared" si="75"/>
        <v>1.3990928808969731</v>
      </c>
    </row>
    <row r="98" spans="2:18">
      <c r="B98" s="1">
        <v>-348.34143999999998</v>
      </c>
      <c r="G98">
        <v>1.02</v>
      </c>
      <c r="H98">
        <v>-344.71097208210301</v>
      </c>
      <c r="I98">
        <v>25.699632817810599</v>
      </c>
      <c r="J98">
        <v>-3.2341189731837701</v>
      </c>
      <c r="K98">
        <f t="shared" si="76"/>
        <v>7934.0291693087074</v>
      </c>
      <c r="L98">
        <f t="shared" si="70"/>
        <v>19.944872495280752</v>
      </c>
      <c r="M98" s="4">
        <f>K98*(10^-24)</f>
        <v>7.9340291693087088E-21</v>
      </c>
      <c r="N98" s="3">
        <f t="shared" si="75"/>
        <v>1.3583452012056367</v>
      </c>
    </row>
    <row r="99" spans="2:18">
      <c r="B99" s="1">
        <v>-348.44087000000002</v>
      </c>
      <c r="N99" t="s">
        <v>93</v>
      </c>
      <c r="O99">
        <f>($U$58/P99)/(1E-24)</f>
        <v>1.4993422432019954</v>
      </c>
      <c r="P99">
        <v>7187.9189005842636</v>
      </c>
      <c r="Q99">
        <f>P99^(1/3)</f>
        <v>19.298981485428225</v>
      </c>
      <c r="R99">
        <v>-350.1492907658843</v>
      </c>
    </row>
    <row r="100" spans="2:18">
      <c r="B100" s="1">
        <v>-348.53782999999999</v>
      </c>
    </row>
    <row r="101" spans="2:18">
      <c r="B101" s="1">
        <v>-348.63368000000003</v>
      </c>
    </row>
    <row r="102" spans="2:18">
      <c r="B102" s="1">
        <v>-348.73770999999999</v>
      </c>
    </row>
    <row r="103" spans="2:18">
      <c r="B103" s="1">
        <v>-348.86342999999999</v>
      </c>
    </row>
    <row r="104" spans="2:18">
      <c r="B104" s="1">
        <v>-349.02008999999998</v>
      </c>
    </row>
    <row r="105" spans="2:18">
      <c r="B105" s="1">
        <v>-349.20567</v>
      </c>
    </row>
    <row r="106" spans="2:18">
      <c r="B106" s="1">
        <v>-349.41086999999999</v>
      </c>
    </row>
    <row r="107" spans="2:18">
      <c r="B107" s="1">
        <v>-349.61529999999999</v>
      </c>
    </row>
    <row r="108" spans="2:18">
      <c r="B108" s="1">
        <v>-349.79077999999998</v>
      </c>
    </row>
    <row r="109" spans="2:18">
      <c r="B109" s="1">
        <v>-349.90663999999998</v>
      </c>
    </row>
    <row r="110" spans="2:18">
      <c r="B110" s="1">
        <v>-349.93326999999999</v>
      </c>
    </row>
    <row r="111" spans="2:18">
      <c r="B111" s="1">
        <v>-349.85264000000001</v>
      </c>
    </row>
    <row r="112" spans="2:18">
      <c r="B112" s="1">
        <v>-349.67243000000002</v>
      </c>
    </row>
    <row r="113" spans="2:2">
      <c r="B113" s="1">
        <v>-349.44026000000002</v>
      </c>
    </row>
    <row r="114" spans="2:2">
      <c r="B114" s="1">
        <v>-349.23892999999998</v>
      </c>
    </row>
    <row r="115" spans="2:2">
      <c r="B115" s="1">
        <v>-349.15490999999997</v>
      </c>
    </row>
    <row r="116" spans="2:2">
      <c r="B116" s="1">
        <v>-349.2251</v>
      </c>
    </row>
    <row r="117" spans="2:2">
      <c r="B117" s="1">
        <v>-349.4221</v>
      </c>
    </row>
    <row r="118" spans="2:2">
      <c r="B118" s="1">
        <v>-349.67773999999997</v>
      </c>
    </row>
    <row r="119" spans="2:2">
      <c r="B119" s="1">
        <v>-349.93347999999997</v>
      </c>
    </row>
    <row r="120" spans="2:2">
      <c r="B120" s="1">
        <v>-350.16138000000001</v>
      </c>
    </row>
    <row r="121" spans="2:2">
      <c r="B121" s="1">
        <v>-350.36446999999998</v>
      </c>
    </row>
    <row r="122" spans="2:2">
      <c r="B122" s="1">
        <v>-350.56371000000001</v>
      </c>
    </row>
    <row r="123" spans="2:2">
      <c r="B123" s="1">
        <v>-350.78635000000003</v>
      </c>
    </row>
    <row r="124" spans="2:2">
      <c r="B124" s="1">
        <v>-351.04991000000001</v>
      </c>
    </row>
    <row r="125" spans="2:2">
      <c r="B125" s="1">
        <v>-351.35696999999999</v>
      </c>
    </row>
    <row r="126" spans="2:2">
      <c r="B126" s="1">
        <v>-351.69049000000001</v>
      </c>
    </row>
    <row r="127" spans="2:2">
      <c r="B127" s="1">
        <v>-352.02298000000002</v>
      </c>
    </row>
    <row r="128" spans="2:2">
      <c r="B128" s="1">
        <v>-352.32981000000001</v>
      </c>
    </row>
    <row r="129" spans="2:2">
      <c r="B129" s="1">
        <v>-352.59564999999998</v>
      </c>
    </row>
    <row r="130" spans="2:2">
      <c r="B130" s="1">
        <v>-352.82602000000003</v>
      </c>
    </row>
    <row r="131" spans="2:2">
      <c r="B131" s="1">
        <v>-353.03496000000001</v>
      </c>
    </row>
    <row r="132" spans="2:2">
      <c r="B132" s="1">
        <v>-353.2423</v>
      </c>
    </row>
    <row r="133" spans="2:2">
      <c r="B133" s="1">
        <v>-353.46028000000001</v>
      </c>
    </row>
    <row r="134" spans="2:2">
      <c r="B134" s="1">
        <v>-353.67698999999999</v>
      </c>
    </row>
    <row r="135" spans="2:2">
      <c r="B135" s="1">
        <v>-353.86543999999998</v>
      </c>
    </row>
    <row r="136" spans="2:2">
      <c r="B136" s="1">
        <v>-353.9864</v>
      </c>
    </row>
    <row r="137" spans="2:2">
      <c r="B137" s="1">
        <v>-354.01191999999998</v>
      </c>
    </row>
    <row r="138" spans="2:2">
      <c r="B138" s="1">
        <v>-353.93527999999998</v>
      </c>
    </row>
    <row r="139" spans="2:2">
      <c r="B139" s="1">
        <v>-353.77670999999998</v>
      </c>
    </row>
    <row r="140" spans="2:2">
      <c r="B140" s="1">
        <v>-353.58022999999997</v>
      </c>
    </row>
    <row r="141" spans="2:2">
      <c r="B141" s="1">
        <v>-353.39326999999997</v>
      </c>
    </row>
    <row r="142" spans="2:2">
      <c r="B142" s="1">
        <v>-353.25198</v>
      </c>
    </row>
    <row r="143" spans="2:2">
      <c r="B143" s="1">
        <v>-353.16717</v>
      </c>
    </row>
    <row r="144" spans="2:2">
      <c r="B144" s="1">
        <v>-353.13078000000002</v>
      </c>
    </row>
    <row r="145" spans="2:2">
      <c r="B145" s="1">
        <v>-353.12488999999999</v>
      </c>
    </row>
    <row r="146" spans="2:2">
      <c r="B146" s="1">
        <v>-353.14168999999998</v>
      </c>
    </row>
    <row r="147" spans="2:2">
      <c r="B147" s="1">
        <v>-353.18202000000002</v>
      </c>
    </row>
    <row r="148" spans="2:2">
      <c r="B148" s="1">
        <v>-353.25191999999998</v>
      </c>
    </row>
    <row r="149" spans="2:2">
      <c r="B149" s="1">
        <v>-353.35759000000002</v>
      </c>
    </row>
    <row r="150" spans="2:2">
      <c r="B150" s="1">
        <v>-353.49797000000001</v>
      </c>
    </row>
    <row r="151" spans="2:2">
      <c r="B151" s="1">
        <v>-353.65998000000002</v>
      </c>
    </row>
    <row r="152" spans="2:2">
      <c r="B152" s="1">
        <v>-353.82355999999999</v>
      </c>
    </row>
    <row r="153" spans="2:2">
      <c r="B153" s="1">
        <v>-353.96843000000001</v>
      </c>
    </row>
    <row r="154" spans="2:2">
      <c r="B154" s="1">
        <v>-354.08039000000002</v>
      </c>
    </row>
    <row r="155" spans="2:2">
      <c r="B155" s="1">
        <v>-354.15566000000001</v>
      </c>
    </row>
    <row r="156" spans="2:2">
      <c r="B156" s="1">
        <v>-354.20474000000002</v>
      </c>
    </row>
    <row r="157" spans="2:2">
      <c r="B157" s="1">
        <v>-354.24236999999999</v>
      </c>
    </row>
    <row r="158" spans="2:2">
      <c r="B158" s="1">
        <v>-354.28361000000001</v>
      </c>
    </row>
    <row r="159" spans="2:2">
      <c r="B159" s="1">
        <v>-354.33296000000001</v>
      </c>
    </row>
    <row r="160" spans="2:2">
      <c r="B160" s="1">
        <v>-354.38249999999999</v>
      </c>
    </row>
    <row r="161" spans="2:2">
      <c r="B161" s="1">
        <v>-354.41876000000002</v>
      </c>
    </row>
    <row r="162" spans="2:2">
      <c r="B162" s="1">
        <v>-354.42779999999999</v>
      </c>
    </row>
    <row r="163" spans="2:2">
      <c r="B163" s="1">
        <v>-354.40192999999999</v>
      </c>
    </row>
    <row r="164" spans="2:2">
      <c r="B164" s="1">
        <v>-354.34248000000002</v>
      </c>
    </row>
    <row r="165" spans="2:2">
      <c r="B165" s="1">
        <v>-354.25657000000001</v>
      </c>
    </row>
    <row r="166" spans="2:2">
      <c r="B166" s="1">
        <v>-354.15523999999999</v>
      </c>
    </row>
    <row r="167" spans="2:2">
      <c r="B167" s="1">
        <v>-354.05793999999997</v>
      </c>
    </row>
    <row r="168" spans="2:2">
      <c r="B168" s="1">
        <v>-353.98912000000001</v>
      </c>
    </row>
    <row r="169" spans="2:2">
      <c r="B169" s="1">
        <v>-353.97026</v>
      </c>
    </row>
    <row r="170" spans="2:2">
      <c r="B170" s="1">
        <v>-354.01179000000002</v>
      </c>
    </row>
    <row r="171" spans="2:2">
      <c r="B171" s="1">
        <v>-354.10879</v>
      </c>
    </row>
    <row r="172" spans="2:2">
      <c r="B172" s="1">
        <v>-354.24151999999998</v>
      </c>
    </row>
    <row r="173" spans="2:2">
      <c r="B173" s="1">
        <v>-354.38357000000002</v>
      </c>
    </row>
    <row r="174" spans="2:2">
      <c r="B174" s="1">
        <v>-354.5043</v>
      </c>
    </row>
    <row r="175" spans="2:2">
      <c r="B175" s="1">
        <v>-354.57968</v>
      </c>
    </row>
    <row r="176" spans="2:2">
      <c r="B176" s="1">
        <v>-354.59723000000002</v>
      </c>
    </row>
    <row r="177" spans="2:2">
      <c r="B177" s="1">
        <v>-354.55038999999999</v>
      </c>
    </row>
    <row r="178" spans="2:2">
      <c r="B178" s="1">
        <v>-354.44817999999998</v>
      </c>
    </row>
    <row r="179" spans="2:2">
      <c r="B179" s="1">
        <v>-354.30739</v>
      </c>
    </row>
    <row r="180" spans="2:2">
      <c r="B180" s="1">
        <v>-354.14837</v>
      </c>
    </row>
    <row r="181" spans="2:2">
      <c r="B181" s="1">
        <v>-353.99871999999999</v>
      </c>
    </row>
    <row r="182" spans="2:2">
      <c r="B182" s="1">
        <v>-353.88628999999997</v>
      </c>
    </row>
    <row r="183" spans="2:2">
      <c r="B183" s="1">
        <v>-353.83600999999999</v>
      </c>
    </row>
    <row r="184" spans="2:2">
      <c r="B184" s="1">
        <v>-353.86135999999999</v>
      </c>
    </row>
    <row r="185" spans="2:2">
      <c r="B185" s="1">
        <v>-353.95889</v>
      </c>
    </row>
    <row r="186" spans="2:2">
      <c r="B186" s="1">
        <v>-354.10327999999998</v>
      </c>
    </row>
    <row r="187" spans="2:2">
      <c r="B187" s="1">
        <v>-354.26202000000001</v>
      </c>
    </row>
    <row r="188" spans="2:2">
      <c r="B188" s="1">
        <v>-354.40683000000001</v>
      </c>
    </row>
    <row r="189" spans="2:2">
      <c r="B189" s="1">
        <v>-354.51754</v>
      </c>
    </row>
    <row r="190" spans="2:2">
      <c r="B190" s="1">
        <v>-354.58517999999998</v>
      </c>
    </row>
    <row r="191" spans="2:2">
      <c r="B191" s="1">
        <v>-354.61209000000002</v>
      </c>
    </row>
    <row r="192" spans="2:2">
      <c r="B192" s="1">
        <v>-354.59701000000001</v>
      </c>
    </row>
    <row r="193" spans="2:2">
      <c r="B193" s="1">
        <v>-354.53510999999997</v>
      </c>
    </row>
    <row r="194" spans="2:2">
      <c r="B194" s="1">
        <v>-354.41687999999999</v>
      </c>
    </row>
    <row r="195" spans="2:2">
      <c r="B195" s="1">
        <v>-354.23104000000001</v>
      </c>
    </row>
    <row r="196" spans="2:2">
      <c r="B196" s="1">
        <v>-353.97005000000001</v>
      </c>
    </row>
    <row r="197" spans="2:2">
      <c r="B197" s="1">
        <v>-353.64371999999997</v>
      </c>
    </row>
    <row r="198" spans="2:2">
      <c r="B198" s="1">
        <v>-353.2706</v>
      </c>
    </row>
    <row r="199" spans="2:2">
      <c r="B199" s="1">
        <v>-352.88010000000003</v>
      </c>
    </row>
    <row r="200" spans="2:2">
      <c r="B200" s="1">
        <v>-352.50182000000001</v>
      </c>
    </row>
    <row r="201" spans="2:2">
      <c r="B201" s="1">
        <v>-352.15998999999999</v>
      </c>
    </row>
    <row r="202" spans="2:2">
      <c r="B202" s="1">
        <v>-351.86916000000002</v>
      </c>
    </row>
    <row r="203" spans="2:2">
      <c r="B203" s="1">
        <v>-351.63738999999998</v>
      </c>
    </row>
    <row r="204" spans="2:2">
      <c r="B204" s="1">
        <v>-351.46789999999999</v>
      </c>
    </row>
    <row r="205" spans="2:2">
      <c r="B205" s="1">
        <v>-351.36484000000002</v>
      </c>
    </row>
    <row r="206" spans="2:2">
      <c r="B206" s="1">
        <v>-351.33152000000001</v>
      </c>
    </row>
    <row r="207" spans="2:2">
      <c r="B207" s="1">
        <v>-351.36700000000002</v>
      </c>
    </row>
    <row r="208" spans="2:2">
      <c r="B208" s="1">
        <v>-351.46476000000001</v>
      </c>
    </row>
    <row r="209" spans="2:2">
      <c r="B209" s="1">
        <v>-351.61360000000002</v>
      </c>
    </row>
    <row r="210" spans="2:2">
      <c r="B210" s="1">
        <v>-351.79804999999999</v>
      </c>
    </row>
    <row r="211" spans="2:2">
      <c r="B211" s="1">
        <v>-351.99928</v>
      </c>
    </row>
    <row r="212" spans="2:2">
      <c r="B212" s="1">
        <v>-352.19873000000001</v>
      </c>
    </row>
    <row r="213" spans="2:2">
      <c r="B213" s="1">
        <v>-352.37421000000001</v>
      </c>
    </row>
    <row r="214" spans="2:2">
      <c r="B214" s="1">
        <v>-352.50466</v>
      </c>
    </row>
    <row r="215" spans="2:2">
      <c r="B215" s="1">
        <v>-352.57148000000001</v>
      </c>
    </row>
    <row r="216" spans="2:2">
      <c r="B216" s="1">
        <v>-352.55799999999999</v>
      </c>
    </row>
    <row r="217" spans="2:2">
      <c r="B217" s="1">
        <v>-352.45639</v>
      </c>
    </row>
    <row r="218" spans="2:2">
      <c r="B218" s="1">
        <v>-352.27408000000003</v>
      </c>
    </row>
    <row r="219" spans="2:2">
      <c r="B219" s="1">
        <v>-352.03649999999999</v>
      </c>
    </row>
    <row r="220" spans="2:2">
      <c r="B220" s="1">
        <v>-351.79070999999999</v>
      </c>
    </row>
    <row r="221" spans="2:2">
      <c r="B221" s="1">
        <v>-351.58780999999999</v>
      </c>
    </row>
    <row r="222" spans="2:2">
      <c r="B222" s="1">
        <v>-351.45931000000002</v>
      </c>
    </row>
    <row r="223" spans="2:2">
      <c r="B223" s="1">
        <v>-351.40848</v>
      </c>
    </row>
    <row r="224" spans="2:2">
      <c r="B224" s="1">
        <v>-351.40487000000002</v>
      </c>
    </row>
    <row r="225" spans="2:2">
      <c r="B225" s="1">
        <v>-351.40228999999999</v>
      </c>
    </row>
    <row r="226" spans="2:2">
      <c r="B226" s="1">
        <v>-351.35946999999999</v>
      </c>
    </row>
    <row r="227" spans="2:2">
      <c r="B227" s="1">
        <v>-351.25205</v>
      </c>
    </row>
    <row r="228" spans="2:2">
      <c r="B228" s="1">
        <v>-351.07666999999998</v>
      </c>
    </row>
    <row r="229" spans="2:2">
      <c r="B229" s="1">
        <v>-350.85086999999999</v>
      </c>
    </row>
    <row r="230" spans="2:2">
      <c r="B230" s="1">
        <v>-350.60498000000001</v>
      </c>
    </row>
    <row r="231" spans="2:2">
      <c r="B231" s="1">
        <v>-350.37024000000002</v>
      </c>
    </row>
    <row r="232" spans="2:2">
      <c r="B232" s="1">
        <v>-350.16910999999999</v>
      </c>
    </row>
    <row r="233" spans="2:2">
      <c r="B233" s="1">
        <v>-350.01497000000001</v>
      </c>
    </row>
    <row r="234" spans="2:2">
      <c r="B234" s="1">
        <v>-349.90575000000001</v>
      </c>
    </row>
    <row r="235" spans="2:2">
      <c r="B235" s="1">
        <v>-349.83085999999997</v>
      </c>
    </row>
    <row r="236" spans="2:2">
      <c r="B236" s="1">
        <v>-349.77733999999998</v>
      </c>
    </row>
    <row r="237" spans="2:2">
      <c r="B237" s="1">
        <v>-349.73003</v>
      </c>
    </row>
    <row r="238" spans="2:2">
      <c r="B238" s="1">
        <v>-349.68284999999997</v>
      </c>
    </row>
    <row r="239" spans="2:2">
      <c r="B239" s="1">
        <v>-349.63938999999999</v>
      </c>
    </row>
    <row r="240" spans="2:2">
      <c r="B240" s="1">
        <v>-349.60816</v>
      </c>
    </row>
    <row r="241" spans="2:2">
      <c r="B241" s="1">
        <v>-349.60097999999999</v>
      </c>
    </row>
    <row r="242" spans="2:2">
      <c r="B242" s="1">
        <v>-349.62648000000002</v>
      </c>
    </row>
    <row r="243" spans="2:2">
      <c r="B243" s="1">
        <v>-349.68943999999999</v>
      </c>
    </row>
    <row r="244" spans="2:2">
      <c r="B244" s="1">
        <v>-349.78595000000001</v>
      </c>
    </row>
    <row r="245" spans="2:2">
      <c r="B245" s="1">
        <v>-349.89111000000003</v>
      </c>
    </row>
    <row r="246" spans="2:2">
      <c r="B246" s="1">
        <v>-349.96165999999999</v>
      </c>
    </row>
    <row r="247" spans="2:2">
      <c r="B247" s="1">
        <v>-349.95080000000002</v>
      </c>
    </row>
    <row r="248" spans="2:2">
      <c r="B248" s="1">
        <v>-349.82677000000001</v>
      </c>
    </row>
    <row r="249" spans="2:2">
      <c r="B249" s="1">
        <v>-349.58168000000001</v>
      </c>
    </row>
    <row r="250" spans="2:2">
      <c r="B250" s="1">
        <v>-349.22818000000001</v>
      </c>
    </row>
    <row r="251" spans="2:2">
      <c r="B251" s="1">
        <v>-348.79514</v>
      </c>
    </row>
    <row r="252" spans="2:2">
      <c r="B252" s="1">
        <v>-348.32126</v>
      </c>
    </row>
    <row r="253" spans="2:2">
      <c r="B253" s="1">
        <v>-347.85054000000002</v>
      </c>
    </row>
    <row r="254" spans="2:2">
      <c r="B254" s="1">
        <v>-347.42892999999998</v>
      </c>
    </row>
    <row r="255" spans="2:2">
      <c r="B255" s="1">
        <v>-347.09895999999998</v>
      </c>
    </row>
    <row r="256" spans="2:2">
      <c r="B256" s="1">
        <v>-346.89024000000001</v>
      </c>
    </row>
    <row r="257" spans="2:2">
      <c r="B257" s="1">
        <v>-346.81150000000002</v>
      </c>
    </row>
    <row r="258" spans="2:2">
      <c r="B258" s="1">
        <v>-346.85257999999999</v>
      </c>
    </row>
    <row r="259" spans="2:2">
      <c r="B259" s="1">
        <v>-346.98696000000001</v>
      </c>
    </row>
    <row r="260" spans="2:2">
      <c r="B260" s="1">
        <v>-347.18169</v>
      </c>
    </row>
    <row r="261" spans="2:2">
      <c r="B261" s="1">
        <v>-347.40553999999997</v>
      </c>
    </row>
    <row r="262" spans="2:2">
      <c r="B262" s="1">
        <v>-347.63125000000002</v>
      </c>
    </row>
    <row r="263" spans="2:2">
      <c r="B263" s="1">
        <v>-347.83681999999999</v>
      </c>
    </row>
    <row r="264" spans="2:2">
      <c r="B264" s="1">
        <v>-348.00972000000002</v>
      </c>
    </row>
    <row r="265" spans="2:2">
      <c r="B265" s="1">
        <v>-348.14875999999998</v>
      </c>
    </row>
    <row r="266" spans="2:2">
      <c r="B266" s="1">
        <v>-348.26513999999997</v>
      </c>
    </row>
    <row r="267" spans="2:2">
      <c r="B267" s="1">
        <v>-348.3784</v>
      </c>
    </row>
    <row r="268" spans="2:2">
      <c r="B268" s="1">
        <v>-348.51038</v>
      </c>
    </row>
    <row r="269" spans="2:2">
      <c r="B269" s="1">
        <v>-348.67910999999998</v>
      </c>
    </row>
    <row r="270" spans="2:2">
      <c r="B270" s="1">
        <v>-348.89152999999999</v>
      </c>
    </row>
    <row r="271" spans="2:2">
      <c r="B271" s="1">
        <v>-349.13947999999999</v>
      </c>
    </row>
    <row r="272" spans="2:2">
      <c r="B272" s="1">
        <v>-349.40158000000002</v>
      </c>
    </row>
    <row r="273" spans="2:2">
      <c r="B273" s="1">
        <v>-349.65382</v>
      </c>
    </row>
    <row r="274" spans="2:2">
      <c r="B274" s="1">
        <v>-349.87968999999998</v>
      </c>
    </row>
    <row r="275" spans="2:2">
      <c r="B275" s="1">
        <v>-350.06927999999999</v>
      </c>
    </row>
    <row r="276" spans="2:2">
      <c r="B276" s="1">
        <v>-350.21895999999998</v>
      </c>
    </row>
    <row r="277" spans="2:2">
      <c r="B277" s="1">
        <v>-350.33785</v>
      </c>
    </row>
    <row r="278" spans="2:2">
      <c r="B278" s="1">
        <v>-350.4323</v>
      </c>
    </row>
    <row r="279" spans="2:2">
      <c r="B279" s="1">
        <v>-350.50358</v>
      </c>
    </row>
    <row r="280" spans="2:2">
      <c r="B280" s="1">
        <v>-350.54973999999999</v>
      </c>
    </row>
    <row r="281" spans="2:2">
      <c r="B281" s="1">
        <v>-350.56349</v>
      </c>
    </row>
    <row r="282" spans="2:2">
      <c r="B282" s="1">
        <v>-350.53687000000002</v>
      </c>
    </row>
    <row r="283" spans="2:2">
      <c r="B283" s="1">
        <v>-350.47037</v>
      </c>
    </row>
    <row r="284" spans="2:2">
      <c r="B284" s="1">
        <v>-350.37218000000001</v>
      </c>
    </row>
    <row r="285" spans="2:2">
      <c r="B285" s="1">
        <v>-350.25779</v>
      </c>
    </row>
    <row r="286" spans="2:2">
      <c r="B286" s="1">
        <v>-350.15145999999999</v>
      </c>
    </row>
    <row r="287" spans="2:2">
      <c r="B287" s="1">
        <v>-350.0711</v>
      </c>
    </row>
    <row r="288" spans="2:2">
      <c r="B288" s="1">
        <v>-350.02280999999999</v>
      </c>
    </row>
    <row r="289" spans="2:2">
      <c r="B289" s="1">
        <v>-349.99858999999998</v>
      </c>
    </row>
    <row r="290" spans="2:2">
      <c r="B290" s="1">
        <v>-349.99052</v>
      </c>
    </row>
    <row r="291" spans="2:2">
      <c r="B291" s="1">
        <v>-349.99533000000002</v>
      </c>
    </row>
    <row r="292" spans="2:2">
      <c r="B292" s="1">
        <v>-350.02037999999999</v>
      </c>
    </row>
    <row r="293" spans="2:2">
      <c r="B293" s="1">
        <v>-350.07461000000001</v>
      </c>
    </row>
    <row r="294" spans="2:2">
      <c r="B294" s="1">
        <v>-350.16712999999999</v>
      </c>
    </row>
    <row r="295" spans="2:2">
      <c r="B295" s="1">
        <v>-350.29388</v>
      </c>
    </row>
    <row r="296" spans="2:2">
      <c r="B296" s="1">
        <v>-350.43621999999999</v>
      </c>
    </row>
    <row r="297" spans="2:2">
      <c r="B297" s="1">
        <v>-350.56335999999999</v>
      </c>
    </row>
    <row r="298" spans="2:2">
      <c r="B298" s="1">
        <v>-350.63758000000001</v>
      </c>
    </row>
    <row r="299" spans="2:2">
      <c r="B299" s="1">
        <v>-350.62383999999997</v>
      </c>
    </row>
    <row r="300" spans="2:2">
      <c r="B300" s="1">
        <v>-350.50322999999997</v>
      </c>
    </row>
    <row r="301" spans="2:2">
      <c r="B301" s="1">
        <v>-350.28255000000001</v>
      </c>
    </row>
    <row r="302" spans="2:2">
      <c r="B302" s="1">
        <v>-349.98455999999999</v>
      </c>
    </row>
    <row r="303" spans="2:2">
      <c r="B303" s="1">
        <v>-349.64262000000002</v>
      </c>
    </row>
    <row r="304" spans="2:2">
      <c r="B304" s="1">
        <v>-349.28753</v>
      </c>
    </row>
    <row r="305" spans="2:2">
      <c r="B305" s="1">
        <v>-348.94315</v>
      </c>
    </row>
    <row r="306" spans="2:2">
      <c r="B306" s="1">
        <v>-348.63134000000002</v>
      </c>
    </row>
    <row r="307" spans="2:2">
      <c r="B307" s="1">
        <v>-348.37083000000001</v>
      </c>
    </row>
    <row r="308" spans="2:2">
      <c r="B308" s="1">
        <v>-348.17385999999999</v>
      </c>
    </row>
    <row r="309" spans="2:2">
      <c r="B309" s="1">
        <v>-348.04719</v>
      </c>
    </row>
    <row r="310" spans="2:2">
      <c r="B310" s="1">
        <v>-347.98405000000002</v>
      </c>
    </row>
    <row r="311" spans="2:2">
      <c r="B311" s="1">
        <v>-347.96208000000001</v>
      </c>
    </row>
    <row r="312" spans="2:2">
      <c r="B312" s="1">
        <v>-347.94981000000001</v>
      </c>
    </row>
    <row r="313" spans="2:2">
      <c r="B313" s="1">
        <v>-347.92048</v>
      </c>
    </row>
    <row r="314" spans="2:2">
      <c r="B314" s="1">
        <v>-347.86523</v>
      </c>
    </row>
    <row r="315" spans="2:2">
      <c r="B315" s="1">
        <v>-347.80083999999999</v>
      </c>
    </row>
    <row r="316" spans="2:2">
      <c r="B316" s="1">
        <v>-347.76046000000002</v>
      </c>
    </row>
    <row r="317" spans="2:2">
      <c r="B317" s="1">
        <v>-347.78028999999998</v>
      </c>
    </row>
    <row r="318" spans="2:2">
      <c r="B318" s="1">
        <v>-347.87308999999999</v>
      </c>
    </row>
    <row r="319" spans="2:2">
      <c r="B319" s="1">
        <v>-348.02332999999999</v>
      </c>
    </row>
    <row r="320" spans="2:2">
      <c r="B320" s="1">
        <v>-348.19101999999998</v>
      </c>
    </row>
    <row r="321" spans="2:2">
      <c r="B321" s="1">
        <v>-348.33300000000003</v>
      </c>
    </row>
    <row r="322" spans="2:2">
      <c r="B322" s="1">
        <v>-348.42165999999997</v>
      </c>
    </row>
    <row r="323" spans="2:2">
      <c r="B323" s="1">
        <v>-348.44758000000002</v>
      </c>
    </row>
    <row r="324" spans="2:2">
      <c r="B324" s="1">
        <v>-348.40994999999998</v>
      </c>
    </row>
    <row r="325" spans="2:2">
      <c r="B325" s="1">
        <v>-348.32022000000001</v>
      </c>
    </row>
    <row r="326" spans="2:2">
      <c r="B326" s="1">
        <v>-348.19412</v>
      </c>
    </row>
    <row r="327" spans="2:2">
      <c r="B327" s="1">
        <v>-348.04629999999997</v>
      </c>
    </row>
    <row r="328" spans="2:2">
      <c r="B328" s="1">
        <v>-347.88902000000002</v>
      </c>
    </row>
    <row r="329" spans="2:2">
      <c r="B329" s="1">
        <v>-347.73370999999997</v>
      </c>
    </row>
    <row r="330" spans="2:2">
      <c r="B330" s="1">
        <v>-347.58812999999998</v>
      </c>
    </row>
    <row r="331" spans="2:2">
      <c r="B331" s="1">
        <v>-347.46384</v>
      </c>
    </row>
    <row r="332" spans="2:2">
      <c r="B332" s="1">
        <v>-347.37446999999997</v>
      </c>
    </row>
    <row r="333" spans="2:2">
      <c r="B333" s="1">
        <v>-347.33730000000003</v>
      </c>
    </row>
    <row r="334" spans="2:2">
      <c r="B334" s="1">
        <v>-347.36433</v>
      </c>
    </row>
    <row r="335" spans="2:2">
      <c r="B335" s="1">
        <v>-347.45278999999999</v>
      </c>
    </row>
    <row r="336" spans="2:2">
      <c r="B336" s="1">
        <v>-347.58474000000001</v>
      </c>
    </row>
    <row r="337" spans="2:2">
      <c r="B337" s="1">
        <v>-347.72874999999999</v>
      </c>
    </row>
    <row r="338" spans="2:2">
      <c r="B338" s="1">
        <v>-347.85527000000002</v>
      </c>
    </row>
    <row r="339" spans="2:2">
      <c r="B339" s="1">
        <v>-347.94619999999998</v>
      </c>
    </row>
    <row r="340" spans="2:2">
      <c r="B340" s="1">
        <v>-348.00526000000002</v>
      </c>
    </row>
    <row r="341" spans="2:2">
      <c r="B341" s="1">
        <v>-348.05838999999997</v>
      </c>
    </row>
    <row r="342" spans="2:2">
      <c r="B342" s="1">
        <v>-348.13733999999999</v>
      </c>
    </row>
    <row r="343" spans="2:2">
      <c r="B343" s="1">
        <v>-348.25637999999998</v>
      </c>
    </row>
    <row r="344" spans="2:2">
      <c r="B344" s="1">
        <v>-348.40145999999999</v>
      </c>
    </row>
    <row r="345" spans="2:2">
      <c r="B345" s="1">
        <v>-348.53149999999999</v>
      </c>
    </row>
    <row r="346" spans="2:2">
      <c r="B346" s="1">
        <v>-348.60021999999998</v>
      </c>
    </row>
    <row r="347" spans="2:2">
      <c r="B347" s="1">
        <v>-348.58555999999999</v>
      </c>
    </row>
    <row r="348" spans="2:2">
      <c r="B348" s="1">
        <v>-348.51083999999997</v>
      </c>
    </row>
    <row r="349" spans="2:2">
      <c r="B349" s="1">
        <v>-348.43806000000001</v>
      </c>
    </row>
    <row r="350" spans="2:2">
      <c r="B350" s="1">
        <v>-348.41586999999998</v>
      </c>
    </row>
    <row r="351" spans="2:2">
      <c r="B351" s="1">
        <v>-348.43966999999998</v>
      </c>
    </row>
    <row r="352" spans="2:2">
      <c r="B352" s="1">
        <v>-348.47336000000001</v>
      </c>
    </row>
    <row r="353" spans="2:2">
      <c r="B353" s="1">
        <v>-348.47899000000001</v>
      </c>
    </row>
    <row r="354" spans="2:2">
      <c r="B354" s="1">
        <v>-348.43619000000001</v>
      </c>
    </row>
    <row r="355" spans="2:2">
      <c r="B355" s="1">
        <v>-348.33125999999999</v>
      </c>
    </row>
    <row r="356" spans="2:2">
      <c r="B356" s="1">
        <v>-348.15706</v>
      </c>
    </row>
    <row r="357" spans="2:2">
      <c r="B357" s="1">
        <v>-347.91928000000001</v>
      </c>
    </row>
    <row r="358" spans="2:2">
      <c r="B358" s="1">
        <v>-347.64407999999997</v>
      </c>
    </row>
    <row r="359" spans="2:2">
      <c r="B359" s="1">
        <v>-347.36865</v>
      </c>
    </row>
    <row r="360" spans="2:2">
      <c r="B360" s="1">
        <v>-347.12860999999998</v>
      </c>
    </row>
    <row r="361" spans="2:2">
      <c r="B361" s="1">
        <v>-346.95253000000002</v>
      </c>
    </row>
    <row r="362" spans="2:2">
      <c r="B362" s="1">
        <v>-346.85775999999998</v>
      </c>
    </row>
    <row r="363" spans="2:2">
      <c r="B363" s="1">
        <v>-346.84291000000002</v>
      </c>
    </row>
    <row r="364" spans="2:2">
      <c r="B364" s="1">
        <v>-346.89280000000002</v>
      </c>
    </row>
    <row r="365" spans="2:2">
      <c r="B365" s="1">
        <v>-346.98392999999999</v>
      </c>
    </row>
    <row r="366" spans="2:2">
      <c r="B366" s="1">
        <v>-347.09460000000001</v>
      </c>
    </row>
    <row r="367" spans="2:2">
      <c r="B367" s="1">
        <v>-347.21228000000002</v>
      </c>
    </row>
    <row r="368" spans="2:2">
      <c r="B368" s="1">
        <v>-347.32857999999999</v>
      </c>
    </row>
    <row r="369" spans="2:2">
      <c r="B369" s="1">
        <v>-347.43749000000003</v>
      </c>
    </row>
    <row r="370" spans="2:2">
      <c r="B370" s="1">
        <v>-347.53478999999999</v>
      </c>
    </row>
    <row r="371" spans="2:2">
      <c r="B371" s="1">
        <v>-347.62049000000002</v>
      </c>
    </row>
    <row r="372" spans="2:2">
      <c r="B372" s="1">
        <v>-347.69645000000003</v>
      </c>
    </row>
    <row r="373" spans="2:2">
      <c r="B373" s="1">
        <v>-347.76468999999997</v>
      </c>
    </row>
    <row r="374" spans="2:2">
      <c r="B374" s="1">
        <v>-347.82767000000001</v>
      </c>
    </row>
    <row r="375" spans="2:2">
      <c r="B375" s="1">
        <v>-347.88092</v>
      </c>
    </row>
    <row r="376" spans="2:2">
      <c r="B376" s="1">
        <v>-347.91399999999999</v>
      </c>
    </row>
    <row r="377" spans="2:2">
      <c r="B377" s="1">
        <v>-347.91520000000003</v>
      </c>
    </row>
    <row r="378" spans="2:2">
      <c r="B378" s="1">
        <v>-347.87322</v>
      </c>
    </row>
    <row r="379" spans="2:2">
      <c r="B379" s="1">
        <v>-347.78431</v>
      </c>
    </row>
    <row r="380" spans="2:2">
      <c r="B380" s="1">
        <v>-347.65377999999998</v>
      </c>
    </row>
    <row r="381" spans="2:2">
      <c r="B381" s="1">
        <v>-347.49991999999997</v>
      </c>
    </row>
    <row r="382" spans="2:2">
      <c r="B382" s="1">
        <v>-347.35766000000001</v>
      </c>
    </row>
    <row r="383" spans="2:2">
      <c r="B383" s="1">
        <v>-347.2663</v>
      </c>
    </row>
    <row r="384" spans="2:2">
      <c r="B384" s="1">
        <v>-347.26186000000001</v>
      </c>
    </row>
    <row r="385" spans="2:2">
      <c r="B385" s="1">
        <v>-347.36219</v>
      </c>
    </row>
    <row r="386" spans="2:2">
      <c r="B386" s="1">
        <v>-347.56299999999999</v>
      </c>
    </row>
    <row r="387" spans="2:2">
      <c r="B387" s="1">
        <v>-347.84294999999997</v>
      </c>
    </row>
    <row r="388" spans="2:2">
      <c r="B388" s="1">
        <v>-348.17793999999998</v>
      </c>
    </row>
    <row r="389" spans="2:2">
      <c r="B389" s="1">
        <v>-348.54962999999998</v>
      </c>
    </row>
    <row r="390" spans="2:2">
      <c r="B390" s="1">
        <v>-348.94481000000002</v>
      </c>
    </row>
    <row r="391" spans="2:2">
      <c r="B391" s="1">
        <v>-349.34093999999999</v>
      </c>
    </row>
    <row r="392" spans="2:2">
      <c r="B392" s="1">
        <v>-349.70211999999998</v>
      </c>
    </row>
    <row r="393" spans="2:2">
      <c r="B393" s="1">
        <v>-349.98775999999998</v>
      </c>
    </row>
    <row r="394" spans="2:2">
      <c r="B394" s="1">
        <v>-350.16046</v>
      </c>
    </row>
    <row r="395" spans="2:2">
      <c r="B395" s="1">
        <v>-350.20393000000001</v>
      </c>
    </row>
    <row r="396" spans="2:2">
      <c r="B396" s="1">
        <v>-350.12346000000002</v>
      </c>
    </row>
    <row r="397" spans="2:2">
      <c r="B397" s="1">
        <v>-349.95240000000001</v>
      </c>
    </row>
    <row r="398" spans="2:2">
      <c r="B398" s="1">
        <v>-349.74754000000001</v>
      </c>
    </row>
    <row r="399" spans="2:2">
      <c r="B399" s="1">
        <v>-349.57213999999999</v>
      </c>
    </row>
    <row r="400" spans="2:2">
      <c r="B400" s="1">
        <v>-349.48187000000001</v>
      </c>
    </row>
    <row r="401" spans="2:2">
      <c r="B401" s="1">
        <v>-349.50675000000001</v>
      </c>
    </row>
    <row r="402" spans="2:2">
      <c r="B402" s="1">
        <v>-349.64253000000002</v>
      </c>
    </row>
    <row r="403" spans="2:2">
      <c r="B403" s="1">
        <v>-349.85455999999999</v>
      </c>
    </row>
    <row r="404" spans="2:2">
      <c r="B404" s="1">
        <v>-350.09183000000002</v>
      </c>
    </row>
    <row r="405" spans="2:2">
      <c r="B405" s="1">
        <v>-350.30441000000002</v>
      </c>
    </row>
    <row r="406" spans="2:2">
      <c r="B406" s="1">
        <v>-350.46001999999999</v>
      </c>
    </row>
    <row r="407" spans="2:2">
      <c r="B407" s="1">
        <v>-350.53496999999999</v>
      </c>
    </row>
    <row r="408" spans="2:2">
      <c r="B408" s="1">
        <v>-350.52316000000002</v>
      </c>
    </row>
    <row r="409" spans="2:2">
      <c r="B409" s="1">
        <v>-350.42446999999999</v>
      </c>
    </row>
    <row r="410" spans="2:2">
      <c r="B410" s="1">
        <v>-350.24205000000001</v>
      </c>
    </row>
    <row r="411" spans="2:2">
      <c r="B411" s="1">
        <v>-349.98784999999998</v>
      </c>
    </row>
    <row r="412" spans="2:2">
      <c r="B412" s="1">
        <v>-349.68644999999998</v>
      </c>
    </row>
    <row r="413" spans="2:2">
      <c r="B413" s="1">
        <v>-349.37598000000003</v>
      </c>
    </row>
    <row r="414" spans="2:2">
      <c r="B414" s="1">
        <v>-349.10099000000002</v>
      </c>
    </row>
    <row r="415" spans="2:2">
      <c r="B415" s="1">
        <v>-348.89699000000002</v>
      </c>
    </row>
    <row r="416" spans="2:2">
      <c r="B416" s="1">
        <v>-348.77528000000001</v>
      </c>
    </row>
    <row r="417" spans="2:2">
      <c r="B417" s="1">
        <v>-348.71978999999999</v>
      </c>
    </row>
    <row r="418" spans="2:2">
      <c r="B418" s="1">
        <v>-348.69367</v>
      </c>
    </row>
    <row r="419" spans="2:2">
      <c r="B419" s="1">
        <v>-348.65570000000002</v>
      </c>
    </row>
    <row r="420" spans="2:2">
      <c r="B420" s="1">
        <v>-348.56772999999998</v>
      </c>
    </row>
    <row r="421" spans="2:2">
      <c r="B421" s="1">
        <v>-348.4076</v>
      </c>
    </row>
    <row r="422" spans="2:2">
      <c r="B422" s="1">
        <v>-348.18311999999997</v>
      </c>
    </row>
    <row r="423" spans="2:2">
      <c r="B423" s="1">
        <v>-347.93874</v>
      </c>
    </row>
    <row r="424" spans="2:2">
      <c r="B424" s="1">
        <v>-347.74943999999999</v>
      </c>
    </row>
    <row r="425" spans="2:2">
      <c r="B425" s="1">
        <v>-347.67768999999998</v>
      </c>
    </row>
    <row r="426" spans="2:2">
      <c r="B426" s="1">
        <v>-347.71649000000002</v>
      </c>
    </row>
    <row r="427" spans="2:2">
      <c r="B427" s="1">
        <v>-347.79854999999998</v>
      </c>
    </row>
    <row r="428" spans="2:2">
      <c r="B428" s="1">
        <v>-347.84129999999999</v>
      </c>
    </row>
    <row r="429" spans="2:2">
      <c r="B429" s="1">
        <v>-347.79975999999999</v>
      </c>
    </row>
    <row r="430" spans="2:2">
      <c r="B430" s="1">
        <v>-347.66354999999999</v>
      </c>
    </row>
    <row r="431" spans="2:2">
      <c r="B431" s="1">
        <v>-347.44940000000003</v>
      </c>
    </row>
    <row r="432" spans="2:2">
      <c r="B432" s="1">
        <v>-347.18833000000001</v>
      </c>
    </row>
    <row r="433" spans="2:2">
      <c r="B433" s="1">
        <v>-346.91307999999998</v>
      </c>
    </row>
    <row r="434" spans="2:2">
      <c r="B434" s="1">
        <v>-346.65811000000002</v>
      </c>
    </row>
    <row r="435" spans="2:2">
      <c r="B435" s="1">
        <v>-346.45767999999998</v>
      </c>
    </row>
    <row r="436" spans="2:2">
      <c r="B436" s="1">
        <v>-346.33924000000002</v>
      </c>
    </row>
    <row r="437" spans="2:2">
      <c r="B437" s="1">
        <v>-346.31583000000001</v>
      </c>
    </row>
    <row r="438" spans="2:2">
      <c r="B438" s="1">
        <v>-346.38751999999999</v>
      </c>
    </row>
    <row r="439" spans="2:2">
      <c r="B439" s="1">
        <v>-346.53944000000001</v>
      </c>
    </row>
    <row r="440" spans="2:2">
      <c r="B440" s="1">
        <v>-346.74669</v>
      </c>
    </row>
    <row r="441" spans="2:2">
      <c r="B441" s="1">
        <v>-346.97284999999999</v>
      </c>
    </row>
    <row r="442" spans="2:2">
      <c r="B442" s="1">
        <v>-347.17689000000001</v>
      </c>
    </row>
    <row r="443" spans="2:2">
      <c r="B443" s="1">
        <v>-347.31677000000002</v>
      </c>
    </row>
    <row r="444" spans="2:2">
      <c r="B444" s="1">
        <v>-347.36583999999999</v>
      </c>
    </row>
    <row r="445" spans="2:2">
      <c r="B445" s="1">
        <v>-347.32067000000001</v>
      </c>
    </row>
    <row r="446" spans="2:2">
      <c r="B446" s="1">
        <v>-347.19783999999999</v>
      </c>
    </row>
    <row r="447" spans="2:2">
      <c r="B447" s="1">
        <v>-347.03357999999997</v>
      </c>
    </row>
    <row r="448" spans="2:2">
      <c r="B448" s="1">
        <v>-346.87770999999998</v>
      </c>
    </row>
    <row r="449" spans="2:2">
      <c r="B449" s="1">
        <v>-346.78028</v>
      </c>
    </row>
    <row r="450" spans="2:2">
      <c r="B450" s="1">
        <v>-346.76940999999999</v>
      </c>
    </row>
    <row r="451" spans="2:2">
      <c r="B451" s="1">
        <v>-346.83586000000003</v>
      </c>
    </row>
    <row r="452" spans="2:2">
      <c r="B452" s="1">
        <v>-346.94931000000003</v>
      </c>
    </row>
    <row r="453" spans="2:2">
      <c r="B453" s="1">
        <v>-347.0659</v>
      </c>
    </row>
    <row r="454" spans="2:2">
      <c r="B454" s="1">
        <v>-347.14863000000003</v>
      </c>
    </row>
    <row r="455" spans="2:2">
      <c r="B455" s="1">
        <v>-347.17908999999997</v>
      </c>
    </row>
    <row r="456" spans="2:2">
      <c r="B456" s="1">
        <v>-347.15185000000002</v>
      </c>
    </row>
    <row r="457" spans="2:2">
      <c r="B457" s="1">
        <v>-347.08132000000001</v>
      </c>
    </row>
    <row r="458" spans="2:2">
      <c r="B458" s="1">
        <v>-346.99603999999999</v>
      </c>
    </row>
    <row r="459" spans="2:2">
      <c r="B459" s="1">
        <v>-346.93813</v>
      </c>
    </row>
    <row r="460" spans="2:2">
      <c r="B460" s="1">
        <v>-346.94765000000001</v>
      </c>
    </row>
    <row r="461" spans="2:2">
      <c r="B461" s="1">
        <v>-347.04721999999998</v>
      </c>
    </row>
    <row r="462" spans="2:2">
      <c r="B462" s="1">
        <v>-347.23298999999997</v>
      </c>
    </row>
    <row r="463" spans="2:2">
      <c r="B463" s="1">
        <v>-347.47214000000002</v>
      </c>
    </row>
    <row r="464" spans="2:2">
      <c r="B464" s="1">
        <v>-347.72433000000001</v>
      </c>
    </row>
    <row r="465" spans="2:2">
      <c r="B465" s="1">
        <v>-347.95172000000002</v>
      </c>
    </row>
    <row r="466" spans="2:2">
      <c r="B466" s="1">
        <v>-348.14294000000001</v>
      </c>
    </row>
    <row r="467" spans="2:2">
      <c r="B467" s="1">
        <v>-348.30892999999998</v>
      </c>
    </row>
    <row r="468" spans="2:2">
      <c r="B468" s="1">
        <v>-348.47345000000001</v>
      </c>
    </row>
    <row r="469" spans="2:2">
      <c r="B469" s="1">
        <v>-348.65429</v>
      </c>
    </row>
    <row r="470" spans="2:2">
      <c r="B470" s="1">
        <v>-348.85203000000001</v>
      </c>
    </row>
    <row r="471" spans="2:2">
      <c r="B471" s="1">
        <v>-349.04791999999998</v>
      </c>
    </row>
    <row r="472" spans="2:2">
      <c r="B472" s="1">
        <v>-349.21659</v>
      </c>
    </row>
    <row r="473" spans="2:2">
      <c r="B473" s="1">
        <v>-349.3374</v>
      </c>
    </row>
    <row r="474" spans="2:2">
      <c r="B474" s="1">
        <v>-349.40760999999998</v>
      </c>
    </row>
    <row r="475" spans="2:2">
      <c r="B475" s="1">
        <v>-349.44215000000003</v>
      </c>
    </row>
    <row r="476" spans="2:2">
      <c r="B476" s="1">
        <v>-349.46802000000002</v>
      </c>
    </row>
    <row r="477" spans="2:2">
      <c r="B477" s="1">
        <v>-349.50549000000001</v>
      </c>
    </row>
    <row r="478" spans="2:2">
      <c r="B478" s="1">
        <v>-349.55268999999998</v>
      </c>
    </row>
    <row r="479" spans="2:2">
      <c r="B479" s="1">
        <v>-349.58620000000002</v>
      </c>
    </row>
    <row r="480" spans="2:2">
      <c r="B480" s="1">
        <v>-349.58208999999999</v>
      </c>
    </row>
    <row r="481" spans="2:2">
      <c r="B481" s="1">
        <v>-349.53269999999998</v>
      </c>
    </row>
    <row r="482" spans="2:2">
      <c r="B482" s="1">
        <v>-349.45361000000003</v>
      </c>
    </row>
    <row r="483" spans="2:2">
      <c r="B483" s="1">
        <v>-349.38407000000001</v>
      </c>
    </row>
    <row r="484" spans="2:2">
      <c r="B484" s="1">
        <v>-349.37049999999999</v>
      </c>
    </row>
    <row r="485" spans="2:2">
      <c r="B485" s="1">
        <v>-349.44689</v>
      </c>
    </row>
    <row r="486" spans="2:2">
      <c r="B486" s="1">
        <v>-349.61480999999998</v>
      </c>
    </row>
    <row r="487" spans="2:2">
      <c r="B487" s="1">
        <v>-349.84125</v>
      </c>
    </row>
    <row r="488" spans="2:2">
      <c r="B488" s="1">
        <v>-350.07472000000001</v>
      </c>
    </row>
    <row r="489" spans="2:2">
      <c r="B489" s="1">
        <v>-350.26542000000001</v>
      </c>
    </row>
    <row r="490" spans="2:2">
      <c r="B490" s="1">
        <v>-350.37648999999999</v>
      </c>
    </row>
    <row r="491" spans="2:2">
      <c r="B491" s="1">
        <v>-350.40132999999997</v>
      </c>
    </row>
    <row r="492" spans="2:2">
      <c r="B492" s="1">
        <v>-350.36635000000001</v>
      </c>
    </row>
    <row r="493" spans="2:2">
      <c r="B493" s="1">
        <v>-350.31594000000001</v>
      </c>
    </row>
    <row r="494" spans="2:2">
      <c r="B494" s="1">
        <v>-350.29432000000003</v>
      </c>
    </row>
    <row r="495" spans="2:2">
      <c r="B495" s="1">
        <v>-350.31306999999998</v>
      </c>
    </row>
    <row r="496" spans="2:2">
      <c r="B496" s="1">
        <v>-350.35077999999999</v>
      </c>
    </row>
    <row r="497" spans="2:2">
      <c r="B497" s="1">
        <v>-350.36957999999998</v>
      </c>
    </row>
    <row r="498" spans="2:2">
      <c r="B498" s="1">
        <v>-350.33715999999998</v>
      </c>
    </row>
    <row r="499" spans="2:2">
      <c r="B499" s="1">
        <v>-350.23980999999998</v>
      </c>
    </row>
    <row r="500" spans="2:2">
      <c r="B500" s="1">
        <v>-350.07810000000001</v>
      </c>
    </row>
    <row r="501" spans="2:2">
      <c r="B501" s="1">
        <v>-349.86023</v>
      </c>
    </row>
    <row r="502" spans="2:2">
      <c r="B502" s="1">
        <v>-349.59582999999998</v>
      </c>
    </row>
    <row r="503" spans="2:2">
      <c r="B503" s="1">
        <v>-349.29777000000001</v>
      </c>
    </row>
    <row r="504" spans="2:2">
      <c r="B504" s="1">
        <v>-348.98647</v>
      </c>
    </row>
    <row r="505" spans="2:2">
      <c r="B505" s="1">
        <v>-348.68664999999999</v>
      </c>
    </row>
    <row r="506" spans="2:2">
      <c r="B506" s="1">
        <v>-348.42311000000001</v>
      </c>
    </row>
    <row r="507" spans="2:2">
      <c r="B507" s="1">
        <v>-348.21275000000003</v>
      </c>
    </row>
    <row r="508" spans="2:2">
      <c r="B508" s="1">
        <v>-348.05621000000002</v>
      </c>
    </row>
    <row r="509" spans="2:2">
      <c r="B509" s="1">
        <v>-347.92912999999999</v>
      </c>
    </row>
    <row r="510" spans="2:2">
      <c r="B510" s="1">
        <v>-347.79363000000001</v>
      </c>
    </row>
    <row r="511" spans="2:2">
      <c r="B511" s="1">
        <v>-347.61554999999998</v>
      </c>
    </row>
    <row r="512" spans="2:2">
      <c r="B512" s="1">
        <v>-347.38589999999999</v>
      </c>
    </row>
    <row r="513" spans="2:2">
      <c r="B513" s="1">
        <v>-347.12788</v>
      </c>
    </row>
    <row r="514" spans="2:2">
      <c r="B514" s="1">
        <v>-346.88848000000002</v>
      </c>
    </row>
    <row r="515" spans="2:2">
      <c r="B515" s="1">
        <v>-346.71609999999998</v>
      </c>
    </row>
    <row r="516" spans="2:2">
      <c r="B516" s="1">
        <v>-346.63445999999999</v>
      </c>
    </row>
    <row r="517" spans="2:2">
      <c r="B517" s="1">
        <v>-346.63846000000001</v>
      </c>
    </row>
    <row r="518" spans="2:2">
      <c r="B518" s="1">
        <v>-346.71026999999998</v>
      </c>
    </row>
    <row r="519" spans="2:2">
      <c r="B519" s="1">
        <v>-346.83643999999998</v>
      </c>
    </row>
    <row r="520" spans="2:2">
      <c r="B520" s="1">
        <v>-347.00974000000002</v>
      </c>
    </row>
    <row r="521" spans="2:2">
      <c r="B521" s="1">
        <v>-347.22199000000001</v>
      </c>
    </row>
    <row r="522" spans="2:2">
      <c r="B522" s="1">
        <v>-347.46354000000002</v>
      </c>
    </row>
    <row r="523" spans="2:2">
      <c r="B523" s="1">
        <v>-347.72318999999999</v>
      </c>
    </row>
    <row r="524" spans="2:2">
      <c r="B524" s="1">
        <v>-347.99077999999997</v>
      </c>
    </row>
    <row r="525" spans="2:2">
      <c r="B525" s="1">
        <v>-348.26308</v>
      </c>
    </row>
    <row r="526" spans="2:2">
      <c r="B526" s="1">
        <v>-348.53989999999999</v>
      </c>
    </row>
    <row r="527" spans="2:2">
      <c r="B527" s="1">
        <v>-348.82010000000002</v>
      </c>
    </row>
    <row r="528" spans="2:2">
      <c r="B528" s="1">
        <v>-349.09536000000003</v>
      </c>
    </row>
    <row r="529" spans="2:2">
      <c r="B529" s="1">
        <v>-349.3519</v>
      </c>
    </row>
    <row r="530" spans="2:2">
      <c r="B530" s="1">
        <v>-349.57627000000002</v>
      </c>
    </row>
    <row r="531" spans="2:2">
      <c r="B531" s="1">
        <v>-349.75727000000001</v>
      </c>
    </row>
    <row r="532" spans="2:2">
      <c r="B532" s="1">
        <v>-349.88772999999998</v>
      </c>
    </row>
    <row r="533" spans="2:2">
      <c r="B533" s="1">
        <v>-349.96355</v>
      </c>
    </row>
    <row r="534" spans="2:2">
      <c r="B534" s="1">
        <v>-349.97773000000001</v>
      </c>
    </row>
    <row r="535" spans="2:2">
      <c r="B535" s="1">
        <v>-349.92246999999998</v>
      </c>
    </row>
    <row r="536" spans="2:2">
      <c r="B536" s="1">
        <v>-349.79766999999998</v>
      </c>
    </row>
    <row r="537" spans="2:2">
      <c r="B537" s="1">
        <v>-349.61412999999999</v>
      </c>
    </row>
    <row r="538" spans="2:2">
      <c r="B538" s="1">
        <v>-349.39769999999999</v>
      </c>
    </row>
    <row r="539" spans="2:2">
      <c r="B539" s="1">
        <v>-349.18421999999998</v>
      </c>
    </row>
    <row r="540" spans="2:2">
      <c r="B540" s="1">
        <v>-349.01490000000001</v>
      </c>
    </row>
    <row r="541" spans="2:2">
      <c r="B541" s="1">
        <v>-348.92520999999999</v>
      </c>
    </row>
    <row r="542" spans="2:2">
      <c r="B542" s="1">
        <v>-348.93873000000002</v>
      </c>
    </row>
    <row r="543" spans="2:2">
      <c r="B543" s="1">
        <v>-349.06254000000001</v>
      </c>
    </row>
    <row r="544" spans="2:2">
      <c r="B544" s="1">
        <v>-349.28172000000001</v>
      </c>
    </row>
    <row r="545" spans="2:2">
      <c r="B545" s="1">
        <v>-349.56664000000001</v>
      </c>
    </row>
    <row r="546" spans="2:2">
      <c r="B546" s="1">
        <v>-349.88292000000001</v>
      </c>
    </row>
    <row r="547" spans="2:2">
      <c r="B547" s="1">
        <v>-350.20281</v>
      </c>
    </row>
    <row r="548" spans="2:2">
      <c r="B548" s="1">
        <v>-350.50403</v>
      </c>
    </row>
    <row r="549" spans="2:2">
      <c r="B549" s="1">
        <v>-350.76720999999998</v>
      </c>
    </row>
    <row r="550" spans="2:2">
      <c r="B550" s="1">
        <v>-350.97338000000002</v>
      </c>
    </row>
    <row r="551" spans="2:2">
      <c r="B551" s="1">
        <v>-351.10489999999999</v>
      </c>
    </row>
    <row r="552" spans="2:2">
      <c r="B552" s="1">
        <v>-351.15114</v>
      </c>
    </row>
    <row r="553" spans="2:2">
      <c r="B553" s="1">
        <v>-351.11137000000002</v>
      </c>
    </row>
    <row r="554" spans="2:2">
      <c r="B554" s="1">
        <v>-350.9966</v>
      </c>
    </row>
    <row r="555" spans="2:2">
      <c r="B555" s="1">
        <v>-350.8306</v>
      </c>
    </row>
    <row r="556" spans="2:2">
      <c r="B556" s="1">
        <v>-350.64319999999998</v>
      </c>
    </row>
    <row r="557" spans="2:2">
      <c r="B557" s="1">
        <v>-350.46731999999997</v>
      </c>
    </row>
    <row r="558" spans="2:2">
      <c r="B558" s="1">
        <v>-350.33051</v>
      </c>
    </row>
    <row r="559" spans="2:2">
      <c r="B559" s="1">
        <v>-350.24052</v>
      </c>
    </row>
    <row r="560" spans="2:2">
      <c r="B560" s="1">
        <v>-350.18644999999998</v>
      </c>
    </row>
    <row r="561" spans="2:2">
      <c r="B561" s="1">
        <v>-350.14512000000002</v>
      </c>
    </row>
    <row r="562" spans="2:2">
      <c r="B562" s="1">
        <v>-350.09174999999999</v>
      </c>
    </row>
    <row r="563" spans="2:2">
      <c r="B563" s="1">
        <v>-350.01035999999999</v>
      </c>
    </row>
    <row r="564" spans="2:2">
      <c r="B564" s="1">
        <v>-349.90337</v>
      </c>
    </row>
    <row r="565" spans="2:2">
      <c r="B565" s="1">
        <v>-349.78568000000001</v>
      </c>
    </row>
    <row r="566" spans="2:2">
      <c r="B566" s="1">
        <v>-349.67786000000001</v>
      </c>
    </row>
    <row r="567" spans="2:2">
      <c r="B567" s="1">
        <v>-349.58924999999999</v>
      </c>
    </row>
    <row r="568" spans="2:2">
      <c r="B568" s="1">
        <v>-349.51157999999998</v>
      </c>
    </row>
    <row r="569" spans="2:2">
      <c r="B569" s="1">
        <v>-349.42685999999998</v>
      </c>
    </row>
    <row r="570" spans="2:2">
      <c r="B570" s="1">
        <v>-349.32310000000001</v>
      </c>
    </row>
    <row r="571" spans="2:2">
      <c r="B571" s="1">
        <v>-349.19821999999999</v>
      </c>
    </row>
    <row r="572" spans="2:2">
      <c r="B572" s="1">
        <v>-349.06232999999997</v>
      </c>
    </row>
    <row r="573" spans="2:2">
      <c r="B573" s="1">
        <v>-348.92493000000002</v>
      </c>
    </row>
    <row r="574" spans="2:2">
      <c r="B574" s="1">
        <v>-348.79230999999999</v>
      </c>
    </row>
    <row r="575" spans="2:2">
      <c r="B575" s="1">
        <v>-348.66014999999999</v>
      </c>
    </row>
    <row r="576" spans="2:2">
      <c r="B576" s="1">
        <v>-348.52067</v>
      </c>
    </row>
    <row r="577" spans="2:2">
      <c r="B577" s="1">
        <v>-348.37009</v>
      </c>
    </row>
    <row r="578" spans="2:2">
      <c r="B578" s="1">
        <v>-348.21140000000003</v>
      </c>
    </row>
    <row r="579" spans="2:2">
      <c r="B579" s="1">
        <v>-348.05833999999999</v>
      </c>
    </row>
    <row r="580" spans="2:2">
      <c r="B580" s="1">
        <v>-347.93074999999999</v>
      </c>
    </row>
    <row r="581" spans="2:2">
      <c r="B581" s="1">
        <v>-347.85178000000002</v>
      </c>
    </row>
    <row r="582" spans="2:2">
      <c r="B582" s="1">
        <v>-347.83969000000002</v>
      </c>
    </row>
    <row r="583" spans="2:2">
      <c r="B583" s="1">
        <v>-347.90406000000002</v>
      </c>
    </row>
    <row r="584" spans="2:2">
      <c r="B584" s="1">
        <v>-348.04144000000002</v>
      </c>
    </row>
    <row r="585" spans="2:2">
      <c r="B585" s="1">
        <v>-348.23955999999998</v>
      </c>
    </row>
    <row r="586" spans="2:2">
      <c r="B586" s="1">
        <v>-348.47613999999999</v>
      </c>
    </row>
    <row r="587" spans="2:2">
      <c r="B587" s="1">
        <v>-348.72485999999998</v>
      </c>
    </row>
    <row r="588" spans="2:2">
      <c r="B588" s="1">
        <v>-348.96041000000002</v>
      </c>
    </row>
    <row r="589" spans="2:2">
      <c r="B589" s="1">
        <v>-349.15766000000002</v>
      </c>
    </row>
    <row r="590" spans="2:2">
      <c r="B590" s="1">
        <v>-349.29975999999999</v>
      </c>
    </row>
    <row r="591" spans="2:2">
      <c r="B591" s="1">
        <v>-349.38051000000002</v>
      </c>
    </row>
    <row r="592" spans="2:2">
      <c r="B592" s="1">
        <v>-349.40980000000002</v>
      </c>
    </row>
    <row r="593" spans="2:2">
      <c r="B593" s="1">
        <v>-349.40710999999999</v>
      </c>
    </row>
    <row r="594" spans="2:2">
      <c r="B594" s="1">
        <v>-349.39156000000003</v>
      </c>
    </row>
    <row r="595" spans="2:2">
      <c r="B595" s="1">
        <v>-349.37114000000003</v>
      </c>
    </row>
    <row r="596" spans="2:2">
      <c r="B596" s="1">
        <v>-349.34190000000001</v>
      </c>
    </row>
    <row r="597" spans="2:2">
      <c r="B597" s="1">
        <v>-349.28892999999999</v>
      </c>
    </row>
    <row r="598" spans="2:2">
      <c r="B598" s="1">
        <v>-349.20038</v>
      </c>
    </row>
    <row r="599" spans="2:2">
      <c r="B599" s="1">
        <v>-349.06799999999998</v>
      </c>
    </row>
    <row r="600" spans="2:2">
      <c r="B600" s="1">
        <v>-348.89873</v>
      </c>
    </row>
    <row r="601" spans="2:2">
      <c r="B601" s="1">
        <v>-348.70776000000001</v>
      </c>
    </row>
    <row r="602" spans="2:2">
      <c r="B602" s="1">
        <v>-348.51794000000001</v>
      </c>
    </row>
    <row r="603" spans="2:2">
      <c r="B603" s="1">
        <v>-348.35075999999998</v>
      </c>
    </row>
    <row r="604" spans="2:2">
      <c r="B604" s="1">
        <v>-348.21769</v>
      </c>
    </row>
    <row r="605" spans="2:2">
      <c r="B605" s="1">
        <v>-348.11934000000002</v>
      </c>
    </row>
    <row r="606" spans="2:2">
      <c r="B606" s="1">
        <v>-348.05126999999999</v>
      </c>
    </row>
    <row r="607" spans="2:2">
      <c r="B607" s="1">
        <v>-348.00353999999999</v>
      </c>
    </row>
    <row r="608" spans="2:2">
      <c r="B608" s="1">
        <v>-347.96794</v>
      </c>
    </row>
    <row r="609" spans="2:2">
      <c r="B609" s="1">
        <v>-347.93473</v>
      </c>
    </row>
    <row r="610" spans="2:2">
      <c r="B610" s="1">
        <v>-347.89164</v>
      </c>
    </row>
    <row r="611" spans="2:2">
      <c r="B611" s="1">
        <v>-347.82625999999999</v>
      </c>
    </row>
    <row r="612" spans="2:2">
      <c r="B612" s="1">
        <v>-347.73244</v>
      </c>
    </row>
    <row r="613" spans="2:2">
      <c r="B613" s="1">
        <v>-347.61462</v>
      </c>
    </row>
    <row r="614" spans="2:2">
      <c r="B614" s="1">
        <v>-347.48557</v>
      </c>
    </row>
    <row r="615" spans="2:2">
      <c r="B615" s="1">
        <v>-347.36297999999999</v>
      </c>
    </row>
    <row r="616" spans="2:2">
      <c r="B616" s="1">
        <v>-347.25925000000001</v>
      </c>
    </row>
    <row r="617" spans="2:2">
      <c r="B617" s="1">
        <v>-347.17952000000002</v>
      </c>
    </row>
    <row r="618" spans="2:2">
      <c r="B618" s="1">
        <v>-347.11682999999999</v>
      </c>
    </row>
    <row r="619" spans="2:2">
      <c r="B619" s="1">
        <v>-347.06076000000002</v>
      </c>
    </row>
    <row r="620" spans="2:2">
      <c r="B620" s="1">
        <v>-347.00671999999997</v>
      </c>
    </row>
    <row r="621" spans="2:2">
      <c r="B621" s="1">
        <v>-346.96003000000002</v>
      </c>
    </row>
    <row r="622" spans="2:2">
      <c r="B622" s="1">
        <v>-346.93150000000003</v>
      </c>
    </row>
    <row r="623" spans="2:2">
      <c r="B623" s="1">
        <v>-346.93378000000001</v>
      </c>
    </row>
    <row r="624" spans="2:2">
      <c r="B624" s="1">
        <v>-346.97845000000001</v>
      </c>
    </row>
    <row r="625" spans="2:2">
      <c r="B625" s="1">
        <v>-347.06587999999999</v>
      </c>
    </row>
    <row r="626" spans="2:2">
      <c r="B626" s="1">
        <v>-347.17637000000002</v>
      </c>
    </row>
    <row r="627" spans="2:2">
      <c r="B627" s="1">
        <v>-347.27613000000002</v>
      </c>
    </row>
    <row r="628" spans="2:2">
      <c r="B628" s="1">
        <v>-347.33051999999998</v>
      </c>
    </row>
    <row r="629" spans="2:2">
      <c r="B629" s="1">
        <v>-347.30945000000003</v>
      </c>
    </row>
    <row r="630" spans="2:2">
      <c r="B630" s="1">
        <v>-347.20166999999998</v>
      </c>
    </row>
    <row r="631" spans="2:2">
      <c r="B631" s="1">
        <v>-347.02042999999998</v>
      </c>
    </row>
    <row r="632" spans="2:2">
      <c r="B632" s="1">
        <v>-346.80907999999999</v>
      </c>
    </row>
    <row r="633" spans="2:2">
      <c r="B633" s="1">
        <v>-346.62581999999998</v>
      </c>
    </row>
    <row r="634" spans="2:2">
      <c r="B634" s="1">
        <v>-346.52010999999999</v>
      </c>
    </row>
    <row r="635" spans="2:2">
      <c r="B635" s="1">
        <v>-346.51119</v>
      </c>
    </row>
    <row r="636" spans="2:2">
      <c r="B636" s="1">
        <v>-346.5813</v>
      </c>
    </row>
    <row r="637" spans="2:2">
      <c r="B637" s="1">
        <v>-346.69439</v>
      </c>
    </row>
    <row r="638" spans="2:2">
      <c r="B638" s="1">
        <v>-346.81833</v>
      </c>
    </row>
    <row r="639" spans="2:2">
      <c r="B639" s="1">
        <v>-346.93574999999998</v>
      </c>
    </row>
    <row r="640" spans="2:2">
      <c r="B640" s="1">
        <v>-347.05041999999997</v>
      </c>
    </row>
    <row r="641" spans="2:2">
      <c r="B641" s="1">
        <v>-347.18491</v>
      </c>
    </row>
    <row r="642" spans="2:2">
      <c r="B642" s="1">
        <v>-347.36900000000003</v>
      </c>
    </row>
    <row r="643" spans="2:2">
      <c r="B643" s="1">
        <v>-347.62360999999999</v>
      </c>
    </row>
    <row r="644" spans="2:2">
      <c r="B644" s="1">
        <v>-347.94835999999998</v>
      </c>
    </row>
    <row r="645" spans="2:2">
      <c r="B645" s="1">
        <v>-348.32537000000002</v>
      </c>
    </row>
    <row r="646" spans="2:2">
      <c r="B646" s="1">
        <v>-348.72361999999998</v>
      </c>
    </row>
    <row r="647" spans="2:2">
      <c r="B647" s="1">
        <v>-349.10583000000003</v>
      </c>
    </row>
    <row r="648" spans="2:2">
      <c r="B648" s="1">
        <v>-349.44229000000001</v>
      </c>
    </row>
    <row r="649" spans="2:2">
      <c r="B649" s="1">
        <v>-349.71476999999999</v>
      </c>
    </row>
    <row r="650" spans="2:2">
      <c r="B650" s="1">
        <v>-349.91496999999998</v>
      </c>
    </row>
    <row r="651" spans="2:2">
      <c r="B651" s="1">
        <v>-350.04705999999999</v>
      </c>
    </row>
    <row r="652" spans="2:2">
      <c r="B652" s="1">
        <v>-350.12315000000001</v>
      </c>
    </row>
    <row r="653" spans="2:2">
      <c r="B653" s="1">
        <v>-350.15730000000002</v>
      </c>
    </row>
    <row r="654" spans="2:2">
      <c r="B654" s="1">
        <v>-350.16627999999997</v>
      </c>
    </row>
    <row r="655" spans="2:2">
      <c r="B655" s="1">
        <v>-350.16744</v>
      </c>
    </row>
    <row r="656" spans="2:2">
      <c r="B656" s="1">
        <v>-350.17608999999999</v>
      </c>
    </row>
    <row r="657" spans="2:2">
      <c r="B657" s="1">
        <v>-350.19824999999997</v>
      </c>
    </row>
    <row r="658" spans="2:2">
      <c r="B658" s="1">
        <v>-350.23851000000002</v>
      </c>
    </row>
    <row r="659" spans="2:2">
      <c r="B659" s="1">
        <v>-350.28908999999999</v>
      </c>
    </row>
    <row r="660" spans="2:2">
      <c r="B660" s="1">
        <v>-350.34023000000002</v>
      </c>
    </row>
    <row r="661" spans="2:2">
      <c r="B661" s="1">
        <v>-350.38220999999999</v>
      </c>
    </row>
    <row r="662" spans="2:2">
      <c r="B662" s="1">
        <v>-350.41480999999999</v>
      </c>
    </row>
    <row r="663" spans="2:2">
      <c r="B663" s="1">
        <v>-350.44625000000002</v>
      </c>
    </row>
    <row r="664" spans="2:2">
      <c r="B664" s="1">
        <v>-350.48584</v>
      </c>
    </row>
    <row r="665" spans="2:2">
      <c r="B665" s="1">
        <v>-350.53683000000001</v>
      </c>
    </row>
    <row r="666" spans="2:2">
      <c r="B666" s="1">
        <v>-350.59739999999999</v>
      </c>
    </row>
    <row r="667" spans="2:2">
      <c r="B667" s="1">
        <v>-350.65339999999998</v>
      </c>
    </row>
    <row r="668" spans="2:2">
      <c r="B668" s="1">
        <v>-350.68810000000002</v>
      </c>
    </row>
    <row r="669" spans="2:2">
      <c r="B669" s="1">
        <v>-350.69162</v>
      </c>
    </row>
    <row r="670" spans="2:2">
      <c r="B670" s="1">
        <v>-350.65753999999998</v>
      </c>
    </row>
    <row r="671" spans="2:2">
      <c r="B671" s="1">
        <v>-350.58429000000001</v>
      </c>
    </row>
    <row r="672" spans="2:2">
      <c r="B672" s="1">
        <v>-350.47433999999998</v>
      </c>
    </row>
    <row r="673" spans="2:2">
      <c r="B673" s="1">
        <v>-350.33722</v>
      </c>
    </row>
    <row r="674" spans="2:2">
      <c r="B674" s="1">
        <v>-350.18763999999999</v>
      </c>
    </row>
    <row r="675" spans="2:2">
      <c r="B675" s="1">
        <v>-350.04879</v>
      </c>
    </row>
    <row r="676" spans="2:2">
      <c r="B676" s="1">
        <v>-349.94776999999999</v>
      </c>
    </row>
    <row r="677" spans="2:2">
      <c r="B677" s="1">
        <v>-349.90604000000002</v>
      </c>
    </row>
    <row r="678" spans="2:2">
      <c r="B678" s="1">
        <v>-349.93162999999998</v>
      </c>
    </row>
    <row r="679" spans="2:2">
      <c r="B679" s="1">
        <v>-350.01970999999998</v>
      </c>
    </row>
    <row r="680" spans="2:2">
      <c r="B680" s="1">
        <v>-350.15465</v>
      </c>
    </row>
    <row r="681" spans="2:2">
      <c r="B681" s="1">
        <v>-350.31675999999999</v>
      </c>
    </row>
    <row r="682" spans="2:2">
      <c r="B682" s="1">
        <v>-350.48831000000001</v>
      </c>
    </row>
    <row r="683" spans="2:2">
      <c r="B683" s="1">
        <v>-350.64934</v>
      </c>
    </row>
    <row r="684" spans="2:2">
      <c r="B684" s="1">
        <v>-350.78509000000003</v>
      </c>
    </row>
    <row r="685" spans="2:2">
      <c r="B685" s="1">
        <v>-350.88738000000001</v>
      </c>
    </row>
    <row r="686" spans="2:2">
      <c r="B686" s="1">
        <v>-350.96877999999998</v>
      </c>
    </row>
    <row r="687" spans="2:2">
      <c r="B687" s="1">
        <v>-351.05932000000001</v>
      </c>
    </row>
    <row r="688" spans="2:2">
      <c r="B688" s="1">
        <v>-351.18952999999999</v>
      </c>
    </row>
    <row r="689" spans="2:2">
      <c r="B689" s="1">
        <v>-351.36523999999997</v>
      </c>
    </row>
    <row r="690" spans="2:2">
      <c r="B690" s="1">
        <v>-351.56121000000002</v>
      </c>
    </row>
    <row r="691" spans="2:2">
      <c r="B691" s="1">
        <v>-351.74401</v>
      </c>
    </row>
    <row r="692" spans="2:2">
      <c r="B692" s="1">
        <v>-351.89402000000001</v>
      </c>
    </row>
    <row r="693" spans="2:2">
      <c r="B693" s="1">
        <v>-352.00295</v>
      </c>
    </row>
    <row r="694" spans="2:2">
      <c r="B694" s="1">
        <v>-352.06288000000001</v>
      </c>
    </row>
    <row r="695" spans="2:2">
      <c r="B695" s="1">
        <v>-352.05802</v>
      </c>
    </row>
    <row r="696" spans="2:2">
      <c r="B696" s="1">
        <v>-351.97696000000002</v>
      </c>
    </row>
    <row r="697" spans="2:2">
      <c r="B697" s="1">
        <v>-351.82335999999998</v>
      </c>
    </row>
    <row r="698" spans="2:2">
      <c r="B698" s="1">
        <v>-351.62509999999997</v>
      </c>
    </row>
    <row r="699" spans="2:2">
      <c r="B699" s="1">
        <v>-351.41755000000001</v>
      </c>
    </row>
    <row r="700" spans="2:2">
      <c r="B700" s="1">
        <v>-351.23338000000001</v>
      </c>
    </row>
    <row r="701" spans="2:2">
      <c r="B701" s="1">
        <v>-351.09800999999999</v>
      </c>
    </row>
    <row r="702" spans="2:2">
      <c r="B702" s="1">
        <v>-351.02890000000002</v>
      </c>
    </row>
    <row r="703" spans="2:2">
      <c r="B703" s="1">
        <v>-351.03658000000001</v>
      </c>
    </row>
    <row r="704" spans="2:2">
      <c r="B704" s="1">
        <v>-351.11757999999998</v>
      </c>
    </row>
    <row r="705" spans="2:2">
      <c r="B705" s="1">
        <v>-351.25051000000002</v>
      </c>
    </row>
    <row r="706" spans="2:2">
      <c r="B706" s="1">
        <v>-351.40154000000001</v>
      </c>
    </row>
    <row r="707" spans="2:2">
      <c r="B707" s="1">
        <v>-351.53608000000003</v>
      </c>
    </row>
    <row r="708" spans="2:2">
      <c r="B708" s="1">
        <v>-351.62376999999998</v>
      </c>
    </row>
    <row r="709" spans="2:2">
      <c r="B709" s="1">
        <v>-351.64841999999999</v>
      </c>
    </row>
    <row r="710" spans="2:2">
      <c r="B710" s="1">
        <v>-351.60466000000002</v>
      </c>
    </row>
    <row r="711" spans="2:2">
      <c r="B711" s="1">
        <v>-351.49529000000001</v>
      </c>
    </row>
    <row r="712" spans="2:2">
      <c r="B712" s="1">
        <v>-351.32814000000002</v>
      </c>
    </row>
    <row r="713" spans="2:2">
      <c r="B713" s="1">
        <v>-351.11239</v>
      </c>
    </row>
    <row r="714" spans="2:2">
      <c r="B714" s="1">
        <v>-350.86344000000003</v>
      </c>
    </row>
    <row r="715" spans="2:2">
      <c r="B715" s="1">
        <v>-350.59775000000002</v>
      </c>
    </row>
    <row r="716" spans="2:2">
      <c r="B716" s="1">
        <v>-350.32409999999999</v>
      </c>
    </row>
    <row r="717" spans="2:2">
      <c r="B717" s="1">
        <v>-350.03852000000001</v>
      </c>
    </row>
    <row r="718" spans="2:2">
      <c r="B718" s="1">
        <v>-349.72474</v>
      </c>
    </row>
    <row r="719" spans="2:2">
      <c r="B719" s="1">
        <v>-349.36541</v>
      </c>
    </row>
    <row r="720" spans="2:2">
      <c r="B720" s="1">
        <v>-348.95386999999999</v>
      </c>
    </row>
    <row r="721" spans="2:2">
      <c r="B721" s="1">
        <v>-348.52213</v>
      </c>
    </row>
    <row r="722" spans="2:2">
      <c r="B722" s="1">
        <v>-348.13805000000002</v>
      </c>
    </row>
    <row r="723" spans="2:2">
      <c r="B723" s="1">
        <v>-347.89373000000001</v>
      </c>
    </row>
    <row r="724" spans="2:2">
      <c r="B724" s="1">
        <v>-347.85163999999997</v>
      </c>
    </row>
    <row r="725" spans="2:2">
      <c r="B725" s="1">
        <v>-348.01076</v>
      </c>
    </row>
    <row r="726" spans="2:2">
      <c r="B726" s="1">
        <v>-348.31740000000002</v>
      </c>
    </row>
    <row r="727" spans="2:2">
      <c r="B727" s="1">
        <v>-348.70524999999998</v>
      </c>
    </row>
    <row r="728" spans="2:2">
      <c r="B728" s="1">
        <v>-349.11243000000002</v>
      </c>
    </row>
    <row r="729" spans="2:2">
      <c r="B729" s="1">
        <v>-349.49169999999998</v>
      </c>
    </row>
    <row r="730" spans="2:2">
      <c r="B730" s="1">
        <v>-349.81711999999999</v>
      </c>
    </row>
    <row r="731" spans="2:2">
      <c r="B731" s="1">
        <v>-350.07508000000001</v>
      </c>
    </row>
    <row r="732" spans="2:2">
      <c r="B732" s="1">
        <v>-350.25743</v>
      </c>
    </row>
    <row r="733" spans="2:2">
      <c r="B733" s="1">
        <v>-350.37795</v>
      </c>
    </row>
    <row r="734" spans="2:2">
      <c r="B734" s="1">
        <v>-350.48539</v>
      </c>
    </row>
    <row r="735" spans="2:2">
      <c r="B735" s="1">
        <v>-350.63958000000002</v>
      </c>
    </row>
    <row r="736" spans="2:2">
      <c r="B736" s="1">
        <v>-350.85608000000002</v>
      </c>
    </row>
    <row r="737" spans="2:2">
      <c r="B737" s="1">
        <v>-351.08542</v>
      </c>
    </row>
    <row r="738" spans="2:2">
      <c r="B738" s="1">
        <v>-351.25623000000002</v>
      </c>
    </row>
    <row r="739" spans="2:2">
      <c r="B739" s="1">
        <v>-351.32060999999999</v>
      </c>
    </row>
    <row r="740" spans="2:2">
      <c r="B740" s="1">
        <v>-351.26828999999998</v>
      </c>
    </row>
    <row r="741" spans="2:2">
      <c r="B741" s="1">
        <v>-351.12151999999998</v>
      </c>
    </row>
    <row r="742" spans="2:2">
      <c r="B742" s="1">
        <v>-350.92342000000002</v>
      </c>
    </row>
    <row r="743" spans="2:2">
      <c r="B743" s="1">
        <v>-350.72872999999998</v>
      </c>
    </row>
    <row r="744" spans="2:2">
      <c r="B744" s="1">
        <v>-350.58809000000002</v>
      </c>
    </row>
    <row r="745" spans="2:2">
      <c r="B745" s="1">
        <v>-350.53210000000001</v>
      </c>
    </row>
    <row r="746" spans="2:2">
      <c r="B746" s="1">
        <v>-350.56484999999998</v>
      </c>
    </row>
    <row r="747" spans="2:2">
      <c r="B747" s="1">
        <v>-350.66788000000003</v>
      </c>
    </row>
    <row r="748" spans="2:2">
      <c r="B748" s="1">
        <v>-350.80873000000003</v>
      </c>
    </row>
    <row r="749" spans="2:2">
      <c r="B749" s="1">
        <v>-350.95826</v>
      </c>
    </row>
    <row r="750" spans="2:2">
      <c r="B750" s="1">
        <v>-351.09782000000001</v>
      </c>
    </row>
    <row r="751" spans="2:2">
      <c r="B751" s="1">
        <v>-351.22442999999998</v>
      </c>
    </row>
    <row r="752" spans="2:2">
      <c r="B752" s="1">
        <v>-351.34498000000002</v>
      </c>
    </row>
    <row r="753" spans="2:2">
      <c r="B753" s="1">
        <v>-351.46821</v>
      </c>
    </row>
    <row r="754" spans="2:2">
      <c r="B754" s="1">
        <v>-351.60088999999999</v>
      </c>
    </row>
    <row r="755" spans="2:2">
      <c r="B755" s="1">
        <v>-351.73818</v>
      </c>
    </row>
    <row r="756" spans="2:2">
      <c r="B756" s="1">
        <v>-351.86714999999998</v>
      </c>
    </row>
    <row r="757" spans="2:2">
      <c r="B757" s="1">
        <v>-351.96978999999999</v>
      </c>
    </row>
    <row r="758" spans="2:2">
      <c r="B758" s="1">
        <v>-352.02942999999999</v>
      </c>
    </row>
    <row r="759" spans="2:2">
      <c r="B759" s="1">
        <v>-352.03368</v>
      </c>
    </row>
    <row r="760" spans="2:2">
      <c r="B760" s="1">
        <v>-351.97734000000003</v>
      </c>
    </row>
    <row r="761" spans="2:2">
      <c r="B761" s="1">
        <v>-351.86858999999998</v>
      </c>
    </row>
    <row r="762" spans="2:2">
      <c r="B762" s="1">
        <v>-351.71877999999998</v>
      </c>
    </row>
    <row r="763" spans="2:2">
      <c r="B763" s="1">
        <v>-351.54374999999999</v>
      </c>
    </row>
    <row r="764" spans="2:2">
      <c r="B764" s="1">
        <v>-351.36173000000002</v>
      </c>
    </row>
    <row r="765" spans="2:2">
      <c r="B765" s="1">
        <v>-351.19110000000001</v>
      </c>
    </row>
    <row r="766" spans="2:2">
      <c r="B766" s="1">
        <v>-351.04737</v>
      </c>
    </row>
    <row r="767" spans="2:2">
      <c r="B767" s="1">
        <v>-350.94125000000003</v>
      </c>
    </row>
    <row r="768" spans="2:2">
      <c r="B768" s="1">
        <v>-350.87344000000002</v>
      </c>
    </row>
    <row r="769" spans="2:2">
      <c r="B769" s="1">
        <v>-350.83717000000001</v>
      </c>
    </row>
    <row r="770" spans="2:2">
      <c r="B770" s="1">
        <v>-350.82270999999997</v>
      </c>
    </row>
    <row r="771" spans="2:2">
      <c r="B771" s="1">
        <v>-350.81884000000002</v>
      </c>
    </row>
    <row r="772" spans="2:2">
      <c r="B772" s="1">
        <v>-350.81594000000001</v>
      </c>
    </row>
    <row r="773" spans="2:2">
      <c r="B773" s="1">
        <v>-350.80286999999998</v>
      </c>
    </row>
    <row r="774" spans="2:2">
      <c r="B774" s="1">
        <v>-350.76996000000003</v>
      </c>
    </row>
    <row r="775" spans="2:2">
      <c r="B775" s="1">
        <v>-350.70769999999999</v>
      </c>
    </row>
    <row r="776" spans="2:2">
      <c r="B776" s="1">
        <v>-350.60863000000001</v>
      </c>
    </row>
    <row r="777" spans="2:2">
      <c r="B777" s="1">
        <v>-350.46791999999999</v>
      </c>
    </row>
    <row r="778" spans="2:2">
      <c r="B778" s="1">
        <v>-350.28548999999998</v>
      </c>
    </row>
    <row r="779" spans="2:2">
      <c r="B779" s="1">
        <v>-350.06673999999998</v>
      </c>
    </row>
    <row r="780" spans="2:2">
      <c r="B780" s="1">
        <v>-349.82145000000003</v>
      </c>
    </row>
    <row r="781" spans="2:2">
      <c r="B781" s="1">
        <v>-349.56630000000001</v>
      </c>
    </row>
    <row r="782" spans="2:2">
      <c r="B782" s="1">
        <v>-349.32022000000001</v>
      </c>
    </row>
    <row r="783" spans="2:2">
      <c r="B783" s="1">
        <v>-349.09825000000001</v>
      </c>
    </row>
    <row r="784" spans="2:2">
      <c r="B784" s="1">
        <v>-348.91401000000002</v>
      </c>
    </row>
    <row r="785" spans="2:2">
      <c r="B785" s="1">
        <v>-348.77202</v>
      </c>
    </row>
    <row r="786" spans="2:2">
      <c r="B786" s="1">
        <v>-348.67232999999999</v>
      </c>
    </row>
    <row r="787" spans="2:2">
      <c r="B787" s="1">
        <v>-348.6123</v>
      </c>
    </row>
    <row r="788" spans="2:2">
      <c r="B788" s="1">
        <v>-348.59068000000002</v>
      </c>
    </row>
    <row r="789" spans="2:2">
      <c r="B789" s="1">
        <v>-348.61327999999997</v>
      </c>
    </row>
    <row r="790" spans="2:2">
      <c r="B790" s="1">
        <v>-348.69207999999998</v>
      </c>
    </row>
    <row r="791" spans="2:2">
      <c r="B791" s="1">
        <v>-348.84097000000003</v>
      </c>
    </row>
    <row r="792" spans="2:2">
      <c r="B792" s="1">
        <v>-349.06110999999999</v>
      </c>
    </row>
    <row r="793" spans="2:2">
      <c r="B793" s="1">
        <v>-349.34465999999998</v>
      </c>
    </row>
    <row r="794" spans="2:2">
      <c r="B794" s="1">
        <v>-349.67219999999998</v>
      </c>
    </row>
    <row r="795" spans="2:2">
      <c r="B795" s="1">
        <v>-350.01603</v>
      </c>
    </row>
    <row r="796" spans="2:2">
      <c r="B796" s="1">
        <v>-350.34856000000002</v>
      </c>
    </row>
    <row r="797" spans="2:2">
      <c r="B797" s="1">
        <v>-350.63742000000002</v>
      </c>
    </row>
    <row r="798" spans="2:2">
      <c r="B798" s="1">
        <v>-350.85232999999999</v>
      </c>
    </row>
    <row r="799" spans="2:2">
      <c r="B799" s="1">
        <v>-350.97048999999998</v>
      </c>
    </row>
    <row r="800" spans="2:2">
      <c r="B800" s="1">
        <v>-350.98682000000002</v>
      </c>
    </row>
    <row r="801" spans="2:2">
      <c r="B801" s="1">
        <v>-350.91221999999999</v>
      </c>
    </row>
    <row r="802" spans="2:2">
      <c r="B802" s="1">
        <v>-350.76826999999997</v>
      </c>
    </row>
    <row r="803" spans="2:2">
      <c r="B803" s="1">
        <v>-350.57781</v>
      </c>
    </row>
    <row r="804" spans="2:2">
      <c r="B804" s="1">
        <v>-350.35050999999999</v>
      </c>
    </row>
    <row r="805" spans="2:2">
      <c r="B805" s="1">
        <v>-350.09082000000001</v>
      </c>
    </row>
    <row r="806" spans="2:2">
      <c r="B806" s="1">
        <v>-349.80891000000003</v>
      </c>
    </row>
    <row r="807" spans="2:2">
      <c r="B807" s="1">
        <v>-349.52947999999998</v>
      </c>
    </row>
    <row r="808" spans="2:2">
      <c r="B808" s="1">
        <v>-349.30000999999999</v>
      </c>
    </row>
    <row r="809" spans="2:2">
      <c r="B809" s="1">
        <v>-349.17428999999998</v>
      </c>
    </row>
    <row r="810" spans="2:2">
      <c r="B810" s="1">
        <v>-349.19875000000002</v>
      </c>
    </row>
    <row r="811" spans="2:2">
      <c r="B811" s="1">
        <v>-349.38700999999998</v>
      </c>
    </row>
    <row r="812" spans="2:2">
      <c r="B812" s="1">
        <v>-349.71190999999999</v>
      </c>
    </row>
    <row r="813" spans="2:2">
      <c r="B813" s="1">
        <v>-350.12025999999997</v>
      </c>
    </row>
    <row r="814" spans="2:2">
      <c r="B814" s="1">
        <v>-350.55151999999998</v>
      </c>
    </row>
    <row r="815" spans="2:2">
      <c r="B815" s="1">
        <v>-350.95602000000002</v>
      </c>
    </row>
    <row r="816" spans="2:2">
      <c r="B816" s="1">
        <v>-351.29919000000001</v>
      </c>
    </row>
    <row r="817" spans="2:2">
      <c r="B817" s="1">
        <v>-351.56270000000001</v>
      </c>
    </row>
    <row r="818" spans="2:2">
      <c r="B818" s="1">
        <v>-351.74482999999998</v>
      </c>
    </row>
    <row r="819" spans="2:2">
      <c r="B819" s="1">
        <v>-351.85471000000001</v>
      </c>
    </row>
    <row r="820" spans="2:2">
      <c r="B820" s="1">
        <v>-351.90706</v>
      </c>
    </row>
    <row r="821" spans="2:2">
      <c r="B821" s="1">
        <v>-351.92556999999999</v>
      </c>
    </row>
    <row r="822" spans="2:2">
      <c r="B822" s="1">
        <v>-351.93808000000001</v>
      </c>
    </row>
    <row r="823" spans="2:2">
      <c r="B823" s="1">
        <v>-351.96958000000001</v>
      </c>
    </row>
    <row r="824" spans="2:2">
      <c r="B824" s="1">
        <v>-352.03573</v>
      </c>
    </row>
    <row r="825" spans="2:2">
      <c r="B825" s="1">
        <v>-352.13889999999998</v>
      </c>
    </row>
    <row r="826" spans="2:2">
      <c r="B826" s="1">
        <v>-352.26396</v>
      </c>
    </row>
    <row r="827" spans="2:2">
      <c r="B827" s="1">
        <v>-352.38276999999999</v>
      </c>
    </row>
    <row r="828" spans="2:2">
      <c r="B828" s="1">
        <v>-352.46888000000001</v>
      </c>
    </row>
    <row r="829" spans="2:2">
      <c r="B829" s="1">
        <v>-352.50065999999998</v>
      </c>
    </row>
    <row r="830" spans="2:2">
      <c r="B830" s="1">
        <v>-352.47615000000002</v>
      </c>
    </row>
    <row r="831" spans="2:2">
      <c r="B831" s="1">
        <v>-352.40499</v>
      </c>
    </row>
    <row r="832" spans="2:2">
      <c r="B832" s="1">
        <v>-352.30806999999999</v>
      </c>
    </row>
    <row r="833" spans="2:2">
      <c r="B833" s="1">
        <v>-352.20294999999999</v>
      </c>
    </row>
    <row r="834" spans="2:2">
      <c r="B834" s="1">
        <v>-352.10329000000002</v>
      </c>
    </row>
    <row r="835" spans="2:2">
      <c r="B835" s="1">
        <v>-352.01164999999997</v>
      </c>
    </row>
    <row r="836" spans="2:2">
      <c r="B836" s="1">
        <v>-351.92410000000001</v>
      </c>
    </row>
    <row r="837" spans="2:2">
      <c r="B837" s="1">
        <v>-351.83506999999997</v>
      </c>
    </row>
    <row r="838" spans="2:2">
      <c r="B838" s="1">
        <v>-351.74254999999999</v>
      </c>
    </row>
    <row r="839" spans="2:2">
      <c r="B839" s="1">
        <v>-351.64692000000002</v>
      </c>
    </row>
    <row r="840" spans="2:2">
      <c r="B840" s="1">
        <v>-351.55011000000002</v>
      </c>
    </row>
    <row r="841" spans="2:2">
      <c r="B841" s="1">
        <v>-351.45747</v>
      </c>
    </row>
    <row r="842" spans="2:2">
      <c r="B842" s="1">
        <v>-351.37691000000001</v>
      </c>
    </row>
    <row r="843" spans="2:2">
      <c r="B843" s="1">
        <v>-351.31385</v>
      </c>
    </row>
    <row r="844" spans="2:2">
      <c r="B844" s="1">
        <v>-351.27120000000002</v>
      </c>
    </row>
    <row r="845" spans="2:2">
      <c r="B845" s="1">
        <v>-351.24471999999997</v>
      </c>
    </row>
    <row r="846" spans="2:2">
      <c r="B846" s="1">
        <v>-351.22156999999999</v>
      </c>
    </row>
    <row r="847" spans="2:2">
      <c r="B847" s="1">
        <v>-351.18907000000002</v>
      </c>
    </row>
    <row r="848" spans="2:2">
      <c r="B848" s="1">
        <v>-351.13902000000002</v>
      </c>
    </row>
    <row r="849" spans="2:2">
      <c r="B849" s="1">
        <v>-351.07053999999999</v>
      </c>
    </row>
    <row r="850" spans="2:2">
      <c r="B850" s="1">
        <v>-350.99135000000001</v>
      </c>
    </row>
    <row r="851" spans="2:2">
      <c r="B851" s="1">
        <v>-350.91595000000001</v>
      </c>
    </row>
    <row r="852" spans="2:2">
      <c r="B852" s="1">
        <v>-350.85874999999999</v>
      </c>
    </row>
    <row r="853" spans="2:2">
      <c r="B853" s="1">
        <v>-350.82877999999999</v>
      </c>
    </row>
    <row r="854" spans="2:2">
      <c r="B854" s="1">
        <v>-350.82799</v>
      </c>
    </row>
    <row r="855" spans="2:2">
      <c r="B855" s="1">
        <v>-350.85521</v>
      </c>
    </row>
    <row r="856" spans="2:2">
      <c r="B856" s="1">
        <v>-350.90458000000001</v>
      </c>
    </row>
    <row r="857" spans="2:2">
      <c r="B857" s="1">
        <v>-350.97019999999998</v>
      </c>
    </row>
    <row r="858" spans="2:2">
      <c r="B858" s="1">
        <v>-351.04606000000001</v>
      </c>
    </row>
    <row r="859" spans="2:2">
      <c r="B859" s="1">
        <v>-351.12581999999998</v>
      </c>
    </row>
    <row r="860" spans="2:2">
      <c r="B860" s="1">
        <v>-351.20645000000002</v>
      </c>
    </row>
    <row r="861" spans="2:2">
      <c r="B861" s="1">
        <v>-351.28748999999999</v>
      </c>
    </row>
    <row r="862" spans="2:2">
      <c r="B862" s="1">
        <v>-351.37320999999997</v>
      </c>
    </row>
    <row r="863" spans="2:2">
      <c r="B863" s="1">
        <v>-351.47212999999999</v>
      </c>
    </row>
    <row r="864" spans="2:2">
      <c r="B864" s="1">
        <v>-351.59613000000002</v>
      </c>
    </row>
    <row r="865" spans="2:2">
      <c r="B865" s="1">
        <v>-351.75344000000001</v>
      </c>
    </row>
    <row r="866" spans="2:2">
      <c r="B866" s="1">
        <v>-351.94580000000002</v>
      </c>
    </row>
    <row r="867" spans="2:2">
      <c r="B867" s="1">
        <v>-352.16239999999999</v>
      </c>
    </row>
    <row r="868" spans="2:2">
      <c r="B868" s="1">
        <v>-352.38216</v>
      </c>
    </row>
    <row r="869" spans="2:2">
      <c r="B869" s="1">
        <v>-352.58118000000002</v>
      </c>
    </row>
    <row r="870" spans="2:2">
      <c r="B870" s="1">
        <v>-352.73802000000001</v>
      </c>
    </row>
    <row r="871" spans="2:2">
      <c r="B871" s="1">
        <v>-352.83884</v>
      </c>
    </row>
    <row r="872" spans="2:2">
      <c r="B872" s="1">
        <v>-352.88276000000002</v>
      </c>
    </row>
    <row r="873" spans="2:2">
      <c r="B873" s="1">
        <v>-352.87464</v>
      </c>
    </row>
    <row r="874" spans="2:2">
      <c r="B874" s="1">
        <v>-352.82664</v>
      </c>
    </row>
    <row r="875" spans="2:2">
      <c r="B875" s="1">
        <v>-352.75083999999998</v>
      </c>
    </row>
    <row r="876" spans="2:2">
      <c r="B876" s="1">
        <v>-352.65618999999998</v>
      </c>
    </row>
    <row r="877" spans="2:2">
      <c r="B877" s="1">
        <v>-352.55061999999998</v>
      </c>
    </row>
    <row r="878" spans="2:2">
      <c r="B878" s="1">
        <v>-352.43544000000003</v>
      </c>
    </row>
    <row r="879" spans="2:2">
      <c r="B879" s="1">
        <v>-352.31173999999999</v>
      </c>
    </row>
    <row r="880" spans="2:2">
      <c r="B880" s="1">
        <v>-352.18797000000001</v>
      </c>
    </row>
    <row r="881" spans="2:2">
      <c r="B881" s="1">
        <v>-352.07796000000002</v>
      </c>
    </row>
    <row r="882" spans="2:2">
      <c r="B882" s="1">
        <v>-351.99435999999997</v>
      </c>
    </row>
    <row r="883" spans="2:2">
      <c r="B883" s="1">
        <v>-351.94351999999998</v>
      </c>
    </row>
    <row r="884" spans="2:2">
      <c r="B884" s="1">
        <v>-351.92180999999999</v>
      </c>
    </row>
    <row r="885" spans="2:2">
      <c r="B885" s="1">
        <v>-351.91593999999998</v>
      </c>
    </row>
    <row r="886" spans="2:2">
      <c r="B886" s="1">
        <v>-351.90924000000001</v>
      </c>
    </row>
    <row r="887" spans="2:2">
      <c r="B887" s="1">
        <v>-351.88740999999999</v>
      </c>
    </row>
    <row r="888" spans="2:2">
      <c r="B888" s="1">
        <v>-351.83935000000002</v>
      </c>
    </row>
    <row r="889" spans="2:2">
      <c r="B889" s="1">
        <v>-351.76361000000003</v>
      </c>
    </row>
    <row r="890" spans="2:2">
      <c r="B890" s="1">
        <v>-351.66142000000002</v>
      </c>
    </row>
    <row r="891" spans="2:2">
      <c r="B891" s="1">
        <v>-351.53667000000002</v>
      </c>
    </row>
    <row r="892" spans="2:2">
      <c r="B892" s="1">
        <v>-351.39168999999998</v>
      </c>
    </row>
    <row r="893" spans="2:2">
      <c r="B893" s="1">
        <v>-351.22804000000002</v>
      </c>
    </row>
    <row r="894" spans="2:2">
      <c r="B894" s="1">
        <v>-351.04725999999999</v>
      </c>
    </row>
    <row r="895" spans="2:2">
      <c r="B895" s="1">
        <v>-350.84989000000002</v>
      </c>
    </row>
    <row r="896" spans="2:2">
      <c r="B896" s="1">
        <v>-350.64100000000002</v>
      </c>
    </row>
    <row r="897" spans="2:2">
      <c r="B897" s="1">
        <v>-350.43257999999997</v>
      </c>
    </row>
    <row r="898" spans="2:2">
      <c r="B898" s="1">
        <v>-350.23608999999999</v>
      </c>
    </row>
    <row r="899" spans="2:2">
      <c r="B899" s="1">
        <v>-350.06569000000002</v>
      </c>
    </row>
    <row r="900" spans="2:2">
      <c r="B900" s="1">
        <v>-349.92854999999997</v>
      </c>
    </row>
    <row r="901" spans="2:2">
      <c r="B901" s="1">
        <v>-349.82596000000001</v>
      </c>
    </row>
    <row r="902" spans="2:2">
      <c r="B902" s="1">
        <v>-349.75214</v>
      </c>
    </row>
    <row r="903" spans="2:2">
      <c r="B903" s="1">
        <v>-349.69519000000003</v>
      </c>
    </row>
    <row r="904" spans="2:2">
      <c r="B904" s="1">
        <v>-349.64395000000002</v>
      </c>
    </row>
    <row r="905" spans="2:2">
      <c r="B905" s="1">
        <v>-349.58634000000001</v>
      </c>
    </row>
    <row r="906" spans="2:2">
      <c r="B906" s="1">
        <v>-349.51175000000001</v>
      </c>
    </row>
    <row r="907" spans="2:2">
      <c r="B907" s="1">
        <v>-349.41683999999998</v>
      </c>
    </row>
    <row r="908" spans="2:2">
      <c r="B908" s="1">
        <v>-349.30759</v>
      </c>
    </row>
    <row r="909" spans="2:2">
      <c r="B909" s="1">
        <v>-349.19466999999997</v>
      </c>
    </row>
    <row r="910" spans="2:2">
      <c r="B910" s="1">
        <v>-349.08677</v>
      </c>
    </row>
    <row r="911" spans="2:2">
      <c r="B911" s="1">
        <v>-348.98653000000002</v>
      </c>
    </row>
    <row r="912" spans="2:2">
      <c r="B912" s="1">
        <v>-348.88862999999998</v>
      </c>
    </row>
    <row r="913" spans="2:2">
      <c r="B913" s="1">
        <v>-348.78707000000003</v>
      </c>
    </row>
    <row r="914" spans="2:2">
      <c r="B914" s="1">
        <v>-348.67876999999999</v>
      </c>
    </row>
    <row r="915" spans="2:2">
      <c r="B915" s="1">
        <v>-348.56450000000001</v>
      </c>
    </row>
    <row r="916" spans="2:2">
      <c r="B916" s="1">
        <v>-348.44999000000001</v>
      </c>
    </row>
    <row r="917" spans="2:2">
      <c r="B917" s="1">
        <v>-348.34456</v>
      </c>
    </row>
    <row r="918" spans="2:2">
      <c r="B918" s="1">
        <v>-348.25932999999998</v>
      </c>
    </row>
    <row r="919" spans="2:2">
      <c r="B919" s="1">
        <v>-348.21100000000001</v>
      </c>
    </row>
    <row r="920" spans="2:2">
      <c r="B920" s="1">
        <v>-348.21591000000001</v>
      </c>
    </row>
    <row r="921" spans="2:2">
      <c r="B921" s="1">
        <v>-348.28257000000002</v>
      </c>
    </row>
    <row r="922" spans="2:2">
      <c r="B922" s="1">
        <v>-348.40688999999998</v>
      </c>
    </row>
    <row r="923" spans="2:2">
      <c r="B923" s="1">
        <v>-348.57373999999999</v>
      </c>
    </row>
    <row r="924" spans="2:2">
      <c r="B924" s="1">
        <v>-348.76285000000001</v>
      </c>
    </row>
    <row r="925" spans="2:2">
      <c r="B925" s="1">
        <v>-348.95217000000002</v>
      </c>
    </row>
    <row r="926" spans="2:2">
      <c r="B926" s="1">
        <v>-349.11935999999997</v>
      </c>
    </row>
    <row r="927" spans="2:2">
      <c r="B927" s="1">
        <v>-349.24266</v>
      </c>
    </row>
    <row r="928" spans="2:2">
      <c r="B928" s="1">
        <v>-349.30405999999999</v>
      </c>
    </row>
    <row r="929" spans="2:2">
      <c r="B929" s="1">
        <v>-349.28710999999998</v>
      </c>
    </row>
    <row r="930" spans="2:2">
      <c r="B930" s="1">
        <v>-349.18745999999999</v>
      </c>
    </row>
    <row r="931" spans="2:2">
      <c r="B931" s="1">
        <v>-349.02073000000001</v>
      </c>
    </row>
    <row r="932" spans="2:2">
      <c r="B932" s="1">
        <v>-348.83693</v>
      </c>
    </row>
    <row r="933" spans="2:2">
      <c r="B933" s="1">
        <v>-348.70728000000003</v>
      </c>
    </row>
    <row r="934" spans="2:2">
      <c r="B934" s="1">
        <v>-348.68096000000003</v>
      </c>
    </row>
    <row r="935" spans="2:2">
      <c r="B935" s="1">
        <v>-348.75232</v>
      </c>
    </row>
    <row r="936" spans="2:2">
      <c r="B936" s="1">
        <v>-348.87173000000001</v>
      </c>
    </row>
    <row r="937" spans="2:2">
      <c r="B937" s="1">
        <v>-348.98462000000001</v>
      </c>
    </row>
    <row r="938" spans="2:2">
      <c r="B938" s="1">
        <v>-349.06133</v>
      </c>
    </row>
    <row r="939" spans="2:2">
      <c r="B939" s="1">
        <v>-349.09561000000002</v>
      </c>
    </row>
    <row r="940" spans="2:2">
      <c r="B940" s="1">
        <v>-349.09814999999998</v>
      </c>
    </row>
    <row r="941" spans="2:2">
      <c r="B941" s="1">
        <v>-349.08425</v>
      </c>
    </row>
    <row r="942" spans="2:2">
      <c r="B942" s="1">
        <v>-349.06788999999998</v>
      </c>
    </row>
    <row r="943" spans="2:2">
      <c r="B943" s="1">
        <v>-349.06008000000003</v>
      </c>
    </row>
    <row r="944" spans="2:2">
      <c r="B944" s="1">
        <v>-349.06723</v>
      </c>
    </row>
    <row r="945" spans="2:2">
      <c r="B945" s="1">
        <v>-349.09327000000002</v>
      </c>
    </row>
    <row r="946" spans="2:2">
      <c r="B946" s="1">
        <v>-349.13869</v>
      </c>
    </row>
    <row r="947" spans="2:2">
      <c r="B947" s="1">
        <v>-349.2022</v>
      </c>
    </row>
    <row r="948" spans="2:2">
      <c r="B948" s="1">
        <v>-349.28476999999998</v>
      </c>
    </row>
    <row r="949" spans="2:2">
      <c r="B949" s="1">
        <v>-349.38578999999999</v>
      </c>
    </row>
    <row r="950" spans="2:2">
      <c r="B950" s="1">
        <v>-349.50322999999997</v>
      </c>
    </row>
    <row r="951" spans="2:2">
      <c r="B951" s="1">
        <v>-349.62707999999998</v>
      </c>
    </row>
    <row r="952" spans="2:2">
      <c r="B952" s="1">
        <v>-349.73541999999998</v>
      </c>
    </row>
    <row r="953" spans="2:2">
      <c r="B953" s="1">
        <v>-349.79885999999999</v>
      </c>
    </row>
    <row r="954" spans="2:2">
      <c r="B954" s="1">
        <v>-349.78917999999999</v>
      </c>
    </row>
    <row r="955" spans="2:2">
      <c r="B955" s="1">
        <v>-349.68966999999998</v>
      </c>
    </row>
    <row r="956" spans="2:2">
      <c r="B956" s="1">
        <v>-349.51191</v>
      </c>
    </row>
    <row r="957" spans="2:2">
      <c r="B957" s="1">
        <v>-349.29086999999998</v>
      </c>
    </row>
    <row r="958" spans="2:2">
      <c r="B958" s="1">
        <v>-349.07461000000001</v>
      </c>
    </row>
    <row r="959" spans="2:2">
      <c r="B959" s="1">
        <v>-348.90239000000003</v>
      </c>
    </row>
    <row r="960" spans="2:2">
      <c r="B960" s="1">
        <v>-348.78879000000001</v>
      </c>
    </row>
    <row r="961" spans="2:2">
      <c r="B961" s="1">
        <v>-348.72217000000001</v>
      </c>
    </row>
    <row r="962" spans="2:2">
      <c r="B962" s="1">
        <v>-348.6721</v>
      </c>
    </row>
    <row r="963" spans="2:2">
      <c r="B963" s="1">
        <v>-348.60498000000001</v>
      </c>
    </row>
    <row r="964" spans="2:2">
      <c r="B964" s="1">
        <v>-348.50159000000002</v>
      </c>
    </row>
    <row r="965" spans="2:2">
      <c r="B965" s="1">
        <v>-348.36489</v>
      </c>
    </row>
    <row r="966" spans="2:2">
      <c r="B966" s="1">
        <v>-348.22732000000002</v>
      </c>
    </row>
    <row r="967" spans="2:2">
      <c r="B967" s="1">
        <v>-348.13060000000002</v>
      </c>
    </row>
    <row r="968" spans="2:2">
      <c r="B968" s="1">
        <v>-348.10273000000001</v>
      </c>
    </row>
    <row r="969" spans="2:2">
      <c r="B969" s="1">
        <v>-348.12842000000001</v>
      </c>
    </row>
    <row r="970" spans="2:2">
      <c r="B970" s="1">
        <v>-348.16043999999999</v>
      </c>
    </row>
    <row r="971" spans="2:2">
      <c r="B971" s="1">
        <v>-348.15305999999998</v>
      </c>
    </row>
    <row r="972" spans="2:2">
      <c r="B972" s="1">
        <v>-348.07650999999998</v>
      </c>
    </row>
    <row r="973" spans="2:2">
      <c r="B973" s="1">
        <v>-347.92538999999999</v>
      </c>
    </row>
    <row r="974" spans="2:2">
      <c r="B974" s="1">
        <v>-347.72129999999999</v>
      </c>
    </row>
    <row r="975" spans="2:2">
      <c r="B975" s="1">
        <v>-347.51033999999999</v>
      </c>
    </row>
    <row r="976" spans="2:2">
      <c r="B976" s="1">
        <v>-347.34766999999999</v>
      </c>
    </row>
    <row r="977" spans="2:2">
      <c r="B977" s="1">
        <v>-347.27148999999997</v>
      </c>
    </row>
    <row r="978" spans="2:2">
      <c r="B978" s="1">
        <v>-347.28311000000002</v>
      </c>
    </row>
    <row r="979" spans="2:2">
      <c r="B979" s="1">
        <v>-347.35154</v>
      </c>
    </row>
    <row r="980" spans="2:2">
      <c r="B980" s="1">
        <v>-347.43117999999998</v>
      </c>
    </row>
    <row r="981" spans="2:2">
      <c r="B981" s="1">
        <v>-347.48656999999997</v>
      </c>
    </row>
    <row r="982" spans="2:2">
      <c r="B982" s="1">
        <v>-347.49531000000002</v>
      </c>
    </row>
    <row r="983" spans="2:2">
      <c r="B983" s="1">
        <v>-347.44414</v>
      </c>
    </row>
    <row r="984" spans="2:2">
      <c r="B984" s="1">
        <v>-347.33578999999997</v>
      </c>
    </row>
    <row r="985" spans="2:2">
      <c r="B985" s="1">
        <v>-347.18660999999997</v>
      </c>
    </row>
    <row r="986" spans="2:2">
      <c r="B986" s="1">
        <v>-347.02071999999998</v>
      </c>
    </row>
    <row r="987" spans="2:2">
      <c r="B987" s="1">
        <v>-346.85707000000002</v>
      </c>
    </row>
    <row r="988" spans="2:2">
      <c r="B988" s="1">
        <v>-346.69797999999997</v>
      </c>
    </row>
    <row r="989" spans="2:2">
      <c r="B989" s="1">
        <v>-346.53769</v>
      </c>
    </row>
    <row r="990" spans="2:2">
      <c r="B990" s="1">
        <v>-346.37374999999997</v>
      </c>
    </row>
    <row r="991" spans="2:2">
      <c r="B991" s="1">
        <v>-346.20983999999999</v>
      </c>
    </row>
    <row r="992" spans="2:2">
      <c r="B992" s="1">
        <v>-346.05766</v>
      </c>
    </row>
    <row r="993" spans="2:2">
      <c r="B993" s="1">
        <v>-345.93286000000001</v>
      </c>
    </row>
    <row r="994" spans="2:2">
      <c r="B994" s="1">
        <v>-345.84508</v>
      </c>
    </row>
    <row r="995" spans="2:2">
      <c r="B995" s="1">
        <v>-345.79405000000003</v>
      </c>
    </row>
    <row r="996" spans="2:2">
      <c r="B996" s="1">
        <v>-345.77154000000002</v>
      </c>
    </row>
    <row r="997" spans="2:2">
      <c r="B997" s="1">
        <v>-345.76190000000003</v>
      </c>
    </row>
    <row r="998" spans="2:2">
      <c r="B998" s="1">
        <v>-345.75265000000002</v>
      </c>
    </row>
    <row r="999" spans="2:2">
      <c r="B999" s="1">
        <v>-345.73385999999999</v>
      </c>
    </row>
    <row r="1000" spans="2:2">
      <c r="B1000" s="1">
        <v>-345.70582000000002</v>
      </c>
    </row>
    <row r="1001" spans="2:2">
      <c r="B1001" s="1">
        <v>-345.68049999999999</v>
      </c>
    </row>
    <row r="1002" spans="2:2">
      <c r="B1002" s="1">
        <v>-345.68214999999998</v>
      </c>
    </row>
    <row r="1003" spans="2:2">
      <c r="B1003" s="1">
        <v>-345.73347000000001</v>
      </c>
    </row>
    <row r="1004" spans="2:2">
      <c r="B1004" s="1">
        <v>-345.84339</v>
      </c>
    </row>
    <row r="1005" spans="2:2">
      <c r="B1005" s="1">
        <v>-346.00211000000002</v>
      </c>
    </row>
    <row r="1006" spans="2:2">
      <c r="B1006" s="1">
        <v>-346.17561999999998</v>
      </c>
    </row>
    <row r="1007" spans="2:2">
      <c r="B1007" s="1">
        <v>-346.32137999999998</v>
      </c>
    </row>
    <row r="1008" spans="2:2">
      <c r="B1008" s="1">
        <v>-346.40444000000002</v>
      </c>
    </row>
    <row r="1009" spans="2:2">
      <c r="B1009" s="1">
        <v>-346.41113000000001</v>
      </c>
    </row>
    <row r="1010" spans="2:2">
      <c r="B1010" s="1">
        <v>-346.35111000000001</v>
      </c>
    </row>
    <row r="1011" spans="2:2">
      <c r="B1011" s="1">
        <v>-346.24453</v>
      </c>
    </row>
    <row r="1012" spans="2:2">
      <c r="B1012" s="1">
        <v>-346.11180999999999</v>
      </c>
    </row>
    <row r="1013" spans="2:2">
      <c r="B1013" s="1">
        <v>-345.96642000000003</v>
      </c>
    </row>
    <row r="1014" spans="2:2">
      <c r="B1014" s="1">
        <v>-345.80727000000002</v>
      </c>
    </row>
    <row r="1015" spans="2:2">
      <c r="B1015" s="1">
        <v>-345.63364000000001</v>
      </c>
    </row>
    <row r="1016" spans="2:2">
      <c r="B1016" s="1">
        <v>-345.44690000000003</v>
      </c>
    </row>
    <row r="1017" spans="2:2">
      <c r="B1017" s="1">
        <v>-345.25443999999999</v>
      </c>
    </row>
    <row r="1018" spans="2:2">
      <c r="B1018" s="1">
        <v>-345.07173</v>
      </c>
    </row>
    <row r="1019" spans="2:2">
      <c r="B1019" s="1">
        <v>-344.92397</v>
      </c>
    </row>
    <row r="1020" spans="2:2">
      <c r="B1020" s="1">
        <v>-344.83749999999998</v>
      </c>
    </row>
    <row r="1021" spans="2:2">
      <c r="B1021" s="1">
        <v>-344.83118999999999</v>
      </c>
    </row>
    <row r="1022" spans="2:2">
      <c r="B1022" s="1">
        <v>-344.90908000000002</v>
      </c>
    </row>
    <row r="1023" spans="2:2">
      <c r="B1023" s="1">
        <v>-345.06948</v>
      </c>
    </row>
    <row r="1024" spans="2:2">
      <c r="B1024" s="1">
        <v>-345.29548</v>
      </c>
    </row>
    <row r="1025" spans="2:2">
      <c r="B1025" s="1">
        <v>-345.56310000000002</v>
      </c>
    </row>
    <row r="1026" spans="2:2">
      <c r="B1026" s="1">
        <v>-345.83791000000002</v>
      </c>
    </row>
    <row r="1027" spans="2:2">
      <c r="B1027" s="1">
        <v>-346.08141000000001</v>
      </c>
    </row>
    <row r="1028" spans="2:2">
      <c r="B1028" s="1">
        <v>-346.27084000000002</v>
      </c>
    </row>
    <row r="1029" spans="2:2">
      <c r="B1029" s="1">
        <v>-346.39967999999999</v>
      </c>
    </row>
    <row r="1030" spans="2:2">
      <c r="B1030" s="1">
        <v>-346.46755999999999</v>
      </c>
    </row>
    <row r="1031" spans="2:2">
      <c r="B1031" s="1">
        <v>-346.47250000000003</v>
      </c>
    </row>
    <row r="1032" spans="2:2">
      <c r="B1032" s="1">
        <v>-346.40660000000003</v>
      </c>
    </row>
    <row r="1033" spans="2:2">
      <c r="B1033" s="1">
        <v>-346.26972999999998</v>
      </c>
    </row>
    <row r="1034" spans="2:2">
      <c r="B1034" s="1">
        <v>-346.07855999999998</v>
      </c>
    </row>
    <row r="1035" spans="2:2">
      <c r="B1035" s="1">
        <v>-345.88069000000002</v>
      </c>
    </row>
    <row r="1036" spans="2:2">
      <c r="B1036" s="1">
        <v>-345.73829999999998</v>
      </c>
    </row>
    <row r="1037" spans="2:2">
      <c r="B1037" s="1">
        <v>-345.70461</v>
      </c>
    </row>
    <row r="1038" spans="2:2">
      <c r="B1038" s="1">
        <v>-345.79928000000001</v>
      </c>
    </row>
    <row r="1039" spans="2:2">
      <c r="B1039" s="1">
        <v>-346.00574</v>
      </c>
    </row>
    <row r="1040" spans="2:2">
      <c r="B1040" s="1">
        <v>-346.27659</v>
      </c>
    </row>
    <row r="1041" spans="2:2">
      <c r="B1041" s="1">
        <v>-346.55727999999999</v>
      </c>
    </row>
    <row r="1042" spans="2:2">
      <c r="B1042" s="1">
        <v>-346.80243999999999</v>
      </c>
    </row>
    <row r="1043" spans="2:2">
      <c r="B1043" s="1">
        <v>-346.98036999999999</v>
      </c>
    </row>
    <row r="1044" spans="2:2">
      <c r="B1044" s="1">
        <v>-347.07832000000002</v>
      </c>
    </row>
    <row r="1045" spans="2:2">
      <c r="B1045" s="1">
        <v>-347.09798000000001</v>
      </c>
    </row>
    <row r="1046" spans="2:2">
      <c r="B1046" s="1">
        <v>-347.05247000000003</v>
      </c>
    </row>
    <row r="1047" spans="2:2">
      <c r="B1047" s="1">
        <v>-346.95260000000002</v>
      </c>
    </row>
    <row r="1048" spans="2:2">
      <c r="B1048" s="1">
        <v>-346.80052000000001</v>
      </c>
    </row>
    <row r="1049" spans="2:2">
      <c r="B1049" s="1">
        <v>-346.59276</v>
      </c>
    </row>
    <row r="1050" spans="2:2">
      <c r="B1050" s="1">
        <v>-346.33265999999998</v>
      </c>
    </row>
    <row r="1051" spans="2:2">
      <c r="B1051" s="1">
        <v>-346.02953000000002</v>
      </c>
    </row>
    <row r="1052" spans="2:2">
      <c r="B1052" s="1">
        <v>-345.71605</v>
      </c>
    </row>
    <row r="1053" spans="2:2">
      <c r="B1053" s="1">
        <v>-345.44859000000002</v>
      </c>
    </row>
    <row r="1054" spans="2:2">
      <c r="B1054" s="1">
        <v>-345.29275000000001</v>
      </c>
    </row>
    <row r="1055" spans="2:2">
      <c r="B1055" s="1">
        <v>-345.30196000000001</v>
      </c>
    </row>
    <row r="1056" spans="2:2">
      <c r="B1056" s="1">
        <v>-345.48638999999997</v>
      </c>
    </row>
    <row r="1057" spans="2:2">
      <c r="B1057" s="1">
        <v>-345.80894000000001</v>
      </c>
    </row>
    <row r="1058" spans="2:2">
      <c r="B1058" s="1">
        <v>-346.20506999999998</v>
      </c>
    </row>
    <row r="1059" spans="2:2">
      <c r="B1059" s="1">
        <v>-346.61025000000001</v>
      </c>
    </row>
    <row r="1060" spans="2:2">
      <c r="B1060" s="1">
        <v>-346.98228999999998</v>
      </c>
    </row>
    <row r="1061" spans="2:2">
      <c r="B1061" s="1">
        <v>-347.30522999999999</v>
      </c>
    </row>
    <row r="1062" spans="2:2">
      <c r="B1062" s="1">
        <v>-347.57319999999999</v>
      </c>
    </row>
    <row r="1063" spans="2:2">
      <c r="B1063" s="1">
        <v>-347.78068999999999</v>
      </c>
    </row>
    <row r="1064" spans="2:2">
      <c r="B1064" s="1">
        <v>-347.92043000000001</v>
      </c>
    </row>
    <row r="1065" spans="2:2">
      <c r="B1065" s="1">
        <v>-347.98997000000003</v>
      </c>
    </row>
    <row r="1066" spans="2:2">
      <c r="B1066" s="1">
        <v>-347.99671999999998</v>
      </c>
    </row>
    <row r="1067" spans="2:2">
      <c r="B1067" s="1">
        <v>-347.95672999999999</v>
      </c>
    </row>
    <row r="1068" spans="2:2">
      <c r="B1068" s="1">
        <v>-347.89206999999999</v>
      </c>
    </row>
    <row r="1069" spans="2:2">
      <c r="B1069" s="1">
        <v>-347.82780000000002</v>
      </c>
    </row>
    <row r="1070" spans="2:2">
      <c r="B1070" s="1">
        <v>-347.78807</v>
      </c>
    </row>
    <row r="1071" spans="2:2">
      <c r="B1071" s="1">
        <v>-347.79790000000003</v>
      </c>
    </row>
    <row r="1072" spans="2:2">
      <c r="B1072" s="1">
        <v>-347.87986000000001</v>
      </c>
    </row>
    <row r="1073" spans="2:2">
      <c r="B1073" s="1">
        <v>-348.04813000000001</v>
      </c>
    </row>
    <row r="1074" spans="2:2">
      <c r="B1074" s="1">
        <v>-348.30354999999997</v>
      </c>
    </row>
    <row r="1075" spans="2:2">
      <c r="B1075" s="1">
        <v>-348.62144000000001</v>
      </c>
    </row>
    <row r="1076" spans="2:2">
      <c r="B1076" s="1">
        <v>-348.95679000000001</v>
      </c>
    </row>
    <row r="1077" spans="2:2">
      <c r="B1077" s="1">
        <v>-349.25662</v>
      </c>
    </row>
    <row r="1078" spans="2:2">
      <c r="B1078" s="1">
        <v>-349.4717</v>
      </c>
    </row>
    <row r="1079" spans="2:2">
      <c r="B1079" s="1">
        <v>-349.57049000000001</v>
      </c>
    </row>
    <row r="1080" spans="2:2">
      <c r="B1080" s="1">
        <v>-349.54816</v>
      </c>
    </row>
    <row r="1081" spans="2:2">
      <c r="B1081" s="1">
        <v>-349.42162000000002</v>
      </c>
    </row>
    <row r="1082" spans="2:2">
      <c r="B1082" s="1">
        <v>-349.23133000000001</v>
      </c>
    </row>
    <row r="1083" spans="2:2">
      <c r="B1083" s="1">
        <v>-349.02823999999998</v>
      </c>
    </row>
    <row r="1084" spans="2:2">
      <c r="B1084" s="1">
        <v>-348.84739999999999</v>
      </c>
    </row>
    <row r="1085" spans="2:2">
      <c r="B1085" s="1">
        <v>-348.70943</v>
      </c>
    </row>
    <row r="1086" spans="2:2">
      <c r="B1086" s="1">
        <v>-348.62828999999999</v>
      </c>
    </row>
    <row r="1087" spans="2:2">
      <c r="B1087" s="1">
        <v>-348.62664999999998</v>
      </c>
    </row>
    <row r="1088" spans="2:2">
      <c r="B1088" s="1">
        <v>-348.71771999999999</v>
      </c>
    </row>
    <row r="1089" spans="2:2">
      <c r="B1089" s="1">
        <v>-348.89413000000002</v>
      </c>
    </row>
    <row r="1090" spans="2:2">
      <c r="B1090" s="1">
        <v>-349.12195000000003</v>
      </c>
    </row>
    <row r="1091" spans="2:2">
      <c r="B1091" s="1">
        <v>-349.35595000000001</v>
      </c>
    </row>
    <row r="1092" spans="2:2">
      <c r="B1092" s="1">
        <v>-349.56428</v>
      </c>
    </row>
    <row r="1093" spans="2:2">
      <c r="B1093" s="1">
        <v>-349.73068999999998</v>
      </c>
    </row>
    <row r="1094" spans="2:2">
      <c r="B1094" s="1">
        <v>-349.85381999999998</v>
      </c>
    </row>
    <row r="1095" spans="2:2">
      <c r="B1095" s="1">
        <v>-349.93635</v>
      </c>
    </row>
    <row r="1096" spans="2:2">
      <c r="B1096" s="1">
        <v>-349.98142000000001</v>
      </c>
    </row>
    <row r="1097" spans="2:2">
      <c r="B1097" s="1">
        <v>-349.99272000000002</v>
      </c>
    </row>
    <row r="1098" spans="2:2">
      <c r="B1098" s="1">
        <v>-349.97386</v>
      </c>
    </row>
    <row r="1099" spans="2:2">
      <c r="B1099" s="1">
        <v>-349.92606999999998</v>
      </c>
    </row>
    <row r="1100" spans="2:2">
      <c r="B1100" s="1">
        <v>-349.85458999999997</v>
      </c>
    </row>
    <row r="1101" spans="2:2">
      <c r="B1101" s="1">
        <v>-349.76900999999998</v>
      </c>
    </row>
    <row r="1102" spans="2:2">
      <c r="B1102" s="1">
        <v>-349.67622</v>
      </c>
    </row>
    <row r="1103" spans="2:2">
      <c r="B1103" s="1">
        <v>-349.57427000000001</v>
      </c>
    </row>
    <row r="1104" spans="2:2">
      <c r="B1104" s="1">
        <v>-349.45596</v>
      </c>
    </row>
    <row r="1105" spans="2:2">
      <c r="B1105" s="1">
        <v>-349.31155999999999</v>
      </c>
    </row>
    <row r="1106" spans="2:2">
      <c r="B1106" s="1">
        <v>-349.13632999999999</v>
      </c>
    </row>
    <row r="1107" spans="2:2">
      <c r="B1107" s="1">
        <v>-348.93126999999998</v>
      </c>
    </row>
    <row r="1108" spans="2:2">
      <c r="B1108" s="1">
        <v>-348.71203000000003</v>
      </c>
    </row>
    <row r="1109" spans="2:2">
      <c r="B1109" s="1">
        <v>-348.51396999999997</v>
      </c>
    </row>
    <row r="1110" spans="2:2">
      <c r="B1110" s="1">
        <v>-348.37941999999998</v>
      </c>
    </row>
    <row r="1111" spans="2:2">
      <c r="B1111" s="1">
        <v>-348.34589</v>
      </c>
    </row>
    <row r="1112" spans="2:2">
      <c r="B1112" s="1">
        <v>-348.43031000000002</v>
      </c>
    </row>
    <row r="1113" spans="2:2">
      <c r="B1113" s="1">
        <v>-348.62015000000002</v>
      </c>
    </row>
    <row r="1114" spans="2:2">
      <c r="B1114" s="1">
        <v>-348.88391000000001</v>
      </c>
    </row>
    <row r="1115" spans="2:2">
      <c r="B1115" s="1">
        <v>-349.18214</v>
      </c>
    </row>
    <row r="1116" spans="2:2">
      <c r="B1116" s="1">
        <v>-349.48126000000002</v>
      </c>
    </row>
    <row r="1117" spans="2:2">
      <c r="B1117" s="1">
        <v>-349.75617999999997</v>
      </c>
    </row>
    <row r="1118" spans="2:2">
      <c r="B1118" s="1">
        <v>-349.98988000000003</v>
      </c>
    </row>
    <row r="1119" spans="2:2">
      <c r="B1119" s="1">
        <v>-350.17227000000003</v>
      </c>
    </row>
    <row r="1120" spans="2:2">
      <c r="B1120" s="1">
        <v>-350.29424</v>
      </c>
    </row>
    <row r="1121" spans="2:2">
      <c r="B1121" s="1">
        <v>-350.346</v>
      </c>
    </row>
    <row r="1122" spans="2:2">
      <c r="B1122" s="1">
        <v>-350.31396999999998</v>
      </c>
    </row>
    <row r="1123" spans="2:2">
      <c r="B1123" s="1">
        <v>-350.18731000000002</v>
      </c>
    </row>
    <row r="1124" spans="2:2">
      <c r="B1124" s="1">
        <v>-349.96409</v>
      </c>
    </row>
    <row r="1125" spans="2:2">
      <c r="B1125" s="1">
        <v>-349.65120000000002</v>
      </c>
    </row>
    <row r="1126" spans="2:2">
      <c r="B1126" s="1">
        <v>-349.26632999999998</v>
      </c>
    </row>
    <row r="1127" spans="2:2">
      <c r="B1127" s="1">
        <v>-348.83908000000002</v>
      </c>
    </row>
    <row r="1128" spans="2:2">
      <c r="B1128" s="1">
        <v>-348.40800000000002</v>
      </c>
    </row>
    <row r="1129" spans="2:2">
      <c r="B1129" s="1">
        <v>-348.01715999999999</v>
      </c>
    </row>
    <row r="1130" spans="2:2">
      <c r="B1130" s="1">
        <v>-347.70821000000001</v>
      </c>
    </row>
    <row r="1131" spans="2:2">
      <c r="B1131" s="1">
        <v>-347.51503000000002</v>
      </c>
    </row>
    <row r="1132" spans="2:2">
      <c r="B1132" s="1">
        <v>-347.45690000000002</v>
      </c>
    </row>
    <row r="1133" spans="2:2">
      <c r="B1133" s="1">
        <v>-347.53332</v>
      </c>
    </row>
    <row r="1134" spans="2:2">
      <c r="B1134" s="1">
        <v>-347.72073999999998</v>
      </c>
    </row>
    <row r="1135" spans="2:2">
      <c r="B1135" s="1">
        <v>-347.97352999999998</v>
      </c>
    </row>
    <row r="1136" spans="2:2">
      <c r="B1136" s="1">
        <v>-348.23029000000002</v>
      </c>
    </row>
    <row r="1137" spans="2:2">
      <c r="B1137" s="1">
        <v>-348.43671000000001</v>
      </c>
    </row>
    <row r="1138" spans="2:2">
      <c r="B1138" s="1">
        <v>-348.55779999999999</v>
      </c>
    </row>
    <row r="1139" spans="2:2">
      <c r="B1139" s="1">
        <v>-348.58138000000002</v>
      </c>
    </row>
    <row r="1140" spans="2:2">
      <c r="B1140" s="1">
        <v>-348.50725999999997</v>
      </c>
    </row>
    <row r="1141" spans="2:2">
      <c r="B1141" s="1">
        <v>-348.34275000000002</v>
      </c>
    </row>
    <row r="1142" spans="2:2">
      <c r="B1142" s="1">
        <v>-348.10153000000003</v>
      </c>
    </row>
    <row r="1143" spans="2:2">
      <c r="B1143" s="1">
        <v>-347.79771</v>
      </c>
    </row>
    <row r="1144" spans="2:2">
      <c r="B1144" s="1">
        <v>-347.45326</v>
      </c>
    </row>
    <row r="1145" spans="2:2">
      <c r="B1145" s="1">
        <v>-347.09696000000002</v>
      </c>
    </row>
    <row r="1146" spans="2:2">
      <c r="B1146" s="1">
        <v>-346.76308999999998</v>
      </c>
    </row>
    <row r="1147" spans="2:2">
      <c r="B1147" s="1">
        <v>-346.50373999999999</v>
      </c>
    </row>
    <row r="1148" spans="2:2">
      <c r="B1148" s="1">
        <v>-346.38134000000002</v>
      </c>
    </row>
    <row r="1149" spans="2:2">
      <c r="B1149" s="1">
        <v>-346.43810999999999</v>
      </c>
    </row>
    <row r="1150" spans="2:2">
      <c r="B1150" s="1">
        <v>-346.66266000000002</v>
      </c>
    </row>
    <row r="1151" spans="2:2">
      <c r="B1151" s="1">
        <v>-346.99367000000001</v>
      </c>
    </row>
    <row r="1152" spans="2:2">
      <c r="B1152" s="1">
        <v>-347.35649999999998</v>
      </c>
    </row>
    <row r="1153" spans="2:2">
      <c r="B1153" s="1">
        <v>-347.69614000000001</v>
      </c>
    </row>
    <row r="1154" spans="2:2">
      <c r="B1154" s="1">
        <v>-347.98187999999999</v>
      </c>
    </row>
    <row r="1155" spans="2:2">
      <c r="B1155" s="1">
        <v>-348.20481999999998</v>
      </c>
    </row>
    <row r="1156" spans="2:2">
      <c r="B1156" s="1">
        <v>-348.36813999999998</v>
      </c>
    </row>
    <row r="1157" spans="2:2">
      <c r="B1157" s="1">
        <v>-348.47622999999999</v>
      </c>
    </row>
    <row r="1158" spans="2:2">
      <c r="B1158" s="1">
        <v>-348.54102999999998</v>
      </c>
    </row>
    <row r="1159" spans="2:2">
      <c r="B1159" s="1">
        <v>-348.57486999999998</v>
      </c>
    </row>
    <row r="1160" spans="2:2">
      <c r="B1160" s="1">
        <v>-348.58866</v>
      </c>
    </row>
    <row r="1161" spans="2:2">
      <c r="B1161" s="1">
        <v>-348.59535</v>
      </c>
    </row>
    <row r="1162" spans="2:2">
      <c r="B1162" s="1">
        <v>-348.61013000000003</v>
      </c>
    </row>
    <row r="1163" spans="2:2">
      <c r="B1163" s="1">
        <v>-348.64936999999998</v>
      </c>
    </row>
    <row r="1164" spans="2:2">
      <c r="B1164" s="1">
        <v>-348.72584000000001</v>
      </c>
    </row>
    <row r="1165" spans="2:2">
      <c r="B1165" s="1">
        <v>-348.85253</v>
      </c>
    </row>
    <row r="1166" spans="2:2">
      <c r="B1166" s="1">
        <v>-349.03120999999999</v>
      </c>
    </row>
    <row r="1167" spans="2:2">
      <c r="B1167" s="1">
        <v>-349.25331999999997</v>
      </c>
    </row>
    <row r="1168" spans="2:2">
      <c r="B1168" s="1">
        <v>-349.49572999999998</v>
      </c>
    </row>
    <row r="1169" spans="2:2">
      <c r="B1169" s="1">
        <v>-349.72854000000001</v>
      </c>
    </row>
    <row r="1170" spans="2:2">
      <c r="B1170" s="1">
        <v>-349.92234000000002</v>
      </c>
    </row>
    <row r="1171" spans="2:2">
      <c r="B1171" s="1">
        <v>-350.04960999999997</v>
      </c>
    </row>
    <row r="1172" spans="2:2">
      <c r="B1172" s="1">
        <v>-350.10374000000002</v>
      </c>
    </row>
    <row r="1173" spans="2:2">
      <c r="B1173" s="1">
        <v>-350.10046999999997</v>
      </c>
    </row>
    <row r="1174" spans="2:2">
      <c r="B1174" s="1">
        <v>-350.07096000000001</v>
      </c>
    </row>
    <row r="1175" spans="2:2">
      <c r="B1175" s="1">
        <v>-350.05702000000002</v>
      </c>
    </row>
    <row r="1176" spans="2:2">
      <c r="B1176" s="1">
        <v>-350.09494999999998</v>
      </c>
    </row>
    <row r="1177" spans="2:2">
      <c r="B1177" s="1">
        <v>-350.20418000000001</v>
      </c>
    </row>
    <row r="1178" spans="2:2">
      <c r="B1178" s="1">
        <v>-350.37862000000001</v>
      </c>
    </row>
    <row r="1179" spans="2:2">
      <c r="B1179" s="1">
        <v>-350.58956999999998</v>
      </c>
    </row>
    <row r="1180" spans="2:2">
      <c r="B1180" s="1">
        <v>-350.79820999999998</v>
      </c>
    </row>
    <row r="1181" spans="2:2">
      <c r="B1181" s="1">
        <v>-350.97266000000002</v>
      </c>
    </row>
    <row r="1182" spans="2:2">
      <c r="B1182" s="1">
        <v>-351.09892000000002</v>
      </c>
    </row>
    <row r="1183" spans="2:2">
      <c r="B1183" s="1">
        <v>-351.18337000000002</v>
      </c>
    </row>
    <row r="1184" spans="2:2">
      <c r="B1184" s="1">
        <v>-351.24482999999998</v>
      </c>
    </row>
    <row r="1185" spans="2:2">
      <c r="B1185" s="1">
        <v>-351.30858999999998</v>
      </c>
    </row>
    <row r="1186" spans="2:2">
      <c r="B1186" s="1">
        <v>-351.3886</v>
      </c>
    </row>
    <row r="1187" spans="2:2">
      <c r="B1187" s="1">
        <v>-351.48174999999998</v>
      </c>
    </row>
    <row r="1188" spans="2:2">
      <c r="B1188" s="1">
        <v>-351.56277</v>
      </c>
    </row>
    <row r="1189" spans="2:2">
      <c r="B1189" s="1">
        <v>-351.59571999999997</v>
      </c>
    </row>
    <row r="1190" spans="2:2">
      <c r="B1190" s="1">
        <v>-351.55014</v>
      </c>
    </row>
    <row r="1191" spans="2:2">
      <c r="B1191" s="1">
        <v>-351.41394000000003</v>
      </c>
    </row>
    <row r="1192" spans="2:2">
      <c r="B1192" s="1">
        <v>-351.19506999999999</v>
      </c>
    </row>
    <row r="1193" spans="2:2">
      <c r="B1193" s="1">
        <v>-350.91989000000001</v>
      </c>
    </row>
    <row r="1194" spans="2:2">
      <c r="B1194" s="1">
        <v>-350.62202000000002</v>
      </c>
    </row>
    <row r="1195" spans="2:2">
      <c r="B1195" s="1">
        <v>-350.33240000000001</v>
      </c>
    </row>
    <row r="1196" spans="2:2">
      <c r="B1196" s="1">
        <v>-350.07968</v>
      </c>
    </row>
    <row r="1197" spans="2:2">
      <c r="B1197" s="1">
        <v>-349.88941999999997</v>
      </c>
    </row>
    <row r="1198" spans="2:2">
      <c r="B1198" s="1">
        <v>-349.78559999999999</v>
      </c>
    </row>
    <row r="1199" spans="2:2">
      <c r="B1199" s="1">
        <v>-349.78046999999998</v>
      </c>
    </row>
    <row r="1200" spans="2:2">
      <c r="B1200" s="1">
        <v>-349.86322000000001</v>
      </c>
    </row>
    <row r="1201" spans="2:2">
      <c r="B1201" s="1">
        <v>-350.00241</v>
      </c>
    </row>
    <row r="1202" spans="2:2">
      <c r="B1202" s="1">
        <v>-350.15474</v>
      </c>
    </row>
    <row r="1203" spans="2:2">
      <c r="B1203" s="1">
        <v>-350.28647999999998</v>
      </c>
    </row>
    <row r="1204" spans="2:2">
      <c r="B1204" s="1">
        <v>-350.37977999999998</v>
      </c>
    </row>
    <row r="1205" spans="2:2">
      <c r="B1205" s="1">
        <v>-350.43214</v>
      </c>
    </row>
    <row r="1206" spans="2:2">
      <c r="B1206" s="1">
        <v>-350.45209</v>
      </c>
    </row>
    <row r="1207" spans="2:2">
      <c r="B1207" s="1">
        <v>-350.45589999999999</v>
      </c>
    </row>
    <row r="1208" spans="2:2">
      <c r="B1208" s="1">
        <v>-350.46019999999999</v>
      </c>
    </row>
    <row r="1209" spans="2:2">
      <c r="B1209" s="1">
        <v>-350.47467999999998</v>
      </c>
    </row>
    <row r="1210" spans="2:2">
      <c r="B1210" s="1">
        <v>-350.48910999999998</v>
      </c>
    </row>
    <row r="1211" spans="2:2">
      <c r="B1211" s="1">
        <v>-350.47537</v>
      </c>
    </row>
    <row r="1212" spans="2:2">
      <c r="B1212" s="1">
        <v>-350.39780000000002</v>
      </c>
    </row>
    <row r="1213" spans="2:2">
      <c r="B1213" s="1">
        <v>-350.24430999999998</v>
      </c>
    </row>
    <row r="1214" spans="2:2">
      <c r="B1214" s="1">
        <v>-350.03847999999999</v>
      </c>
    </row>
    <row r="1215" spans="2:2">
      <c r="B1215" s="1">
        <v>-349.83816000000002</v>
      </c>
    </row>
    <row r="1216" spans="2:2">
      <c r="B1216" s="1">
        <v>-349.71244000000002</v>
      </c>
    </row>
    <row r="1217" spans="2:2">
      <c r="B1217" s="1">
        <v>-349.70530000000002</v>
      </c>
    </row>
    <row r="1218" spans="2:2">
      <c r="B1218" s="1">
        <v>-349.81015000000002</v>
      </c>
    </row>
    <row r="1219" spans="2:2">
      <c r="B1219" s="1">
        <v>-349.97332999999998</v>
      </c>
    </row>
    <row r="1220" spans="2:2">
      <c r="B1220" s="1">
        <v>-350.12083000000001</v>
      </c>
    </row>
    <row r="1221" spans="2:2">
      <c r="B1221" s="1">
        <v>-350.18698000000001</v>
      </c>
    </row>
    <row r="1222" spans="2:2">
      <c r="B1222" s="1">
        <v>-350.14125999999999</v>
      </c>
    </row>
    <row r="1223" spans="2:2">
      <c r="B1223" s="1">
        <v>-349.98579999999998</v>
      </c>
    </row>
    <row r="1224" spans="2:2">
      <c r="B1224" s="1">
        <v>-349.75398000000001</v>
      </c>
    </row>
    <row r="1225" spans="2:2">
      <c r="B1225" s="1">
        <v>-349.49338</v>
      </c>
    </row>
    <row r="1226" spans="2:2">
      <c r="B1226" s="1">
        <v>-349.25238000000002</v>
      </c>
    </row>
    <row r="1227" spans="2:2">
      <c r="B1227" s="1">
        <v>-349.06409000000002</v>
      </c>
    </row>
    <row r="1228" spans="2:2">
      <c r="B1228" s="1">
        <v>-348.94553999999999</v>
      </c>
    </row>
    <row r="1229" spans="2:2">
      <c r="B1229" s="1">
        <v>-348.89353999999997</v>
      </c>
    </row>
    <row r="1230" spans="2:2">
      <c r="B1230" s="1">
        <v>-348.90161999999998</v>
      </c>
    </row>
    <row r="1231" spans="2:2">
      <c r="B1231" s="1">
        <v>-348.95958000000002</v>
      </c>
    </row>
    <row r="1232" spans="2:2">
      <c r="B1232" s="1">
        <v>-349.06072</v>
      </c>
    </row>
    <row r="1233" spans="2:2">
      <c r="B1233" s="1">
        <v>-349.20051000000001</v>
      </c>
    </row>
    <row r="1234" spans="2:2">
      <c r="B1234" s="1">
        <v>-349.37580000000003</v>
      </c>
    </row>
    <row r="1235" spans="2:2">
      <c r="B1235" s="1">
        <v>-349.58319999999998</v>
      </c>
    </row>
    <row r="1236" spans="2:2">
      <c r="B1236" s="1">
        <v>-349.81583000000001</v>
      </c>
    </row>
    <row r="1237" spans="2:2">
      <c r="B1237" s="1">
        <v>-350.06124</v>
      </c>
    </row>
    <row r="1238" spans="2:2">
      <c r="B1238" s="1">
        <v>-350.29745000000003</v>
      </c>
    </row>
    <row r="1239" spans="2:2">
      <c r="B1239" s="1">
        <v>-350.49694</v>
      </c>
    </row>
    <row r="1240" spans="2:2">
      <c r="B1240" s="1">
        <v>-350.63019000000003</v>
      </c>
    </row>
    <row r="1241" spans="2:2">
      <c r="B1241" s="1">
        <v>-350.67482999999999</v>
      </c>
    </row>
    <row r="1242" spans="2:2">
      <c r="B1242" s="1">
        <v>-350.62714999999997</v>
      </c>
    </row>
    <row r="1243" spans="2:2">
      <c r="B1243" s="1">
        <v>-350.50761</v>
      </c>
    </row>
    <row r="1244" spans="2:2">
      <c r="B1244" s="1">
        <v>-350.3612</v>
      </c>
    </row>
    <row r="1245" spans="2:2">
      <c r="B1245" s="1">
        <v>-350.24466999999999</v>
      </c>
    </row>
    <row r="1246" spans="2:2">
      <c r="B1246" s="1">
        <v>-350.20848999999998</v>
      </c>
    </row>
    <row r="1247" spans="2:2">
      <c r="B1247" s="1">
        <v>-350.28093999999999</v>
      </c>
    </row>
    <row r="1248" spans="2:2">
      <c r="B1248" s="1">
        <v>-350.45461</v>
      </c>
    </row>
    <row r="1249" spans="2:2">
      <c r="B1249" s="1">
        <v>-350.68932000000001</v>
      </c>
    </row>
    <row r="1250" spans="2:2">
      <c r="B1250" s="1">
        <v>-350.92867999999999</v>
      </c>
    </row>
    <row r="1251" spans="2:2">
      <c r="B1251" s="1">
        <v>-351.12162999999998</v>
      </c>
    </row>
    <row r="1252" spans="2:2">
      <c r="B1252" s="1">
        <v>-351.23629</v>
      </c>
    </row>
    <row r="1253" spans="2:2">
      <c r="B1253" s="1">
        <v>-351.25752999999997</v>
      </c>
    </row>
    <row r="1254" spans="2:2">
      <c r="B1254" s="1">
        <v>-351.18749000000003</v>
      </c>
    </row>
    <row r="1255" spans="2:2">
      <c r="B1255" s="1">
        <v>-351.03973999999999</v>
      </c>
    </row>
    <row r="1256" spans="2:2">
      <c r="B1256" s="1">
        <v>-350.83017000000001</v>
      </c>
    </row>
    <row r="1257" spans="2:2">
      <c r="B1257" s="1">
        <v>-350.57603</v>
      </c>
    </row>
    <row r="1258" spans="2:2">
      <c r="B1258" s="1">
        <v>-350.29450000000003</v>
      </c>
    </row>
    <row r="1259" spans="2:2">
      <c r="B1259" s="1">
        <v>-350.00657999999999</v>
      </c>
    </row>
    <row r="1260" spans="2:2">
      <c r="B1260" s="1">
        <v>-349.73397</v>
      </c>
    </row>
    <row r="1261" spans="2:2">
      <c r="B1261" s="1">
        <v>-349.50152000000003</v>
      </c>
    </row>
    <row r="1262" spans="2:2">
      <c r="B1262" s="1">
        <v>-349.32544000000001</v>
      </c>
    </row>
    <row r="1263" spans="2:2">
      <c r="B1263" s="1">
        <v>-349.20913999999999</v>
      </c>
    </row>
    <row r="1264" spans="2:2">
      <c r="B1264" s="1">
        <v>-349.14240000000001</v>
      </c>
    </row>
    <row r="1265" spans="2:2">
      <c r="B1265" s="1">
        <v>-349.10464999999999</v>
      </c>
    </row>
    <row r="1266" spans="2:2">
      <c r="B1266" s="1">
        <v>-349.07483000000002</v>
      </c>
    </row>
    <row r="1267" spans="2:2">
      <c r="B1267" s="1">
        <v>-349.03089999999997</v>
      </c>
    </row>
    <row r="1268" spans="2:2">
      <c r="B1268" s="1">
        <v>-348.95724999999999</v>
      </c>
    </row>
    <row r="1269" spans="2:2">
      <c r="B1269" s="1">
        <v>-348.84996999999998</v>
      </c>
    </row>
    <row r="1270" spans="2:2">
      <c r="B1270" s="1">
        <v>-348.72005999999999</v>
      </c>
    </row>
    <row r="1271" spans="2:2">
      <c r="B1271" s="1">
        <v>-348.58308</v>
      </c>
    </row>
    <row r="1272" spans="2:2">
      <c r="B1272" s="1">
        <v>-348.45305999999999</v>
      </c>
    </row>
    <row r="1273" spans="2:2">
      <c r="B1273" s="1">
        <v>-348.3329</v>
      </c>
    </row>
    <row r="1274" spans="2:2">
      <c r="B1274" s="1">
        <v>-348.22131999999999</v>
      </c>
    </row>
    <row r="1275" spans="2:2">
      <c r="B1275" s="1">
        <v>-348.11745000000002</v>
      </c>
    </row>
    <row r="1276" spans="2:2">
      <c r="B1276" s="1">
        <v>-348.02586000000002</v>
      </c>
    </row>
    <row r="1277" spans="2:2">
      <c r="B1277" s="1">
        <v>-347.95474000000002</v>
      </c>
    </row>
    <row r="1278" spans="2:2">
      <c r="B1278" s="1">
        <v>-347.91444999999999</v>
      </c>
    </row>
    <row r="1279" spans="2:2">
      <c r="B1279" s="1">
        <v>-347.90857</v>
      </c>
    </row>
    <row r="1280" spans="2:2">
      <c r="B1280" s="1">
        <v>-347.92809</v>
      </c>
    </row>
    <row r="1281" spans="2:2">
      <c r="B1281" s="1">
        <v>-347.95544000000001</v>
      </c>
    </row>
    <row r="1282" spans="2:2">
      <c r="B1282" s="1">
        <v>-347.96949000000001</v>
      </c>
    </row>
    <row r="1283" spans="2:2">
      <c r="B1283" s="1">
        <v>-347.95298000000003</v>
      </c>
    </row>
    <row r="1284" spans="2:2">
      <c r="B1284" s="1">
        <v>-347.90008</v>
      </c>
    </row>
    <row r="1285" spans="2:2">
      <c r="B1285" s="1">
        <v>-347.81918999999999</v>
      </c>
    </row>
    <row r="1286" spans="2:2">
      <c r="B1286" s="1">
        <v>-347.72597000000002</v>
      </c>
    </row>
    <row r="1287" spans="2:2">
      <c r="B1287" s="1">
        <v>-347.63844999999998</v>
      </c>
    </row>
    <row r="1288" spans="2:2">
      <c r="B1288" s="1">
        <v>-347.56313</v>
      </c>
    </row>
    <row r="1289" spans="2:2">
      <c r="B1289" s="1">
        <v>-347.50380000000001</v>
      </c>
    </row>
    <row r="1290" spans="2:2">
      <c r="B1290" s="1">
        <v>-347.46562999999998</v>
      </c>
    </row>
    <row r="1291" spans="2:2">
      <c r="B1291" s="1">
        <v>-347.45249000000001</v>
      </c>
    </row>
    <row r="1292" spans="2:2">
      <c r="B1292" s="1">
        <v>-347.46708999999998</v>
      </c>
    </row>
    <row r="1293" spans="2:2">
      <c r="B1293" s="1">
        <v>-347.49767000000003</v>
      </c>
    </row>
    <row r="1294" spans="2:2">
      <c r="B1294" s="1">
        <v>-347.53296999999998</v>
      </c>
    </row>
    <row r="1295" spans="2:2">
      <c r="B1295" s="1">
        <v>-347.56860999999998</v>
      </c>
    </row>
    <row r="1296" spans="2:2">
      <c r="B1296" s="1">
        <v>-347.61403999999999</v>
      </c>
    </row>
    <row r="1297" spans="2:2">
      <c r="B1297" s="1">
        <v>-347.69062000000002</v>
      </c>
    </row>
    <row r="1298" spans="2:2">
      <c r="B1298" s="1">
        <v>-347.81265999999999</v>
      </c>
    </row>
    <row r="1299" spans="2:2">
      <c r="B1299" s="1">
        <v>-347.99164999999999</v>
      </c>
    </row>
    <row r="1300" spans="2:2">
      <c r="B1300" s="1">
        <v>-348.22561000000002</v>
      </c>
    </row>
    <row r="1301" spans="2:2">
      <c r="B1301" s="1">
        <v>-348.50797999999998</v>
      </c>
    </row>
    <row r="1302" spans="2:2">
      <c r="B1302" s="1">
        <v>-348.82512000000003</v>
      </c>
    </row>
    <row r="1303" spans="2:2">
      <c r="B1303" s="1">
        <v>-349.16289</v>
      </c>
    </row>
    <row r="1304" spans="2:2">
      <c r="B1304" s="1">
        <v>-349.49740000000003</v>
      </c>
    </row>
    <row r="1305" spans="2:2">
      <c r="B1305" s="1">
        <v>-349.80662999999998</v>
      </c>
    </row>
    <row r="1306" spans="2:2">
      <c r="B1306" s="1">
        <v>-350.06274000000002</v>
      </c>
    </row>
    <row r="1307" spans="2:2">
      <c r="B1307" s="1">
        <v>-350.24274000000003</v>
      </c>
    </row>
    <row r="1308" spans="2:2">
      <c r="B1308" s="1">
        <v>-350.33138000000002</v>
      </c>
    </row>
    <row r="1309" spans="2:2">
      <c r="B1309" s="1">
        <v>-350.32529</v>
      </c>
    </row>
    <row r="1310" spans="2:2">
      <c r="B1310" s="1">
        <v>-350.24277000000001</v>
      </c>
    </row>
    <row r="1311" spans="2:2">
      <c r="B1311" s="1">
        <v>-350.11941000000002</v>
      </c>
    </row>
    <row r="1312" spans="2:2">
      <c r="B1312" s="1">
        <v>-350.01069000000001</v>
      </c>
    </row>
    <row r="1313" spans="2:2">
      <c r="B1313" s="1">
        <v>-349.96606000000003</v>
      </c>
    </row>
    <row r="1314" spans="2:2">
      <c r="B1314" s="1">
        <v>-350.01294999999999</v>
      </c>
    </row>
    <row r="1315" spans="2:2">
      <c r="B1315" s="1">
        <v>-350.14994000000002</v>
      </c>
    </row>
    <row r="1316" spans="2:2">
      <c r="B1316" s="1">
        <v>-350.34724999999997</v>
      </c>
    </row>
    <row r="1317" spans="2:2">
      <c r="B1317" s="1">
        <v>-350.56164000000001</v>
      </c>
    </row>
    <row r="1318" spans="2:2">
      <c r="B1318" s="1">
        <v>-350.75281000000001</v>
      </c>
    </row>
    <row r="1319" spans="2:2">
      <c r="B1319" s="1">
        <v>-350.89010000000002</v>
      </c>
    </row>
    <row r="1320" spans="2:2">
      <c r="B1320" s="1">
        <v>-350.96751999999998</v>
      </c>
    </row>
    <row r="1321" spans="2:2">
      <c r="B1321" s="1">
        <v>-351.00263999999999</v>
      </c>
    </row>
    <row r="1322" spans="2:2">
      <c r="B1322" s="1">
        <v>-351.02440000000001</v>
      </c>
    </row>
    <row r="1323" spans="2:2">
      <c r="B1323" s="1">
        <v>-351.06114000000002</v>
      </c>
    </row>
    <row r="1324" spans="2:2">
      <c r="B1324" s="1">
        <v>-351.13015999999999</v>
      </c>
    </row>
    <row r="1325" spans="2:2">
      <c r="B1325" s="1">
        <v>-351.22818000000001</v>
      </c>
    </row>
    <row r="1326" spans="2:2">
      <c r="B1326" s="1">
        <v>-351.33244000000002</v>
      </c>
    </row>
    <row r="1327" spans="2:2">
      <c r="B1327" s="1">
        <v>-351.40568000000002</v>
      </c>
    </row>
    <row r="1328" spans="2:2">
      <c r="B1328" s="1">
        <v>-351.41503</v>
      </c>
    </row>
    <row r="1329" spans="2:2">
      <c r="B1329" s="1">
        <v>-351.34267</v>
      </c>
    </row>
    <row r="1330" spans="2:2">
      <c r="B1330" s="1">
        <v>-351.20006999999998</v>
      </c>
    </row>
    <row r="1331" spans="2:2">
      <c r="B1331" s="1">
        <v>-351.01785000000001</v>
      </c>
    </row>
    <row r="1332" spans="2:2">
      <c r="B1332" s="1">
        <v>-350.84287</v>
      </c>
    </row>
    <row r="1333" spans="2:2">
      <c r="B1333" s="1">
        <v>-350.72394000000003</v>
      </c>
    </row>
    <row r="1334" spans="2:2">
      <c r="B1334" s="1">
        <v>-350.69801000000001</v>
      </c>
    </row>
    <row r="1335" spans="2:2">
      <c r="B1335" s="1">
        <v>-350.77962000000002</v>
      </c>
    </row>
    <row r="1336" spans="2:2">
      <c r="B1336" s="1">
        <v>-350.96224999999998</v>
      </c>
    </row>
    <row r="1337" spans="2:2">
      <c r="B1337" s="1">
        <v>-351.22203000000002</v>
      </c>
    </row>
    <row r="1338" spans="2:2">
      <c r="B1338" s="1">
        <v>-351.52001999999999</v>
      </c>
    </row>
    <row r="1339" spans="2:2">
      <c r="B1339" s="1">
        <v>-351.81056999999998</v>
      </c>
    </row>
    <row r="1340" spans="2:2">
      <c r="B1340" s="1">
        <v>-352.04998000000001</v>
      </c>
    </row>
    <row r="1341" spans="2:2">
      <c r="B1341" s="1">
        <v>-352.20846</v>
      </c>
    </row>
    <row r="1342" spans="2:2">
      <c r="B1342" s="1">
        <v>-352.28111999999999</v>
      </c>
    </row>
    <row r="1343" spans="2:2">
      <c r="B1343" s="1">
        <v>-352.28586000000001</v>
      </c>
    </row>
    <row r="1344" spans="2:2">
      <c r="B1344" s="1">
        <v>-352.25103999999999</v>
      </c>
    </row>
    <row r="1345" spans="2:2">
      <c r="B1345" s="1">
        <v>-352.18700999999999</v>
      </c>
    </row>
    <row r="1346" spans="2:2">
      <c r="B1346" s="1">
        <v>-352.07454000000001</v>
      </c>
    </row>
    <row r="1347" spans="2:2">
      <c r="B1347" s="1">
        <v>-351.88637</v>
      </c>
    </row>
    <row r="1348" spans="2:2">
      <c r="B1348" s="1">
        <v>-351.60975000000002</v>
      </c>
    </row>
    <row r="1349" spans="2:2">
      <c r="B1349" s="1">
        <v>-351.25238000000002</v>
      </c>
    </row>
    <row r="1350" spans="2:2">
      <c r="B1350" s="1">
        <v>-350.83496000000002</v>
      </c>
    </row>
    <row r="1351" spans="2:2">
      <c r="B1351" s="1">
        <v>-350.38808999999998</v>
      </c>
    </row>
    <row r="1352" spans="2:2">
      <c r="B1352" s="1">
        <v>-349.94153</v>
      </c>
    </row>
    <row r="1353" spans="2:2">
      <c r="B1353" s="1">
        <v>-349.52069</v>
      </c>
    </row>
    <row r="1354" spans="2:2">
      <c r="B1354" s="1">
        <v>-349.15269000000001</v>
      </c>
    </row>
    <row r="1355" spans="2:2">
      <c r="B1355" s="1">
        <v>-348.85633999999999</v>
      </c>
    </row>
    <row r="1356" spans="2:2">
      <c r="B1356" s="1">
        <v>-348.64490999999998</v>
      </c>
    </row>
    <row r="1357" spans="2:2">
      <c r="B1357" s="1">
        <v>-348.52141</v>
      </c>
    </row>
    <row r="1358" spans="2:2">
      <c r="B1358" s="1">
        <v>-348.4794</v>
      </c>
    </row>
    <row r="1359" spans="2:2">
      <c r="B1359" s="1">
        <v>-348.50796000000003</v>
      </c>
    </row>
    <row r="1360" spans="2:2">
      <c r="B1360" s="1">
        <v>-348.59043000000003</v>
      </c>
    </row>
    <row r="1361" spans="2:2">
      <c r="B1361" s="1">
        <v>-348.71123999999998</v>
      </c>
    </row>
    <row r="1362" spans="2:2">
      <c r="B1362" s="1">
        <v>-348.86246999999997</v>
      </c>
    </row>
    <row r="1363" spans="2:2">
      <c r="B1363" s="1">
        <v>-349.03598</v>
      </c>
    </row>
    <row r="1364" spans="2:2">
      <c r="B1364" s="1">
        <v>-349.21973000000003</v>
      </c>
    </row>
    <row r="1365" spans="2:2">
      <c r="B1365" s="1">
        <v>-349.38848000000002</v>
      </c>
    </row>
    <row r="1366" spans="2:2">
      <c r="B1366" s="1">
        <v>-349.50871000000001</v>
      </c>
    </row>
    <row r="1367" spans="2:2">
      <c r="B1367" s="1">
        <v>-349.54978999999997</v>
      </c>
    </row>
    <row r="1368" spans="2:2">
      <c r="B1368" s="1">
        <v>-349.48917999999998</v>
      </c>
    </row>
    <row r="1369" spans="2:2">
      <c r="B1369" s="1">
        <v>-349.32243999999997</v>
      </c>
    </row>
    <row r="1370" spans="2:2">
      <c r="B1370" s="1">
        <v>-349.06423000000001</v>
      </c>
    </row>
    <row r="1371" spans="2:2">
      <c r="B1371" s="1">
        <v>-348.74446999999998</v>
      </c>
    </row>
    <row r="1372" spans="2:2">
      <c r="B1372" s="1">
        <v>-348.40347000000003</v>
      </c>
    </row>
    <row r="1373" spans="2:2">
      <c r="B1373" s="1">
        <v>-348.08271999999999</v>
      </c>
    </row>
    <row r="1374" spans="2:2">
      <c r="B1374" s="1">
        <v>-347.81168000000002</v>
      </c>
    </row>
    <row r="1375" spans="2:2">
      <c r="B1375" s="1">
        <v>-347.60475000000002</v>
      </c>
    </row>
    <row r="1376" spans="2:2">
      <c r="B1376" s="1">
        <v>-347.45787999999999</v>
      </c>
    </row>
    <row r="1377" spans="2:2">
      <c r="B1377" s="1">
        <v>-347.35865999999999</v>
      </c>
    </row>
    <row r="1378" spans="2:2">
      <c r="B1378" s="1">
        <v>-347.30083000000002</v>
      </c>
    </row>
    <row r="1379" spans="2:2">
      <c r="B1379" s="1">
        <v>-347.28528999999997</v>
      </c>
    </row>
    <row r="1380" spans="2:2">
      <c r="B1380" s="1">
        <v>-347.31310000000002</v>
      </c>
    </row>
    <row r="1381" spans="2:2">
      <c r="B1381" s="1">
        <v>-347.37329</v>
      </c>
    </row>
    <row r="1382" spans="2:2">
      <c r="B1382" s="1">
        <v>-347.43916000000002</v>
      </c>
    </row>
    <row r="1383" spans="2:2">
      <c r="B1383" s="1">
        <v>-347.47971000000001</v>
      </c>
    </row>
    <row r="1384" spans="2:2">
      <c r="B1384" s="1">
        <v>-347.476</v>
      </c>
    </row>
    <row r="1385" spans="2:2">
      <c r="B1385" s="1">
        <v>-347.42484999999999</v>
      </c>
    </row>
    <row r="1386" spans="2:2">
      <c r="B1386" s="1">
        <v>-347.33852999999999</v>
      </c>
    </row>
    <row r="1387" spans="2:2">
      <c r="B1387" s="1">
        <v>-347.23921999999999</v>
      </c>
    </row>
    <row r="1388" spans="2:2">
      <c r="B1388" s="1">
        <v>-347.15645999999998</v>
      </c>
    </row>
    <row r="1389" spans="2:2">
      <c r="B1389" s="1">
        <v>-347.12139000000002</v>
      </c>
    </row>
    <row r="1390" spans="2:2">
      <c r="B1390" s="1">
        <v>-347.15487000000002</v>
      </c>
    </row>
    <row r="1391" spans="2:2">
      <c r="B1391" s="1">
        <v>-347.26621</v>
      </c>
    </row>
    <row r="1392" spans="2:2">
      <c r="B1392" s="1">
        <v>-347.44803999999999</v>
      </c>
    </row>
    <row r="1393" spans="2:2">
      <c r="B1393" s="1">
        <v>-347.68581</v>
      </c>
    </row>
    <row r="1394" spans="2:2">
      <c r="B1394" s="1">
        <v>-347.96316999999999</v>
      </c>
    </row>
    <row r="1395" spans="2:2">
      <c r="B1395" s="1">
        <v>-348.26571999999999</v>
      </c>
    </row>
    <row r="1396" spans="2:2">
      <c r="B1396" s="1">
        <v>-348.57817</v>
      </c>
    </row>
    <row r="1397" spans="2:2">
      <c r="B1397" s="1">
        <v>-348.88538999999997</v>
      </c>
    </row>
    <row r="1398" spans="2:2">
      <c r="B1398" s="1">
        <v>-349.17408999999998</v>
      </c>
    </row>
    <row r="1399" spans="2:2">
      <c r="B1399" s="1">
        <v>-349.43450999999999</v>
      </c>
    </row>
    <row r="1400" spans="2:2">
      <c r="B1400" s="1">
        <v>-349.66221000000002</v>
      </c>
    </row>
    <row r="1401" spans="2:2">
      <c r="B1401" s="1">
        <v>-349.86333999999999</v>
      </c>
    </row>
    <row r="1402" spans="2:2">
      <c r="B1402" s="1">
        <v>-350.05513000000002</v>
      </c>
    </row>
    <row r="1403" spans="2:2">
      <c r="B1403" s="1">
        <v>-350.25223</v>
      </c>
    </row>
    <row r="1404" spans="2:2">
      <c r="B1404" s="1">
        <v>-350.45918</v>
      </c>
    </row>
    <row r="1405" spans="2:2">
      <c r="B1405" s="1">
        <v>-350.66942999999998</v>
      </c>
    </row>
    <row r="1406" spans="2:2">
      <c r="B1406" s="1">
        <v>-350.86415</v>
      </c>
    </row>
    <row r="1407" spans="2:2">
      <c r="B1407" s="1">
        <v>-351.01844</v>
      </c>
    </row>
    <row r="1408" spans="2:2">
      <c r="B1408" s="1">
        <v>-351.11212999999998</v>
      </c>
    </row>
    <row r="1409" spans="2:2">
      <c r="B1409" s="1">
        <v>-351.13459999999998</v>
      </c>
    </row>
    <row r="1410" spans="2:2">
      <c r="B1410" s="1">
        <v>-351.08325000000002</v>
      </c>
    </row>
    <row r="1411" spans="2:2">
      <c r="B1411" s="1">
        <v>-350.96332000000001</v>
      </c>
    </row>
    <row r="1412" spans="2:2">
      <c r="B1412" s="1">
        <v>-350.78116</v>
      </c>
    </row>
    <row r="1413" spans="2:2">
      <c r="B1413" s="1">
        <v>-350.55509999999998</v>
      </c>
    </row>
    <row r="1414" spans="2:2">
      <c r="B1414" s="1">
        <v>-350.31522999999999</v>
      </c>
    </row>
    <row r="1415" spans="2:2">
      <c r="B1415" s="1">
        <v>-350.10710999999998</v>
      </c>
    </row>
    <row r="1416" spans="2:2">
      <c r="B1416" s="1">
        <v>-349.98207000000002</v>
      </c>
    </row>
    <row r="1417" spans="2:2">
      <c r="B1417" s="1">
        <v>-349.97082999999998</v>
      </c>
    </row>
    <row r="1418" spans="2:2">
      <c r="B1418" s="1">
        <v>-350.07413000000003</v>
      </c>
    </row>
    <row r="1419" spans="2:2">
      <c r="B1419" s="1">
        <v>-350.25988000000001</v>
      </c>
    </row>
    <row r="1420" spans="2:2">
      <c r="B1420" s="1">
        <v>-350.48446000000001</v>
      </c>
    </row>
    <row r="1421" spans="2:2">
      <c r="B1421" s="1">
        <v>-350.70963999999998</v>
      </c>
    </row>
    <row r="1422" spans="2:2">
      <c r="B1422" s="1">
        <v>-350.91485999999998</v>
      </c>
    </row>
    <row r="1423" spans="2:2">
      <c r="B1423" s="1">
        <v>-351.09221000000002</v>
      </c>
    </row>
    <row r="1424" spans="2:2">
      <c r="B1424" s="1">
        <v>-351.24495000000002</v>
      </c>
    </row>
    <row r="1425" spans="2:2">
      <c r="B1425" s="1">
        <v>-351.38069999999999</v>
      </c>
    </row>
    <row r="1426" spans="2:2">
      <c r="B1426" s="1">
        <v>-351.50580000000002</v>
      </c>
    </row>
    <row r="1427" spans="2:2">
      <c r="B1427" s="1">
        <v>-351.62015000000002</v>
      </c>
    </row>
    <row r="1428" spans="2:2">
      <c r="B1428" s="1">
        <v>-351.71474000000001</v>
      </c>
    </row>
    <row r="1429" spans="2:2">
      <c r="B1429" s="1">
        <v>-351.77809999999999</v>
      </c>
    </row>
    <row r="1430" spans="2:2">
      <c r="B1430" s="1">
        <v>-351.80331000000001</v>
      </c>
    </row>
    <row r="1431" spans="2:2">
      <c r="B1431" s="1">
        <v>-351.79144000000002</v>
      </c>
    </row>
    <row r="1432" spans="2:2">
      <c r="B1432" s="1">
        <v>-351.75042000000002</v>
      </c>
    </row>
    <row r="1433" spans="2:2">
      <c r="B1433" s="1">
        <v>-351.69312000000002</v>
      </c>
    </row>
    <row r="1434" spans="2:2">
      <c r="B1434" s="1">
        <v>-351.63896</v>
      </c>
    </row>
    <row r="1435" spans="2:2">
      <c r="B1435" s="1">
        <v>-351.60518999999999</v>
      </c>
    </row>
    <row r="1436" spans="2:2">
      <c r="B1436" s="1">
        <v>-351.61029000000002</v>
      </c>
    </row>
    <row r="1437" spans="2:2">
      <c r="B1437" s="1">
        <v>-351.66388999999998</v>
      </c>
    </row>
    <row r="1438" spans="2:2">
      <c r="B1438" s="1">
        <v>-351.76398</v>
      </c>
    </row>
    <row r="1439" spans="2:2">
      <c r="B1439" s="1">
        <v>-351.89476999999999</v>
      </c>
    </row>
    <row r="1440" spans="2:2">
      <c r="B1440" s="1">
        <v>-352.03674000000001</v>
      </c>
    </row>
    <row r="1441" spans="2:2">
      <c r="B1441" s="1">
        <v>-352.17421000000002</v>
      </c>
    </row>
    <row r="1442" spans="2:2">
      <c r="B1442" s="1">
        <v>-352.30266</v>
      </c>
    </row>
    <row r="1443" spans="2:2">
      <c r="B1443" s="1">
        <v>-352.42651999999998</v>
      </c>
    </row>
    <row r="1444" spans="2:2">
      <c r="B1444" s="1">
        <v>-352.55610000000001</v>
      </c>
    </row>
    <row r="1445" spans="2:2">
      <c r="B1445" s="1">
        <v>-352.69691999999998</v>
      </c>
    </row>
    <row r="1446" spans="2:2">
      <c r="B1446" s="1">
        <v>-352.84665999999999</v>
      </c>
    </row>
    <row r="1447" spans="2:2">
      <c r="B1447" s="1">
        <v>-352.99462</v>
      </c>
    </row>
    <row r="1448" spans="2:2">
      <c r="B1448" s="1">
        <v>-353.12502999999998</v>
      </c>
    </row>
    <row r="1449" spans="2:2">
      <c r="B1449" s="1">
        <v>-353.21796999999998</v>
      </c>
    </row>
    <row r="1450" spans="2:2">
      <c r="B1450" s="1">
        <v>-353.25779999999997</v>
      </c>
    </row>
    <row r="1451" spans="2:2">
      <c r="B1451" s="1">
        <v>-353.23840999999999</v>
      </c>
    </row>
    <row r="1452" spans="2:2">
      <c r="B1452" s="1">
        <v>-353.16237000000001</v>
      </c>
    </row>
    <row r="1453" spans="2:2">
      <c r="B1453" s="1">
        <v>-353.04525000000001</v>
      </c>
    </row>
    <row r="1454" spans="2:2">
      <c r="B1454" s="1">
        <v>-352.90958000000001</v>
      </c>
    </row>
    <row r="1455" spans="2:2">
      <c r="B1455" s="1">
        <v>-352.77722999999997</v>
      </c>
    </row>
    <row r="1456" spans="2:2">
      <c r="B1456" s="1">
        <v>-352.66872999999998</v>
      </c>
    </row>
    <row r="1457" spans="2:2">
      <c r="B1457" s="1">
        <v>-352.60309999999998</v>
      </c>
    </row>
    <row r="1458" spans="2:2">
      <c r="B1458" s="1">
        <v>-352.59658999999999</v>
      </c>
    </row>
    <row r="1459" spans="2:2">
      <c r="B1459" s="1">
        <v>-352.66591</v>
      </c>
    </row>
    <row r="1460" spans="2:2">
      <c r="B1460" s="1">
        <v>-352.82060999999999</v>
      </c>
    </row>
    <row r="1461" spans="2:2">
      <c r="B1461" s="1">
        <v>-353.05072999999999</v>
      </c>
    </row>
    <row r="1462" spans="2:2">
      <c r="B1462" s="1">
        <v>-353.32170000000002</v>
      </c>
    </row>
    <row r="1463" spans="2:2">
      <c r="B1463" s="1">
        <v>-353.58278999999999</v>
      </c>
    </row>
    <row r="1464" spans="2:2">
      <c r="B1464" s="1">
        <v>-353.78566999999998</v>
      </c>
    </row>
    <row r="1465" spans="2:2">
      <c r="B1465" s="1">
        <v>-353.89334000000002</v>
      </c>
    </row>
    <row r="1466" spans="2:2">
      <c r="B1466" s="1">
        <v>-353.88441</v>
      </c>
    </row>
    <row r="1467" spans="2:2">
      <c r="B1467" s="1">
        <v>-353.75304</v>
      </c>
    </row>
    <row r="1468" spans="2:2">
      <c r="B1468" s="1">
        <v>-353.51019000000002</v>
      </c>
    </row>
    <row r="1469" spans="2:2">
      <c r="B1469" s="1">
        <v>-353.17525000000001</v>
      </c>
    </row>
    <row r="1470" spans="2:2">
      <c r="B1470" s="1">
        <v>-352.77526999999998</v>
      </c>
    </row>
    <row r="1471" spans="2:2">
      <c r="B1471" s="1">
        <v>-352.34298000000001</v>
      </c>
    </row>
    <row r="1472" spans="2:2">
      <c r="B1472" s="1">
        <v>-351.91001</v>
      </c>
    </row>
    <row r="1473" spans="2:2">
      <c r="B1473" s="1">
        <v>-351.50196</v>
      </c>
    </row>
    <row r="1474" spans="2:2">
      <c r="B1474" s="1">
        <v>-351.13301000000001</v>
      </c>
    </row>
    <row r="1475" spans="2:2">
      <c r="B1475" s="1">
        <v>-350.81373000000002</v>
      </c>
    </row>
    <row r="1476" spans="2:2">
      <c r="B1476" s="1">
        <v>-350.55759</v>
      </c>
    </row>
    <row r="1477" spans="2:2">
      <c r="B1477" s="1">
        <v>-350.37929000000003</v>
      </c>
    </row>
    <row r="1478" spans="2:2">
      <c r="B1478" s="1">
        <v>-350.29901999999998</v>
      </c>
    </row>
    <row r="1479" spans="2:2">
      <c r="B1479" s="1">
        <v>-350.33274999999998</v>
      </c>
    </row>
    <row r="1480" spans="2:2">
      <c r="B1480" s="1">
        <v>-350.48442999999997</v>
      </c>
    </row>
    <row r="1481" spans="2:2">
      <c r="B1481" s="1">
        <v>-350.73971999999998</v>
      </c>
    </row>
    <row r="1482" spans="2:2">
      <c r="B1482" s="1">
        <v>-351.05522999999999</v>
      </c>
    </row>
    <row r="1483" spans="2:2">
      <c r="B1483" s="1">
        <v>-351.37085999999999</v>
      </c>
    </row>
    <row r="1484" spans="2:2">
      <c r="B1484" s="1">
        <v>-351.62988000000001</v>
      </c>
    </row>
    <row r="1485" spans="2:2">
      <c r="B1485" s="1">
        <v>-351.79433999999998</v>
      </c>
    </row>
    <row r="1486" spans="2:2">
      <c r="B1486" s="1">
        <v>-351.85284000000001</v>
      </c>
    </row>
    <row r="1487" spans="2:2">
      <c r="B1487" s="1">
        <v>-351.81357000000003</v>
      </c>
    </row>
    <row r="1488" spans="2:2">
      <c r="B1488" s="1">
        <v>-351.69729000000001</v>
      </c>
    </row>
    <row r="1489" spans="2:2">
      <c r="B1489" s="1">
        <v>-351.53235000000001</v>
      </c>
    </row>
    <row r="1490" spans="2:2">
      <c r="B1490" s="1">
        <v>-351.35034000000002</v>
      </c>
    </row>
    <row r="1491" spans="2:2">
      <c r="B1491" s="1">
        <v>-351.18304999999998</v>
      </c>
    </row>
    <row r="1492" spans="2:2">
      <c r="B1492" s="1">
        <v>-351.05851000000001</v>
      </c>
    </row>
    <row r="1493" spans="2:2">
      <c r="B1493" s="1">
        <v>-350.99346000000003</v>
      </c>
    </row>
    <row r="1494" spans="2:2">
      <c r="B1494" s="1">
        <v>-350.9889</v>
      </c>
    </row>
    <row r="1495" spans="2:2">
      <c r="B1495" s="1">
        <v>-351.02600000000001</v>
      </c>
    </row>
    <row r="1496" spans="2:2">
      <c r="B1496" s="1">
        <v>-351.0752</v>
      </c>
    </row>
    <row r="1497" spans="2:2">
      <c r="B1497" s="1">
        <v>-351.10187999999999</v>
      </c>
    </row>
    <row r="1498" spans="2:2">
      <c r="B1498" s="1">
        <v>-351.07546000000002</v>
      </c>
    </row>
    <row r="1499" spans="2:2">
      <c r="B1499" s="1">
        <v>-350.97944999999999</v>
      </c>
    </row>
    <row r="1500" spans="2:2">
      <c r="B1500" s="1">
        <v>-350.81385</v>
      </c>
    </row>
    <row r="1501" spans="2:2">
      <c r="B1501" s="1">
        <v>-350.59339</v>
      </c>
    </row>
    <row r="1502" spans="2:2">
      <c r="B1502" s="1">
        <v>-350.34487999999999</v>
      </c>
    </row>
    <row r="1503" spans="2:2">
      <c r="B1503" s="1">
        <v>-350.10512999999997</v>
      </c>
    </row>
    <row r="1504" spans="2:2">
      <c r="B1504" s="1">
        <v>-349.91055</v>
      </c>
    </row>
    <row r="1505" spans="2:2">
      <c r="B1505" s="1">
        <v>-349.78726999999998</v>
      </c>
    </row>
    <row r="1506" spans="2:2">
      <c r="B1506" s="1">
        <v>-349.74353000000002</v>
      </c>
    </row>
    <row r="1507" spans="2:2">
      <c r="B1507" s="1">
        <v>-349.76805000000002</v>
      </c>
    </row>
    <row r="1508" spans="2:2">
      <c r="B1508" s="1">
        <v>-349.83676000000003</v>
      </c>
    </row>
    <row r="1509" spans="2:2">
      <c r="B1509" s="1">
        <v>-349.92117000000002</v>
      </c>
    </row>
    <row r="1510" spans="2:2">
      <c r="B1510" s="1">
        <v>-349.98741999999999</v>
      </c>
    </row>
    <row r="1511" spans="2:2">
      <c r="B1511" s="1">
        <v>-349.9973</v>
      </c>
    </row>
    <row r="1512" spans="2:2">
      <c r="B1512" s="1">
        <v>-349.91539</v>
      </c>
    </row>
    <row r="1513" spans="2:2">
      <c r="B1513" s="1">
        <v>-349.72699999999998</v>
      </c>
    </row>
    <row r="1514" spans="2:2">
      <c r="B1514" s="1">
        <v>-349.45303000000001</v>
      </c>
    </row>
    <row r="1515" spans="2:2">
      <c r="B1515" s="1">
        <v>-349.16852999999998</v>
      </c>
    </row>
    <row r="1516" spans="2:2">
      <c r="B1516" s="1">
        <v>-348.98086000000001</v>
      </c>
    </row>
    <row r="1517" spans="2:2">
      <c r="B1517" s="1">
        <v>-348.97404999999998</v>
      </c>
    </row>
    <row r="1518" spans="2:2">
      <c r="B1518" s="1">
        <v>-349.14064000000002</v>
      </c>
    </row>
    <row r="1519" spans="2:2">
      <c r="B1519" s="1">
        <v>-349.39229</v>
      </c>
    </row>
    <row r="1520" spans="2:2">
      <c r="B1520" s="1">
        <v>-349.62848000000002</v>
      </c>
    </row>
    <row r="1521" spans="2:2">
      <c r="B1521" s="1">
        <v>-349.79745000000003</v>
      </c>
    </row>
    <row r="1522" spans="2:2">
      <c r="B1522" s="1">
        <v>-349.88378</v>
      </c>
    </row>
    <row r="1523" spans="2:2">
      <c r="B1523" s="1">
        <v>-349.89972</v>
      </c>
    </row>
    <row r="1524" spans="2:2">
      <c r="B1524" s="1">
        <v>-349.86396999999999</v>
      </c>
    </row>
    <row r="1525" spans="2:2">
      <c r="B1525" s="1">
        <v>-349.79145</v>
      </c>
    </row>
    <row r="1526" spans="2:2">
      <c r="B1526" s="1">
        <v>-349.68997999999999</v>
      </c>
    </row>
    <row r="1527" spans="2:2">
      <c r="B1527" s="1">
        <v>-349.56130999999999</v>
      </c>
    </row>
    <row r="1528" spans="2:2">
      <c r="B1528" s="1">
        <v>-349.40946000000002</v>
      </c>
    </row>
    <row r="1529" spans="2:2">
      <c r="B1529" s="1">
        <v>-349.24292000000003</v>
      </c>
    </row>
    <row r="1530" spans="2:2">
      <c r="B1530" s="1">
        <v>-349.07283999999999</v>
      </c>
    </row>
    <row r="1531" spans="2:2">
      <c r="B1531" s="1">
        <v>-348.91293999999999</v>
      </c>
    </row>
    <row r="1532" spans="2:2">
      <c r="B1532" s="1">
        <v>-348.77794</v>
      </c>
    </row>
    <row r="1533" spans="2:2">
      <c r="B1533" s="1">
        <v>-348.67804999999998</v>
      </c>
    </row>
    <row r="1534" spans="2:2">
      <c r="B1534" s="1">
        <v>-348.61153999999999</v>
      </c>
    </row>
    <row r="1535" spans="2:2">
      <c r="B1535" s="1">
        <v>-348.57011999999997</v>
      </c>
    </row>
    <row r="1536" spans="2:2">
      <c r="B1536" s="1">
        <v>-348.54782</v>
      </c>
    </row>
    <row r="1537" spans="2:2">
      <c r="B1537" s="1">
        <v>-348.54065000000003</v>
      </c>
    </row>
    <row r="1538" spans="2:2">
      <c r="B1538" s="1">
        <v>-348.54838999999998</v>
      </c>
    </row>
    <row r="1539" spans="2:2">
      <c r="B1539" s="1">
        <v>-348.56614000000002</v>
      </c>
    </row>
    <row r="1540" spans="2:2">
      <c r="B1540" s="1">
        <v>-348.58085999999997</v>
      </c>
    </row>
    <row r="1541" spans="2:2">
      <c r="B1541" s="1">
        <v>-348.58019000000002</v>
      </c>
    </row>
    <row r="1542" spans="2:2">
      <c r="B1542" s="1">
        <v>-348.55212999999998</v>
      </c>
    </row>
    <row r="1543" spans="2:2">
      <c r="B1543" s="1">
        <v>-348.49851000000001</v>
      </c>
    </row>
    <row r="1544" spans="2:2">
      <c r="B1544" s="1">
        <v>-348.43038000000001</v>
      </c>
    </row>
    <row r="1545" spans="2:2">
      <c r="B1545" s="1">
        <v>-348.36018999999999</v>
      </c>
    </row>
    <row r="1546" spans="2:2">
      <c r="B1546" s="1">
        <v>-348.29140000000001</v>
      </c>
    </row>
    <row r="1547" spans="2:2">
      <c r="B1547" s="1">
        <v>-348.21561000000003</v>
      </c>
    </row>
    <row r="1548" spans="2:2">
      <c r="B1548" s="1">
        <v>-348.11975000000001</v>
      </c>
    </row>
    <row r="1549" spans="2:2">
      <c r="B1549" s="1">
        <v>-347.99865999999997</v>
      </c>
    </row>
    <row r="1550" spans="2:2">
      <c r="B1550" s="1">
        <v>-347.85716000000002</v>
      </c>
    </row>
    <row r="1551" spans="2:2">
      <c r="B1551" s="1">
        <v>-347.70042999999998</v>
      </c>
    </row>
    <row r="1552" spans="2:2">
      <c r="B1552" s="1">
        <v>-347.53268000000003</v>
      </c>
    </row>
    <row r="1553" spans="2:2">
      <c r="B1553" s="1">
        <v>-347.35435000000001</v>
      </c>
    </row>
    <row r="1554" spans="2:2">
      <c r="B1554" s="1">
        <v>-347.15998999999999</v>
      </c>
    </row>
    <row r="1555" spans="2:2">
      <c r="B1555" s="1">
        <v>-346.94054999999997</v>
      </c>
    </row>
    <row r="1556" spans="2:2">
      <c r="B1556" s="1">
        <v>-346.68259</v>
      </c>
    </row>
    <row r="1557" spans="2:2">
      <c r="B1557" s="1">
        <v>-346.38364000000001</v>
      </c>
    </row>
    <row r="1558" spans="2:2">
      <c r="B1558" s="1">
        <v>-346.06900999999999</v>
      </c>
    </row>
    <row r="1559" spans="2:2">
      <c r="B1559" s="1">
        <v>-345.80293</v>
      </c>
    </row>
    <row r="1560" spans="2:2">
      <c r="B1560" s="1">
        <v>-345.67135000000002</v>
      </c>
    </row>
    <row r="1561" spans="2:2">
      <c r="B1561" s="1">
        <v>-345.73653000000002</v>
      </c>
    </row>
    <row r="1562" spans="2:2">
      <c r="B1562" s="1">
        <v>-345.99200999999999</v>
      </c>
    </row>
    <row r="1563" spans="2:2">
      <c r="B1563" s="1">
        <v>-346.37245999999999</v>
      </c>
    </row>
    <row r="1564" spans="2:2">
      <c r="B1564" s="1">
        <v>-346.79257000000001</v>
      </c>
    </row>
    <row r="1565" spans="2:2">
      <c r="B1565" s="1">
        <v>-347.18338999999997</v>
      </c>
    </row>
    <row r="1566" spans="2:2">
      <c r="B1566" s="1">
        <v>-347.50205999999997</v>
      </c>
    </row>
    <row r="1567" spans="2:2">
      <c r="B1567" s="1">
        <v>-347.73174</v>
      </c>
    </row>
    <row r="1568" spans="2:2">
      <c r="B1568" s="1">
        <v>-347.87383</v>
      </c>
    </row>
    <row r="1569" spans="2:2">
      <c r="B1569" s="1">
        <v>-347.93882000000002</v>
      </c>
    </row>
    <row r="1570" spans="2:2">
      <c r="B1570" s="1">
        <v>-347.95650000000001</v>
      </c>
    </row>
    <row r="1571" spans="2:2">
      <c r="B1571" s="1">
        <v>-347.95978000000002</v>
      </c>
    </row>
    <row r="1572" spans="2:2">
      <c r="B1572" s="1">
        <v>-347.97976</v>
      </c>
    </row>
    <row r="1573" spans="2:2">
      <c r="B1573" s="1">
        <v>-348.03494999999998</v>
      </c>
    </row>
    <row r="1574" spans="2:2">
      <c r="B1574" s="1">
        <v>-348.12297000000001</v>
      </c>
    </row>
    <row r="1575" spans="2:2">
      <c r="B1575" s="1">
        <v>-348.23169999999999</v>
      </c>
    </row>
    <row r="1576" spans="2:2">
      <c r="B1576" s="1">
        <v>-348.35593</v>
      </c>
    </row>
    <row r="1577" spans="2:2">
      <c r="B1577" s="1">
        <v>-348.51229999999998</v>
      </c>
    </row>
    <row r="1578" spans="2:2">
      <c r="B1578" s="1">
        <v>-348.72242</v>
      </c>
    </row>
    <row r="1579" spans="2:2">
      <c r="B1579" s="1">
        <v>-349.00554</v>
      </c>
    </row>
    <row r="1580" spans="2:2">
      <c r="B1580" s="1">
        <v>-349.35464000000002</v>
      </c>
    </row>
    <row r="1581" spans="2:2">
      <c r="B1581" s="1">
        <v>-349.73775999999998</v>
      </c>
    </row>
    <row r="1582" spans="2:2">
      <c r="B1582" s="1">
        <v>-350.11360999999999</v>
      </c>
    </row>
    <row r="1583" spans="2:2">
      <c r="B1583" s="1">
        <v>-350.43691000000001</v>
      </c>
    </row>
    <row r="1584" spans="2:2">
      <c r="B1584" s="1">
        <v>-350.66818000000001</v>
      </c>
    </row>
    <row r="1585" spans="2:2">
      <c r="B1585" s="1">
        <v>-350.78154000000001</v>
      </c>
    </row>
    <row r="1586" spans="2:2">
      <c r="B1586" s="1">
        <v>-350.77944000000002</v>
      </c>
    </row>
    <row r="1587" spans="2:2">
      <c r="B1587" s="1">
        <v>-350.69378999999998</v>
      </c>
    </row>
    <row r="1588" spans="2:2">
      <c r="B1588" s="1">
        <v>-350.59186</v>
      </c>
    </row>
    <row r="1589" spans="2:2">
      <c r="B1589" s="1">
        <v>-350.55031000000002</v>
      </c>
    </row>
    <row r="1590" spans="2:2">
      <c r="B1590" s="1">
        <v>-350.61667999999997</v>
      </c>
    </row>
    <row r="1591" spans="2:2">
      <c r="B1591" s="1">
        <v>-350.77695999999997</v>
      </c>
    </row>
    <row r="1592" spans="2:2">
      <c r="B1592" s="1">
        <v>-350.96436</v>
      </c>
    </row>
    <row r="1593" spans="2:2">
      <c r="B1593" s="1">
        <v>-351.10514999999998</v>
      </c>
    </row>
    <row r="1594" spans="2:2">
      <c r="B1594" s="1">
        <v>-351.14877999999999</v>
      </c>
    </row>
    <row r="1595" spans="2:2">
      <c r="B1595" s="1">
        <v>-351.07686999999999</v>
      </c>
    </row>
    <row r="1596" spans="2:2">
      <c r="B1596" s="1">
        <v>-350.90523999999999</v>
      </c>
    </row>
    <row r="1597" spans="2:2">
      <c r="B1597" s="1">
        <v>-350.67838</v>
      </c>
    </row>
    <row r="1598" spans="2:2">
      <c r="B1598" s="1">
        <v>-350.46973000000003</v>
      </c>
    </row>
    <row r="1599" spans="2:2">
      <c r="B1599" s="1">
        <v>-350.36126000000002</v>
      </c>
    </row>
    <row r="1600" spans="2:2">
      <c r="B1600" s="1">
        <v>-350.4171</v>
      </c>
    </row>
    <row r="1601" spans="2:2">
      <c r="B1601" s="1">
        <v>-350.64179999999999</v>
      </c>
    </row>
    <row r="1602" spans="2:2">
      <c r="B1602" s="1">
        <v>-350.98122999999998</v>
      </c>
    </row>
    <row r="1603" spans="2:2">
      <c r="B1603" s="1">
        <v>-351.36232000000001</v>
      </c>
    </row>
    <row r="1604" spans="2:2">
      <c r="B1604" s="1">
        <v>-351.72361000000001</v>
      </c>
    </row>
    <row r="1605" spans="2:2">
      <c r="B1605" s="1">
        <v>-352.02823000000001</v>
      </c>
    </row>
    <row r="1606" spans="2:2">
      <c r="B1606" s="1">
        <v>-352.25729999999999</v>
      </c>
    </row>
    <row r="1607" spans="2:2">
      <c r="B1607" s="1">
        <v>-352.40694999999999</v>
      </c>
    </row>
    <row r="1608" spans="2:2">
      <c r="B1608" s="1">
        <v>-352.48421999999999</v>
      </c>
    </row>
    <row r="1609" spans="2:2">
      <c r="B1609" s="1">
        <v>-352.50078999999999</v>
      </c>
    </row>
    <row r="1610" spans="2:2">
      <c r="B1610" s="1">
        <v>-352.47437000000002</v>
      </c>
    </row>
    <row r="1611" spans="2:2">
      <c r="B1611" s="1">
        <v>-352.42032999999998</v>
      </c>
    </row>
    <row r="1612" spans="2:2">
      <c r="B1612" s="1">
        <v>-352.34444000000002</v>
      </c>
    </row>
    <row r="1613" spans="2:2">
      <c r="B1613" s="1">
        <v>-352.23772000000002</v>
      </c>
    </row>
    <row r="1614" spans="2:2">
      <c r="B1614" s="1">
        <v>-352.08494999999999</v>
      </c>
    </row>
    <row r="1615" spans="2:2">
      <c r="B1615" s="1">
        <v>-351.86995999999999</v>
      </c>
    </row>
    <row r="1616" spans="2:2">
      <c r="B1616" s="1">
        <v>-351.58454999999998</v>
      </c>
    </row>
    <row r="1617" spans="2:2">
      <c r="B1617" s="1">
        <v>-351.22797000000003</v>
      </c>
    </row>
    <row r="1618" spans="2:2">
      <c r="B1618" s="1">
        <v>-350.80993999999998</v>
      </c>
    </row>
    <row r="1619" spans="2:2">
      <c r="B1619" s="1">
        <v>-350.34829999999999</v>
      </c>
    </row>
    <row r="1620" spans="2:2">
      <c r="B1620" s="1">
        <v>-349.87432000000001</v>
      </c>
    </row>
    <row r="1621" spans="2:2">
      <c r="B1621" s="1">
        <v>-349.42930000000001</v>
      </c>
    </row>
    <row r="1622" spans="2:2">
      <c r="B1622" s="1">
        <v>-349.05266999999998</v>
      </c>
    </row>
    <row r="1623" spans="2:2">
      <c r="B1623" s="1">
        <v>-348.76046000000002</v>
      </c>
    </row>
    <row r="1624" spans="2:2">
      <c r="B1624" s="1">
        <v>-348.54129999999998</v>
      </c>
    </row>
    <row r="1625" spans="2:2">
      <c r="B1625" s="1">
        <v>-348.37204000000003</v>
      </c>
    </row>
    <row r="1626" spans="2:2">
      <c r="B1626" s="1">
        <v>-348.24527</v>
      </c>
    </row>
    <row r="1627" spans="2:2">
      <c r="B1627" s="1">
        <v>-348.17218000000003</v>
      </c>
    </row>
    <row r="1628" spans="2:2">
      <c r="B1628" s="1">
        <v>-348.16167000000002</v>
      </c>
    </row>
    <row r="1629" spans="2:2">
      <c r="B1629" s="1">
        <v>-348.20287999999999</v>
      </c>
    </row>
    <row r="1630" spans="2:2">
      <c r="B1630" s="1">
        <v>-348.26494000000002</v>
      </c>
    </row>
    <row r="1631" spans="2:2">
      <c r="B1631" s="1">
        <v>-348.30880999999999</v>
      </c>
    </row>
    <row r="1632" spans="2:2">
      <c r="B1632" s="1">
        <v>-348.30387000000002</v>
      </c>
    </row>
    <row r="1633" spans="2:2">
      <c r="B1633" s="1">
        <v>-348.23548</v>
      </c>
    </row>
    <row r="1634" spans="2:2">
      <c r="B1634" s="1">
        <v>-348.10491999999999</v>
      </c>
    </row>
    <row r="1635" spans="2:2">
      <c r="B1635" s="1">
        <v>-347.92541999999997</v>
      </c>
    </row>
    <row r="1636" spans="2:2">
      <c r="B1636" s="1">
        <v>-347.71512000000001</v>
      </c>
    </row>
    <row r="1637" spans="2:2">
      <c r="B1637" s="1">
        <v>-347.48759999999999</v>
      </c>
    </row>
    <row r="1638" spans="2:2">
      <c r="B1638" s="1">
        <v>-347.24972000000002</v>
      </c>
    </row>
    <row r="1639" spans="2:2">
      <c r="B1639" s="1">
        <v>-346.99979999999999</v>
      </c>
    </row>
    <row r="1640" spans="2:2">
      <c r="B1640" s="1">
        <v>-346.72690999999998</v>
      </c>
    </row>
    <row r="1641" spans="2:2">
      <c r="B1641" s="1">
        <v>-346.41685999999999</v>
      </c>
    </row>
    <row r="1642" spans="2:2">
      <c r="B1642" s="1">
        <v>-346.05869999999999</v>
      </c>
    </row>
    <row r="1643" spans="2:2">
      <c r="B1643" s="1">
        <v>-345.65820000000002</v>
      </c>
    </row>
    <row r="1644" spans="2:2">
      <c r="B1644" s="1">
        <v>-345.23464000000001</v>
      </c>
    </row>
    <row r="1645" spans="2:2">
      <c r="B1645" s="1">
        <v>-344.81770999999998</v>
      </c>
    </row>
    <row r="1646" spans="2:2">
      <c r="B1646" s="1">
        <v>-344.43162999999998</v>
      </c>
    </row>
    <row r="1647" spans="2:2">
      <c r="B1647" s="1">
        <v>-344.10478000000001</v>
      </c>
    </row>
    <row r="1648" spans="2:2">
      <c r="B1648" s="1">
        <v>-343.86138</v>
      </c>
    </row>
    <row r="1649" spans="2:2">
      <c r="B1649" s="1">
        <v>-343.71886999999998</v>
      </c>
    </row>
    <row r="1650" spans="2:2">
      <c r="B1650" s="1">
        <v>-343.68342000000001</v>
      </c>
    </row>
    <row r="1651" spans="2:2">
      <c r="B1651" s="1">
        <v>-343.74038000000002</v>
      </c>
    </row>
    <row r="1652" spans="2:2">
      <c r="B1652" s="1">
        <v>-343.86385999999999</v>
      </c>
    </row>
    <row r="1653" spans="2:2">
      <c r="B1653" s="1">
        <v>-344.02175</v>
      </c>
    </row>
    <row r="1654" spans="2:2">
      <c r="B1654" s="1">
        <v>-344.19130999999999</v>
      </c>
    </row>
    <row r="1655" spans="2:2">
      <c r="B1655" s="1">
        <v>-344.35856999999999</v>
      </c>
    </row>
    <row r="1656" spans="2:2">
      <c r="B1656" s="1">
        <v>-344.51760999999999</v>
      </c>
    </row>
    <row r="1657" spans="2:2">
      <c r="B1657" s="1">
        <v>-344.66349000000002</v>
      </c>
    </row>
    <row r="1658" spans="2:2">
      <c r="B1658" s="1">
        <v>-344.79127</v>
      </c>
    </row>
    <row r="1659" spans="2:2">
      <c r="B1659" s="1">
        <v>-344.89785999999998</v>
      </c>
    </row>
    <row r="1660" spans="2:2">
      <c r="B1660" s="1">
        <v>-344.98547000000002</v>
      </c>
    </row>
    <row r="1661" spans="2:2">
      <c r="B1661" s="1">
        <v>-345.05707000000001</v>
      </c>
    </row>
    <row r="1662" spans="2:2">
      <c r="B1662" s="1">
        <v>-345.12612999999999</v>
      </c>
    </row>
    <row r="1663" spans="2:2">
      <c r="B1663" s="1">
        <v>-345.21715999999998</v>
      </c>
    </row>
    <row r="1664" spans="2:2">
      <c r="B1664" s="1">
        <v>-345.36032999999998</v>
      </c>
    </row>
    <row r="1665" spans="2:2">
      <c r="B1665" s="1">
        <v>-345.57562000000001</v>
      </c>
    </row>
    <row r="1666" spans="2:2">
      <c r="B1666" s="1">
        <v>-345.85831000000002</v>
      </c>
    </row>
    <row r="1667" spans="2:2">
      <c r="B1667" s="1">
        <v>-346.18610000000001</v>
      </c>
    </row>
    <row r="1668" spans="2:2">
      <c r="B1668" s="1">
        <v>-346.5265</v>
      </c>
    </row>
    <row r="1669" spans="2:2">
      <c r="B1669" s="1">
        <v>-346.84843999999998</v>
      </c>
    </row>
    <row r="1670" spans="2:2">
      <c r="B1670" s="1">
        <v>-347.12891000000002</v>
      </c>
    </row>
    <row r="1671" spans="2:2">
      <c r="B1671" s="1">
        <v>-347.35196000000002</v>
      </c>
    </row>
    <row r="1672" spans="2:2">
      <c r="B1672" s="1">
        <v>-347.50445999999999</v>
      </c>
    </row>
    <row r="1673" spans="2:2">
      <c r="B1673" s="1">
        <v>-347.57447999999999</v>
      </c>
    </row>
    <row r="1674" spans="2:2">
      <c r="B1674" s="1">
        <v>-347.55211000000003</v>
      </c>
    </row>
    <row r="1675" spans="2:2">
      <c r="B1675" s="1">
        <v>-347.43533000000002</v>
      </c>
    </row>
    <row r="1676" spans="2:2">
      <c r="B1676" s="1">
        <v>-347.23721999999998</v>
      </c>
    </row>
    <row r="1677" spans="2:2">
      <c r="B1677" s="1">
        <v>-346.98770000000002</v>
      </c>
    </row>
    <row r="1678" spans="2:2">
      <c r="B1678" s="1">
        <v>-346.72717999999998</v>
      </c>
    </row>
    <row r="1679" spans="2:2">
      <c r="B1679" s="1">
        <v>-346.49892</v>
      </c>
    </row>
    <row r="1680" spans="2:2">
      <c r="B1680" s="1">
        <v>-346.33569999999997</v>
      </c>
    </row>
    <row r="1681" spans="2:2">
      <c r="B1681" s="1">
        <v>-346.2552</v>
      </c>
    </row>
    <row r="1682" spans="2:2">
      <c r="B1682" s="1">
        <v>-346.25963000000002</v>
      </c>
    </row>
    <row r="1683" spans="2:2">
      <c r="B1683" s="1">
        <v>-346.33850999999999</v>
      </c>
    </row>
    <row r="1684" spans="2:2">
      <c r="B1684" s="1">
        <v>-346.47255000000001</v>
      </c>
    </row>
    <row r="1685" spans="2:2">
      <c r="B1685" s="1">
        <v>-346.63834000000003</v>
      </c>
    </row>
    <row r="1686" spans="2:2">
      <c r="B1686" s="1">
        <v>-346.81635</v>
      </c>
    </row>
    <row r="1687" spans="2:2">
      <c r="B1687" s="1">
        <v>-346.99153000000001</v>
      </c>
    </row>
    <row r="1688" spans="2:2">
      <c r="B1688" s="1">
        <v>-347.15257000000003</v>
      </c>
    </row>
    <row r="1689" spans="2:2">
      <c r="B1689" s="1">
        <v>-347.29419999999999</v>
      </c>
    </row>
    <row r="1690" spans="2:2">
      <c r="B1690" s="1">
        <v>-347.41746000000001</v>
      </c>
    </row>
    <row r="1691" spans="2:2">
      <c r="B1691" s="1">
        <v>-347.52078</v>
      </c>
    </row>
    <row r="1692" spans="2:2">
      <c r="B1692" s="1">
        <v>-347.59665000000001</v>
      </c>
    </row>
    <row r="1693" spans="2:2">
      <c r="B1693" s="1">
        <v>-347.63209000000001</v>
      </c>
    </row>
    <row r="1694" spans="2:2">
      <c r="B1694" s="1">
        <v>-347.60953999999998</v>
      </c>
    </row>
    <row r="1695" spans="2:2">
      <c r="B1695" s="1">
        <v>-347.51553999999999</v>
      </c>
    </row>
    <row r="1696" spans="2:2">
      <c r="B1696" s="1">
        <v>-347.35127999999997</v>
      </c>
    </row>
    <row r="1697" spans="2:2">
      <c r="B1697" s="1">
        <v>-347.13569000000001</v>
      </c>
    </row>
    <row r="1698" spans="2:2">
      <c r="B1698" s="1">
        <v>-346.91894000000002</v>
      </c>
    </row>
    <row r="1699" spans="2:2">
      <c r="B1699" s="1">
        <v>-346.76646</v>
      </c>
    </row>
    <row r="1700" spans="2:2">
      <c r="B1700" s="1">
        <v>-346.73039999999997</v>
      </c>
    </row>
    <row r="1701" spans="2:2">
      <c r="B1701" s="1">
        <v>-346.81405000000001</v>
      </c>
    </row>
    <row r="1702" spans="2:2">
      <c r="B1702" s="1">
        <v>-346.97388000000001</v>
      </c>
    </row>
    <row r="1703" spans="2:2">
      <c r="B1703" s="1">
        <v>-347.14751999999999</v>
      </c>
    </row>
    <row r="1704" spans="2:2">
      <c r="B1704" s="1">
        <v>-347.27936999999997</v>
      </c>
    </row>
    <row r="1705" spans="2:2">
      <c r="B1705" s="1">
        <v>-347.33809000000002</v>
      </c>
    </row>
    <row r="1706" spans="2:2">
      <c r="B1706" s="1">
        <v>-347.30777999999998</v>
      </c>
    </row>
    <row r="1707" spans="2:2">
      <c r="B1707" s="1">
        <v>-347.18542000000002</v>
      </c>
    </row>
    <row r="1708" spans="2:2">
      <c r="B1708" s="1">
        <v>-346.97769</v>
      </c>
    </row>
    <row r="1709" spans="2:2">
      <c r="B1709" s="1">
        <v>-346.70357000000001</v>
      </c>
    </row>
    <row r="1710" spans="2:2">
      <c r="B1710" s="1">
        <v>-346.39578999999998</v>
      </c>
    </row>
    <row r="1711" spans="2:2">
      <c r="B1711" s="1">
        <v>-346.10120000000001</v>
      </c>
    </row>
    <row r="1712" spans="2:2">
      <c r="B1712" s="1">
        <v>-345.87211000000002</v>
      </c>
    </row>
    <row r="1713" spans="2:2">
      <c r="B1713" s="1">
        <v>-345.75044000000003</v>
      </c>
    </row>
    <row r="1714" spans="2:2">
      <c r="B1714" s="1">
        <v>-345.74806000000001</v>
      </c>
    </row>
    <row r="1715" spans="2:2">
      <c r="B1715" s="1">
        <v>-345.84320000000002</v>
      </c>
    </row>
    <row r="1716" spans="2:2">
      <c r="B1716" s="1">
        <v>-346.00027999999998</v>
      </c>
    </row>
    <row r="1717" spans="2:2">
      <c r="B1717" s="1">
        <v>-346.18738999999999</v>
      </c>
    </row>
    <row r="1718" spans="2:2">
      <c r="B1718" s="1">
        <v>-346.38306</v>
      </c>
    </row>
    <row r="1719" spans="2:2">
      <c r="B1719" s="1">
        <v>-346.57400000000001</v>
      </c>
    </row>
    <row r="1720" spans="2:2">
      <c r="B1720" s="1">
        <v>-346.75204000000002</v>
      </c>
    </row>
    <row r="1721" spans="2:2">
      <c r="B1721" s="1">
        <v>-346.91978</v>
      </c>
    </row>
    <row r="1722" spans="2:2">
      <c r="B1722" s="1">
        <v>-347.08371</v>
      </c>
    </row>
    <row r="1723" spans="2:2">
      <c r="B1723" s="1">
        <v>-347.24853000000002</v>
      </c>
    </row>
    <row r="1724" spans="2:2">
      <c r="B1724" s="1">
        <v>-347.41525999999999</v>
      </c>
    </row>
    <row r="1725" spans="2:2">
      <c r="B1725" s="1">
        <v>-347.58681999999999</v>
      </c>
    </row>
    <row r="1726" spans="2:2">
      <c r="B1726" s="1">
        <v>-347.77807999999999</v>
      </c>
    </row>
    <row r="1727" spans="2:2">
      <c r="B1727" s="1">
        <v>-348.02017000000001</v>
      </c>
    </row>
    <row r="1728" spans="2:2">
      <c r="B1728" s="1">
        <v>-348.33931999999999</v>
      </c>
    </row>
    <row r="1729" spans="2:2">
      <c r="B1729" s="1">
        <v>-348.73271999999997</v>
      </c>
    </row>
    <row r="1730" spans="2:2">
      <c r="B1730" s="1">
        <v>-349.15807999999998</v>
      </c>
    </row>
    <row r="1731" spans="2:2">
      <c r="B1731" s="1">
        <v>-349.55538000000001</v>
      </c>
    </row>
    <row r="1732" spans="2:2">
      <c r="B1732" s="1">
        <v>-349.8811</v>
      </c>
    </row>
    <row r="1733" spans="2:2">
      <c r="B1733" s="1">
        <v>-350.12189000000001</v>
      </c>
    </row>
    <row r="1734" spans="2:2">
      <c r="B1734" s="1">
        <v>-350.29264999999998</v>
      </c>
    </row>
    <row r="1735" spans="2:2">
      <c r="B1735" s="1">
        <v>-350.42480999999998</v>
      </c>
    </row>
    <row r="1736" spans="2:2">
      <c r="B1736" s="1">
        <v>-350.54858000000002</v>
      </c>
    </row>
    <row r="1737" spans="2:2">
      <c r="B1737" s="1">
        <v>-350.68153999999998</v>
      </c>
    </row>
    <row r="1738" spans="2:2">
      <c r="B1738" s="1">
        <v>-350.82519000000002</v>
      </c>
    </row>
    <row r="1739" spans="2:2">
      <c r="B1739" s="1">
        <v>-350.97005999999999</v>
      </c>
    </row>
    <row r="1740" spans="2:2">
      <c r="B1740" s="1">
        <v>-351.10431999999997</v>
      </c>
    </row>
    <row r="1741" spans="2:2">
      <c r="B1741" s="1">
        <v>-351.22197</v>
      </c>
    </row>
    <row r="1742" spans="2:2">
      <c r="B1742" s="1">
        <v>-351.31956000000002</v>
      </c>
    </row>
    <row r="1743" spans="2:2">
      <c r="B1743" s="1">
        <v>-351.40082000000001</v>
      </c>
    </row>
    <row r="1744" spans="2:2">
      <c r="B1744" s="1">
        <v>-351.47111999999998</v>
      </c>
    </row>
    <row r="1745" spans="2:2">
      <c r="B1745" s="1">
        <v>-351.53528999999997</v>
      </c>
    </row>
    <row r="1746" spans="2:2">
      <c r="B1746" s="1">
        <v>-351.60485999999997</v>
      </c>
    </row>
    <row r="1747" spans="2:2">
      <c r="B1747" s="1">
        <v>-351.69290000000001</v>
      </c>
    </row>
    <row r="1748" spans="2:2">
      <c r="B1748" s="1">
        <v>-351.80775999999997</v>
      </c>
    </row>
    <row r="1749" spans="2:2">
      <c r="B1749" s="1">
        <v>-351.93973</v>
      </c>
    </row>
    <row r="1750" spans="2:2">
      <c r="B1750" s="1">
        <v>-352.06506000000002</v>
      </c>
    </row>
    <row r="1751" spans="2:2">
      <c r="B1751" s="1">
        <v>-352.16111999999998</v>
      </c>
    </row>
    <row r="1752" spans="2:2">
      <c r="B1752" s="1">
        <v>-352.21974999999998</v>
      </c>
    </row>
    <row r="1753" spans="2:2">
      <c r="B1753" s="1">
        <v>-352.24567999999999</v>
      </c>
    </row>
    <row r="1754" spans="2:2">
      <c r="B1754" s="1">
        <v>-352.24905000000001</v>
      </c>
    </row>
    <row r="1755" spans="2:2">
      <c r="B1755" s="1">
        <v>-352.23698999999999</v>
      </c>
    </row>
    <row r="1756" spans="2:2">
      <c r="B1756" s="1">
        <v>-352.20902000000001</v>
      </c>
    </row>
    <row r="1757" spans="2:2">
      <c r="B1757" s="1">
        <v>-352.15924000000001</v>
      </c>
    </row>
    <row r="1758" spans="2:2">
      <c r="B1758" s="1">
        <v>-352.08330000000001</v>
      </c>
    </row>
    <row r="1759" spans="2:2">
      <c r="B1759" s="1">
        <v>-351.98325</v>
      </c>
    </row>
    <row r="1760" spans="2:2">
      <c r="B1760" s="1">
        <v>-351.87072000000001</v>
      </c>
    </row>
    <row r="1761" spans="2:2">
      <c r="B1761" s="1">
        <v>-351.76492000000002</v>
      </c>
    </row>
    <row r="1762" spans="2:2">
      <c r="B1762" s="1">
        <v>-351.68295000000001</v>
      </c>
    </row>
    <row r="1763" spans="2:2">
      <c r="B1763" s="1">
        <v>-351.63861000000003</v>
      </c>
    </row>
    <row r="1764" spans="2:2">
      <c r="B1764" s="1">
        <v>-351.63889</v>
      </c>
    </row>
    <row r="1765" spans="2:2">
      <c r="B1765" s="1">
        <v>-351.67721</v>
      </c>
    </row>
    <row r="1766" spans="2:2">
      <c r="B1766" s="1">
        <v>-351.73473999999999</v>
      </c>
    </row>
    <row r="1767" spans="2:2">
      <c r="B1767" s="1">
        <v>-351.77981999999997</v>
      </c>
    </row>
    <row r="1768" spans="2:2">
      <c r="B1768" s="1">
        <v>-351.77503000000002</v>
      </c>
    </row>
    <row r="1769" spans="2:2">
      <c r="B1769" s="1">
        <v>-351.68376000000001</v>
      </c>
    </row>
    <row r="1770" spans="2:2">
      <c r="B1770" s="1">
        <v>-351.48189000000002</v>
      </c>
    </row>
    <row r="1771" spans="2:2">
      <c r="B1771" s="1">
        <v>-351.17270000000002</v>
      </c>
    </row>
    <row r="1772" spans="2:2">
      <c r="B1772" s="1">
        <v>-350.78444999999999</v>
      </c>
    </row>
    <row r="1773" spans="2:2">
      <c r="B1773" s="1">
        <v>-350.37342999999998</v>
      </c>
    </row>
    <row r="1774" spans="2:2">
      <c r="B1774" s="1">
        <v>-350.00745000000001</v>
      </c>
    </row>
    <row r="1775" spans="2:2">
      <c r="B1775" s="1">
        <v>-349.7432</v>
      </c>
    </row>
    <row r="1776" spans="2:2">
      <c r="B1776" s="1">
        <v>-349.60073</v>
      </c>
    </row>
    <row r="1777" spans="2:2">
      <c r="B1777" s="1">
        <v>-349.56063999999998</v>
      </c>
    </row>
    <row r="1778" spans="2:2">
      <c r="B1778" s="1">
        <v>-349.5822</v>
      </c>
    </row>
    <row r="1779" spans="2:2">
      <c r="B1779" s="1">
        <v>-349.62294000000003</v>
      </c>
    </row>
    <row r="1780" spans="2:2">
      <c r="B1780" s="1">
        <v>-349.65012999999999</v>
      </c>
    </row>
    <row r="1781" spans="2:2">
      <c r="B1781" s="1">
        <v>-349.64411000000001</v>
      </c>
    </row>
    <row r="1782" spans="2:2">
      <c r="B1782" s="1">
        <v>-349.59757999999999</v>
      </c>
    </row>
    <row r="1783" spans="2:2">
      <c r="B1783" s="1">
        <v>-349.51618999999999</v>
      </c>
    </row>
    <row r="1784" spans="2:2">
      <c r="B1784" s="1">
        <v>-349.41154999999998</v>
      </c>
    </row>
    <row r="1785" spans="2:2">
      <c r="B1785" s="1">
        <v>-349.29897</v>
      </c>
    </row>
    <row r="1786" spans="2:2">
      <c r="B1786" s="1">
        <v>-349.19317000000001</v>
      </c>
    </row>
    <row r="1787" spans="2:2">
      <c r="B1787" s="1">
        <v>-349.10352999999998</v>
      </c>
    </row>
    <row r="1788" spans="2:2">
      <c r="B1788" s="1">
        <v>-349.03205000000003</v>
      </c>
    </row>
    <row r="1789" spans="2:2">
      <c r="B1789" s="1">
        <v>-348.97667000000001</v>
      </c>
    </row>
    <row r="1790" spans="2:2">
      <c r="B1790" s="1">
        <v>-348.93105000000003</v>
      </c>
    </row>
    <row r="1791" spans="2:2">
      <c r="B1791" s="1">
        <v>-348.89195999999998</v>
      </c>
    </row>
    <row r="1792" spans="2:2">
      <c r="B1792" s="1">
        <v>-348.86007999999998</v>
      </c>
    </row>
    <row r="1793" spans="2:2">
      <c r="B1793" s="1">
        <v>-348.83568000000002</v>
      </c>
    </row>
    <row r="1794" spans="2:2">
      <c r="B1794" s="1">
        <v>-348.81855000000002</v>
      </c>
    </row>
    <row r="1795" spans="2:2">
      <c r="B1795" s="1">
        <v>-348.80466999999999</v>
      </c>
    </row>
    <row r="1796" spans="2:2">
      <c r="B1796" s="1">
        <v>-348.78771999999998</v>
      </c>
    </row>
    <row r="1797" spans="2:2">
      <c r="B1797" s="1">
        <v>-348.76290999999998</v>
      </c>
    </row>
    <row r="1798" spans="2:2">
      <c r="B1798" s="1">
        <v>-348.72915999999998</v>
      </c>
    </row>
    <row r="1799" spans="2:2">
      <c r="B1799" s="1">
        <v>-348.68103000000002</v>
      </c>
    </row>
    <row r="1800" spans="2:2">
      <c r="B1800" s="1">
        <v>-348.61295000000001</v>
      </c>
    </row>
    <row r="1801" spans="2:2">
      <c r="B1801" s="1">
        <v>-348.51729</v>
      </c>
    </row>
    <row r="1802" spans="2:2">
      <c r="B1802" s="1">
        <v>-348.38510000000002</v>
      </c>
    </row>
    <row r="1803" spans="2:2">
      <c r="B1803" s="1">
        <v>-348.21695999999997</v>
      </c>
    </row>
    <row r="1804" spans="2:2">
      <c r="B1804" s="1">
        <v>-348.02800000000002</v>
      </c>
    </row>
    <row r="1805" spans="2:2">
      <c r="B1805" s="1">
        <v>-347.83996999999999</v>
      </c>
    </row>
    <row r="1806" spans="2:2">
      <c r="B1806" s="1">
        <v>-347.68078000000003</v>
      </c>
    </row>
    <row r="1807" spans="2:2">
      <c r="B1807" s="1">
        <v>-347.57373999999999</v>
      </c>
    </row>
    <row r="1808" spans="2:2">
      <c r="B1808" s="1">
        <v>-347.53449000000001</v>
      </c>
    </row>
    <row r="1809" spans="2:2">
      <c r="B1809" s="1">
        <v>-347.56565999999998</v>
      </c>
    </row>
    <row r="1810" spans="2:2">
      <c r="B1810" s="1">
        <v>-347.65562</v>
      </c>
    </row>
    <row r="1811" spans="2:2">
      <c r="B1811" s="1">
        <v>-347.78213</v>
      </c>
    </row>
    <row r="1812" spans="2:2">
      <c r="B1812" s="1">
        <v>-347.92259000000001</v>
      </c>
    </row>
    <row r="1813" spans="2:2">
      <c r="B1813" s="1">
        <v>-348.06164000000001</v>
      </c>
    </row>
    <row r="1814" spans="2:2">
      <c r="B1814" s="1">
        <v>-348.19423</v>
      </c>
    </row>
    <row r="1815" spans="2:2">
      <c r="B1815" s="1">
        <v>-348.32524000000001</v>
      </c>
    </row>
    <row r="1816" spans="2:2">
      <c r="B1816" s="1">
        <v>-348.46679</v>
      </c>
    </row>
    <row r="1817" spans="2:2">
      <c r="B1817" s="1">
        <v>-348.62943000000001</v>
      </c>
    </row>
    <row r="1818" spans="2:2">
      <c r="B1818" s="1">
        <v>-348.822</v>
      </c>
    </row>
    <row r="1819" spans="2:2">
      <c r="B1819" s="1">
        <v>-349.04984000000002</v>
      </c>
    </row>
    <row r="1820" spans="2:2">
      <c r="B1820" s="1">
        <v>-349.31804</v>
      </c>
    </row>
    <row r="1821" spans="2:2">
      <c r="B1821" s="1">
        <v>-349.63636000000002</v>
      </c>
    </row>
    <row r="1822" spans="2:2">
      <c r="B1822" s="1">
        <v>-350.01729999999998</v>
      </c>
    </row>
    <row r="1823" spans="2:2">
      <c r="B1823" s="1">
        <v>-350.47026</v>
      </c>
    </row>
    <row r="1824" spans="2:2">
      <c r="B1824" s="1">
        <v>-350.99417</v>
      </c>
    </row>
    <row r="1825" spans="2:2">
      <c r="B1825" s="1">
        <v>-351.56945000000002</v>
      </c>
    </row>
    <row r="1826" spans="2:2">
      <c r="B1826" s="1">
        <v>-352.15884</v>
      </c>
    </row>
    <row r="1827" spans="2:2">
      <c r="B1827" s="1">
        <v>-352.71717999999998</v>
      </c>
    </row>
    <row r="1828" spans="2:2">
      <c r="B1828" s="1">
        <v>-353.20096999999998</v>
      </c>
    </row>
    <row r="1829" spans="2:2">
      <c r="B1829" s="1">
        <v>-353.57562999999999</v>
      </c>
    </row>
    <row r="1830" spans="2:2">
      <c r="B1830" s="1">
        <v>-353.81954999999999</v>
      </c>
    </row>
    <row r="1831" spans="2:2">
      <c r="B1831" s="1">
        <v>-353.92705000000001</v>
      </c>
    </row>
    <row r="1832" spans="2:2">
      <c r="B1832" s="1">
        <v>-353.91025999999999</v>
      </c>
    </row>
    <row r="1833" spans="2:2">
      <c r="B1833" s="1">
        <v>-353.79786999999999</v>
      </c>
    </row>
    <row r="1834" spans="2:2">
      <c r="B1834" s="1">
        <v>-353.62916999999999</v>
      </c>
    </row>
    <row r="1835" spans="2:2">
      <c r="B1835" s="1">
        <v>-353.44481999999999</v>
      </c>
    </row>
    <row r="1836" spans="2:2">
      <c r="B1836" s="1">
        <v>-353.27834000000001</v>
      </c>
    </row>
    <row r="1837" spans="2:2">
      <c r="B1837" s="1">
        <v>-353.14544000000001</v>
      </c>
    </row>
    <row r="1838" spans="2:2">
      <c r="B1838" s="1">
        <v>-353.04696000000001</v>
      </c>
    </row>
    <row r="1839" spans="2:2">
      <c r="B1839" s="1">
        <v>-352.97343999999998</v>
      </c>
    </row>
    <row r="1840" spans="2:2">
      <c r="B1840" s="1">
        <v>-352.91185999999999</v>
      </c>
    </row>
    <row r="1841" spans="2:2">
      <c r="B1841" s="1">
        <v>-352.85437999999999</v>
      </c>
    </row>
    <row r="1842" spans="2:2">
      <c r="B1842" s="1">
        <v>-352.79719999999998</v>
      </c>
    </row>
    <row r="1843" spans="2:2">
      <c r="B1843" s="1">
        <v>-352.73786000000001</v>
      </c>
    </row>
    <row r="1844" spans="2:2">
      <c r="B1844" s="1">
        <v>-352.67147999999997</v>
      </c>
    </row>
    <row r="1845" spans="2:2">
      <c r="B1845" s="1">
        <v>-352.59145000000001</v>
      </c>
    </row>
    <row r="1846" spans="2:2">
      <c r="B1846" s="1">
        <v>-352.49000999999998</v>
      </c>
    </row>
    <row r="1847" spans="2:2">
      <c r="B1847" s="1">
        <v>-352.36194</v>
      </c>
    </row>
    <row r="1848" spans="2:2">
      <c r="B1848" s="1">
        <v>-352.20627999999999</v>
      </c>
    </row>
    <row r="1849" spans="2:2">
      <c r="B1849" s="1">
        <v>-352.02616</v>
      </c>
    </row>
    <row r="1850" spans="2:2">
      <c r="B1850" s="1">
        <v>-351.83076999999997</v>
      </c>
    </row>
    <row r="1851" spans="2:2">
      <c r="B1851" s="1">
        <v>-351.63051000000002</v>
      </c>
    </row>
    <row r="1852" spans="2:2">
      <c r="B1852" s="1">
        <v>-351.43464</v>
      </c>
    </row>
    <row r="1853" spans="2:2">
      <c r="B1853" s="1">
        <v>-351.24936000000002</v>
      </c>
    </row>
    <row r="1854" spans="2:2">
      <c r="B1854" s="1">
        <v>-351.07690000000002</v>
      </c>
    </row>
    <row r="1855" spans="2:2">
      <c r="B1855" s="1">
        <v>-350.91973000000002</v>
      </c>
    </row>
    <row r="1856" spans="2:2">
      <c r="B1856" s="1">
        <v>-350.77663999999999</v>
      </c>
    </row>
    <row r="1857" spans="2:2">
      <c r="B1857" s="1">
        <v>-350.64722999999998</v>
      </c>
    </row>
    <row r="1858" spans="2:2">
      <c r="B1858" s="1">
        <v>-350.52951000000002</v>
      </c>
    </row>
    <row r="1859" spans="2:2">
      <c r="B1859" s="1">
        <v>-350.4237</v>
      </c>
    </row>
    <row r="1860" spans="2:2">
      <c r="B1860" s="1">
        <v>-350.33055000000002</v>
      </c>
    </row>
    <row r="1861" spans="2:2">
      <c r="B1861" s="1">
        <v>-350.25259</v>
      </c>
    </row>
    <row r="1862" spans="2:2">
      <c r="B1862" s="1">
        <v>-350.19452000000001</v>
      </c>
    </row>
    <row r="1863" spans="2:2">
      <c r="B1863" s="1">
        <v>-350.15537</v>
      </c>
    </row>
    <row r="1864" spans="2:2">
      <c r="B1864" s="1">
        <v>-350.13051999999999</v>
      </c>
    </row>
    <row r="1865" spans="2:2">
      <c r="B1865" s="1">
        <v>-350.11466999999999</v>
      </c>
    </row>
    <row r="1866" spans="2:2">
      <c r="B1866" s="1">
        <v>-350.10113999999999</v>
      </c>
    </row>
    <row r="1867" spans="2:2">
      <c r="B1867" s="1">
        <v>-350.08492000000001</v>
      </c>
    </row>
    <row r="1868" spans="2:2">
      <c r="B1868" s="1">
        <v>-350.06522999999999</v>
      </c>
    </row>
    <row r="1869" spans="2:2">
      <c r="B1869" s="1">
        <v>-350.04430000000002</v>
      </c>
    </row>
    <row r="1870" spans="2:2">
      <c r="B1870" s="1">
        <v>-350.03059000000002</v>
      </c>
    </row>
    <row r="1871" spans="2:2">
      <c r="B1871" s="1">
        <v>-350.03699</v>
      </c>
    </row>
    <row r="1872" spans="2:2">
      <c r="B1872" s="1">
        <v>-350.07873000000001</v>
      </c>
    </row>
    <row r="1873" spans="2:2">
      <c r="B1873" s="1">
        <v>-350.17207999999999</v>
      </c>
    </row>
    <row r="1874" spans="2:2">
      <c r="B1874" s="1">
        <v>-350.32857999999999</v>
      </c>
    </row>
    <row r="1875" spans="2:2">
      <c r="B1875" s="1">
        <v>-350.54892999999998</v>
      </c>
    </row>
    <row r="1876" spans="2:2">
      <c r="B1876" s="1">
        <v>-350.81785000000002</v>
      </c>
    </row>
    <row r="1877" spans="2:2">
      <c r="B1877" s="1">
        <v>-351.10777000000002</v>
      </c>
    </row>
    <row r="1878" spans="2:2">
      <c r="B1878" s="1">
        <v>-351.38762000000003</v>
      </c>
    </row>
    <row r="1879" spans="2:2">
      <c r="B1879" s="1">
        <v>-351.62866000000002</v>
      </c>
    </row>
    <row r="1880" spans="2:2">
      <c r="B1880" s="1">
        <v>-351.81626999999997</v>
      </c>
    </row>
    <row r="1881" spans="2:2">
      <c r="B1881" s="1">
        <v>-351.94729000000001</v>
      </c>
    </row>
    <row r="1882" spans="2:2">
      <c r="B1882" s="1">
        <v>-352.03145000000001</v>
      </c>
    </row>
    <row r="1883" spans="2:2">
      <c r="B1883" s="1">
        <v>-352.08674999999999</v>
      </c>
    </row>
    <row r="1884" spans="2:2">
      <c r="B1884" s="1">
        <v>-352.13049999999998</v>
      </c>
    </row>
    <row r="1885" spans="2:2">
      <c r="B1885" s="1">
        <v>-352.17185999999998</v>
      </c>
    </row>
    <row r="1886" spans="2:2">
      <c r="B1886" s="1">
        <v>-352.2099</v>
      </c>
    </row>
    <row r="1887" spans="2:2">
      <c r="B1887" s="1">
        <v>-352.24137999999999</v>
      </c>
    </row>
    <row r="1888" spans="2:2">
      <c r="B1888" s="1">
        <v>-352.26510000000002</v>
      </c>
    </row>
    <row r="1889" spans="2:2">
      <c r="B1889" s="1">
        <v>-352.28435000000002</v>
      </c>
    </row>
    <row r="1890" spans="2:2">
      <c r="B1890" s="1">
        <v>-352.31022999999999</v>
      </c>
    </row>
    <row r="1891" spans="2:2">
      <c r="B1891" s="1">
        <v>-352.3519</v>
      </c>
    </row>
    <row r="1892" spans="2:2">
      <c r="B1892" s="1">
        <v>-352.40829000000002</v>
      </c>
    </row>
    <row r="1893" spans="2:2">
      <c r="B1893" s="1">
        <v>-352.46661</v>
      </c>
    </row>
    <row r="1894" spans="2:2">
      <c r="B1894" s="1">
        <v>-352.50657999999999</v>
      </c>
    </row>
    <row r="1895" spans="2:2">
      <c r="B1895" s="1">
        <v>-352.51222999999999</v>
      </c>
    </row>
    <row r="1896" spans="2:2">
      <c r="B1896" s="1">
        <v>-352.48012999999997</v>
      </c>
    </row>
    <row r="1897" spans="2:2">
      <c r="B1897" s="1">
        <v>-352.42187999999999</v>
      </c>
    </row>
    <row r="1898" spans="2:2">
      <c r="B1898" s="1">
        <v>-352.36169999999998</v>
      </c>
    </row>
    <row r="1899" spans="2:2">
      <c r="B1899" s="1">
        <v>-352.32517999999999</v>
      </c>
    </row>
    <row r="1900" spans="2:2">
      <c r="B1900" s="1">
        <v>-352.32751999999999</v>
      </c>
    </row>
    <row r="1901" spans="2:2">
      <c r="B1901" s="1">
        <v>-352.36631</v>
      </c>
    </row>
    <row r="1902" spans="2:2">
      <c r="B1902" s="1">
        <v>-352.41435000000001</v>
      </c>
    </row>
    <row r="1903" spans="2:2">
      <c r="B1903" s="1">
        <v>-352.43560000000002</v>
      </c>
    </row>
    <row r="1904" spans="2:2">
      <c r="B1904" s="1">
        <v>-352.39506</v>
      </c>
    </row>
    <row r="1905" spans="2:2">
      <c r="B1905" s="1">
        <v>-352.27339000000001</v>
      </c>
    </row>
    <row r="1906" spans="2:2">
      <c r="B1906" s="1">
        <v>-352.07</v>
      </c>
    </row>
    <row r="1907" spans="2:2">
      <c r="B1907" s="1">
        <v>-351.80034999999998</v>
      </c>
    </row>
    <row r="1908" spans="2:2">
      <c r="B1908" s="1">
        <v>-351.48899</v>
      </c>
    </row>
    <row r="1909" spans="2:2">
      <c r="B1909" s="1">
        <v>-351.16500000000002</v>
      </c>
    </row>
    <row r="1910" spans="2:2">
      <c r="B1910" s="1">
        <v>-350.85505999999998</v>
      </c>
    </row>
    <row r="1911" spans="2:2">
      <c r="B1911" s="1">
        <v>-350.57969000000003</v>
      </c>
    </row>
    <row r="1912" spans="2:2">
      <c r="B1912" s="1">
        <v>-350.35291000000001</v>
      </c>
    </row>
    <row r="1913" spans="2:2">
      <c r="B1913" s="1">
        <v>-350.18160999999998</v>
      </c>
    </row>
    <row r="1914" spans="2:2">
      <c r="B1914" s="1">
        <v>-350.06977000000001</v>
      </c>
    </row>
    <row r="1915" spans="2:2">
      <c r="B1915" s="1">
        <v>-350.01997999999998</v>
      </c>
    </row>
    <row r="1916" spans="2:2">
      <c r="B1916" s="1">
        <v>-350.03217999999998</v>
      </c>
    </row>
    <row r="1917" spans="2:2">
      <c r="B1917" s="1">
        <v>-350.09917000000002</v>
      </c>
    </row>
    <row r="1918" spans="2:2">
      <c r="B1918" s="1">
        <v>-350.20717999999999</v>
      </c>
    </row>
    <row r="1919" spans="2:2">
      <c r="B1919" s="1">
        <v>-350.33362</v>
      </c>
    </row>
    <row r="1920" spans="2:2">
      <c r="B1920" s="1">
        <v>-350.44896999999997</v>
      </c>
    </row>
    <row r="1921" spans="2:2">
      <c r="B1921" s="1">
        <v>-350.52231</v>
      </c>
    </row>
    <row r="1922" spans="2:2">
      <c r="B1922" s="1">
        <v>-350.52528999999998</v>
      </c>
    </row>
    <row r="1923" spans="2:2">
      <c r="B1923" s="1">
        <v>-350.44072</v>
      </c>
    </row>
    <row r="1924" spans="2:2">
      <c r="B1924" s="1">
        <v>-350.26826</v>
      </c>
    </row>
    <row r="1925" spans="2:2">
      <c r="B1925" s="1">
        <v>-350.02555999999998</v>
      </c>
    </row>
    <row r="1926" spans="2:2">
      <c r="B1926" s="1">
        <v>-349.74266</v>
      </c>
    </row>
    <row r="1927" spans="2:2">
      <c r="B1927" s="1">
        <v>-349.45224000000002</v>
      </c>
    </row>
    <row r="1928" spans="2:2">
      <c r="B1928" s="1">
        <v>-349.18040999999999</v>
      </c>
    </row>
    <row r="1929" spans="2:2">
      <c r="B1929" s="1">
        <v>-348.94202000000001</v>
      </c>
    </row>
    <row r="1930" spans="2:2">
      <c r="B1930" s="1">
        <v>-348.74653999999998</v>
      </c>
    </row>
    <row r="1931" spans="2:2">
      <c r="B1931" s="1">
        <v>-348.60284000000001</v>
      </c>
    </row>
    <row r="1932" spans="2:2">
      <c r="B1932" s="1">
        <v>-348.51762000000002</v>
      </c>
    </row>
    <row r="1933" spans="2:2">
      <c r="B1933" s="1">
        <v>-348.49027000000001</v>
      </c>
    </row>
    <row r="1934" spans="2:2">
      <c r="B1934" s="1">
        <v>-348.50740999999999</v>
      </c>
    </row>
    <row r="1935" spans="2:2">
      <c r="B1935" s="1">
        <v>-348.54773999999998</v>
      </c>
    </row>
    <row r="1936" spans="2:2">
      <c r="B1936" s="1">
        <v>-348.59255000000002</v>
      </c>
    </row>
    <row r="1937" spans="2:2">
      <c r="B1937" s="1">
        <v>-348.63303999999999</v>
      </c>
    </row>
    <row r="1938" spans="2:2">
      <c r="B1938" s="1">
        <v>-348.67374000000001</v>
      </c>
    </row>
    <row r="1939" spans="2:2">
      <c r="B1939" s="1">
        <v>-348.72523000000001</v>
      </c>
    </row>
    <row r="1940" spans="2:2">
      <c r="B1940" s="1">
        <v>-348.80065999999999</v>
      </c>
    </row>
    <row r="1941" spans="2:2">
      <c r="B1941" s="1">
        <v>-348.90516000000002</v>
      </c>
    </row>
    <row r="1942" spans="2:2">
      <c r="B1942" s="1">
        <v>-349.03194999999999</v>
      </c>
    </row>
    <row r="1943" spans="2:2">
      <c r="B1943" s="1">
        <v>-349.16410000000002</v>
      </c>
    </row>
    <row r="1944" spans="2:2">
      <c r="B1944" s="1">
        <v>-349.28381000000002</v>
      </c>
    </row>
    <row r="1945" spans="2:2">
      <c r="B1945" s="1">
        <v>-349.37124</v>
      </c>
    </row>
    <row r="1946" spans="2:2">
      <c r="B1946" s="1">
        <v>-349.41331000000002</v>
      </c>
    </row>
    <row r="1947" spans="2:2">
      <c r="B1947" s="1">
        <v>-349.40638000000001</v>
      </c>
    </row>
    <row r="1948" spans="2:2">
      <c r="B1948" s="1">
        <v>-349.35250000000002</v>
      </c>
    </row>
    <row r="1949" spans="2:2">
      <c r="B1949" s="1">
        <v>-349.26080000000002</v>
      </c>
    </row>
    <row r="1950" spans="2:2">
      <c r="B1950" s="1">
        <v>-349.14524</v>
      </c>
    </row>
    <row r="1951" spans="2:2">
      <c r="B1951" s="1">
        <v>-349.02485000000001</v>
      </c>
    </row>
    <row r="1952" spans="2:2">
      <c r="B1952" s="1">
        <v>-348.91615000000002</v>
      </c>
    </row>
    <row r="1953" spans="2:2">
      <c r="B1953" s="1">
        <v>-348.83422000000002</v>
      </c>
    </row>
    <row r="1954" spans="2:2">
      <c r="B1954" s="1">
        <v>-348.79280999999997</v>
      </c>
    </row>
    <row r="1955" spans="2:2">
      <c r="B1955" s="1">
        <v>-348.80007999999998</v>
      </c>
    </row>
    <row r="1956" spans="2:2">
      <c r="B1956" s="1">
        <v>-348.8587</v>
      </c>
    </row>
    <row r="1957" spans="2:2">
      <c r="B1957" s="1">
        <v>-348.96757000000002</v>
      </c>
    </row>
    <row r="1958" spans="2:2">
      <c r="B1958" s="1">
        <v>-349.11977000000002</v>
      </c>
    </row>
    <row r="1959" spans="2:2">
      <c r="B1959" s="1">
        <v>-349.30488000000003</v>
      </c>
    </row>
    <row r="1960" spans="2:2">
      <c r="B1960" s="1">
        <v>-349.51116999999999</v>
      </c>
    </row>
    <row r="1961" spans="2:2">
      <c r="B1961" s="1">
        <v>-349.72428000000002</v>
      </c>
    </row>
    <row r="1962" spans="2:2">
      <c r="B1962" s="1">
        <v>-349.93150000000003</v>
      </c>
    </row>
    <row r="1963" spans="2:2">
      <c r="B1963" s="1">
        <v>-350.11991</v>
      </c>
    </row>
    <row r="1964" spans="2:2">
      <c r="B1964" s="1">
        <v>-350.27366999999998</v>
      </c>
    </row>
    <row r="1965" spans="2:2">
      <c r="B1965" s="1">
        <v>-350.37696</v>
      </c>
    </row>
    <row r="1966" spans="2:2">
      <c r="B1966" s="1">
        <v>-350.40964000000002</v>
      </c>
    </row>
    <row r="1967" spans="2:2">
      <c r="B1967" s="1">
        <v>-350.35068999999999</v>
      </c>
    </row>
    <row r="1968" spans="2:2">
      <c r="B1968" s="1">
        <v>-350.18549000000002</v>
      </c>
    </row>
    <row r="1969" spans="2:2">
      <c r="B1969" s="1">
        <v>-349.91489000000001</v>
      </c>
    </row>
    <row r="1970" spans="2:2">
      <c r="B1970" s="1">
        <v>-349.56819999999999</v>
      </c>
    </row>
    <row r="1971" spans="2:2">
      <c r="B1971" s="1">
        <v>-349.20884999999998</v>
      </c>
    </row>
    <row r="1972" spans="2:2">
      <c r="B1972" s="1">
        <v>-348.90944000000002</v>
      </c>
    </row>
    <row r="1973" spans="2:2">
      <c r="B1973" s="1">
        <v>-348.71282000000002</v>
      </c>
    </row>
    <row r="1974" spans="2:2">
      <c r="B1974" s="1">
        <v>-348.60658999999998</v>
      </c>
    </row>
    <row r="1975" spans="2:2">
      <c r="B1975" s="1">
        <v>-348.54028</v>
      </c>
    </row>
    <row r="1976" spans="2:2">
      <c r="B1976" s="1">
        <v>-348.46343999999999</v>
      </c>
    </row>
    <row r="1977" spans="2:2">
      <c r="B1977" s="1">
        <v>-348.34640000000002</v>
      </c>
    </row>
    <row r="1978" spans="2:2">
      <c r="B1978" s="1">
        <v>-348.17642999999998</v>
      </c>
    </row>
    <row r="1979" spans="2:2">
      <c r="B1979" s="1">
        <v>-347.95436000000001</v>
      </c>
    </row>
    <row r="1980" spans="2:2">
      <c r="B1980" s="1">
        <v>-347.69004999999999</v>
      </c>
    </row>
    <row r="1981" spans="2:2">
      <c r="B1981" s="1">
        <v>-347.40471000000002</v>
      </c>
    </row>
    <row r="1982" spans="2:2">
      <c r="B1982" s="1">
        <v>-347.12367999999998</v>
      </c>
    </row>
    <row r="1983" spans="2:2">
      <c r="B1983" s="1">
        <v>-346.87279000000001</v>
      </c>
    </row>
    <row r="1984" spans="2:2">
      <c r="B1984" s="1">
        <v>-346.66705999999999</v>
      </c>
    </row>
    <row r="1985" spans="2:2">
      <c r="B1985" s="1">
        <v>-346.51094000000001</v>
      </c>
    </row>
    <row r="1986" spans="2:2">
      <c r="B1986" s="1">
        <v>-346.40517</v>
      </c>
    </row>
    <row r="1987" spans="2:2">
      <c r="B1987" s="1">
        <v>-346.35437999999999</v>
      </c>
    </row>
    <row r="1988" spans="2:2">
      <c r="B1988" s="1">
        <v>-346.3689</v>
      </c>
    </row>
    <row r="1989" spans="2:2">
      <c r="B1989" s="1">
        <v>-346.45979999999997</v>
      </c>
    </row>
    <row r="1990" spans="2:2">
      <c r="B1990" s="1">
        <v>-346.62556000000001</v>
      </c>
    </row>
    <row r="1991" spans="2:2">
      <c r="B1991" s="1">
        <v>-346.84903000000003</v>
      </c>
    </row>
    <row r="1992" spans="2:2">
      <c r="B1992" s="1">
        <v>-347.10467</v>
      </c>
    </row>
    <row r="1993" spans="2:2">
      <c r="B1993" s="1">
        <v>-347.36372</v>
      </c>
    </row>
    <row r="1994" spans="2:2">
      <c r="B1994" s="1">
        <v>-347.59634999999997</v>
      </c>
    </row>
    <row r="1995" spans="2:2">
      <c r="B1995" s="1">
        <v>-347.78093999999999</v>
      </c>
    </row>
    <row r="1996" spans="2:2">
      <c r="B1996" s="1">
        <v>-347.91223000000002</v>
      </c>
    </row>
    <row r="1997" spans="2:2">
      <c r="B1997" s="1">
        <v>-348.00166000000002</v>
      </c>
    </row>
    <row r="1998" spans="2:2">
      <c r="B1998" s="1">
        <v>-348.06970999999999</v>
      </c>
    </row>
    <row r="1999" spans="2:2">
      <c r="B1999" s="1">
        <v>-348.12921999999998</v>
      </c>
    </row>
    <row r="2000" spans="2:2">
      <c r="B2000" s="1">
        <v>-348.18104</v>
      </c>
    </row>
    <row r="2001" spans="2:2">
      <c r="B2001" s="1">
        <v>-348.22797000000003</v>
      </c>
    </row>
    <row r="2002" spans="2:2">
      <c r="B2002" s="1">
        <v>-348.28708999999998</v>
      </c>
    </row>
    <row r="2003" spans="2:2">
      <c r="B2003" s="1">
        <v>-348.3793</v>
      </c>
    </row>
    <row r="2004" spans="2:2">
      <c r="B2004" s="1">
        <v>-348.51272999999998</v>
      </c>
    </row>
    <row r="2005" spans="2:2">
      <c r="B2005" s="1">
        <v>-348.67363</v>
      </c>
    </row>
    <row r="2006" spans="2: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E106"/>
  <sheetViews>
    <sheetView topLeftCell="I57" workbookViewId="0">
      <selection activeCell="N93" sqref="N93"/>
    </sheetView>
  </sheetViews>
  <sheetFormatPr baseColWidth="10" defaultRowHeight="16"/>
  <cols>
    <col min="7" max="7" width="12.1640625" bestFit="1" customWidth="1"/>
  </cols>
  <sheetData>
    <row r="10" spans="9:10">
      <c r="I10" t="s">
        <v>29</v>
      </c>
    </row>
    <row r="11" spans="9:10">
      <c r="I11">
        <f>(0.2*7+0.8*39) + 35.5</f>
        <v>68.099999999999994</v>
      </c>
      <c r="J11" t="s">
        <v>15</v>
      </c>
    </row>
    <row r="13" spans="9:10">
      <c r="I13" t="s">
        <v>16</v>
      </c>
    </row>
    <row r="14" spans="9:10">
      <c r="I14" t="s">
        <v>18</v>
      </c>
      <c r="J14">
        <f>100/(6.022E+23)</f>
        <v>1.6605778811026237E-22</v>
      </c>
    </row>
    <row r="15" spans="9:10">
      <c r="I15" t="s">
        <v>19</v>
      </c>
      <c r="J15">
        <f>J14*I11</f>
        <v>1.1308535370308866E-20</v>
      </c>
    </row>
    <row r="24" spans="2:24">
      <c r="B24" t="s">
        <v>22</v>
      </c>
      <c r="W24" t="s">
        <v>56</v>
      </c>
      <c r="X24" t="s">
        <v>57</v>
      </c>
    </row>
    <row r="25" spans="2:24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>
      <c r="H54" s="3"/>
    </row>
    <row r="55" spans="2:20"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>
      <c r="H56" s="3"/>
    </row>
    <row r="57" spans="2:20">
      <c r="C57" t="s">
        <v>70</v>
      </c>
      <c r="P57" t="s">
        <v>29</v>
      </c>
    </row>
    <row r="58" spans="2:20">
      <c r="P58">
        <f>(0.2*7+0.8*39) + 35.5</f>
        <v>68.099999999999994</v>
      </c>
      <c r="Q58" t="s">
        <v>15</v>
      </c>
    </row>
    <row r="59" spans="2:20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>
      <c r="C60">
        <v>0.97</v>
      </c>
      <c r="D60">
        <v>-324.16014025066698</v>
      </c>
      <c r="E60">
        <v>33.403909466666597</v>
      </c>
      <c r="F60">
        <v>6.8518679999999996</v>
      </c>
      <c r="G60">
        <f>G$61*(C60/C$61)^3</f>
        <v>7062.8710004016184</v>
      </c>
      <c r="H60">
        <f t="shared" ref="H60" si="12">G60^(1/3)</f>
        <v>19.186411645917147</v>
      </c>
      <c r="I60" s="4">
        <f t="shared" ref="I60" si="13">G60*(10^-24)</f>
        <v>7.0628710004016192E-21</v>
      </c>
      <c r="J60" s="3">
        <f t="shared" ref="J60" si="14">$Q$62/I60</f>
        <v>1.6011244392918722</v>
      </c>
      <c r="P60" t="s">
        <v>16</v>
      </c>
    </row>
    <row r="61" spans="2:20">
      <c r="C61">
        <v>0.98</v>
      </c>
      <c r="D61">
        <v>-322.19817106943498</v>
      </c>
      <c r="E61">
        <v>33.410891940850803</v>
      </c>
      <c r="F61">
        <v>5.2784349049288499</v>
      </c>
      <c r="G61">
        <v>7283.57</v>
      </c>
      <c r="H61">
        <f t="shared" ref="H61:H66" si="15">G61^(1/3)</f>
        <v>19.384209704122476</v>
      </c>
      <c r="I61" s="4">
        <f>G61*(10^-24)</f>
        <v>7.2835700000000002E-21</v>
      </c>
      <c r="J61" s="3">
        <f>$Q$62/I61</f>
        <v>1.5526088676718788</v>
      </c>
      <c r="P61" t="s">
        <v>18</v>
      </c>
      <c r="Q61">
        <f>100/(6.022E+23)</f>
        <v>1.6605778811026237E-22</v>
      </c>
    </row>
    <row r="62" spans="2:20">
      <c r="C62">
        <v>0.99</v>
      </c>
      <c r="D62">
        <v>-320.73066034572798</v>
      </c>
      <c r="E62">
        <v>33.413922292586399</v>
      </c>
      <c r="F62">
        <v>3.29170092449825</v>
      </c>
      <c r="G62">
        <f t="shared" ref="G62:G67" si="16">G$61*(C62/C$61)^3</f>
        <v>7508.8193348753475</v>
      </c>
      <c r="H62">
        <f t="shared" si="15"/>
        <v>19.582007762327816</v>
      </c>
      <c r="I62" s="4">
        <f t="shared" ref="I62" si="17">G62*(10^-24)</f>
        <v>7.5088193348753481E-21</v>
      </c>
      <c r="J62" s="3">
        <f t="shared" ref="J62:J66" si="18">$Q$62/I62</f>
        <v>1.5060337539066115</v>
      </c>
      <c r="P62" t="s">
        <v>19</v>
      </c>
      <c r="Q62">
        <f>Q61*P58</f>
        <v>1.1308535370308866E-20</v>
      </c>
    </row>
    <row r="63" spans="2:20">
      <c r="C63">
        <v>1</v>
      </c>
      <c r="D63">
        <v>-319.67234078352902</v>
      </c>
      <c r="E63">
        <v>33.412794375558903</v>
      </c>
      <c r="F63">
        <v>1.8683206249959901</v>
      </c>
      <c r="G63">
        <f t="shared" si="16"/>
        <v>7738.6654370202896</v>
      </c>
      <c r="H63">
        <f t="shared" si="15"/>
        <v>19.779805820533138</v>
      </c>
      <c r="I63" s="4">
        <f>G63*(10^-24)</f>
        <v>7.7386654370202899E-21</v>
      </c>
      <c r="J63" s="3">
        <f t="shared" si="18"/>
        <v>1.4613030453818308</v>
      </c>
    </row>
    <row r="64" spans="2:20">
      <c r="C64">
        <v>1.01</v>
      </c>
      <c r="D64">
        <v>-317.61537419734498</v>
      </c>
      <c r="E64">
        <v>33.416123518389099</v>
      </c>
      <c r="F64">
        <v>0.72176190621477199</v>
      </c>
      <c r="G64">
        <f t="shared" si="16"/>
        <v>7973.154738427439</v>
      </c>
      <c r="H64">
        <f t="shared" si="15"/>
        <v>19.977603878738474</v>
      </c>
      <c r="I64" s="4">
        <f t="shared" ref="I64:I65" si="19">G64*(10^-24)</f>
        <v>7.9731547384274406E-21</v>
      </c>
      <c r="J64" s="3">
        <f t="shared" si="18"/>
        <v>1.4183263389842686</v>
      </c>
      <c r="K64">
        <f>(J64-J65)/(F64-F65)*(0-F65)+J65</f>
        <v>1.3928120127498034</v>
      </c>
      <c r="L64">
        <f>(G64-G65)/(F64-F65)*(0-F65)+G65</f>
        <v>8118.7248230102741</v>
      </c>
      <c r="M64">
        <f>L64^(1/3)</f>
        <v>20.098451918270655</v>
      </c>
      <c r="N64">
        <f>(D64-D65)/(F64-F65)*(0-F65)+D65</f>
        <v>-317.19372684924213</v>
      </c>
    </row>
    <row r="65" spans="3:31">
      <c r="C65">
        <v>1.0149999999999999</v>
      </c>
      <c r="D65">
        <v>-317.27068671199999</v>
      </c>
      <c r="E65">
        <v>33.403221066666603</v>
      </c>
      <c r="F65">
        <v>0.13173733333333301</v>
      </c>
      <c r="G65">
        <f t="shared" si="16"/>
        <v>8092.1550988520366</v>
      </c>
      <c r="H65">
        <f t="shared" ref="H65" si="20">G65^(1/3)</f>
        <v>20.076502907841139</v>
      </c>
      <c r="I65" s="4">
        <f t="shared" si="19"/>
        <v>8.0921550988520378E-21</v>
      </c>
      <c r="J65" s="3">
        <f t="shared" ref="J65" si="21">$Q$62/I65</f>
        <v>1.3974689353041574</v>
      </c>
    </row>
    <row r="66" spans="3:31">
      <c r="C66">
        <v>1.02</v>
      </c>
      <c r="D66">
        <v>-315.88356836133499</v>
      </c>
      <c r="E66">
        <v>33.415277353928076</v>
      </c>
      <c r="F66">
        <v>-0.13984006327346607</v>
      </c>
      <c r="G66">
        <f t="shared" si="16"/>
        <v>8212.3336710894273</v>
      </c>
      <c r="H66">
        <f t="shared" si="15"/>
        <v>20.175401936943803</v>
      </c>
      <c r="I66" s="4">
        <f>G66*(10^-24)</f>
        <v>8.2123336710894288E-21</v>
      </c>
      <c r="J66" s="3">
        <f t="shared" si="18"/>
        <v>1.3770184972049124</v>
      </c>
      <c r="AA66" t="s">
        <v>56</v>
      </c>
      <c r="AB66" t="s">
        <v>57</v>
      </c>
      <c r="AC66" t="s">
        <v>81</v>
      </c>
    </row>
    <row r="67" spans="3:31">
      <c r="C67">
        <v>1.03</v>
      </c>
      <c r="D67">
        <v>-314.84239669233398</v>
      </c>
      <c r="E67">
        <v>33.416713766666597</v>
      </c>
      <c r="F67">
        <v>-1.09248366666667</v>
      </c>
      <c r="G67">
        <f t="shared" si="16"/>
        <v>8456.2486669988684</v>
      </c>
      <c r="H67">
        <f t="shared" ref="H67" si="22">G67^(1/3)</f>
        <v>20.373199995149136</v>
      </c>
      <c r="I67" s="4">
        <f>G67*(10^-24)</f>
        <v>8.4562486669988697E-21</v>
      </c>
      <c r="J67" s="3">
        <f t="shared" ref="J67" si="23">$Q$62/I67</f>
        <v>1.3372992937685542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>
      <c r="I68" s="4"/>
      <c r="J68" t="s">
        <v>93</v>
      </c>
      <c r="K68">
        <f>($Q$62/L68)/(1E-24)</f>
        <v>1.3899550102788665</v>
      </c>
      <c r="L68">
        <v>8135.9002893482411</v>
      </c>
      <c r="M68">
        <f>L68^(1/3)</f>
        <v>20.112614944671282</v>
      </c>
      <c r="N68">
        <v>-316.68406134984286</v>
      </c>
      <c r="AE68" t="s">
        <v>79</v>
      </c>
    </row>
    <row r="69" spans="3:31">
      <c r="C69" t="s">
        <v>22</v>
      </c>
      <c r="P69">
        <v>1300</v>
      </c>
      <c r="Q69">
        <f>-L68*(2*0.00000231547*L68-0.0416509)</f>
        <v>32.332343671163756</v>
      </c>
      <c r="R69" t="s">
        <v>74</v>
      </c>
      <c r="T69">
        <v>1300</v>
      </c>
      <c r="U69">
        <v>1.3928120127498034</v>
      </c>
      <c r="V69">
        <v>8118.7248230102741</v>
      </c>
      <c r="W69">
        <v>20.098451918270655</v>
      </c>
      <c r="X69">
        <v>-317.19372684924213</v>
      </c>
      <c r="Y69">
        <f>(3/2)*T69*(0.000086173)*200</f>
        <v>33.607469999999999</v>
      </c>
      <c r="Z69">
        <f>X69+Y69</f>
        <v>-283.58625684924215</v>
      </c>
      <c r="AA69">
        <f>(Z69-Z70)/(T69-T70)</f>
        <v>7.0778440789250677E-2</v>
      </c>
      <c r="AB69">
        <f>AA69*(1.602*10^-19)*(6.022*10^23)/100</f>
        <v>68.281688823345391</v>
      </c>
      <c r="AC69">
        <f>AB69/$P$58</f>
        <v>1.002667970974235</v>
      </c>
      <c r="AE69">
        <f>V69/200</f>
        <v>40.593624115051369</v>
      </c>
    </row>
    <row r="70" spans="3:31">
      <c r="P70">
        <v>1200</v>
      </c>
      <c r="Q70">
        <f>-L80*(2*0.00000287058*L80-0.0499022)</f>
        <v>35.455721855670461</v>
      </c>
      <c r="R70" t="s">
        <v>74</v>
      </c>
      <c r="T70">
        <v>1200</v>
      </c>
      <c r="U70">
        <v>1.437601300453516</v>
      </c>
      <c r="V70">
        <v>7866.0756633894089</v>
      </c>
      <c r="W70">
        <v>19.887767760449581</v>
      </c>
      <c r="X70">
        <v>-321.68638092816724</v>
      </c>
      <c r="Y70">
        <f t="shared" ref="Y70:Y72" si="24">(3/2)*T70*(0.000086173)*200</f>
        <v>31.022280000000002</v>
      </c>
      <c r="Z70">
        <f t="shared" ref="Z70:Z72" si="25">X70+Y70</f>
        <v>-290.66410092816722</v>
      </c>
      <c r="AA70">
        <f t="shared" ref="AA70:AA71" si="26">(Z70-Z71)/(T70-T71)</f>
        <v>6.9580112964455335E-2</v>
      </c>
      <c r="AB70">
        <f>AA70*(1.602*10^-19)*(6.022*10^23)/100</f>
        <v>67.125632731566384</v>
      </c>
      <c r="AC70">
        <f t="shared" ref="AC70:AC71" si="27">AB70/$P$58</f>
        <v>0.98569211059568851</v>
      </c>
      <c r="AE70">
        <f>V70/200</f>
        <v>39.330378316947048</v>
      </c>
    </row>
    <row r="71" spans="3:31">
      <c r="C71" t="s">
        <v>9</v>
      </c>
      <c r="G71" t="s">
        <v>1</v>
      </c>
      <c r="H71" t="s">
        <v>4</v>
      </c>
      <c r="I71" t="s">
        <v>17</v>
      </c>
      <c r="J71" t="s">
        <v>20</v>
      </c>
      <c r="K71" t="s">
        <v>23</v>
      </c>
      <c r="L71" t="s">
        <v>47</v>
      </c>
      <c r="M71" t="s">
        <v>48</v>
      </c>
      <c r="N71" t="s">
        <v>75</v>
      </c>
      <c r="P71">
        <v>1100</v>
      </c>
      <c r="Q71">
        <f>-L93*(2*0.00000380791*L93-0.0633754)</f>
        <v>37.964606956596306</v>
      </c>
      <c r="R71" t="s">
        <v>74</v>
      </c>
      <c r="T71">
        <v>1100</v>
      </c>
      <c r="U71">
        <v>1.480172093404436</v>
      </c>
      <c r="V71">
        <v>7639.7245697515173</v>
      </c>
      <c r="W71">
        <v>19.695147326782564</v>
      </c>
      <c r="X71">
        <v>-326.05920222461276</v>
      </c>
      <c r="Y71">
        <f t="shared" si="24"/>
        <v>28.437090000000005</v>
      </c>
      <c r="Z71">
        <f t="shared" si="25"/>
        <v>-297.62211222461275</v>
      </c>
      <c r="AA71">
        <f t="shared" si="26"/>
        <v>5.9510021619931311E-2</v>
      </c>
      <c r="AB71">
        <f t="shared" ref="AB71" si="28">AA71*(1.602*10^-19)*(6.022*10^23)/100</f>
        <v>57.410769901275252</v>
      </c>
      <c r="AC71">
        <f t="shared" si="27"/>
        <v>0.8430362687411932</v>
      </c>
      <c r="AE71">
        <f>V71/200</f>
        <v>38.198622848757587</v>
      </c>
    </row>
    <row r="72" spans="3:31">
      <c r="C72">
        <v>0.96</v>
      </c>
      <c r="D72">
        <v>-327.81211339066601</v>
      </c>
      <c r="E72">
        <v>30.834063733333299</v>
      </c>
      <c r="F72">
        <v>8.103192</v>
      </c>
      <c r="G72">
        <f>G$61*(C72/C$61)^3</f>
        <v>6846.6759040875813</v>
      </c>
      <c r="H72">
        <f t="shared" ref="H72:H73" si="29">G72^(1/3)</f>
        <v>18.988613587711811</v>
      </c>
      <c r="I72" s="4">
        <f t="shared" ref="I72:I73" si="30">G72*(10^-24)</f>
        <v>6.8466759040875824E-21</v>
      </c>
      <c r="J72" s="3">
        <f t="shared" ref="J72:J73" si="31">$Q$62/I72</f>
        <v>1.6516825871014982</v>
      </c>
      <c r="P72">
        <v>1000</v>
      </c>
      <c r="Q72">
        <f>-L106*(2*0.00000273633*L106-0.0474426)</f>
        <v>49.114167629576841</v>
      </c>
      <c r="R72" t="s">
        <v>74</v>
      </c>
      <c r="T72">
        <v>1000</v>
      </c>
      <c r="U72">
        <v>1.5079822017651092</v>
      </c>
      <c r="V72">
        <v>7496.1425303288897</v>
      </c>
      <c r="W72">
        <v>19.570981745182696</v>
      </c>
      <c r="X72">
        <v>-329.42501438660588</v>
      </c>
      <c r="Y72">
        <f t="shared" si="24"/>
        <v>25.851900000000001</v>
      </c>
      <c r="Z72">
        <f t="shared" si="25"/>
        <v>-303.57311438660588</v>
      </c>
      <c r="AE72">
        <f>V72/200</f>
        <v>37.480712651644446</v>
      </c>
    </row>
    <row r="73" spans="3:31">
      <c r="C73">
        <v>0.97</v>
      </c>
      <c r="D73">
        <v>-326.87637849999999</v>
      </c>
      <c r="E73">
        <v>30.842001466666702</v>
      </c>
      <c r="F73">
        <v>5.65153866666666</v>
      </c>
      <c r="G73">
        <f>G$61*(C73/C$61)^3</f>
        <v>7062.8710004016184</v>
      </c>
      <c r="H73">
        <f t="shared" si="29"/>
        <v>19.186411645917147</v>
      </c>
      <c r="I73" s="4">
        <f t="shared" si="30"/>
        <v>7.0628710004016192E-21</v>
      </c>
      <c r="J73" s="3">
        <f t="shared" si="31"/>
        <v>1.6011244392918722</v>
      </c>
    </row>
    <row r="74" spans="3:31">
      <c r="C74">
        <v>0.98</v>
      </c>
      <c r="D74">
        <v>-324.99103465356802</v>
      </c>
      <c r="E74">
        <v>30.845456831008601</v>
      </c>
      <c r="F74">
        <v>4.0807927043325201</v>
      </c>
      <c r="G74">
        <v>7283.57</v>
      </c>
      <c r="H74">
        <f t="shared" ref="H74:H79" si="32">G74^(1/3)</f>
        <v>19.384209704122476</v>
      </c>
      <c r="I74" s="4">
        <f>G74*(10^-24)</f>
        <v>7.2835700000000002E-21</v>
      </c>
      <c r="J74" s="3">
        <f>$Q$62/I74</f>
        <v>1.5526088676718788</v>
      </c>
      <c r="AA74" t="s">
        <v>56</v>
      </c>
      <c r="AB74" t="s">
        <v>57</v>
      </c>
      <c r="AC74" t="s">
        <v>81</v>
      </c>
    </row>
    <row r="75" spans="3:31">
      <c r="C75">
        <v>0.99</v>
      </c>
      <c r="D75">
        <v>-324.06258139571497</v>
      </c>
      <c r="E75">
        <v>30.837598050951801</v>
      </c>
      <c r="F75">
        <v>2.35123066398944</v>
      </c>
      <c r="G75">
        <f>G$61*(C75/C$61)^3</f>
        <v>7508.8193348753475</v>
      </c>
      <c r="H75">
        <f t="shared" si="32"/>
        <v>19.582007762327816</v>
      </c>
      <c r="I75" s="4">
        <f t="shared" ref="I75" si="33">G75*(10^-24)</f>
        <v>7.5088193348753481E-21</v>
      </c>
      <c r="J75" s="3">
        <f t="shared" ref="J75:J79" si="34">$Q$62/I75</f>
        <v>1.5060337539066115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>
      <c r="C76">
        <v>1</v>
      </c>
      <c r="D76">
        <v>-322.686759412865</v>
      </c>
      <c r="E76">
        <v>30.845723335282202</v>
      </c>
      <c r="F76">
        <v>0.874078416326177</v>
      </c>
      <c r="G76">
        <f>G$61*(C76/C$61)^3</f>
        <v>7738.6654370202896</v>
      </c>
      <c r="H76">
        <f t="shared" si="32"/>
        <v>19.779805820533138</v>
      </c>
      <c r="I76" s="4">
        <f>G76*(10^-24)</f>
        <v>7.7386654370202899E-21</v>
      </c>
      <c r="J76" s="3">
        <f t="shared" si="34"/>
        <v>1.4613030453818308</v>
      </c>
      <c r="K76">
        <f>(J76-J77)/(F76-F77)*(0-F77)+J77</f>
        <v>1.437601300453516</v>
      </c>
      <c r="L76">
        <f>(G76-G77)/(F76-F77)*(0-F77)+G77</f>
        <v>7866.0756633894089</v>
      </c>
      <c r="M76">
        <f>L76^(1/3)</f>
        <v>19.887767760449581</v>
      </c>
      <c r="N76">
        <f>(D76-D77)/(F76-F77)*(0-F77)+D77</f>
        <v>-321.68638092816724</v>
      </c>
      <c r="AE76" t="s">
        <v>79</v>
      </c>
    </row>
    <row r="77" spans="3:31">
      <c r="C77">
        <v>1.0049999999999999</v>
      </c>
      <c r="D77">
        <v>-321.770777182416</v>
      </c>
      <c r="E77">
        <v>30.8470791462838</v>
      </c>
      <c r="F77">
        <v>7.3741034404499001E-2</v>
      </c>
      <c r="G77">
        <f>G$61*(C77/C$61)^3</f>
        <v>7855.3267858165482</v>
      </c>
      <c r="H77">
        <f t="shared" si="32"/>
        <v>19.878704849635803</v>
      </c>
      <c r="I77" s="4">
        <f t="shared" ref="I77" si="35">G77*(10^-24)</f>
        <v>7.8553267858165486E-21</v>
      </c>
      <c r="J77" s="3">
        <f t="shared" si="34"/>
        <v>1.4396008821335575</v>
      </c>
      <c r="T77">
        <v>1300</v>
      </c>
      <c r="U77">
        <v>1.3899550102788665</v>
      </c>
      <c r="V77">
        <v>8135.9002893482411</v>
      </c>
      <c r="W77">
        <v>20.112614944671282</v>
      </c>
      <c r="X77">
        <v>-316.68406134984286</v>
      </c>
      <c r="Y77">
        <f>(3/2)*T77*(0.000086173)*200</f>
        <v>33.607469999999999</v>
      </c>
      <c r="Z77">
        <f>X77+Y77</f>
        <v>-283.07659134984289</v>
      </c>
      <c r="AA77">
        <f>(Z77-Z78)/(T77-T78)</f>
        <v>7.2459737956327791E-2</v>
      </c>
      <c r="AB77">
        <f>AA77*(1.602*10^-19)*(6.022*10^23)/100</f>
        <v>69.903677224075551</v>
      </c>
      <c r="AC77">
        <f>AB77/$P$58</f>
        <v>1.0264857154783489</v>
      </c>
      <c r="AE77">
        <f>V77/200</f>
        <v>40.679501446741206</v>
      </c>
    </row>
    <row r="78" spans="3:31">
      <c r="C78">
        <v>1.01</v>
      </c>
      <c r="D78">
        <v>-320.58230142645499</v>
      </c>
      <c r="E78">
        <v>30.840968651049099</v>
      </c>
      <c r="F78">
        <v>-0.18775656869494101</v>
      </c>
      <c r="G78">
        <f>G$61*(C78/C$61)^3</f>
        <v>7973.154738427439</v>
      </c>
      <c r="H78">
        <f t="shared" si="32"/>
        <v>19.977603878738474</v>
      </c>
      <c r="I78" s="4">
        <f t="shared" ref="I78" si="36">G78*(10^-24)</f>
        <v>7.9731547384274406E-21</v>
      </c>
      <c r="J78" s="3">
        <f t="shared" si="34"/>
        <v>1.4183263389842686</v>
      </c>
      <c r="T78">
        <v>1200</v>
      </c>
      <c r="U78">
        <v>1.4293979233028957</v>
      </c>
      <c r="V78">
        <v>7911.3976492832353</v>
      </c>
      <c r="W78">
        <v>19.925890435547689</v>
      </c>
      <c r="X78">
        <v>-321.34484514547569</v>
      </c>
      <c r="Y78">
        <f t="shared" ref="Y78:Y80" si="37">(3/2)*T78*(0.000086173)*200</f>
        <v>31.022280000000002</v>
      </c>
      <c r="Z78">
        <f t="shared" ref="Z78:Z80" si="38">X78+Y78</f>
        <v>-290.32256514547566</v>
      </c>
      <c r="AA78">
        <f t="shared" ref="AA78:AA79" si="39">(Z78-Z79)/(T78-T79)</f>
        <v>7.0350462641281405E-2</v>
      </c>
      <c r="AB78">
        <f>AA78*(1.602*10^-19)*(6.022*10^23)/100</f>
        <v>67.868807861332613</v>
      </c>
      <c r="AC78">
        <f t="shared" ref="AC78:AC79" si="40">AB78/$P$58</f>
        <v>0.99660510809592684</v>
      </c>
      <c r="AE78">
        <f>V78/200</f>
        <v>39.556988246416175</v>
      </c>
    </row>
    <row r="79" spans="3:31">
      <c r="C79">
        <v>1.02</v>
      </c>
      <c r="D79">
        <v>-319.067415777566</v>
      </c>
      <c r="E79">
        <v>30.841878807436501</v>
      </c>
      <c r="F79">
        <v>-1.0754770148608399</v>
      </c>
      <c r="G79">
        <f>G$61*(C79/C$61)^3</f>
        <v>8212.3336710894273</v>
      </c>
      <c r="H79">
        <f t="shared" si="32"/>
        <v>20.175401936943803</v>
      </c>
      <c r="I79" s="4">
        <f>G79*(10^-24)</f>
        <v>8.2123336710894288E-21</v>
      </c>
      <c r="J79" s="3">
        <f t="shared" si="34"/>
        <v>1.3770184972049124</v>
      </c>
      <c r="T79">
        <v>1100</v>
      </c>
      <c r="U79">
        <v>1.4740459948096762</v>
      </c>
      <c r="V79">
        <v>7671.765609843801</v>
      </c>
      <c r="W79">
        <v>19.722642770111907</v>
      </c>
      <c r="X79">
        <v>-325.79470140960382</v>
      </c>
      <c r="Y79">
        <f t="shared" si="37"/>
        <v>28.437090000000005</v>
      </c>
      <c r="Z79">
        <f t="shared" si="38"/>
        <v>-297.35761140960381</v>
      </c>
      <c r="AA79">
        <f t="shared" si="39"/>
        <v>7.0494322230096038E-2</v>
      </c>
      <c r="AB79">
        <f t="shared" ref="AB79" si="41">AA79*(1.602*10^-19)*(6.022*10^23)/100</f>
        <v>68.007592716836058</v>
      </c>
      <c r="AC79">
        <f t="shared" si="40"/>
        <v>0.99864306485809196</v>
      </c>
      <c r="AE79">
        <f>V79/200</f>
        <v>38.358828049219007</v>
      </c>
    </row>
    <row r="80" spans="3:31">
      <c r="J80" t="s">
        <v>93</v>
      </c>
      <c r="K80">
        <f>($Q$62/L80)/(1E-24)</f>
        <v>1.4293979233028957</v>
      </c>
      <c r="L80">
        <v>7911.3976492832353</v>
      </c>
      <c r="M80">
        <f>L80^(1/3)</f>
        <v>19.925890435547689</v>
      </c>
      <c r="N80">
        <v>-321.34484514547569</v>
      </c>
      <c r="T80">
        <v>1000</v>
      </c>
      <c r="U80">
        <v>1.5144352008120059</v>
      </c>
      <c r="V80">
        <v>7467.1635763917047</v>
      </c>
      <c r="W80">
        <v>19.545729691245988</v>
      </c>
      <c r="X80">
        <v>-330.25894363261341</v>
      </c>
      <c r="Y80">
        <f t="shared" si="37"/>
        <v>25.851900000000001</v>
      </c>
      <c r="Z80">
        <f t="shared" si="38"/>
        <v>-304.40704363261341</v>
      </c>
      <c r="AE80">
        <f>V80/200</f>
        <v>37.335817881958526</v>
      </c>
    </row>
    <row r="81" spans="3:28">
      <c r="C81" t="s">
        <v>11</v>
      </c>
    </row>
    <row r="83" spans="3:28">
      <c r="C83" t="s">
        <v>9</v>
      </c>
      <c r="G83" t="s">
        <v>1</v>
      </c>
      <c r="H83" t="s">
        <v>4</v>
      </c>
      <c r="I83" t="s">
        <v>17</v>
      </c>
      <c r="J83" t="s">
        <v>20</v>
      </c>
      <c r="K83" t="s">
        <v>23</v>
      </c>
      <c r="L83" t="s">
        <v>47</v>
      </c>
      <c r="M83" t="s">
        <v>48</v>
      </c>
      <c r="N83" t="s">
        <v>75</v>
      </c>
    </row>
    <row r="84" spans="3:28">
      <c r="C84">
        <v>0.95</v>
      </c>
      <c r="D84">
        <v>-332.78579585733399</v>
      </c>
      <c r="E84">
        <v>28.278615333333299</v>
      </c>
      <c r="F84">
        <v>9.2147093333333405</v>
      </c>
      <c r="G84">
        <f>G$61*(C84/C$61)^3</f>
        <v>6634.9382790652699</v>
      </c>
      <c r="H84">
        <f t="shared" ref="H84" si="42">G84^(1/3)</f>
        <v>18.790815529506489</v>
      </c>
      <c r="I84" s="4">
        <f t="shared" ref="I84" si="43">G84*(10^-24)</f>
        <v>6.6349382790652702E-21</v>
      </c>
      <c r="J84" s="3">
        <f t="shared" ref="J84" si="44">$Q$62/I84</f>
        <v>1.7043919467932129</v>
      </c>
    </row>
    <row r="85" spans="3:28">
      <c r="C85">
        <v>0.96</v>
      </c>
      <c r="D85">
        <v>-331.03339348828098</v>
      </c>
      <c r="E85">
        <v>28.269166001134799</v>
      </c>
      <c r="F85">
        <v>6.8144802446242299</v>
      </c>
      <c r="G85">
        <f>G$61*(C85/C$61)^3</f>
        <v>6846.6759040875813</v>
      </c>
      <c r="H85">
        <f t="shared" ref="H85" si="45">G85^(1/3)</f>
        <v>18.988613587711811</v>
      </c>
      <c r="I85" s="4">
        <f t="shared" ref="I85:I86" si="46">G85*(10^-24)</f>
        <v>6.8466759040875824E-21</v>
      </c>
      <c r="J85" s="3">
        <f t="shared" ref="J85:J86" si="47">$Q$62/I85</f>
        <v>1.6516825871014982</v>
      </c>
    </row>
    <row r="86" spans="3:28">
      <c r="C86">
        <v>0.97</v>
      </c>
      <c r="D86">
        <v>-329.92487477643698</v>
      </c>
      <c r="E86">
        <v>28.269004938241899</v>
      </c>
      <c r="F86">
        <v>4.1554982753404399</v>
      </c>
      <c r="G86">
        <f>G$61*(C86/C$61)^3</f>
        <v>7062.8710004016184</v>
      </c>
      <c r="H86">
        <f t="shared" ref="H86" si="48">G86^(1/3)</f>
        <v>19.186411645917147</v>
      </c>
      <c r="I86" s="4">
        <f t="shared" si="46"/>
        <v>7.0628710004016192E-21</v>
      </c>
      <c r="J86" s="3">
        <f t="shared" si="47"/>
        <v>1.6011244392918722</v>
      </c>
      <c r="R86" t="s">
        <v>94</v>
      </c>
      <c r="S86" t="s">
        <v>95</v>
      </c>
      <c r="T86" t="s">
        <v>96</v>
      </c>
      <c r="U86" t="s">
        <v>97</v>
      </c>
      <c r="Y86" t="s">
        <v>94</v>
      </c>
      <c r="Z86" t="s">
        <v>95</v>
      </c>
      <c r="AA86" t="s">
        <v>96</v>
      </c>
      <c r="AB86" t="s">
        <v>97</v>
      </c>
    </row>
    <row r="87" spans="3:28">
      <c r="C87">
        <v>0.98</v>
      </c>
      <c r="D87">
        <v>-328.745399971165</v>
      </c>
      <c r="E87">
        <v>28.275228120402101</v>
      </c>
      <c r="F87">
        <v>2.5682076964701799</v>
      </c>
      <c r="G87">
        <v>7283.57</v>
      </c>
      <c r="H87">
        <f t="shared" ref="H87:H92" si="49">G87^(1/3)</f>
        <v>19.384209704122476</v>
      </c>
      <c r="I87" s="4">
        <f>G87*(10^-24)</f>
        <v>7.2835700000000002E-21</v>
      </c>
      <c r="J87" s="3">
        <f>$Q$62/I87</f>
        <v>1.5526088676718788</v>
      </c>
      <c r="R87" s="1">
        <v>2.3154700000000001E-6</v>
      </c>
      <c r="S87" s="1">
        <v>-4.1650899999999998E-2</v>
      </c>
      <c r="T87" s="1">
        <v>185.6</v>
      </c>
      <c r="U87">
        <f>R87*(R89^2)+S87*R89+T87</f>
        <v>4.348361079564711E-5</v>
      </c>
      <c r="Y87" s="1">
        <v>4.2862299999999999E-2</v>
      </c>
      <c r="Z87" s="1">
        <v>26.522200000000002</v>
      </c>
      <c r="AA87" s="1">
        <v>4100.55</v>
      </c>
      <c r="AB87">
        <f>Y87*(Y89^2)+Z87*Y89+AA87</f>
        <v>3.9369554724544287E-4</v>
      </c>
    </row>
    <row r="88" spans="3:28">
      <c r="C88">
        <v>0.99</v>
      </c>
      <c r="D88">
        <v>-326.85821864197499</v>
      </c>
      <c r="E88">
        <v>28.270875660095999</v>
      </c>
      <c r="F88">
        <v>1.1224865341511101</v>
      </c>
      <c r="G88">
        <f>G$61*(C88/C$61)^3</f>
        <v>7508.8193348753475</v>
      </c>
      <c r="H88">
        <f t="shared" si="49"/>
        <v>19.582007762327816</v>
      </c>
      <c r="I88" s="4">
        <f t="shared" ref="I88" si="50">G88*(10^-24)</f>
        <v>7.5088193348753481E-21</v>
      </c>
      <c r="J88" s="3">
        <f t="shared" ref="J88:J92" si="51">$Q$62/I88</f>
        <v>1.5060337539066115</v>
      </c>
      <c r="K88">
        <f>(J88-J89)/(F88-F89)*(0-F89)+J89</f>
        <v>1.480172093404436</v>
      </c>
      <c r="L88">
        <f>(G88-G89)/(F88-F89)*(0-F89)+G89</f>
        <v>7639.7245697515173</v>
      </c>
      <c r="M88">
        <f>L88^(1/3)</f>
        <v>19.695147326782564</v>
      </c>
      <c r="N88">
        <f>(D88-D89)/(F88-F89)*(0-F89)+D89</f>
        <v>-326.05920222461276</v>
      </c>
    </row>
    <row r="89" spans="3:28">
      <c r="C89">
        <v>0.995</v>
      </c>
      <c r="D89">
        <v>-326.16027883599997</v>
      </c>
      <c r="E89">
        <v>28.267609066666601</v>
      </c>
      <c r="F89">
        <v>0.14199600000000001</v>
      </c>
      <c r="G89">
        <f>G$61*(C89/C$61)^3</f>
        <v>7623.1648880395815</v>
      </c>
      <c r="H89">
        <f t="shared" ref="H89" si="52">G89^(1/3)</f>
        <v>19.68090679143047</v>
      </c>
      <c r="I89" s="4">
        <f>G89*(10^-24)</f>
        <v>7.6231648880395819E-21</v>
      </c>
      <c r="J89" s="3">
        <f t="shared" ref="J89" si="53">$Q$62/I89</f>
        <v>1.48344362694443</v>
      </c>
      <c r="Q89" t="s">
        <v>98</v>
      </c>
      <c r="R89">
        <v>8135.9002893482411</v>
      </c>
      <c r="X89" t="s">
        <v>98</v>
      </c>
      <c r="Y89">
        <v>-316.68406134984286</v>
      </c>
    </row>
    <row r="90" spans="3:28">
      <c r="C90">
        <v>1</v>
      </c>
      <c r="D90">
        <v>-325.15104161258603</v>
      </c>
      <c r="E90">
        <v>28.272027503425001</v>
      </c>
      <c r="F90">
        <v>-0.35391730132985</v>
      </c>
      <c r="G90">
        <f>G$61*(C90/C$61)^3</f>
        <v>7738.6654370202896</v>
      </c>
      <c r="H90">
        <f t="shared" si="49"/>
        <v>19.779805820533138</v>
      </c>
      <c r="I90" s="4">
        <f>G90*(10^-24)</f>
        <v>7.7386654370202899E-21</v>
      </c>
      <c r="J90" s="3">
        <f t="shared" si="51"/>
        <v>1.4613030453818308</v>
      </c>
    </row>
    <row r="91" spans="3:28">
      <c r="C91">
        <v>1.01</v>
      </c>
      <c r="D91">
        <v>-323.54194648710899</v>
      </c>
      <c r="E91">
        <v>28.272607747198698</v>
      </c>
      <c r="F91">
        <v>-1.1435693417166199</v>
      </c>
      <c r="G91">
        <f>G$61*(C91/C$61)^3</f>
        <v>7973.154738427439</v>
      </c>
      <c r="H91">
        <f t="shared" si="49"/>
        <v>19.977603878738474</v>
      </c>
      <c r="I91" s="4">
        <f t="shared" ref="I91" si="54">G91*(10^-24)</f>
        <v>7.9731547384274406E-21</v>
      </c>
      <c r="J91" s="3">
        <f t="shared" si="51"/>
        <v>1.4183263389842686</v>
      </c>
    </row>
    <row r="92" spans="3:28">
      <c r="C92">
        <v>1.02</v>
      </c>
      <c r="D92">
        <v>-321.89998130291002</v>
      </c>
      <c r="E92">
        <v>28.2739271950682</v>
      </c>
      <c r="F92">
        <v>-2.0910827803237599</v>
      </c>
      <c r="G92">
        <f>G$61*(C92/C$61)^3</f>
        <v>8212.3336710894273</v>
      </c>
      <c r="H92">
        <f t="shared" si="49"/>
        <v>20.175401936943803</v>
      </c>
      <c r="I92" s="4">
        <f>G92*(10^-24)</f>
        <v>8.2123336710894288E-21</v>
      </c>
      <c r="J92" s="3">
        <f t="shared" si="51"/>
        <v>1.3770184972049124</v>
      </c>
    </row>
    <row r="93" spans="3:28">
      <c r="J93" t="s">
        <v>93</v>
      </c>
      <c r="K93">
        <f>($Q$62/L93)/(1E-24)</f>
        <v>1.4740459948096762</v>
      </c>
      <c r="L93">
        <v>7671.765609843801</v>
      </c>
      <c r="M93">
        <f>L93^(1/3)</f>
        <v>19.722642770111907</v>
      </c>
      <c r="N93">
        <v>-325.79470140960382</v>
      </c>
    </row>
    <row r="94" spans="3:28">
      <c r="C94" t="s">
        <v>8</v>
      </c>
    </row>
    <row r="96" spans="3:28">
      <c r="C96" t="s">
        <v>9</v>
      </c>
      <c r="G96" t="s">
        <v>1</v>
      </c>
      <c r="H96" t="s">
        <v>4</v>
      </c>
      <c r="I96" t="s">
        <v>17</v>
      </c>
      <c r="J96" t="s">
        <v>20</v>
      </c>
      <c r="K96" t="s">
        <v>23</v>
      </c>
      <c r="L96" t="s">
        <v>47</v>
      </c>
      <c r="M96" t="s">
        <v>48</v>
      </c>
      <c r="N96" t="s">
        <v>75</v>
      </c>
    </row>
    <row r="97" spans="3:14">
      <c r="C97">
        <v>0.95</v>
      </c>
      <c r="D97">
        <v>-335.46038508266702</v>
      </c>
      <c r="E97">
        <v>25.7006533333333</v>
      </c>
      <c r="F97">
        <v>7.3373280000000003</v>
      </c>
      <c r="G97">
        <f>G$61*(C97/C$61)^3</f>
        <v>6634.9382790652699</v>
      </c>
      <c r="H97">
        <f t="shared" ref="H97" si="55">G97^(1/3)</f>
        <v>18.790815529506489</v>
      </c>
      <c r="I97" s="4">
        <f t="shared" ref="I97" si="56">G97*(10^-24)</f>
        <v>6.6349382790652702E-21</v>
      </c>
      <c r="J97" s="3">
        <f t="shared" ref="J97" si="57">$Q$62/I97</f>
        <v>1.7043919467932129</v>
      </c>
    </row>
    <row r="98" spans="3:14">
      <c r="C98">
        <v>0.96</v>
      </c>
      <c r="D98">
        <v>-334.62961608211401</v>
      </c>
      <c r="E98">
        <v>25.697298601692498</v>
      </c>
      <c r="F98">
        <v>5.1931814402024497</v>
      </c>
      <c r="G98">
        <f>G$61*(C98/C$61)^3</f>
        <v>6846.6759040875813</v>
      </c>
      <c r="H98">
        <f t="shared" ref="H98:H99" si="58">G98^(1/3)</f>
        <v>18.988613587711811</v>
      </c>
      <c r="I98" s="4">
        <f t="shared" ref="I98:I99" si="59">G98*(10^-24)</f>
        <v>6.8466759040875824E-21</v>
      </c>
      <c r="J98" s="3">
        <f t="shared" ref="J98:J99" si="60">$Q$62/I98</f>
        <v>1.6516825871014982</v>
      </c>
    </row>
    <row r="99" spans="3:14">
      <c r="C99">
        <v>0.97</v>
      </c>
      <c r="D99">
        <v>-333.105912067151</v>
      </c>
      <c r="E99">
        <v>25.7025442495747</v>
      </c>
      <c r="F99">
        <v>3.1248532627409902</v>
      </c>
      <c r="G99">
        <f>G$61*(C99/C$61)^3</f>
        <v>7062.8710004016184</v>
      </c>
      <c r="H99">
        <f t="shared" si="58"/>
        <v>19.186411645917147</v>
      </c>
      <c r="I99" s="4">
        <f t="shared" si="59"/>
        <v>7.0628710004016192E-21</v>
      </c>
      <c r="J99" s="3">
        <f t="shared" si="60"/>
        <v>1.6011244392918722</v>
      </c>
    </row>
    <row r="100" spans="3:14">
      <c r="C100">
        <v>0.98</v>
      </c>
      <c r="D100">
        <v>-331.63394186049601</v>
      </c>
      <c r="E100">
        <v>25.6974343157124</v>
      </c>
      <c r="F100">
        <v>1.1613097115538999</v>
      </c>
      <c r="G100">
        <v>7283.57</v>
      </c>
      <c r="H100">
        <f t="shared" ref="H100:H105" si="61">G100^(1/3)</f>
        <v>19.384209704122476</v>
      </c>
      <c r="I100" s="4">
        <f>G100*(10^-24)</f>
        <v>7.2835700000000002E-21</v>
      </c>
      <c r="J100" s="3">
        <f>$Q$62/I100</f>
        <v>1.5526088676718788</v>
      </c>
      <c r="K100">
        <f>(J100-J101)/(F100-F101)*(0-F101)+J101</f>
        <v>1.5079822017651092</v>
      </c>
      <c r="L100">
        <f>(G100-G101)/(F100-F101)*(0-F101)+G101</f>
        <v>7496.1425303288897</v>
      </c>
      <c r="M100">
        <f>L100^(1/3)</f>
        <v>19.570981745182696</v>
      </c>
      <c r="N100">
        <f>(D100-D101)/(F100-F101)*(0-F101)+D101</f>
        <v>-329.42501438660588</v>
      </c>
    </row>
    <row r="101" spans="3:14">
      <c r="C101">
        <v>0.98499999999999999</v>
      </c>
      <c r="D101">
        <v>-330.46955391547198</v>
      </c>
      <c r="E101">
        <v>25.7066923505494</v>
      </c>
      <c r="F101">
        <v>0.54915062323792296</v>
      </c>
      <c r="G101">
        <f>G$61*(C101/C$61)^3</f>
        <v>7395.6229735285124</v>
      </c>
      <c r="H101">
        <f t="shared" ref="H101" si="62">G101^(1/3)</f>
        <v>19.483108733225148</v>
      </c>
      <c r="I101" s="4">
        <f t="shared" ref="I101" si="63">G101*(10^-24)</f>
        <v>7.3956229735285135E-21</v>
      </c>
      <c r="J101" s="3">
        <f t="shared" ref="J101" si="64">$Q$62/I101</f>
        <v>1.5290848939685022</v>
      </c>
    </row>
    <row r="102" spans="3:14">
      <c r="C102">
        <v>0.99</v>
      </c>
      <c r="D102">
        <v>-329.72189186564998</v>
      </c>
      <c r="E102">
        <v>25.700318326113901</v>
      </c>
      <c r="F102">
        <v>-0.23777803909936199</v>
      </c>
      <c r="G102">
        <f>G$61*(C102/C$61)^3</f>
        <v>7508.8193348753475</v>
      </c>
      <c r="H102">
        <f t="shared" si="61"/>
        <v>19.582007762327816</v>
      </c>
      <c r="I102" s="4">
        <f t="shared" ref="I102" si="65">G102*(10^-24)</f>
        <v>7.5088193348753481E-21</v>
      </c>
      <c r="J102" s="3">
        <f t="shared" ref="J102:J105" si="66">$Q$62/I102</f>
        <v>1.5060337539066115</v>
      </c>
    </row>
    <row r="103" spans="3:14">
      <c r="C103">
        <v>1</v>
      </c>
      <c r="D103">
        <v>-328.19656363107401</v>
      </c>
      <c r="E103">
        <v>25.7043646436194</v>
      </c>
      <c r="F103">
        <v>-1.5943872248791899</v>
      </c>
      <c r="G103">
        <f t="shared" ref="G103:G105" si="67">G$61*(C103/C$61)^3</f>
        <v>7738.6654370202896</v>
      </c>
      <c r="H103">
        <f t="shared" si="61"/>
        <v>19.779805820533138</v>
      </c>
      <c r="I103" s="4">
        <f>G103*(10^-24)</f>
        <v>7.7386654370202899E-21</v>
      </c>
      <c r="J103" s="3">
        <f t="shared" si="66"/>
        <v>1.4613030453818308</v>
      </c>
    </row>
    <row r="104" spans="3:14">
      <c r="C104">
        <v>1.01</v>
      </c>
      <c r="D104">
        <v>-326.42948607420999</v>
      </c>
      <c r="E104">
        <v>25.7074505170959</v>
      </c>
      <c r="F104">
        <v>-2.1444873486475302</v>
      </c>
      <c r="G104">
        <f t="shared" si="67"/>
        <v>7973.154738427439</v>
      </c>
      <c r="H104">
        <f t="shared" si="61"/>
        <v>19.977603878738474</v>
      </c>
      <c r="I104" s="4">
        <f t="shared" ref="I104" si="68">G104*(10^-24)</f>
        <v>7.9731547384274406E-21</v>
      </c>
      <c r="J104" s="3">
        <f t="shared" si="66"/>
        <v>1.4183263389842686</v>
      </c>
    </row>
    <row r="105" spans="3:14">
      <c r="C105">
        <v>1.02</v>
      </c>
      <c r="D105">
        <v>-325.10551895621001</v>
      </c>
      <c r="E105">
        <v>25.7022865662741</v>
      </c>
      <c r="F105">
        <v>-3.2510576835956599</v>
      </c>
      <c r="G105">
        <f t="shared" si="67"/>
        <v>8212.3336710894273</v>
      </c>
      <c r="H105">
        <f t="shared" si="61"/>
        <v>20.175401936943803</v>
      </c>
      <c r="I105" s="4">
        <f>G105*(10^-24)</f>
        <v>8.2123336710894288E-21</v>
      </c>
      <c r="J105" s="3">
        <f t="shared" si="66"/>
        <v>1.3770184972049124</v>
      </c>
    </row>
    <row r="106" spans="3:14">
      <c r="J106" t="s">
        <v>93</v>
      </c>
      <c r="K106">
        <f>($Q$62/L106)/(1E-24)</f>
        <v>1.5144352008120059</v>
      </c>
      <c r="L106">
        <v>7467.1635763917047</v>
      </c>
      <c r="M106">
        <f>L106^(1/3)</f>
        <v>19.545729691245988</v>
      </c>
      <c r="N106">
        <v>-330.25894363261341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2021-04-30T15:09:22Z</dcterms:modified>
</cp:coreProperties>
</file>