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C9F35BBA-B6FF-6D43-B7B4-FF757E49A1D4}" xr6:coauthVersionLast="36" xr6:coauthVersionMax="36" xr10:uidLastSave="{00000000-0000-0000-0000-000000000000}"/>
  <bookViews>
    <workbookView minimized="1" xWindow="740" yWindow="8640" windowWidth="27580" windowHeight="15940" activeTab="3" xr2:uid="{E5AF1D76-40E8-7741-9704-91791CAFB8C3}"/>
  </bookViews>
  <sheets>
    <sheet name="Sheet1" sheetId="1" r:id="rId1"/>
    <sheet name="3rd order fit" sheetId="2" r:id="rId2"/>
    <sheet name="4th order fit" sheetId="3" r:id="rId3"/>
    <sheet name="manual 3rd fits" sheetId="4" r:id="rId4"/>
    <sheet name="Bei data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4" l="1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5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4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4" i="4"/>
  <c r="AD6" i="5"/>
  <c r="AD9" i="5"/>
  <c r="AD10" i="5"/>
  <c r="AD11" i="5"/>
  <c r="AF12" i="5"/>
  <c r="AD13" i="5"/>
  <c r="AD14" i="5"/>
  <c r="AF14" i="5"/>
  <c r="AD15" i="5"/>
  <c r="AF16" i="5"/>
  <c r="AD17" i="5"/>
  <c r="AD18" i="5"/>
  <c r="AF18" i="5"/>
  <c r="AD19" i="5"/>
  <c r="AF20" i="5"/>
  <c r="AD21" i="5"/>
  <c r="AD22" i="5"/>
  <c r="AF22" i="5"/>
  <c r="AD23" i="5"/>
  <c r="AF24" i="5"/>
  <c r="AD25" i="5"/>
  <c r="AD26" i="5"/>
  <c r="AF26" i="5"/>
  <c r="AD27" i="5"/>
  <c r="AD28" i="5"/>
  <c r="AD29" i="5"/>
  <c r="AE29" i="5"/>
  <c r="AD30" i="5"/>
  <c r="AE30" i="5"/>
  <c r="AE31" i="5"/>
  <c r="AD32" i="5"/>
  <c r="AD33" i="5"/>
  <c r="AE33" i="5"/>
  <c r="AD34" i="5"/>
  <c r="AE34" i="5"/>
  <c r="AE35" i="5"/>
  <c r="AD36" i="5"/>
  <c r="AD37" i="5"/>
  <c r="AE37" i="5"/>
  <c r="AD38" i="5"/>
  <c r="AE38" i="5"/>
  <c r="AE39" i="5"/>
  <c r="AD40" i="5"/>
  <c r="AD41" i="5"/>
  <c r="AE41" i="5"/>
  <c r="AD42" i="5"/>
  <c r="AE42" i="5"/>
  <c r="AE43" i="5"/>
  <c r="AD44" i="5"/>
  <c r="AD45" i="5"/>
  <c r="AE45" i="5"/>
  <c r="AD46" i="5"/>
  <c r="AE46" i="5"/>
  <c r="AE47" i="5"/>
  <c r="AD48" i="5"/>
  <c r="AD49" i="5"/>
  <c r="AE49" i="5"/>
  <c r="AD50" i="5"/>
  <c r="AE50" i="5"/>
  <c r="AE51" i="5"/>
  <c r="AD52" i="5"/>
  <c r="AD53" i="5"/>
  <c r="AE53" i="5"/>
  <c r="AD54" i="5"/>
  <c r="AE54" i="5"/>
  <c r="AE55" i="5"/>
  <c r="AD56" i="5"/>
  <c r="AD57" i="5"/>
  <c r="AE57" i="5"/>
  <c r="AD58" i="5"/>
  <c r="AE58" i="5"/>
  <c r="AE59" i="5"/>
  <c r="AD60" i="5"/>
  <c r="AD61" i="5"/>
  <c r="AE61" i="5"/>
  <c r="AD62" i="5"/>
  <c r="AE62" i="5"/>
  <c r="AE63" i="5"/>
  <c r="AD64" i="5"/>
  <c r="AD65" i="5"/>
  <c r="AE65" i="5"/>
  <c r="AD66" i="5"/>
  <c r="AE66" i="5"/>
  <c r="AE67" i="5"/>
  <c r="AD68" i="5"/>
  <c r="AD69" i="5"/>
  <c r="AE69" i="5"/>
  <c r="AD70" i="5"/>
  <c r="AE70" i="5"/>
  <c r="AE71" i="5"/>
  <c r="AD72" i="5"/>
  <c r="AD73" i="5"/>
  <c r="AE73" i="5"/>
  <c r="AD74" i="5"/>
  <c r="AE74" i="5"/>
  <c r="AE75" i="5"/>
  <c r="AD76" i="5"/>
  <c r="AD77" i="5"/>
  <c r="AE77" i="5"/>
  <c r="AD78" i="5"/>
  <c r="AE78" i="5"/>
  <c r="AE79" i="5"/>
  <c r="AD80" i="5"/>
  <c r="AD81" i="5"/>
  <c r="AE81" i="5"/>
  <c r="AD82" i="5"/>
  <c r="AE82" i="5"/>
  <c r="AE83" i="5"/>
  <c r="AD84" i="5"/>
  <c r="AD85" i="5"/>
  <c r="AE85" i="5"/>
  <c r="AD86" i="5"/>
  <c r="AE86" i="5"/>
  <c r="AE87" i="5"/>
  <c r="AD88" i="5"/>
  <c r="AD89" i="5"/>
  <c r="AE89" i="5"/>
  <c r="AD90" i="5"/>
  <c r="AE90" i="5"/>
  <c r="AE91" i="5"/>
  <c r="AD92" i="5"/>
  <c r="AD93" i="5"/>
  <c r="AE93" i="5"/>
  <c r="AD94" i="5"/>
  <c r="AE94" i="5"/>
  <c r="AE95" i="5"/>
  <c r="AD96" i="5"/>
  <c r="AD97" i="5"/>
  <c r="AE97" i="5"/>
  <c r="AD98" i="5"/>
  <c r="AE98" i="5"/>
  <c r="AE99" i="5"/>
  <c r="AD100" i="5"/>
  <c r="AD101" i="5"/>
  <c r="AE101" i="5"/>
  <c r="AD102" i="5"/>
  <c r="AE102" i="5"/>
  <c r="AE103" i="5"/>
  <c r="AD104" i="5"/>
  <c r="AD105" i="5"/>
  <c r="AE105" i="5"/>
  <c r="AD106" i="5"/>
  <c r="AE106" i="5"/>
  <c r="AE107" i="5"/>
  <c r="AD108" i="5"/>
  <c r="AD109" i="5"/>
  <c r="AE109" i="5"/>
  <c r="AD110" i="5"/>
  <c r="AE110" i="5"/>
  <c r="AE111" i="5"/>
  <c r="AD112" i="5"/>
  <c r="AD113" i="5"/>
  <c r="AE113" i="5"/>
  <c r="AD114" i="5"/>
  <c r="AE114" i="5"/>
  <c r="AE115" i="5"/>
  <c r="AD116" i="5"/>
  <c r="AD117" i="5"/>
  <c r="AE117" i="5"/>
  <c r="AD118" i="5"/>
  <c r="AE118" i="5"/>
  <c r="AE119" i="5"/>
  <c r="AD120" i="5"/>
  <c r="AD121" i="5"/>
  <c r="AE121" i="5"/>
  <c r="AD122" i="5"/>
  <c r="AE122" i="5"/>
  <c r="AE123" i="5"/>
  <c r="AD124" i="5"/>
  <c r="AD125" i="5"/>
  <c r="AE125" i="5"/>
  <c r="AD126" i="5"/>
  <c r="AE126" i="5"/>
  <c r="AE127" i="5"/>
  <c r="AD128" i="5"/>
  <c r="AD129" i="5"/>
  <c r="AE129" i="5"/>
  <c r="AD130" i="5"/>
  <c r="AE130" i="5"/>
  <c r="AE131" i="5"/>
  <c r="AD132" i="5"/>
  <c r="AD133" i="5"/>
  <c r="AE133" i="5"/>
  <c r="AD134" i="5"/>
  <c r="AE134" i="5"/>
  <c r="AE135" i="5"/>
  <c r="AD136" i="5"/>
  <c r="AD137" i="5"/>
  <c r="AE137" i="5"/>
  <c r="AD138" i="5"/>
  <c r="AE138" i="5"/>
  <c r="AE139" i="5"/>
  <c r="AD3" i="5"/>
  <c r="AE3" i="5"/>
  <c r="AB2" i="5"/>
  <c r="AE6" i="5" s="1"/>
  <c r="N283" i="5"/>
  <c r="N281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62" i="5"/>
  <c r="N258" i="5"/>
  <c r="N259" i="5"/>
  <c r="N260" i="5"/>
  <c r="N261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143" i="5"/>
  <c r="N141" i="5"/>
  <c r="AF25" i="5" l="1"/>
  <c r="AF21" i="5"/>
  <c r="AF17" i="5"/>
  <c r="AF13" i="5"/>
  <c r="AF9" i="5"/>
  <c r="AF5" i="5"/>
  <c r="AF137" i="5"/>
  <c r="AF133" i="5"/>
  <c r="AF129" i="5"/>
  <c r="AF125" i="5"/>
  <c r="AF121" i="5"/>
  <c r="AF117" i="5"/>
  <c r="AF113" i="5"/>
  <c r="AF109" i="5"/>
  <c r="AF105" i="5"/>
  <c r="AF101" i="5"/>
  <c r="AF97" i="5"/>
  <c r="AF93" i="5"/>
  <c r="AF89" i="5"/>
  <c r="AF85" i="5"/>
  <c r="AF81" i="5"/>
  <c r="AF77" i="5"/>
  <c r="AF73" i="5"/>
  <c r="AF69" i="5"/>
  <c r="AF65" i="5"/>
  <c r="AF61" i="5"/>
  <c r="AF57" i="5"/>
  <c r="AF53" i="5"/>
  <c r="AF49" i="5"/>
  <c r="AF45" i="5"/>
  <c r="AF41" i="5"/>
  <c r="AF37" i="5"/>
  <c r="AF33" i="5"/>
  <c r="AF29" i="5"/>
  <c r="AE25" i="5"/>
  <c r="AE21" i="5"/>
  <c r="AE17" i="5"/>
  <c r="AE13" i="5"/>
  <c r="AE9" i="5"/>
  <c r="AE5" i="5"/>
  <c r="AD5" i="5"/>
  <c r="AF4" i="5"/>
  <c r="AF136" i="5"/>
  <c r="AF132" i="5"/>
  <c r="AF128" i="5"/>
  <c r="AF124" i="5"/>
  <c r="AF120" i="5"/>
  <c r="AF116" i="5"/>
  <c r="AF112" i="5"/>
  <c r="AF108" i="5"/>
  <c r="AF104" i="5"/>
  <c r="AF100" i="5"/>
  <c r="AF96" i="5"/>
  <c r="AF92" i="5"/>
  <c r="AF88" i="5"/>
  <c r="AF84" i="5"/>
  <c r="AF80" i="5"/>
  <c r="AF76" i="5"/>
  <c r="AF72" i="5"/>
  <c r="AF68" i="5"/>
  <c r="AF64" i="5"/>
  <c r="AF60" i="5"/>
  <c r="AF56" i="5"/>
  <c r="AF52" i="5"/>
  <c r="AF48" i="5"/>
  <c r="AF44" i="5"/>
  <c r="AF40" i="5"/>
  <c r="AF36" i="5"/>
  <c r="AF32" i="5"/>
  <c r="AF28" i="5"/>
  <c r="AE24" i="5"/>
  <c r="AE20" i="5"/>
  <c r="AE16" i="5"/>
  <c r="AE12" i="5"/>
  <c r="AE8" i="5"/>
  <c r="AE4" i="5"/>
  <c r="AF8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D24" i="5"/>
  <c r="AD20" i="5"/>
  <c r="AD16" i="5"/>
  <c r="AD12" i="5"/>
  <c r="AD8" i="5"/>
  <c r="AD4" i="5"/>
  <c r="AF23" i="5"/>
  <c r="AF19" i="5"/>
  <c r="AF15" i="5"/>
  <c r="AF11" i="5"/>
  <c r="AF7" i="5"/>
  <c r="AF139" i="5"/>
  <c r="AF135" i="5"/>
  <c r="AF131" i="5"/>
  <c r="AF127" i="5"/>
  <c r="AF123" i="5"/>
  <c r="AF119" i="5"/>
  <c r="AF115" i="5"/>
  <c r="AF111" i="5"/>
  <c r="AF107" i="5"/>
  <c r="AF103" i="5"/>
  <c r="AF99" i="5"/>
  <c r="AF95" i="5"/>
  <c r="AF91" i="5"/>
  <c r="AF87" i="5"/>
  <c r="AF83" i="5"/>
  <c r="AF79" i="5"/>
  <c r="AF75" i="5"/>
  <c r="AF71" i="5"/>
  <c r="AF67" i="5"/>
  <c r="AF63" i="5"/>
  <c r="AF59" i="5"/>
  <c r="AF55" i="5"/>
  <c r="AF51" i="5"/>
  <c r="AF47" i="5"/>
  <c r="AF43" i="5"/>
  <c r="AF39" i="5"/>
  <c r="AF35" i="5"/>
  <c r="AF31" i="5"/>
  <c r="AE27" i="5"/>
  <c r="AE23" i="5"/>
  <c r="AE19" i="5"/>
  <c r="AE15" i="5"/>
  <c r="AE11" i="5"/>
  <c r="AE7" i="5"/>
  <c r="AF3" i="5"/>
  <c r="AF27" i="5"/>
  <c r="AD7" i="5"/>
  <c r="AD139" i="5"/>
  <c r="AD135" i="5"/>
  <c r="AD131" i="5"/>
  <c r="AD127" i="5"/>
  <c r="AD123" i="5"/>
  <c r="AD119" i="5"/>
  <c r="AD115" i="5"/>
  <c r="AD111" i="5"/>
  <c r="AD107" i="5"/>
  <c r="AD103" i="5"/>
  <c r="AD99" i="5"/>
  <c r="AD95" i="5"/>
  <c r="AD91" i="5"/>
  <c r="AD87" i="5"/>
  <c r="AD83" i="5"/>
  <c r="AD79" i="5"/>
  <c r="AD75" i="5"/>
  <c r="AD71" i="5"/>
  <c r="AD67" i="5"/>
  <c r="AD63" i="5"/>
  <c r="AD59" i="5"/>
  <c r="AD55" i="5"/>
  <c r="AD51" i="5"/>
  <c r="AD47" i="5"/>
  <c r="AD43" i="5"/>
  <c r="AD39" i="5"/>
  <c r="AD35" i="5"/>
  <c r="AD31" i="5"/>
  <c r="AF6" i="5"/>
  <c r="AF10" i="5"/>
  <c r="AF138" i="5"/>
  <c r="AF134" i="5"/>
  <c r="AF130" i="5"/>
  <c r="AF126" i="5"/>
  <c r="AF122" i="5"/>
  <c r="AF118" i="5"/>
  <c r="AF114" i="5"/>
  <c r="AF110" i="5"/>
  <c r="AF106" i="5"/>
  <c r="AF102" i="5"/>
  <c r="AF98" i="5"/>
  <c r="AF94" i="5"/>
  <c r="AF90" i="5"/>
  <c r="AF86" i="5"/>
  <c r="AF82" i="5"/>
  <c r="AF78" i="5"/>
  <c r="AF74" i="5"/>
  <c r="AF70" i="5"/>
  <c r="AF66" i="5"/>
  <c r="AF62" i="5"/>
  <c r="AF58" i="5"/>
  <c r="AF54" i="5"/>
  <c r="AF50" i="5"/>
  <c r="AF46" i="5"/>
  <c r="AF42" i="5"/>
  <c r="AF38" i="5"/>
  <c r="AF34" i="5"/>
  <c r="AF30" i="5"/>
  <c r="AE26" i="5"/>
  <c r="AE22" i="5"/>
  <c r="AE18" i="5"/>
  <c r="AE14" i="5"/>
  <c r="AE10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4" i="4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3" i="5"/>
  <c r="AG2" i="5" l="1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F18" i="3"/>
  <c r="U18" i="3" s="1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F19" i="3"/>
  <c r="U19" i="3" s="1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F20" i="3"/>
  <c r="U20" i="3" s="1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F21" i="3"/>
  <c r="U21" i="3" s="1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F22" i="3"/>
  <c r="U22" i="3" s="1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F23" i="3"/>
  <c r="U23" i="3" s="1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S16" i="3"/>
  <c r="R16" i="3"/>
  <c r="Q16" i="3"/>
  <c r="P16" i="3"/>
  <c r="O16" i="3"/>
  <c r="N16" i="3"/>
  <c r="M16" i="3"/>
  <c r="L16" i="3"/>
  <c r="J16" i="3"/>
  <c r="I16" i="3"/>
  <c r="H16" i="3"/>
  <c r="G16" i="3"/>
  <c r="T16" i="3"/>
  <c r="K16" i="3"/>
  <c r="F16" i="3"/>
  <c r="H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F7" i="3"/>
  <c r="U7" i="3" s="1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F11" i="3"/>
  <c r="G11" i="3"/>
  <c r="H11" i="3"/>
  <c r="I11" i="3"/>
  <c r="J11" i="3"/>
  <c r="U11" i="3" s="1"/>
  <c r="K11" i="3"/>
  <c r="L11" i="3"/>
  <c r="M11" i="3"/>
  <c r="N11" i="3"/>
  <c r="O11" i="3"/>
  <c r="P11" i="3"/>
  <c r="Q11" i="3"/>
  <c r="R11" i="3"/>
  <c r="S11" i="3"/>
  <c r="T11" i="3"/>
  <c r="F12" i="3"/>
  <c r="U12" i="3" s="1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T5" i="3"/>
  <c r="S5" i="3"/>
  <c r="R5" i="3"/>
  <c r="Q5" i="3"/>
  <c r="P5" i="3"/>
  <c r="U5" i="3" s="1"/>
  <c r="O5" i="3"/>
  <c r="N5" i="3"/>
  <c r="M5" i="3"/>
  <c r="L5" i="3"/>
  <c r="K5" i="3"/>
  <c r="I5" i="3"/>
  <c r="J5" i="3"/>
  <c r="G5" i="3"/>
  <c r="F5" i="3"/>
  <c r="G39" i="2"/>
  <c r="H39" i="2"/>
  <c r="I39" i="2"/>
  <c r="J39" i="2"/>
  <c r="K39" i="2"/>
  <c r="L39" i="2"/>
  <c r="M39" i="2"/>
  <c r="N39" i="2"/>
  <c r="O39" i="2"/>
  <c r="G40" i="2"/>
  <c r="Q40" i="2" s="1"/>
  <c r="H40" i="2"/>
  <c r="I40" i="2"/>
  <c r="J40" i="2"/>
  <c r="K40" i="2"/>
  <c r="L40" i="2"/>
  <c r="M40" i="2"/>
  <c r="N40" i="2"/>
  <c r="O40" i="2"/>
  <c r="G41" i="2"/>
  <c r="H41" i="2"/>
  <c r="I41" i="2"/>
  <c r="J41" i="2"/>
  <c r="K41" i="2"/>
  <c r="L41" i="2"/>
  <c r="Q41" i="2" s="1"/>
  <c r="M41" i="2"/>
  <c r="N41" i="2"/>
  <c r="O41" i="2"/>
  <c r="G42" i="2"/>
  <c r="Q42" i="2" s="1"/>
  <c r="H42" i="2"/>
  <c r="I42" i="2"/>
  <c r="J42" i="2"/>
  <c r="K42" i="2"/>
  <c r="L42" i="2"/>
  <c r="M42" i="2"/>
  <c r="N42" i="2"/>
  <c r="O42" i="2"/>
  <c r="G43" i="2"/>
  <c r="H43" i="2"/>
  <c r="I43" i="2"/>
  <c r="Q43" i="2" s="1"/>
  <c r="J43" i="2"/>
  <c r="K43" i="2"/>
  <c r="L43" i="2"/>
  <c r="M43" i="2"/>
  <c r="N43" i="2"/>
  <c r="O43" i="2"/>
  <c r="G44" i="2"/>
  <c r="Q44" i="2" s="1"/>
  <c r="H44" i="2"/>
  <c r="I44" i="2"/>
  <c r="J44" i="2"/>
  <c r="K44" i="2"/>
  <c r="L44" i="2"/>
  <c r="M44" i="2"/>
  <c r="N44" i="2"/>
  <c r="O44" i="2"/>
  <c r="G45" i="2"/>
  <c r="H45" i="2"/>
  <c r="I45" i="2"/>
  <c r="Q45" i="2" s="1"/>
  <c r="J45" i="2"/>
  <c r="K45" i="2"/>
  <c r="L45" i="2"/>
  <c r="M45" i="2"/>
  <c r="N45" i="2"/>
  <c r="O45" i="2"/>
  <c r="O38" i="2"/>
  <c r="N38" i="2"/>
  <c r="M38" i="2"/>
  <c r="L38" i="2"/>
  <c r="K38" i="2"/>
  <c r="J38" i="2"/>
  <c r="I38" i="2"/>
  <c r="H38" i="2"/>
  <c r="Q38" i="2"/>
  <c r="G38" i="2"/>
  <c r="G28" i="2"/>
  <c r="H28" i="2"/>
  <c r="I28" i="2"/>
  <c r="J28" i="2"/>
  <c r="K28" i="2"/>
  <c r="L28" i="2"/>
  <c r="M28" i="2"/>
  <c r="Q28" i="2" s="1"/>
  <c r="N28" i="2"/>
  <c r="O28" i="2"/>
  <c r="G29" i="2"/>
  <c r="Q29" i="2" s="1"/>
  <c r="H29" i="2"/>
  <c r="I29" i="2"/>
  <c r="J29" i="2"/>
  <c r="K29" i="2"/>
  <c r="L29" i="2"/>
  <c r="M29" i="2"/>
  <c r="N29" i="2"/>
  <c r="O29" i="2"/>
  <c r="G30" i="2"/>
  <c r="H30" i="2"/>
  <c r="I30" i="2"/>
  <c r="J30" i="2"/>
  <c r="K30" i="2"/>
  <c r="L30" i="2"/>
  <c r="M30" i="2"/>
  <c r="N30" i="2"/>
  <c r="O30" i="2"/>
  <c r="G31" i="2"/>
  <c r="H31" i="2"/>
  <c r="I31" i="2"/>
  <c r="J31" i="2"/>
  <c r="K31" i="2"/>
  <c r="L31" i="2"/>
  <c r="M31" i="2"/>
  <c r="N31" i="2"/>
  <c r="O31" i="2"/>
  <c r="G32" i="2"/>
  <c r="H32" i="2"/>
  <c r="I32" i="2"/>
  <c r="J32" i="2"/>
  <c r="K32" i="2"/>
  <c r="L32" i="2"/>
  <c r="M32" i="2"/>
  <c r="N32" i="2"/>
  <c r="O32" i="2"/>
  <c r="G33" i="2"/>
  <c r="Q33" i="2" s="1"/>
  <c r="H33" i="2"/>
  <c r="I33" i="2"/>
  <c r="J33" i="2"/>
  <c r="K33" i="2"/>
  <c r="L33" i="2"/>
  <c r="M33" i="2"/>
  <c r="N33" i="2"/>
  <c r="O33" i="2"/>
  <c r="G34" i="2"/>
  <c r="H34" i="2"/>
  <c r="I34" i="2"/>
  <c r="J34" i="2"/>
  <c r="K34" i="2"/>
  <c r="L34" i="2"/>
  <c r="M34" i="2"/>
  <c r="N34" i="2"/>
  <c r="O34" i="2"/>
  <c r="O27" i="2"/>
  <c r="N27" i="2"/>
  <c r="M27" i="2"/>
  <c r="L27" i="2"/>
  <c r="K27" i="2"/>
  <c r="J27" i="2"/>
  <c r="I27" i="2"/>
  <c r="H27" i="2"/>
  <c r="G27" i="2"/>
  <c r="Q27" i="2"/>
  <c r="G17" i="2"/>
  <c r="H17" i="2"/>
  <c r="I17" i="2"/>
  <c r="J17" i="2"/>
  <c r="K17" i="2"/>
  <c r="L17" i="2"/>
  <c r="M17" i="2"/>
  <c r="N17" i="2"/>
  <c r="O17" i="2"/>
  <c r="G18" i="2"/>
  <c r="H18" i="2"/>
  <c r="Q18" i="2" s="1"/>
  <c r="I18" i="2"/>
  <c r="J18" i="2"/>
  <c r="K18" i="2"/>
  <c r="L18" i="2"/>
  <c r="M18" i="2"/>
  <c r="N18" i="2"/>
  <c r="O18" i="2"/>
  <c r="G19" i="2"/>
  <c r="H19" i="2"/>
  <c r="I19" i="2"/>
  <c r="J19" i="2"/>
  <c r="K19" i="2"/>
  <c r="L19" i="2"/>
  <c r="Q19" i="2" s="1"/>
  <c r="M19" i="2"/>
  <c r="N19" i="2"/>
  <c r="O19" i="2"/>
  <c r="G20" i="2"/>
  <c r="Q20" i="2" s="1"/>
  <c r="H20" i="2"/>
  <c r="I20" i="2"/>
  <c r="J20" i="2"/>
  <c r="K20" i="2"/>
  <c r="L20" i="2"/>
  <c r="M20" i="2"/>
  <c r="N20" i="2"/>
  <c r="O20" i="2"/>
  <c r="G21" i="2"/>
  <c r="H21" i="2"/>
  <c r="I21" i="2"/>
  <c r="J21" i="2"/>
  <c r="K21" i="2"/>
  <c r="L21" i="2"/>
  <c r="M21" i="2"/>
  <c r="Q21" i="2" s="1"/>
  <c r="N21" i="2"/>
  <c r="O21" i="2"/>
  <c r="G22" i="2"/>
  <c r="H22" i="2"/>
  <c r="I22" i="2"/>
  <c r="J22" i="2"/>
  <c r="K22" i="2"/>
  <c r="L22" i="2"/>
  <c r="M22" i="2"/>
  <c r="N22" i="2"/>
  <c r="O22" i="2"/>
  <c r="G23" i="2"/>
  <c r="H23" i="2"/>
  <c r="Q23" i="2" s="1"/>
  <c r="I23" i="2"/>
  <c r="J23" i="2"/>
  <c r="K23" i="2"/>
  <c r="L23" i="2"/>
  <c r="M23" i="2"/>
  <c r="N23" i="2"/>
  <c r="O23" i="2"/>
  <c r="O16" i="2"/>
  <c r="N16" i="2"/>
  <c r="M16" i="2"/>
  <c r="L16" i="2"/>
  <c r="K16" i="2"/>
  <c r="J16" i="2"/>
  <c r="H16" i="2"/>
  <c r="G16" i="2"/>
  <c r="I16" i="2"/>
  <c r="Q16" i="2"/>
  <c r="G6" i="2"/>
  <c r="H6" i="2"/>
  <c r="I6" i="2"/>
  <c r="J6" i="2"/>
  <c r="K6" i="2"/>
  <c r="L6" i="2"/>
  <c r="M6" i="2"/>
  <c r="N6" i="2"/>
  <c r="O6" i="2"/>
  <c r="G7" i="2"/>
  <c r="H7" i="2"/>
  <c r="I7" i="2"/>
  <c r="Q7" i="2" s="1"/>
  <c r="J7" i="2"/>
  <c r="K7" i="2"/>
  <c r="L7" i="2"/>
  <c r="M7" i="2"/>
  <c r="N7" i="2"/>
  <c r="O7" i="2"/>
  <c r="G8" i="2"/>
  <c r="H8" i="2"/>
  <c r="I8" i="2"/>
  <c r="J8" i="2"/>
  <c r="K8" i="2"/>
  <c r="L8" i="2"/>
  <c r="M8" i="2"/>
  <c r="N8" i="2"/>
  <c r="O8" i="2"/>
  <c r="Q8" i="2" s="1"/>
  <c r="G9" i="2"/>
  <c r="H9" i="2"/>
  <c r="Q9" i="2" s="1"/>
  <c r="I9" i="2"/>
  <c r="J9" i="2"/>
  <c r="K9" i="2"/>
  <c r="L9" i="2"/>
  <c r="M9" i="2"/>
  <c r="N9" i="2"/>
  <c r="O9" i="2"/>
  <c r="G10" i="2"/>
  <c r="H10" i="2"/>
  <c r="I10" i="2"/>
  <c r="J10" i="2"/>
  <c r="K10" i="2"/>
  <c r="L10" i="2"/>
  <c r="M10" i="2"/>
  <c r="N10" i="2"/>
  <c r="O10" i="2"/>
  <c r="G11" i="2"/>
  <c r="Q11" i="2" s="1"/>
  <c r="H11" i="2"/>
  <c r="I11" i="2"/>
  <c r="J11" i="2"/>
  <c r="K11" i="2"/>
  <c r="L11" i="2"/>
  <c r="M11" i="2"/>
  <c r="N11" i="2"/>
  <c r="O11" i="2"/>
  <c r="G12" i="2"/>
  <c r="H12" i="2"/>
  <c r="I12" i="2"/>
  <c r="J12" i="2"/>
  <c r="K12" i="2"/>
  <c r="L12" i="2"/>
  <c r="M12" i="2"/>
  <c r="N12" i="2"/>
  <c r="O12" i="2"/>
  <c r="O5" i="2"/>
  <c r="N5" i="2"/>
  <c r="M5" i="2"/>
  <c r="L5" i="2"/>
  <c r="K5" i="2"/>
  <c r="J5" i="2"/>
  <c r="I5" i="2"/>
  <c r="H5" i="2"/>
  <c r="G5" i="2"/>
  <c r="Q39" i="2"/>
  <c r="Q17" i="2"/>
  <c r="Q10" i="2"/>
  <c r="Q5" i="2"/>
  <c r="Q12" i="2"/>
  <c r="Y3" i="1"/>
  <c r="O37" i="1"/>
  <c r="L27" i="1"/>
  <c r="M6" i="1"/>
  <c r="O28" i="1" s="1"/>
  <c r="M7" i="1"/>
  <c r="O29" i="1" s="1"/>
  <c r="M8" i="1"/>
  <c r="O30" i="1" s="1"/>
  <c r="M9" i="1"/>
  <c r="O31" i="1" s="1"/>
  <c r="M10" i="1"/>
  <c r="O32" i="1" s="1"/>
  <c r="M11" i="1"/>
  <c r="O33" i="1" s="1"/>
  <c r="M12" i="1"/>
  <c r="O34" i="1" s="1"/>
  <c r="M13" i="1"/>
  <c r="O35" i="1" s="1"/>
  <c r="M14" i="1"/>
  <c r="O36" i="1" s="1"/>
  <c r="M15" i="1"/>
  <c r="M16" i="1"/>
  <c r="O38" i="1" s="1"/>
  <c r="M17" i="1"/>
  <c r="O39" i="1" s="1"/>
  <c r="M18" i="1"/>
  <c r="O40" i="1" s="1"/>
  <c r="M19" i="1"/>
  <c r="O41" i="1" s="1"/>
  <c r="M5" i="1"/>
  <c r="O27" i="1" s="1"/>
  <c r="I6" i="1"/>
  <c r="R28" i="1" s="1"/>
  <c r="I7" i="1"/>
  <c r="R29" i="1" s="1"/>
  <c r="I8" i="1"/>
  <c r="R30" i="1" s="1"/>
  <c r="I9" i="1"/>
  <c r="R31" i="1" s="1"/>
  <c r="I10" i="1"/>
  <c r="R32" i="1" s="1"/>
  <c r="I11" i="1"/>
  <c r="R33" i="1" s="1"/>
  <c r="I12" i="1"/>
  <c r="R34" i="1" s="1"/>
  <c r="I13" i="1"/>
  <c r="R35" i="1" s="1"/>
  <c r="I14" i="1"/>
  <c r="R36" i="1" s="1"/>
  <c r="I15" i="1"/>
  <c r="R37" i="1" s="1"/>
  <c r="I16" i="1"/>
  <c r="R38" i="1" s="1"/>
  <c r="I5" i="1"/>
  <c r="R27" i="1" s="1"/>
  <c r="E20" i="1"/>
  <c r="L42" i="1" s="1"/>
  <c r="E19" i="1"/>
  <c r="L41" i="1" s="1"/>
  <c r="E18" i="1"/>
  <c r="L40" i="1" s="1"/>
  <c r="E17" i="1"/>
  <c r="L39" i="1" s="1"/>
  <c r="E16" i="1"/>
  <c r="L38" i="1" s="1"/>
  <c r="E15" i="1"/>
  <c r="L37" i="1" s="1"/>
  <c r="E14" i="1"/>
  <c r="L36" i="1" s="1"/>
  <c r="E13" i="1"/>
  <c r="L35" i="1" s="1"/>
  <c r="E12" i="1"/>
  <c r="L34" i="1" s="1"/>
  <c r="E11" i="1"/>
  <c r="L33" i="1" s="1"/>
  <c r="E10" i="1"/>
  <c r="L32" i="1" s="1"/>
  <c r="E9" i="1"/>
  <c r="L31" i="1" s="1"/>
  <c r="E8" i="1"/>
  <c r="L30" i="1" s="1"/>
  <c r="E7" i="1"/>
  <c r="L29" i="1" s="1"/>
  <c r="E6" i="1"/>
  <c r="L28" i="1" s="1"/>
  <c r="E5" i="1"/>
  <c r="A6" i="1"/>
  <c r="A7" i="1"/>
  <c r="A8" i="1"/>
  <c r="A9" i="1"/>
  <c r="A10" i="1"/>
  <c r="A11" i="1"/>
  <c r="A12" i="1"/>
  <c r="A13" i="1"/>
  <c r="A14" i="1"/>
  <c r="A15" i="1"/>
  <c r="A16" i="1"/>
  <c r="A17" i="1"/>
  <c r="A5" i="1"/>
  <c r="A25" i="1"/>
  <c r="F25" i="1" s="1"/>
  <c r="A26" i="1"/>
  <c r="F26" i="1" s="1"/>
  <c r="A27" i="1"/>
  <c r="F27" i="1" s="1"/>
  <c r="A28" i="1"/>
  <c r="F28" i="1" s="1"/>
  <c r="A29" i="1"/>
  <c r="F29" i="1" s="1"/>
  <c r="A30" i="1"/>
  <c r="F30" i="1" s="1"/>
  <c r="A31" i="1"/>
  <c r="F31" i="1" s="1"/>
  <c r="A32" i="1"/>
  <c r="F32" i="1" s="1"/>
  <c r="A33" i="1"/>
  <c r="F33" i="1" s="1"/>
  <c r="A34" i="1"/>
  <c r="F34" i="1" s="1"/>
  <c r="A35" i="1"/>
  <c r="F35" i="1" s="1"/>
  <c r="A36" i="1"/>
  <c r="F36" i="1" s="1"/>
  <c r="A37" i="1"/>
  <c r="F37" i="1" s="1"/>
  <c r="A38" i="1"/>
  <c r="F38" i="1" s="1"/>
  <c r="A39" i="1"/>
  <c r="F39" i="1" s="1"/>
  <c r="A24" i="1"/>
  <c r="F24" i="1" s="1"/>
  <c r="U17" i="3" l="1"/>
  <c r="U16" i="3"/>
  <c r="U9" i="3"/>
  <c r="U6" i="3"/>
  <c r="U10" i="3"/>
  <c r="U8" i="3"/>
  <c r="Q30" i="2"/>
  <c r="Q31" i="2"/>
  <c r="Q32" i="2"/>
  <c r="Q34" i="2"/>
  <c r="Q22" i="2"/>
  <c r="Q6" i="2"/>
</calcChain>
</file>

<file path=xl/sharedStrings.xml><?xml version="1.0" encoding="utf-8"?>
<sst xmlns="http://schemas.openxmlformats.org/spreadsheetml/2006/main" count="103" uniqueCount="47">
  <si>
    <t>Nominal</t>
  </si>
  <si>
    <t>Grain size</t>
  </si>
  <si>
    <t>fd1</t>
  </si>
  <si>
    <t>fd2</t>
  </si>
  <si>
    <t>fd3</t>
  </si>
  <si>
    <t>fd0</t>
  </si>
  <si>
    <t>+</t>
  </si>
  <si>
    <t>0.058826*X1^2*X2</t>
  </si>
  <si>
    <t>-</t>
  </si>
  <si>
    <t>0.43813*X1^2</t>
  </si>
  <si>
    <t>0.020435*X1*X2^2</t>
  </si>
  <si>
    <t>0.10226*X1*X2</t>
  </si>
  <si>
    <t>4.4547*X1</t>
  </si>
  <si>
    <t>0.001824*X2^3</t>
  </si>
  <si>
    <t>0.17297*X2^2</t>
  </si>
  <si>
    <t>2.6305*X2</t>
  </si>
  <si>
    <t>X1</t>
  </si>
  <si>
    <t>X2</t>
  </si>
  <si>
    <t>fd</t>
  </si>
  <si>
    <t>grain size</t>
  </si>
  <si>
    <t>polyfitn</t>
  </si>
  <si>
    <t>term</t>
  </si>
  <si>
    <t>for Gr 1</t>
  </si>
  <si>
    <t>sum</t>
  </si>
  <si>
    <t>for Gr 5</t>
  </si>
  <si>
    <t>for Gr 10</t>
  </si>
  <si>
    <t>for Gr 20</t>
  </si>
  <si>
    <t>bad fit</t>
  </si>
  <si>
    <t>grain</t>
  </si>
  <si>
    <t>polyfit</t>
  </si>
  <si>
    <t>a=</t>
  </si>
  <si>
    <t>b=</t>
  </si>
  <si>
    <t>c=</t>
  </si>
  <si>
    <t>d=</t>
  </si>
  <si>
    <t>e=</t>
  </si>
  <si>
    <t>8.5 micron grain size</t>
  </si>
  <si>
    <t>nominal</t>
  </si>
  <si>
    <t>aa=</t>
  </si>
  <si>
    <t>bb=</t>
  </si>
  <si>
    <t>cc=</t>
  </si>
  <si>
    <t>dd=</t>
  </si>
  <si>
    <t>ee=</t>
  </si>
  <si>
    <t>TSS</t>
  </si>
  <si>
    <t>R^2</t>
  </si>
  <si>
    <t>Total Avg</t>
  </si>
  <si>
    <t>Total TSS</t>
  </si>
  <si>
    <t>ff=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</si>
</sst>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Sheet1!$A$5:$A$20</c:f>
              <c:numCache>
                <c:formatCode>General</c:formatCode>
                <c:ptCount val="16"/>
                <c:pt idx="0">
                  <c:v>4.42477876106196E-2</c:v>
                </c:pt>
                <c:pt idx="1">
                  <c:v>0.76106194690265505</c:v>
                </c:pt>
                <c:pt idx="2">
                  <c:v>1.3893805309734499</c:v>
                </c:pt>
                <c:pt idx="3">
                  <c:v>2.0353982300884899</c:v>
                </c:pt>
                <c:pt idx="4">
                  <c:v>2.5929203539822998</c:v>
                </c:pt>
                <c:pt idx="5">
                  <c:v>3.1769911504424702</c:v>
                </c:pt>
                <c:pt idx="6">
                  <c:v>3.7345132743362797</c:v>
                </c:pt>
                <c:pt idx="7">
                  <c:v>4.2831858407079597</c:v>
                </c:pt>
                <c:pt idx="8">
                  <c:v>4.7964601769911503</c:v>
                </c:pt>
                <c:pt idx="9">
                  <c:v>5.2300884955752194</c:v>
                </c:pt>
                <c:pt idx="10">
                  <c:v>5.6991150442477805</c:v>
                </c:pt>
                <c:pt idx="11">
                  <c:v>6.25663716814159</c:v>
                </c:pt>
                <c:pt idx="12">
                  <c:v>7.0176991150442403</c:v>
                </c:pt>
              </c:numCache>
            </c:numRef>
          </c:xVal>
          <c:yVal>
            <c:numRef>
              <c:f>Sheet1!$C$5:$C$20</c:f>
              <c:numCache>
                <c:formatCode>General</c:formatCode>
                <c:ptCount val="16"/>
                <c:pt idx="0">
                  <c:v>0.37181996086106001</c:v>
                </c:pt>
                <c:pt idx="1">
                  <c:v>3.6594911937377601</c:v>
                </c:pt>
                <c:pt idx="2">
                  <c:v>6.8297455968688796</c:v>
                </c:pt>
                <c:pt idx="3">
                  <c:v>9.6477495107631999</c:v>
                </c:pt>
                <c:pt idx="4">
                  <c:v>11.8786692759295</c:v>
                </c:pt>
                <c:pt idx="5">
                  <c:v>14.4618395303326</c:v>
                </c:pt>
                <c:pt idx="6">
                  <c:v>18.2191780821917</c:v>
                </c:pt>
                <c:pt idx="7">
                  <c:v>23.385518590998</c:v>
                </c:pt>
                <c:pt idx="8">
                  <c:v>28.904109589041099</c:v>
                </c:pt>
                <c:pt idx="9">
                  <c:v>33.953033268101699</c:v>
                </c:pt>
                <c:pt idx="10">
                  <c:v>39.823874755381603</c:v>
                </c:pt>
                <c:pt idx="11">
                  <c:v>46.986301369863</c:v>
                </c:pt>
                <c:pt idx="12">
                  <c:v>57.553816046966702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9-CE4A-9D3C-66682855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10927"/>
        <c:axId val="1546825888"/>
      </c:scatterChart>
      <c:valAx>
        <c:axId val="2626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25888"/>
        <c:crosses val="autoZero"/>
        <c:crossBetween val="midCat"/>
      </c:valAx>
      <c:valAx>
        <c:axId val="15468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Sheet1!$A$5:$A$20</c:f>
              <c:numCache>
                <c:formatCode>General</c:formatCode>
                <c:ptCount val="16"/>
                <c:pt idx="0">
                  <c:v>4.42477876106196E-2</c:v>
                </c:pt>
                <c:pt idx="1">
                  <c:v>0.76106194690265505</c:v>
                </c:pt>
                <c:pt idx="2">
                  <c:v>1.3893805309734499</c:v>
                </c:pt>
                <c:pt idx="3">
                  <c:v>2.0353982300884899</c:v>
                </c:pt>
                <c:pt idx="4">
                  <c:v>2.5929203539822998</c:v>
                </c:pt>
                <c:pt idx="5">
                  <c:v>3.1769911504424702</c:v>
                </c:pt>
                <c:pt idx="6">
                  <c:v>3.7345132743362797</c:v>
                </c:pt>
                <c:pt idx="7">
                  <c:v>4.2831858407079597</c:v>
                </c:pt>
                <c:pt idx="8">
                  <c:v>4.7964601769911503</c:v>
                </c:pt>
                <c:pt idx="9">
                  <c:v>5.2300884955752194</c:v>
                </c:pt>
                <c:pt idx="10">
                  <c:v>5.6991150442477805</c:v>
                </c:pt>
                <c:pt idx="11">
                  <c:v>6.25663716814159</c:v>
                </c:pt>
                <c:pt idx="12">
                  <c:v>7.0176991150442403</c:v>
                </c:pt>
              </c:numCache>
            </c:numRef>
          </c:xVal>
          <c:yVal>
            <c:numRef>
              <c:f>Sheet1!$C$5:$C$20</c:f>
              <c:numCache>
                <c:formatCode>General</c:formatCode>
                <c:ptCount val="16"/>
                <c:pt idx="0">
                  <c:v>0.37181996086106001</c:v>
                </c:pt>
                <c:pt idx="1">
                  <c:v>3.6594911937377601</c:v>
                </c:pt>
                <c:pt idx="2">
                  <c:v>6.8297455968688796</c:v>
                </c:pt>
                <c:pt idx="3">
                  <c:v>9.6477495107631999</c:v>
                </c:pt>
                <c:pt idx="4">
                  <c:v>11.8786692759295</c:v>
                </c:pt>
                <c:pt idx="5">
                  <c:v>14.4618395303326</c:v>
                </c:pt>
                <c:pt idx="6">
                  <c:v>18.2191780821917</c:v>
                </c:pt>
                <c:pt idx="7">
                  <c:v>23.385518590998</c:v>
                </c:pt>
                <c:pt idx="8">
                  <c:v>28.904109589041099</c:v>
                </c:pt>
                <c:pt idx="9">
                  <c:v>33.953033268101699</c:v>
                </c:pt>
                <c:pt idx="10">
                  <c:v>39.823874755381603</c:v>
                </c:pt>
                <c:pt idx="11">
                  <c:v>46.986301369863</c:v>
                </c:pt>
                <c:pt idx="12">
                  <c:v>57.553816046966702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6F-7346-93D6-3D3D4FFB77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Sheet1!$E$5:$E$20</c:f>
              <c:numCache>
                <c:formatCode>General</c:formatCode>
                <c:ptCount val="16"/>
                <c:pt idx="0">
                  <c:v>6.19469026548672E-2</c:v>
                </c:pt>
                <c:pt idx="1">
                  <c:v>0.40707964601769897</c:v>
                </c:pt>
                <c:pt idx="2">
                  <c:v>0.74336283185840701</c:v>
                </c:pt>
                <c:pt idx="3">
                  <c:v>1.0707964601769899</c:v>
                </c:pt>
                <c:pt idx="4">
                  <c:v>1.4336283185840699</c:v>
                </c:pt>
                <c:pt idx="5">
                  <c:v>1.8407079646017699</c:v>
                </c:pt>
                <c:pt idx="6">
                  <c:v>2.2477876106194601</c:v>
                </c:pt>
                <c:pt idx="7">
                  <c:v>2.6725663716814099</c:v>
                </c:pt>
                <c:pt idx="8">
                  <c:v>3.0796460176991101</c:v>
                </c:pt>
                <c:pt idx="9">
                  <c:v>3.42477876106194</c:v>
                </c:pt>
                <c:pt idx="10">
                  <c:v>3.7522123893805301</c:v>
                </c:pt>
                <c:pt idx="11">
                  <c:v>4.0973451327433601</c:v>
                </c:pt>
                <c:pt idx="12">
                  <c:v>4.4690265486725602</c:v>
                </c:pt>
                <c:pt idx="13">
                  <c:v>4.9557522123893802</c:v>
                </c:pt>
                <c:pt idx="14">
                  <c:v>5.6902654867256599</c:v>
                </c:pt>
                <c:pt idx="15">
                  <c:v>6.8938053097345096</c:v>
                </c:pt>
              </c:numCache>
            </c:numRef>
          </c:xVal>
          <c:yVal>
            <c:numRef>
              <c:f>Sheet1!$G$5:$G$20</c:f>
              <c:numCache>
                <c:formatCode>General</c:formatCode>
                <c:ptCount val="16"/>
                <c:pt idx="0">
                  <c:v>0.72407045009785498</c:v>
                </c:pt>
                <c:pt idx="1">
                  <c:v>4.5988258317025403</c:v>
                </c:pt>
                <c:pt idx="2">
                  <c:v>8.4735812133072397</c:v>
                </c:pt>
                <c:pt idx="3">
                  <c:v>12.2309197651663</c:v>
                </c:pt>
                <c:pt idx="4">
                  <c:v>16.3405088062622</c:v>
                </c:pt>
                <c:pt idx="5">
                  <c:v>20.0978473581213</c:v>
                </c:pt>
                <c:pt idx="6">
                  <c:v>23.150684931506799</c:v>
                </c:pt>
                <c:pt idx="7">
                  <c:v>25.616438356164299</c:v>
                </c:pt>
                <c:pt idx="8">
                  <c:v>27.612524461839499</c:v>
                </c:pt>
                <c:pt idx="9">
                  <c:v>29.843444227005801</c:v>
                </c:pt>
                <c:pt idx="10">
                  <c:v>32.661448140900198</c:v>
                </c:pt>
                <c:pt idx="11">
                  <c:v>36.066536203522503</c:v>
                </c:pt>
                <c:pt idx="12">
                  <c:v>38.767123287671197</c:v>
                </c:pt>
                <c:pt idx="13">
                  <c:v>40.880626223091902</c:v>
                </c:pt>
                <c:pt idx="14">
                  <c:v>43.933463796477497</c:v>
                </c:pt>
                <c:pt idx="15">
                  <c:v>48.864970645792503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6F-7346-93D6-3D3D4FFB77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Sheet1!$I$5:$I$16</c:f>
              <c:numCache>
                <c:formatCode>General</c:formatCode>
                <c:ptCount val="12"/>
                <c:pt idx="0">
                  <c:v>4.42477876106196E-2</c:v>
                </c:pt>
                <c:pt idx="1">
                  <c:v>0.65486725663716805</c:v>
                </c:pt>
                <c:pt idx="2">
                  <c:v>1.23893805309734</c:v>
                </c:pt>
                <c:pt idx="3">
                  <c:v>1.87610619469026</c:v>
                </c:pt>
                <c:pt idx="4">
                  <c:v>2.61946902654867</c:v>
                </c:pt>
                <c:pt idx="5">
                  <c:v>3.3274336283185799</c:v>
                </c:pt>
                <c:pt idx="6">
                  <c:v>3.91150442477876</c:v>
                </c:pt>
                <c:pt idx="7">
                  <c:v>4.4159292035398199</c:v>
                </c:pt>
                <c:pt idx="8">
                  <c:v>5</c:v>
                </c:pt>
                <c:pt idx="9">
                  <c:v>5.5575221238937997</c:v>
                </c:pt>
                <c:pt idx="10">
                  <c:v>6.2035398230088497</c:v>
                </c:pt>
                <c:pt idx="11">
                  <c:v>7.0088495575221206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0.25440313111546597</c:v>
                </c:pt>
                <c:pt idx="1">
                  <c:v>2.7201565557729999</c:v>
                </c:pt>
                <c:pt idx="2">
                  <c:v>5.4207436399217199</c:v>
                </c:pt>
                <c:pt idx="3">
                  <c:v>7.8864970645792596</c:v>
                </c:pt>
                <c:pt idx="4">
                  <c:v>10.9393346379647</c:v>
                </c:pt>
                <c:pt idx="5">
                  <c:v>14.227005870841399</c:v>
                </c:pt>
                <c:pt idx="6">
                  <c:v>17.984344422700499</c:v>
                </c:pt>
                <c:pt idx="7">
                  <c:v>21.859099804305199</c:v>
                </c:pt>
                <c:pt idx="8">
                  <c:v>27.025440313111499</c:v>
                </c:pt>
                <c:pt idx="9">
                  <c:v>31.839530332681001</c:v>
                </c:pt>
                <c:pt idx="10">
                  <c:v>38.767123287671197</c:v>
                </c:pt>
                <c:pt idx="11">
                  <c:v>49.334637964774899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6F-7346-93D6-3D3D4FFB77D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Sheet1!$M$5:$M$19</c:f>
              <c:numCache>
                <c:formatCode>General</c:formatCode>
                <c:ptCount val="15"/>
                <c:pt idx="0">
                  <c:v>3.5398230088495602E-2</c:v>
                </c:pt>
                <c:pt idx="1">
                  <c:v>0.52212389380530899</c:v>
                </c:pt>
                <c:pt idx="2">
                  <c:v>1.0088495575221201</c:v>
                </c:pt>
                <c:pt idx="3">
                  <c:v>1.5840707964601699</c:v>
                </c:pt>
                <c:pt idx="4">
                  <c:v>2.1504424778761</c:v>
                </c:pt>
                <c:pt idx="5">
                  <c:v>2.7168141592920301</c:v>
                </c:pt>
                <c:pt idx="6">
                  <c:v>3.2035398230088399</c:v>
                </c:pt>
                <c:pt idx="7">
                  <c:v>3.7433628318584002</c:v>
                </c:pt>
                <c:pt idx="8">
                  <c:v>4.1769911504424702</c:v>
                </c:pt>
                <c:pt idx="9">
                  <c:v>4.5840707964601695</c:v>
                </c:pt>
                <c:pt idx="10">
                  <c:v>5.0530973451327403</c:v>
                </c:pt>
                <c:pt idx="11">
                  <c:v>5.4424778761061896</c:v>
                </c:pt>
                <c:pt idx="12">
                  <c:v>5.7787610619468994</c:v>
                </c:pt>
                <c:pt idx="13">
                  <c:v>6.1681415929203505</c:v>
                </c:pt>
                <c:pt idx="14">
                  <c:v>6.9646017699115008</c:v>
                </c:pt>
              </c:numCache>
            </c:numRef>
          </c:xVal>
          <c:yVal>
            <c:numRef>
              <c:f>Sheet1!$O$5:$O$19</c:f>
              <c:numCache>
                <c:formatCode>General</c:formatCode>
                <c:ptCount val="15"/>
                <c:pt idx="0">
                  <c:v>0.25440313111546597</c:v>
                </c:pt>
                <c:pt idx="1">
                  <c:v>3.07240704500978</c:v>
                </c:pt>
                <c:pt idx="2">
                  <c:v>6.1252446183953104</c:v>
                </c:pt>
                <c:pt idx="3">
                  <c:v>9.1780821917808293</c:v>
                </c:pt>
                <c:pt idx="4">
                  <c:v>11.5264187866927</c:v>
                </c:pt>
                <c:pt idx="5">
                  <c:v>13.8747553816047</c:v>
                </c:pt>
                <c:pt idx="6">
                  <c:v>16.223091976516599</c:v>
                </c:pt>
                <c:pt idx="7">
                  <c:v>21.154598825831599</c:v>
                </c:pt>
                <c:pt idx="8">
                  <c:v>26.673189823874701</c:v>
                </c:pt>
                <c:pt idx="9">
                  <c:v>32.544031311154598</c:v>
                </c:pt>
                <c:pt idx="10">
                  <c:v>39.471624266144801</c:v>
                </c:pt>
                <c:pt idx="11">
                  <c:v>44.990215264187803</c:v>
                </c:pt>
                <c:pt idx="12">
                  <c:v>49.686888454011701</c:v>
                </c:pt>
                <c:pt idx="13">
                  <c:v>53.679060665362002</c:v>
                </c:pt>
                <c:pt idx="14">
                  <c:v>60.371819960861004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6F-7346-93D6-3D3D4FFB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10927"/>
        <c:axId val="1546825888"/>
      </c:scatterChart>
      <c:valAx>
        <c:axId val="2626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25888"/>
        <c:crosses val="autoZero"/>
        <c:crossBetween val="midCat"/>
      </c:valAx>
      <c:valAx>
        <c:axId val="15468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Sheet1!$K$27:$K$42</c:f>
              <c:numCache>
                <c:formatCode>General</c:formatCode>
                <c:ptCount val="16"/>
                <c:pt idx="0">
                  <c:v>6.19469026548672E-2</c:v>
                </c:pt>
                <c:pt idx="1">
                  <c:v>0.40707964601769897</c:v>
                </c:pt>
                <c:pt idx="2">
                  <c:v>0.74336283185840701</c:v>
                </c:pt>
                <c:pt idx="3">
                  <c:v>1.0707964601769899</c:v>
                </c:pt>
                <c:pt idx="4">
                  <c:v>1.4336283185840699</c:v>
                </c:pt>
                <c:pt idx="5">
                  <c:v>1.8407079646017699</c:v>
                </c:pt>
                <c:pt idx="6">
                  <c:v>2.2477876106194601</c:v>
                </c:pt>
                <c:pt idx="7">
                  <c:v>2.6725663716814099</c:v>
                </c:pt>
                <c:pt idx="8">
                  <c:v>3.0796460176991101</c:v>
                </c:pt>
                <c:pt idx="9">
                  <c:v>3.42477876106194</c:v>
                </c:pt>
                <c:pt idx="10">
                  <c:v>3.7522123893805301</c:v>
                </c:pt>
                <c:pt idx="11">
                  <c:v>4.0973451327433601</c:v>
                </c:pt>
                <c:pt idx="12">
                  <c:v>4.4690265486725602</c:v>
                </c:pt>
                <c:pt idx="13">
                  <c:v>4.9557522123893802</c:v>
                </c:pt>
                <c:pt idx="14">
                  <c:v>5.6902654867256599</c:v>
                </c:pt>
                <c:pt idx="15">
                  <c:v>6.8938053097345096</c:v>
                </c:pt>
              </c:numCache>
            </c:numRef>
          </c:xVal>
          <c:yVal>
            <c:numRef>
              <c:f>Sheet1!$L$27:$L$42</c:f>
              <c:numCache>
                <c:formatCode>General</c:formatCode>
                <c:ptCount val="16"/>
                <c:pt idx="0">
                  <c:v>-0.29496052252181193</c:v>
                </c:pt>
                <c:pt idx="1">
                  <c:v>2.3904628521551441</c:v>
                </c:pt>
                <c:pt idx="2">
                  <c:v>5.053531910342441</c:v>
                </c:pt>
                <c:pt idx="3">
                  <c:v>7.5636713870076422</c:v>
                </c:pt>
                <c:pt idx="4">
                  <c:v>10.193296522017381</c:v>
                </c:pt>
                <c:pt idx="5">
                  <c:v>12.140533067011123</c:v>
                </c:pt>
                <c:pt idx="6">
                  <c:v>13.194274200803267</c:v>
                </c:pt>
                <c:pt idx="7">
                  <c:v>13.338017628073553</c:v>
                </c:pt>
                <c:pt idx="8">
                  <c:v>12.84962087779992</c:v>
                </c:pt>
                <c:pt idx="9">
                  <c:v>12.751319104214687</c:v>
                </c:pt>
                <c:pt idx="10">
                  <c:v>13.151809345407528</c:v>
                </c:pt>
                <c:pt idx="11">
                  <c:v>13.771123605325982</c:v>
                </c:pt>
                <c:pt idx="12">
                  <c:v>13.177030989814927</c:v>
                </c:pt>
                <c:pt idx="13">
                  <c:v>10.474433104456271</c:v>
                </c:pt>
                <c:pt idx="14">
                  <c:v>5.0697447716961506</c:v>
                </c:pt>
                <c:pt idx="15">
                  <c:v>-7.395857413382835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E-7D47-B7C4-6C4FA1C3E1BB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Sheet1!$N$27:$N$41</c:f>
              <c:numCache>
                <c:formatCode>General</c:formatCode>
                <c:ptCount val="15"/>
                <c:pt idx="0">
                  <c:v>3.5398230088495602E-2</c:v>
                </c:pt>
                <c:pt idx="1">
                  <c:v>0.52212389380530899</c:v>
                </c:pt>
                <c:pt idx="2">
                  <c:v>1.0088495575221201</c:v>
                </c:pt>
                <c:pt idx="3">
                  <c:v>1.5840707964601699</c:v>
                </c:pt>
                <c:pt idx="4">
                  <c:v>2.1504424778761</c:v>
                </c:pt>
                <c:pt idx="5">
                  <c:v>2.7168141592920301</c:v>
                </c:pt>
                <c:pt idx="6">
                  <c:v>3.2035398230088399</c:v>
                </c:pt>
                <c:pt idx="7">
                  <c:v>3.7433628318584002</c:v>
                </c:pt>
                <c:pt idx="8">
                  <c:v>4.1769911504424702</c:v>
                </c:pt>
                <c:pt idx="9">
                  <c:v>4.5840707964601695</c:v>
                </c:pt>
                <c:pt idx="10">
                  <c:v>5.0530973451327403</c:v>
                </c:pt>
                <c:pt idx="11">
                  <c:v>5.4424778761061896</c:v>
                </c:pt>
                <c:pt idx="12">
                  <c:v>5.7787610619468994</c:v>
                </c:pt>
                <c:pt idx="13">
                  <c:v>6.1681415929203505</c:v>
                </c:pt>
                <c:pt idx="14">
                  <c:v>6.9646017699115008</c:v>
                </c:pt>
              </c:numCache>
            </c:numRef>
          </c:xVal>
          <c:yVal>
            <c:numRef>
              <c:f>Sheet1!$O$27:$O$41</c:f>
              <c:numCache>
                <c:formatCode>General</c:formatCode>
                <c:ptCount val="15"/>
                <c:pt idx="0">
                  <c:v>-0.67486610923918167</c:v>
                </c:pt>
                <c:pt idx="1">
                  <c:v>0.45631296199484828</c:v>
                </c:pt>
                <c:pt idx="2">
                  <c:v>1.6998331689987287</c:v>
                </c:pt>
                <c:pt idx="3">
                  <c:v>2.3819164751011526</c:v>
                </c:pt>
                <c:pt idx="4">
                  <c:v>2.0669494346183974</c:v>
                </c:pt>
                <c:pt idx="5">
                  <c:v>1.3391652575002393</c:v>
                </c:pt>
                <c:pt idx="6">
                  <c:v>0.64872910563953035</c:v>
                </c:pt>
                <c:pt idx="7">
                  <c:v>1.7131052280904413</c:v>
                </c:pt>
                <c:pt idx="8">
                  <c:v>3.6982733965067709</c:v>
                </c:pt>
                <c:pt idx="9">
                  <c:v>5.8685671999256641</c:v>
                </c:pt>
                <c:pt idx="10">
                  <c:v>8.0296646196142767</c:v>
                </c:pt>
                <c:pt idx="11">
                  <c:v>9.1488304853020495</c:v>
                </c:pt>
                <c:pt idx="12">
                  <c:v>9.7000854246201769</c:v>
                </c:pt>
                <c:pt idx="13">
                  <c:v>8.4669396073100884</c:v>
                </c:pt>
                <c:pt idx="14">
                  <c:v>2.9364682598733935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E-7D47-B7C4-6C4FA1C3E1BB}"/>
            </c:ext>
          </c:extLst>
        </c:ser>
        <c:ser>
          <c:idx val="2"/>
          <c:order val="2"/>
          <c:tx>
            <c:v>17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Sheet1!$Q$27:$Q$38</c:f>
              <c:numCache>
                <c:formatCode>General</c:formatCode>
                <c:ptCount val="12"/>
                <c:pt idx="0">
                  <c:v>4.42477876106196E-2</c:v>
                </c:pt>
                <c:pt idx="1">
                  <c:v>0.65486725663716805</c:v>
                </c:pt>
                <c:pt idx="2">
                  <c:v>1.23893805309734</c:v>
                </c:pt>
                <c:pt idx="3">
                  <c:v>1.87610619469026</c:v>
                </c:pt>
                <c:pt idx="4">
                  <c:v>2.61946902654867</c:v>
                </c:pt>
                <c:pt idx="5">
                  <c:v>3.3274336283185799</c:v>
                </c:pt>
                <c:pt idx="6">
                  <c:v>3.91150442477876</c:v>
                </c:pt>
                <c:pt idx="7">
                  <c:v>4.4159292035398199</c:v>
                </c:pt>
                <c:pt idx="8">
                  <c:v>5</c:v>
                </c:pt>
                <c:pt idx="9">
                  <c:v>5.5575221238937997</c:v>
                </c:pt>
                <c:pt idx="10">
                  <c:v>6.2035398230088497</c:v>
                </c:pt>
                <c:pt idx="11">
                  <c:v>7.0088495575221206</c:v>
                </c:pt>
              </c:numCache>
            </c:numRef>
          </c:xVal>
          <c:yVal>
            <c:numRef>
              <c:f>Sheet1!$R$27:$R$38</c:f>
              <c:numCache>
                <c:formatCode>General</c:formatCode>
                <c:ptCount val="12"/>
                <c:pt idx="0">
                  <c:v>-0.7047637784421813</c:v>
                </c:pt>
                <c:pt idx="1">
                  <c:v>-0.37494598037476345</c:v>
                </c:pt>
                <c:pt idx="2">
                  <c:v>8.173712850755166E-2</c:v>
                </c:pt>
                <c:pt idx="3">
                  <c:v>-0.23669034124386101</c:v>
                </c:pt>
                <c:pt idx="4">
                  <c:v>-1.0344431113133012</c:v>
                </c:pt>
                <c:pt idx="5">
                  <c:v>-2.1862129029865045</c:v>
                </c:pt>
                <c:pt idx="6">
                  <c:v>-2.7796015992955176</c:v>
                </c:pt>
                <c:pt idx="7">
                  <c:v>-3.2407334922502429</c:v>
                </c:pt>
                <c:pt idx="8">
                  <c:v>-3.8484596868884999</c:v>
                </c:pt>
                <c:pt idx="9">
                  <c:v>-5.3829331146058834</c:v>
                </c:pt>
                <c:pt idx="10">
                  <c:v>-6.9435640095509896</c:v>
                </c:pt>
                <c:pt idx="11">
                  <c:v>-8.8438491679171278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E-7D47-B7C4-6C4FA1C3E1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Sheet1!$T$27:$T$39</c:f>
              <c:numCache>
                <c:formatCode>General</c:formatCode>
                <c:ptCount val="13"/>
                <c:pt idx="0">
                  <c:v>4.42477876106196E-2</c:v>
                </c:pt>
                <c:pt idx="1">
                  <c:v>0.76106194690265505</c:v>
                </c:pt>
                <c:pt idx="2">
                  <c:v>1.3893805309734499</c:v>
                </c:pt>
                <c:pt idx="3">
                  <c:v>2.0353982300884899</c:v>
                </c:pt>
                <c:pt idx="4">
                  <c:v>2.5929203539822998</c:v>
                </c:pt>
                <c:pt idx="5">
                  <c:v>3.1769911504424702</c:v>
                </c:pt>
                <c:pt idx="6">
                  <c:v>3.7345132743362797</c:v>
                </c:pt>
                <c:pt idx="7">
                  <c:v>4.2831858407079597</c:v>
                </c:pt>
                <c:pt idx="8">
                  <c:v>4.7964601769911503</c:v>
                </c:pt>
                <c:pt idx="9">
                  <c:v>5.2300884955752194</c:v>
                </c:pt>
                <c:pt idx="10">
                  <c:v>5.6991150442477805</c:v>
                </c:pt>
                <c:pt idx="11">
                  <c:v>6.25663716814159</c:v>
                </c:pt>
                <c:pt idx="12">
                  <c:v>7.0176991150442403</c:v>
                </c:pt>
              </c:numCache>
            </c:numRef>
          </c:xVal>
          <c:yVal>
            <c:numRef>
              <c:f>Sheet1!$U$27:$U$39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9E-7D47-B7C4-6C4FA1C3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76367"/>
        <c:axId val="299189087"/>
      </c:scatterChart>
      <c:valAx>
        <c:axId val="18406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Fission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89087"/>
        <c:crosses val="autoZero"/>
        <c:crossBetween val="midCat"/>
      </c:valAx>
      <c:valAx>
        <c:axId val="2991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Swelling from Nominal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'3rd order fit'!$B$5:$B$12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'3rd order fit'!$Q$5:$Q$12</c:f>
              <c:numCache>
                <c:formatCode>General</c:formatCode>
                <c:ptCount val="8"/>
                <c:pt idx="0">
                  <c:v>3.8702946000000003</c:v>
                </c:pt>
                <c:pt idx="1">
                  <c:v>11.699210600000001</c:v>
                </c:pt>
                <c:pt idx="2">
                  <c:v>19.1300946</c:v>
                </c:pt>
                <c:pt idx="3">
                  <c:v>26.416938600000002</c:v>
                </c:pt>
                <c:pt idx="4">
                  <c:v>33.813734600000004</c:v>
                </c:pt>
                <c:pt idx="5">
                  <c:v>41.574474600000002</c:v>
                </c:pt>
                <c:pt idx="6">
                  <c:v>49.953150600000001</c:v>
                </c:pt>
                <c:pt idx="7">
                  <c:v>59.203754599999996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A-764F-97CA-857903E801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'3rd order fit'!$B$5:$B$12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'3rd order fit'!$Q$16:$Q$23</c:f>
              <c:numCache>
                <c:formatCode>General</c:formatCode>
                <c:ptCount val="8"/>
                <c:pt idx="0">
                  <c:v>-1.5357749999999992</c:v>
                </c:pt>
                <c:pt idx="1">
                  <c:v>5.382557000000002</c:v>
                </c:pt>
                <c:pt idx="2">
                  <c:v>12.360281000000001</c:v>
                </c:pt>
                <c:pt idx="3">
                  <c:v>19.651388999999998</c:v>
                </c:pt>
                <c:pt idx="4">
                  <c:v>27.509872999999999</c:v>
                </c:pt>
                <c:pt idx="5">
                  <c:v>36.18972500000001</c:v>
                </c:pt>
                <c:pt idx="6">
                  <c:v>45.944936999999996</c:v>
                </c:pt>
                <c:pt idx="7">
                  <c:v>57.02950100000001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BA-764F-97CA-857903E801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'3rd order fit'!$B$27:$B$34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'3rd order fit'!$Q$27:$Q$34</c:f>
              <c:numCache>
                <c:formatCode>General</c:formatCode>
                <c:ptCount val="8"/>
                <c:pt idx="0">
                  <c:v>-2.8634999999999984</c:v>
                </c:pt>
                <c:pt idx="1">
                  <c:v>2.2549220000000041</c:v>
                </c:pt>
                <c:pt idx="2">
                  <c:v>8.0045160000000024</c:v>
                </c:pt>
                <c:pt idx="3">
                  <c:v>14.639274</c:v>
                </c:pt>
                <c:pt idx="4">
                  <c:v>22.413188000000002</c:v>
                </c:pt>
                <c:pt idx="5">
                  <c:v>31.580250000000003</c:v>
                </c:pt>
                <c:pt idx="6">
                  <c:v>42.394452000000001</c:v>
                </c:pt>
                <c:pt idx="7">
                  <c:v>55.109786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BA-764F-97CA-857903E801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'3rd order fit'!$B$38:$B$45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'3rd order fit'!$Q$38:$Q$45</c:f>
              <c:numCache>
                <c:formatCode>General</c:formatCode>
                <c:ptCount val="8"/>
                <c:pt idx="0">
                  <c:v>6.4377000000000031</c:v>
                </c:pt>
                <c:pt idx="1">
                  <c:v>5.7507020000000004</c:v>
                </c:pt>
                <c:pt idx="2">
                  <c:v>6.8384360000000051</c:v>
                </c:pt>
                <c:pt idx="3">
                  <c:v>9.9548939999999995</c:v>
                </c:pt>
                <c:pt idx="4">
                  <c:v>15.354068000000002</c:v>
                </c:pt>
                <c:pt idx="5">
                  <c:v>23.289950000000001</c:v>
                </c:pt>
                <c:pt idx="6">
                  <c:v>34.016532000000012</c:v>
                </c:pt>
                <c:pt idx="7">
                  <c:v>47.787806000000018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BA-764F-97CA-857903E80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202992"/>
        <c:axId val="1289203808"/>
      </c:scatterChart>
      <c:valAx>
        <c:axId val="12892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03808"/>
        <c:crosses val="autoZero"/>
        <c:crossBetween val="midCat"/>
      </c:valAx>
      <c:valAx>
        <c:axId val="12892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fits'!$L$4:$L$20</c:f>
              <c:numCache>
                <c:formatCode>0.00E+00</c:formatCode>
                <c:ptCount val="17"/>
                <c:pt idx="0">
                  <c:v>0</c:v>
                </c:pt>
                <c:pt idx="1">
                  <c:v>0.72477659195228039</c:v>
                </c:pt>
                <c:pt idx="2">
                  <c:v>0.86882125373883834</c:v>
                </c:pt>
                <c:pt idx="3">
                  <c:v>0.74903842892265338</c:v>
                </c:pt>
                <c:pt idx="4">
                  <c:v>0.72918422573869979</c:v>
                </c:pt>
                <c:pt idx="5">
                  <c:v>1.1619175675971218</c:v>
                </c:pt>
                <c:pt idx="6">
                  <c:v>2.3416474002195411</c:v>
                </c:pt>
                <c:pt idx="7">
                  <c:v>4.468175955408487</c:v>
                </c:pt>
                <c:pt idx="8">
                  <c:v>7.6211380714500088</c:v>
                </c:pt>
                <c:pt idx="9">
                  <c:v>11.745236570149357</c:v>
                </c:pt>
                <c:pt idx="10">
                  <c:v>16.646273690499829</c:v>
                </c:pt>
                <c:pt idx="11">
                  <c:v>21.997978578984839</c:v>
                </c:pt>
                <c:pt idx="12">
                  <c:v>27.359630836512885</c:v>
                </c:pt>
                <c:pt idx="13">
                  <c:v>32.204480121985952</c:v>
                </c:pt>
                <c:pt idx="14">
                  <c:v>35.958961812500874</c:v>
                </c:pt>
                <c:pt idx="15">
                  <c:v>38.052708720183794</c:v>
                </c:pt>
                <c:pt idx="16">
                  <c:v>37.979358865657922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A-A34A-A968-9BDBBFA26DB5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fits'!$L$21:$L$37</c:f>
              <c:numCache>
                <c:formatCode>0.00E+00</c:formatCode>
                <c:ptCount val="17"/>
                <c:pt idx="0">
                  <c:v>0</c:v>
                </c:pt>
                <c:pt idx="1">
                  <c:v>0.53617982601908776</c:v>
                </c:pt>
                <c:pt idx="2">
                  <c:v>0.64274209990220998</c:v>
                </c:pt>
                <c:pt idx="3">
                  <c:v>0.55412840171830746</c:v>
                </c:pt>
                <c:pt idx="4">
                  <c:v>0.53944053330875386</c:v>
                </c:pt>
                <c:pt idx="5">
                  <c:v>0.85957075071177891</c:v>
                </c:pt>
                <c:pt idx="6">
                  <c:v>1.732318771865673</c:v>
                </c:pt>
                <c:pt idx="7">
                  <c:v>3.3054955595907689</c:v>
                </c:pt>
                <c:pt idx="8">
                  <c:v>5.6380138798502397</c:v>
                </c:pt>
                <c:pt idx="9">
                  <c:v>8.6889656352896427</c:v>
                </c:pt>
                <c:pt idx="10">
                  <c:v>12.314685974055251</c:v>
                </c:pt>
                <c:pt idx="11">
                  <c:v>16.273804173891264</c:v>
                </c:pt>
                <c:pt idx="12">
                  <c:v>20.240281301515601</c:v>
                </c:pt>
                <c:pt idx="13">
                  <c:v>23.82443464727471</c:v>
                </c:pt>
                <c:pt idx="14">
                  <c:v>26.601948935077051</c:v>
                </c:pt>
                <c:pt idx="15">
                  <c:v>28.150874307605282</c:v>
                </c:pt>
                <c:pt idx="16">
                  <c:v>28.096611086807446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A-A34A-A968-9BDBBFA26DB5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fits'!$L$38:$L$54</c:f>
              <c:numCache>
                <c:formatCode>0.00E+00</c:formatCode>
                <c:ptCount val="17"/>
                <c:pt idx="0">
                  <c:v>0</c:v>
                </c:pt>
                <c:pt idx="1">
                  <c:v>0.35234852283000345</c:v>
                </c:pt>
                <c:pt idx="2">
                  <c:v>0.42237551372016002</c:v>
                </c:pt>
                <c:pt idx="3">
                  <c:v>0.36414336073257209</c:v>
                </c:pt>
                <c:pt idx="4">
                  <c:v>0.35449128415958392</c:v>
                </c:pt>
                <c:pt idx="5">
                  <c:v>0.56486363265444917</c:v>
                </c:pt>
                <c:pt idx="6">
                  <c:v>1.1383866582026652</c:v>
                </c:pt>
                <c:pt idx="7">
                  <c:v>2.1721937699339713</c:v>
                </c:pt>
                <c:pt idx="8">
                  <c:v>3.7049992667750402</c:v>
                </c:pt>
                <c:pt idx="9">
                  <c:v>5.7099205489428071</c:v>
                </c:pt>
                <c:pt idx="10">
                  <c:v>8.0925488082784778</c:v>
                </c:pt>
                <c:pt idx="11">
                  <c:v>10.694268197422263</c:v>
                </c:pt>
                <c:pt idx="12">
                  <c:v>13.300823477828649</c:v>
                </c:pt>
                <c:pt idx="13">
                  <c:v>15.656136146622492</c:v>
                </c:pt>
                <c:pt idx="14">
                  <c:v>17.481369042295714</c:v>
                </c:pt>
                <c:pt idx="15">
                  <c:v>18.499239429244597</c:v>
                </c:pt>
                <c:pt idx="16">
                  <c:v>18.463580561147921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A-A34A-A968-9BDBBFA2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fits'!$F$4:$F$18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'manual 3rd fits'!$G$4:$G$18</c:f>
              <c:numCache>
                <c:formatCode>General</c:formatCode>
                <c:ptCount val="15"/>
                <c:pt idx="0">
                  <c:v>0</c:v>
                </c:pt>
                <c:pt idx="1">
                  <c:v>0.55474875000000001</c:v>
                </c:pt>
                <c:pt idx="2">
                  <c:v>0.62292999999999998</c:v>
                </c:pt>
                <c:pt idx="3">
                  <c:v>0.51058875000000015</c:v>
                </c:pt>
                <c:pt idx="4">
                  <c:v>0.47867999999999983</c:v>
                </c:pt>
                <c:pt idx="5">
                  <c:v>0.7430687499999995</c:v>
                </c:pt>
                <c:pt idx="6">
                  <c:v>1.474530000000001</c:v>
                </c:pt>
                <c:pt idx="7">
                  <c:v>2.7987487499999988</c:v>
                </c:pt>
                <c:pt idx="8">
                  <c:v>4.7963199999999988</c:v>
                </c:pt>
                <c:pt idx="9">
                  <c:v>7.5027487500000021</c:v>
                </c:pt>
                <c:pt idx="10">
                  <c:v>10.908449999999995</c:v>
                </c:pt>
                <c:pt idx="11">
                  <c:v>14.958748750000009</c:v>
                </c:pt>
                <c:pt idx="12">
                  <c:v>19.553880000000007</c:v>
                </c:pt>
                <c:pt idx="13">
                  <c:v>24.548988749999992</c:v>
                </c:pt>
                <c:pt idx="14">
                  <c:v>29.754130000000004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E6-3948-8C66-FCA6BD6D9C1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E6-3948-8C66-FCA6BD6D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6201172051769391"/>
          <c:h val="0.108173834039975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fits'!$P$4:$P$20</c:f>
              <c:numCache>
                <c:formatCode>0.00E+00</c:formatCode>
                <c:ptCount val="17"/>
                <c:pt idx="0">
                  <c:v>0</c:v>
                </c:pt>
                <c:pt idx="1">
                  <c:v>0.69311506538646228</c:v>
                </c:pt>
                <c:pt idx="2">
                  <c:v>0.83086720346784004</c:v>
                </c:pt>
                <c:pt idx="3">
                  <c:v>0.71631703535188151</c:v>
                </c:pt>
                <c:pt idx="4">
                  <c:v>0.69733015375161567</c:v>
                </c:pt>
                <c:pt idx="5">
                  <c:v>1.1111597418860657</c:v>
                </c:pt>
                <c:pt idx="6">
                  <c:v>2.2393536283275379</c:v>
                </c:pt>
                <c:pt idx="7">
                  <c:v>4.2729857777954798</c:v>
                </c:pt>
                <c:pt idx="8">
                  <c:v>7.2882122178969597</c:v>
                </c:pt>
                <c:pt idx="9">
                  <c:v>11.232151401813667</c:v>
                </c:pt>
                <c:pt idx="10">
                  <c:v>15.919089006935513</c:v>
                </c:pt>
                <c:pt idx="11">
                  <c:v>21.037007169440908</c:v>
                </c:pt>
                <c:pt idx="12">
                  <c:v>26.164438154823372</c:v>
                </c:pt>
                <c:pt idx="13">
                  <c:v>30.797642464365026</c:v>
                </c:pt>
                <c:pt idx="14">
                  <c:v>34.388111377556513</c:v>
                </c:pt>
                <c:pt idx="15">
                  <c:v>36.390393930463368</c:v>
                </c:pt>
                <c:pt idx="16">
                  <c:v>36.32024833003932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5-3F44-B523-D9744C90AA7B}"/>
            </c:ext>
          </c:extLst>
        </c:ser>
        <c:ser>
          <c:idx val="2"/>
          <c:order val="1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fits'!$P$21:$P$37</c:f>
              <c:numCache>
                <c:formatCode>0.00E+00</c:formatCode>
                <c:ptCount val="17"/>
                <c:pt idx="0">
                  <c:v>0</c:v>
                </c:pt>
                <c:pt idx="1">
                  <c:v>0.48342900858981142</c:v>
                </c:pt>
                <c:pt idx="2">
                  <c:v>0.57950739855624001</c:v>
                </c:pt>
                <c:pt idx="3">
                  <c:v>0.49961175500213928</c:v>
                </c:pt>
                <c:pt idx="4">
                  <c:v>0.4863689187017759</c:v>
                </c:pt>
                <c:pt idx="5">
                  <c:v>0.77500386188457993</c:v>
                </c:pt>
                <c:pt idx="6">
                  <c:v>1.5618885788043975</c:v>
                </c:pt>
                <c:pt idx="7">
                  <c:v>2.980291991094238</c:v>
                </c:pt>
                <c:pt idx="8">
                  <c:v>5.0833308679065601</c:v>
                </c:pt>
                <c:pt idx="9">
                  <c:v>7.8341217608390155</c:v>
                </c:pt>
                <c:pt idx="10">
                  <c:v>11.103133953645717</c:v>
                </c:pt>
                <c:pt idx="11">
                  <c:v>14.672743426734076</c:v>
                </c:pt>
                <c:pt idx="12">
                  <c:v>18.248987836446972</c:v>
                </c:pt>
                <c:pt idx="13">
                  <c:v>21.48052250913064</c:v>
                </c:pt>
                <c:pt idx="14">
                  <c:v>23.984777449987966</c:v>
                </c:pt>
                <c:pt idx="15">
                  <c:v>25.381315366717175</c:v>
                </c:pt>
                <c:pt idx="16">
                  <c:v>25.332390707936277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5-3F44-B523-D9744C90AA7B}"/>
            </c:ext>
          </c:extLst>
        </c:ser>
        <c:ser>
          <c:idx val="3"/>
          <c:order val="2"/>
          <c:tx>
            <c:v>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fits'!$P$38:$P$54</c:f>
              <c:numCache>
                <c:formatCode>0.00E+00</c:formatCode>
                <c:ptCount val="17"/>
                <c:pt idx="0">
                  <c:v>0</c:v>
                </c:pt>
                <c:pt idx="1">
                  <c:v>0.35419974098847984</c:v>
                </c:pt>
                <c:pt idx="2">
                  <c:v>0.42459464951904008</c:v>
                </c:pt>
                <c:pt idx="3">
                  <c:v>0.3660565482670689</c:v>
                </c:pt>
                <c:pt idx="4">
                  <c:v>0.35635376025849597</c:v>
                </c:pt>
                <c:pt idx="5">
                  <c:v>0.56783139254580361</c:v>
                </c:pt>
                <c:pt idx="6">
                  <c:v>1.144367673920017</c:v>
                </c:pt>
                <c:pt idx="7">
                  <c:v>2.1836063466586686</c:v>
                </c:pt>
                <c:pt idx="8">
                  <c:v>3.7244651123097605</c:v>
                </c:pt>
                <c:pt idx="9">
                  <c:v>5.7399201315116839</c:v>
                </c:pt>
                <c:pt idx="10">
                  <c:v>8.135066577849118</c:v>
                </c:pt>
                <c:pt idx="11">
                  <c:v>10.750455245744973</c:v>
                </c:pt>
                <c:pt idx="12">
                  <c:v>13.37070521238817</c:v>
                </c:pt>
                <c:pt idx="13">
                  <c:v>15.738392553697565</c:v>
                </c:pt>
                <c:pt idx="14">
                  <c:v>17.573215114321787</c:v>
                </c:pt>
                <c:pt idx="15">
                  <c:v>18.596433331674955</c:v>
                </c:pt>
                <c:pt idx="16">
                  <c:v>18.560587114008591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65-3F44-B523-D9744C90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fits'!$W$4:$W$20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fits'!$Y$4:$Y$20</c:f>
              <c:numCache>
                <c:formatCode>0.00E+00</c:formatCode>
                <c:ptCount val="17"/>
                <c:pt idx="0">
                  <c:v>0</c:v>
                </c:pt>
                <c:pt idx="1">
                  <c:v>1.0137742717905001</c:v>
                </c:pt>
                <c:pt idx="2">
                  <c:v>1.1373769896720001</c:v>
                </c:pt>
                <c:pt idx="3">
                  <c:v>0.93089948617050033</c:v>
                </c:pt>
                <c:pt idx="4">
                  <c:v>0.8709398786879996</c:v>
                </c:pt>
                <c:pt idx="5">
                  <c:v>1.3484245685624991</c:v>
                </c:pt>
                <c:pt idx="6">
                  <c:v>2.6671499176080018</c:v>
                </c:pt>
                <c:pt idx="7">
                  <c:v>5.0430441021344974</c:v>
                </c:pt>
                <c:pt idx="8">
                  <c:v>8.6041491444479981</c:v>
                </c:pt>
                <c:pt idx="9">
                  <c:v>13.391323121830503</c:v>
                </c:pt>
                <c:pt idx="10">
                  <c:v>19.359662552999989</c:v>
                </c:pt>
                <c:pt idx="11">
                  <c:v>26.380644962050514</c:v>
                </c:pt>
                <c:pt idx="12">
                  <c:v>34.24499161987201</c:v>
                </c:pt>
                <c:pt idx="13">
                  <c:v>42.666250463050481</c:v>
                </c:pt>
                <c:pt idx="14">
                  <c:v>51.285099190248005</c:v>
                </c:pt>
                <c:pt idx="15">
                  <c:v>59.674368536062495</c:v>
                </c:pt>
                <c:pt idx="16">
                  <c:v>67.34478572236803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C-3A49-B064-E7CA55A14819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fits'!$W$21:$W$37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fits'!$Y$21:$Y$37</c:f>
              <c:numCache>
                <c:formatCode>0.00E+00</c:formatCode>
                <c:ptCount val="17"/>
                <c:pt idx="0">
                  <c:v>0</c:v>
                </c:pt>
                <c:pt idx="1">
                  <c:v>1.0129674036023437</c:v>
                </c:pt>
                <c:pt idx="2">
                  <c:v>1.1337528452249999</c:v>
                </c:pt>
                <c:pt idx="3">
                  <c:v>0.924215739021094</c:v>
                </c:pt>
                <c:pt idx="4">
                  <c:v>0.85980022919999965</c:v>
                </c:pt>
                <c:pt idx="5">
                  <c:v>1.3214051955585928</c:v>
                </c:pt>
                <c:pt idx="6">
                  <c:v>2.5899419048250016</c:v>
                </c:pt>
                <c:pt idx="7">
                  <c:v>4.8435793078148413</c:v>
                </c:pt>
                <c:pt idx="8">
                  <c:v>8.1576769823999982</c:v>
                </c:pt>
                <c:pt idx="9">
                  <c:v>12.507405722289846</c:v>
                </c:pt>
                <c:pt idx="10">
                  <c:v>17.773055771624993</c:v>
                </c:pt>
                <c:pt idx="11">
                  <c:v>23.748032705383608</c:v>
                </c:pt>
                <c:pt idx="12">
                  <c:v>30.149540955600006</c:v>
                </c:pt>
                <c:pt idx="13">
                  <c:v>36.631954983396078</c:v>
                </c:pt>
                <c:pt idx="14">
                  <c:v>42.802878096825005</c:v>
                </c:pt>
                <c:pt idx="15">
                  <c:v>48.241888914527344</c:v>
                </c:pt>
                <c:pt idx="16">
                  <c:v>52.521975475200016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C-3A49-B064-E7CA55A14819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fits'!$W$38:$W$54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fits'!$Y$38:$Y$54</c:f>
              <c:numCache>
                <c:formatCode>0.00E+00</c:formatCode>
                <c:ptCount val="17"/>
                <c:pt idx="0">
                  <c:v>0</c:v>
                </c:pt>
                <c:pt idx="1">
                  <c:v>1.009660754334375</c:v>
                </c:pt>
                <c:pt idx="2">
                  <c:v>1.1189006366999998</c:v>
                </c:pt>
                <c:pt idx="3">
                  <c:v>0.89682488640937519</c:v>
                </c:pt>
                <c:pt idx="4">
                  <c:v>0.81414851759999973</c:v>
                </c:pt>
                <c:pt idx="5">
                  <c:v>1.2106763413593742</c:v>
                </c:pt>
                <c:pt idx="6">
                  <c:v>2.2735335711000015</c:v>
                </c:pt>
                <c:pt idx="7">
                  <c:v>4.0261470111843733</c:v>
                </c:pt>
                <c:pt idx="8">
                  <c:v>6.327976828799998</c:v>
                </c:pt>
                <c:pt idx="9">
                  <c:v>8.8849989090843753</c:v>
                </c:pt>
                <c:pt idx="10">
                  <c:v>11.270937793499993</c:v>
                </c:pt>
                <c:pt idx="11">
                  <c:v>12.959250201459382</c:v>
                </c:pt>
                <c:pt idx="12">
                  <c:v>13.365859135200001</c:v>
                </c:pt>
                <c:pt idx="13">
                  <c:v>11.902638567909369</c:v>
                </c:pt>
                <c:pt idx="14">
                  <c:v>8.0416487150999938</c:v>
                </c:pt>
                <c:pt idx="15">
                  <c:v>1.3901218892343714</c:v>
                </c:pt>
                <c:pt idx="16">
                  <c:v>-8.2238010624000033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1C-3A49-B064-E7CA55A1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'Bei data'!$R$3:$R$139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'Bei data'!$S$3:$S$139</c:f>
              <c:numCache>
                <c:formatCode>0.00E+00</c:formatCode>
                <c:ptCount val="137"/>
                <c:pt idx="0">
                  <c:v>1.6953504859856599E-4</c:v>
                </c:pt>
                <c:pt idx="1">
                  <c:v>1.7251157994875E-3</c:v>
                </c:pt>
                <c:pt idx="2">
                  <c:v>5.4752221036490703E-3</c:v>
                </c:pt>
                <c:pt idx="3">
                  <c:v>1.1029134117869301E-2</c:v>
                </c:pt>
                <c:pt idx="4">
                  <c:v>1.8524399811986399E-2</c:v>
                </c:pt>
                <c:pt idx="5">
                  <c:v>2.75790153696975E-2</c:v>
                </c:pt>
                <c:pt idx="6">
                  <c:v>3.7933411328662403E-2</c:v>
                </c:pt>
                <c:pt idx="7">
                  <c:v>4.9366562962230902E-2</c:v>
                </c:pt>
                <c:pt idx="8">
                  <c:v>6.1673048044212697E-2</c:v>
                </c:pt>
                <c:pt idx="9">
                  <c:v>7.46633652081065E-2</c:v>
                </c:pt>
                <c:pt idx="10">
                  <c:v>8.8150645953960993E-2</c:v>
                </c:pt>
                <c:pt idx="11" formatCode="General">
                  <c:v>0.10196606124885001</c:v>
                </c:pt>
                <c:pt idx="12" formatCode="General">
                  <c:v>0.115917732540166</c:v>
                </c:pt>
                <c:pt idx="13" formatCode="General">
                  <c:v>0.129857469410916</c:v>
                </c:pt>
                <c:pt idx="14" formatCode="General">
                  <c:v>0.143639942368816</c:v>
                </c:pt>
                <c:pt idx="15" formatCode="General">
                  <c:v>0.15714037599563899</c:v>
                </c:pt>
                <c:pt idx="16" formatCode="General">
                  <c:v>0.17028125319878201</c:v>
                </c:pt>
                <c:pt idx="17" formatCode="General">
                  <c:v>0.18298593364999999</c:v>
                </c:pt>
                <c:pt idx="18" formatCode="General">
                  <c:v>0.195184511511379</c:v>
                </c:pt>
                <c:pt idx="19" formatCode="General">
                  <c:v>0.206826097032482</c:v>
                </c:pt>
                <c:pt idx="20" formatCode="General">
                  <c:v>0.21787338623625599</c:v>
                </c:pt>
                <c:pt idx="21" formatCode="General">
                  <c:v>0.22830162179168401</c:v>
                </c:pt>
                <c:pt idx="22" formatCode="General">
                  <c:v>0.238095832607223</c:v>
                </c:pt>
                <c:pt idx="23" formatCode="General">
                  <c:v>0.24725032963927801</c:v>
                </c:pt>
                <c:pt idx="24" formatCode="General">
                  <c:v>0.25576938452290099</c:v>
                </c:pt>
                <c:pt idx="25" formatCode="General">
                  <c:v>0.26366190749235702</c:v>
                </c:pt>
                <c:pt idx="26" formatCode="General">
                  <c:v>0.27094535655386298</c:v>
                </c:pt>
                <c:pt idx="27" formatCode="General">
                  <c:v>0.27763360171079499</c:v>
                </c:pt>
                <c:pt idx="28" formatCode="General">
                  <c:v>0.28375979884237001</c:v>
                </c:pt>
                <c:pt idx="29" formatCode="General">
                  <c:v>0.28937620982373002</c:v>
                </c:pt>
                <c:pt idx="30" formatCode="General">
                  <c:v>0.294514659695784</c:v>
                </c:pt>
                <c:pt idx="31" formatCode="General">
                  <c:v>0.29920047645720199</c:v>
                </c:pt>
                <c:pt idx="32" formatCode="General">
                  <c:v>0.30345850118169498</c:v>
                </c:pt>
                <c:pt idx="33" formatCode="General">
                  <c:v>0.30731458375008103</c:v>
                </c:pt>
                <c:pt idx="34" formatCode="General">
                  <c:v>0.31079436290269802</c:v>
                </c:pt>
                <c:pt idx="35" formatCode="General">
                  <c:v>0.31391979507852202</c:v>
                </c:pt>
                <c:pt idx="36" formatCode="General">
                  <c:v>0.31671753015277798</c:v>
                </c:pt>
                <c:pt idx="37" formatCode="General">
                  <c:v>0.31920391661771902</c:v>
                </c:pt>
                <c:pt idx="38" formatCode="General">
                  <c:v>0.32140463593288399</c:v>
                </c:pt>
                <c:pt idx="39" formatCode="General">
                  <c:v>0.32333749199328798</c:v>
                </c:pt>
                <c:pt idx="40" formatCode="General">
                  <c:v>0.325022044123224</c:v>
                </c:pt>
                <c:pt idx="41" formatCode="General">
                  <c:v>0.32647644895258698</c:v>
                </c:pt>
                <c:pt idx="42" formatCode="General">
                  <c:v>0.32768623326476098</c:v>
                </c:pt>
                <c:pt idx="43" formatCode="General">
                  <c:v>0.32879861998117799</c:v>
                </c:pt>
                <c:pt idx="44" formatCode="General">
                  <c:v>0.32954820889917502</c:v>
                </c:pt>
                <c:pt idx="45" formatCode="General">
                  <c:v>0.33015711293440902</c:v>
                </c:pt>
                <c:pt idx="46" formatCode="General">
                  <c:v>0.33159007973372101</c:v>
                </c:pt>
                <c:pt idx="47" formatCode="General">
                  <c:v>0.38402241202607501</c:v>
                </c:pt>
                <c:pt idx="48" formatCode="General">
                  <c:v>0.38474049067250798</c:v>
                </c:pt>
                <c:pt idx="49" formatCode="General">
                  <c:v>0.38536027060292799</c:v>
                </c:pt>
                <c:pt idx="50" formatCode="General">
                  <c:v>0.38570156507666797</c:v>
                </c:pt>
                <c:pt idx="51" formatCode="General">
                  <c:v>0.386018112915401</c:v>
                </c:pt>
                <c:pt idx="52" formatCode="General">
                  <c:v>0.38639004923742698</c:v>
                </c:pt>
                <c:pt idx="53" formatCode="General">
                  <c:v>0.38699184927753699</c:v>
                </c:pt>
                <c:pt idx="54" formatCode="General">
                  <c:v>0.38767311656526099</c:v>
                </c:pt>
                <c:pt idx="55" formatCode="General">
                  <c:v>0.38769121472151202</c:v>
                </c:pt>
                <c:pt idx="56" formatCode="General">
                  <c:v>0.38810118884688799</c:v>
                </c:pt>
                <c:pt idx="57" formatCode="General">
                  <c:v>0.54350670273236101</c:v>
                </c:pt>
                <c:pt idx="58" formatCode="General">
                  <c:v>0.54609127190733397</c:v>
                </c:pt>
                <c:pt idx="59" formatCode="General">
                  <c:v>0.54698277865838796</c:v>
                </c:pt>
                <c:pt idx="60" formatCode="General">
                  <c:v>0.54910348172541101</c:v>
                </c:pt>
                <c:pt idx="61" formatCode="General">
                  <c:v>0.54942801132955499</c:v>
                </c:pt>
                <c:pt idx="62" formatCode="General">
                  <c:v>0.770494635747343</c:v>
                </c:pt>
                <c:pt idx="63" formatCode="General">
                  <c:v>0.77536171970290202</c:v>
                </c:pt>
                <c:pt idx="64" formatCode="General">
                  <c:v>0.77824565130803003</c:v>
                </c:pt>
                <c:pt idx="65" formatCode="General">
                  <c:v>1.04393626887841</c:v>
                </c:pt>
                <c:pt idx="66" formatCode="General">
                  <c:v>1.0491051333560499</c:v>
                </c:pt>
                <c:pt idx="67" formatCode="General">
                  <c:v>1.05435664440119</c:v>
                </c:pt>
                <c:pt idx="68" formatCode="General">
                  <c:v>1.05754454141495</c:v>
                </c:pt>
                <c:pt idx="69" formatCode="General">
                  <c:v>1.3717478759613599</c:v>
                </c:pt>
                <c:pt idx="70" formatCode="General">
                  <c:v>1.3796216837823601</c:v>
                </c:pt>
                <c:pt idx="71" formatCode="General">
                  <c:v>1.72707119563388</c:v>
                </c:pt>
                <c:pt idx="72" formatCode="General">
                  <c:v>1.7382024032733601</c:v>
                </c:pt>
                <c:pt idx="73" formatCode="General">
                  <c:v>1.7468759424083899</c:v>
                </c:pt>
                <c:pt idx="74" formatCode="General">
                  <c:v>2.1356706737709699</c:v>
                </c:pt>
                <c:pt idx="75" formatCode="General">
                  <c:v>2.1469512540231399</c:v>
                </c:pt>
                <c:pt idx="76" formatCode="General">
                  <c:v>2.5694805371776002</c:v>
                </c:pt>
                <c:pt idx="77" formatCode="General">
                  <c:v>2.5811227691095602</c:v>
                </c:pt>
                <c:pt idx="78" formatCode="General">
                  <c:v>2.5910989900093302</c:v>
                </c:pt>
                <c:pt idx="79" formatCode="General">
                  <c:v>3.0545696759296801</c:v>
                </c:pt>
                <c:pt idx="80" formatCode="General">
                  <c:v>3.0679840101879599</c:v>
                </c:pt>
                <c:pt idx="81" formatCode="General">
                  <c:v>3.0785584035923002</c:v>
                </c:pt>
                <c:pt idx="82" formatCode="General">
                  <c:v>3.5841374734545899</c:v>
                </c:pt>
                <c:pt idx="83" formatCode="General">
                  <c:v>3.5987808176581799</c:v>
                </c:pt>
                <c:pt idx="84" formatCode="General">
                  <c:v>4.1404336776986099</c:v>
                </c:pt>
                <c:pt idx="85" formatCode="General">
                  <c:v>4.1538249497260598</c:v>
                </c:pt>
                <c:pt idx="86" formatCode="General">
                  <c:v>4.16668958489063</c:v>
                </c:pt>
                <c:pt idx="87" formatCode="General">
                  <c:v>4.75394195726438</c:v>
                </c:pt>
                <c:pt idx="88" formatCode="General">
                  <c:v>4.76925402499666</c:v>
                </c:pt>
                <c:pt idx="89" formatCode="General">
                  <c:v>4.7782725036944997</c:v>
                </c:pt>
                <c:pt idx="90" formatCode="General">
                  <c:v>5.4170953239434896</c:v>
                </c:pt>
                <c:pt idx="91" formatCode="General">
                  <c:v>5.4263901852054</c:v>
                </c:pt>
                <c:pt idx="92" formatCode="General">
                  <c:v>5.4395750941985499</c:v>
                </c:pt>
                <c:pt idx="93" formatCode="General">
                  <c:v>6.12502587497133</c:v>
                </c:pt>
                <c:pt idx="94" formatCode="General">
                  <c:v>6.1423136175869404</c:v>
                </c:pt>
                <c:pt idx="95" formatCode="General">
                  <c:v>6.86543008323381</c:v>
                </c:pt>
                <c:pt idx="96" formatCode="General">
                  <c:v>6.8886537972461799</c:v>
                </c:pt>
                <c:pt idx="97" formatCode="General">
                  <c:v>6.9025461174028999</c:v>
                </c:pt>
                <c:pt idx="98" formatCode="General">
                  <c:v>7.6825011166881501</c:v>
                </c:pt>
                <c:pt idx="99" formatCode="General">
                  <c:v>7.7017982766634603</c:v>
                </c:pt>
                <c:pt idx="100" formatCode="General">
                  <c:v>7.7157282016315403</c:v>
                </c:pt>
                <c:pt idx="101" formatCode="General">
                  <c:v>8.5508063842825806</c:v>
                </c:pt>
                <c:pt idx="102" formatCode="General">
                  <c:v>8.5721733513016893</c:v>
                </c:pt>
                <c:pt idx="103" formatCode="General">
                  <c:v>8.5879910714962104</c:v>
                </c:pt>
                <c:pt idx="104" formatCode="General">
                  <c:v>9.4474056206454797</c:v>
                </c:pt>
                <c:pt idx="105" formatCode="General">
                  <c:v>9.4678354179253503</c:v>
                </c:pt>
                <c:pt idx="106" formatCode="General">
                  <c:v>9.4870535743312701</c:v>
                </c:pt>
                <c:pt idx="107" formatCode="General">
                  <c:v>9.5019646977927401</c:v>
                </c:pt>
                <c:pt idx="108" formatCode="General">
                  <c:v>10.4566565394896</c:v>
                </c:pt>
                <c:pt idx="109" formatCode="General">
                  <c:v>10.4828888349381</c:v>
                </c:pt>
                <c:pt idx="110" formatCode="General">
                  <c:v>10.493493197118999</c:v>
                </c:pt>
                <c:pt idx="111" formatCode="General">
                  <c:v>11.5221985908882</c:v>
                </c:pt>
                <c:pt idx="112" formatCode="General">
                  <c:v>11.5393378835211</c:v>
                </c:pt>
                <c:pt idx="113" formatCode="General">
                  <c:v>11.5576550934233</c:v>
                </c:pt>
                <c:pt idx="114" formatCode="General">
                  <c:v>12.644984099262199</c:v>
                </c:pt>
                <c:pt idx="115" formatCode="General">
                  <c:v>12.663623029798099</c:v>
                </c:pt>
                <c:pt idx="116" formatCode="General">
                  <c:v>12.682660844832601</c:v>
                </c:pt>
                <c:pt idx="117" formatCode="General">
                  <c:v>13.836694627623499</c:v>
                </c:pt>
                <c:pt idx="118" formatCode="General">
                  <c:v>13.858597847901599</c:v>
                </c:pt>
                <c:pt idx="119" formatCode="General">
                  <c:v>13.879640981583</c:v>
                </c:pt>
                <c:pt idx="120" formatCode="General">
                  <c:v>13.8898497001368</c:v>
                </c:pt>
                <c:pt idx="121" formatCode="General">
                  <c:v>15.1197815668627</c:v>
                </c:pt>
                <c:pt idx="122" formatCode="General">
                  <c:v>15.1539727808854</c:v>
                </c:pt>
                <c:pt idx="123" formatCode="General">
                  <c:v>15.168107403745999</c:v>
                </c:pt>
                <c:pt idx="124" formatCode="General">
                  <c:v>16.473450222025299</c:v>
                </c:pt>
                <c:pt idx="125" formatCode="General">
                  <c:v>16.5042123199072</c:v>
                </c:pt>
                <c:pt idx="126" formatCode="General">
                  <c:v>16.520441269354301</c:v>
                </c:pt>
                <c:pt idx="127" formatCode="General">
                  <c:v>16.5402140529756</c:v>
                </c:pt>
                <c:pt idx="128" formatCode="General">
                  <c:v>17.936953738008299</c:v>
                </c:pt>
                <c:pt idx="129" formatCode="General">
                  <c:v>17.964171406373499</c:v>
                </c:pt>
                <c:pt idx="130" formatCode="General">
                  <c:v>17.978103253492101</c:v>
                </c:pt>
                <c:pt idx="131" formatCode="General">
                  <c:v>17.997027546217399</c:v>
                </c:pt>
                <c:pt idx="132" formatCode="General">
                  <c:v>19.489459544374299</c:v>
                </c:pt>
                <c:pt idx="133" formatCode="General">
                  <c:v>19.508091724573902</c:v>
                </c:pt>
                <c:pt idx="134" formatCode="General">
                  <c:v>19.530741072662298</c:v>
                </c:pt>
                <c:pt idx="135" formatCode="General">
                  <c:v>21.109078663333701</c:v>
                </c:pt>
                <c:pt idx="136" formatCode="General">
                  <c:v>21.134070474822501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1-FE4A-8603-B34F0FC7C97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41-FE4A-8603-B34F0FC7C97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'Bei data'!$H$3:$H$139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'Bei data'!$I$3:$I$139</c:f>
              <c:numCache>
                <c:formatCode>0.00E+00</c:formatCode>
                <c:ptCount val="137"/>
                <c:pt idx="0">
                  <c:v>1.87925179259818E-3</c:v>
                </c:pt>
                <c:pt idx="1">
                  <c:v>2.25281958595747E-2</c:v>
                </c:pt>
                <c:pt idx="2">
                  <c:v>7.0063839484431206E-2</c:v>
                </c:pt>
                <c:pt idx="3" formatCode="General">
                  <c:v>0.13557127511863301</c:v>
                </c:pt>
                <c:pt idx="4" formatCode="General">
                  <c:v>0.219157248503976</c:v>
                </c:pt>
                <c:pt idx="5" formatCode="General">
                  <c:v>0.31571489494302701</c:v>
                </c:pt>
                <c:pt idx="6" formatCode="General">
                  <c:v>0.42221024836232302</c:v>
                </c:pt>
                <c:pt idx="7" formatCode="General">
                  <c:v>0.53624822274426298</c:v>
                </c:pt>
                <c:pt idx="8" formatCode="General">
                  <c:v>0.65568289687564696</c:v>
                </c:pt>
                <c:pt idx="9" formatCode="General">
                  <c:v>0.77869188299356795</c:v>
                </c:pt>
                <c:pt idx="10" formatCode="General">
                  <c:v>0.90362307870812297</c:v>
                </c:pt>
                <c:pt idx="11" formatCode="General">
                  <c:v>1.02897821015804</c:v>
                </c:pt>
                <c:pt idx="12" formatCode="General">
                  <c:v>1.1534172643579499</c:v>
                </c:pt>
                <c:pt idx="13" formatCode="General">
                  <c:v>1.27577149196811</c:v>
                </c:pt>
                <c:pt idx="14" formatCode="General">
                  <c:v>1.3950261308796801</c:v>
                </c:pt>
                <c:pt idx="15" formatCode="General">
                  <c:v>1.51034112431145</c:v>
                </c:pt>
                <c:pt idx="16" formatCode="General">
                  <c:v>1.6210375895513101</c:v>
                </c:pt>
                <c:pt idx="17" formatCode="General">
                  <c:v>1.72662076346602</c:v>
                </c:pt>
                <c:pt idx="18" formatCode="General">
                  <c:v>1.82698856267075</c:v>
                </c:pt>
                <c:pt idx="19" formatCode="General">
                  <c:v>1.92214197718123</c:v>
                </c:pt>
                <c:pt idx="20" formatCode="General">
                  <c:v>2.0119671074868299</c:v>
                </c:pt>
                <c:pt idx="21" formatCode="General">
                  <c:v>2.09642579392249</c:v>
                </c:pt>
                <c:pt idx="22" formatCode="General">
                  <c:v>2.1755300180506301</c:v>
                </c:pt>
                <c:pt idx="23" formatCode="General">
                  <c:v>2.2493486521199002</c:v>
                </c:pt>
                <c:pt idx="24" formatCode="General">
                  <c:v>2.3180153872654601</c:v>
                </c:pt>
                <c:pt idx="25" formatCode="General">
                  <c:v>2.3816642182569301</c:v>
                </c:pt>
                <c:pt idx="26" formatCode="General">
                  <c:v>2.4404965224040098</c:v>
                </c:pt>
                <c:pt idx="27" formatCode="General">
                  <c:v>2.4946698970316601</c:v>
                </c:pt>
                <c:pt idx="28" formatCode="General">
                  <c:v>2.5444124209448402</c:v>
                </c:pt>
                <c:pt idx="29" formatCode="General">
                  <c:v>2.5899203014502299</c:v>
                </c:pt>
                <c:pt idx="30" formatCode="General">
                  <c:v>2.6314209766831702</c:v>
                </c:pt>
                <c:pt idx="31" formatCode="General">
                  <c:v>2.6691203145608702</c:v>
                </c:pt>
                <c:pt idx="32" formatCode="General">
                  <c:v>2.70321667357037</c:v>
                </c:pt>
                <c:pt idx="33" formatCode="General">
                  <c:v>2.7339167280810601</c:v>
                </c:pt>
                <c:pt idx="34" formatCode="General">
                  <c:v>2.7614238601616399</c:v>
                </c:pt>
                <c:pt idx="35" formatCode="General">
                  <c:v>2.7859115878568201</c:v>
                </c:pt>
                <c:pt idx="36" formatCode="General">
                  <c:v>2.80759366533939</c:v>
                </c:pt>
                <c:pt idx="37" formatCode="General">
                  <c:v>2.8265978629392698</c:v>
                </c:pt>
                <c:pt idx="38" formatCode="General">
                  <c:v>2.8431319135814399</c:v>
                </c:pt>
                <c:pt idx="39" formatCode="General">
                  <c:v>2.8573378181485398</c:v>
                </c:pt>
                <c:pt idx="40" formatCode="General">
                  <c:v>2.8693738536517901</c:v>
                </c:pt>
                <c:pt idx="41" formatCode="General">
                  <c:v>2.87938552318976</c:v>
                </c:pt>
                <c:pt idx="42" formatCode="General">
                  <c:v>2.88265549999532</c:v>
                </c:pt>
                <c:pt idx="43" formatCode="General">
                  <c:v>2.8847685720062599</c:v>
                </c:pt>
                <c:pt idx="44" formatCode="General">
                  <c:v>2.8854654941640301</c:v>
                </c:pt>
                <c:pt idx="45" formatCode="General">
                  <c:v>2.88607439819926</c:v>
                </c:pt>
                <c:pt idx="46" formatCode="General">
                  <c:v>2.8914463955028702</c:v>
                </c:pt>
                <c:pt idx="47" formatCode="General">
                  <c:v>2.8922616934594298</c:v>
                </c:pt>
                <c:pt idx="48" formatCode="General">
                  <c:v>2.8928485298352098</c:v>
                </c:pt>
                <c:pt idx="49" formatCode="General">
                  <c:v>2.94198581174054</c:v>
                </c:pt>
                <c:pt idx="50" formatCode="General">
                  <c:v>2.9423271062142802</c:v>
                </c:pt>
                <c:pt idx="51" formatCode="General">
                  <c:v>2.9426436540530201</c:v>
                </c:pt>
                <c:pt idx="52" formatCode="General">
                  <c:v>2.9430155903750399</c:v>
                </c:pt>
                <c:pt idx="53" formatCode="General">
                  <c:v>2.9436173904151501</c:v>
                </c:pt>
                <c:pt idx="54" formatCode="General">
                  <c:v>3.0118986539413002</c:v>
                </c:pt>
                <c:pt idx="55" formatCode="General">
                  <c:v>3.0119167520975498</c:v>
                </c:pt>
                <c:pt idx="56" formatCode="General">
                  <c:v>3.0123267262229301</c:v>
                </c:pt>
                <c:pt idx="57" formatCode="General">
                  <c:v>3.0138530904292802</c:v>
                </c:pt>
                <c:pt idx="58" formatCode="General">
                  <c:v>3.1274905723057902</c:v>
                </c:pt>
                <c:pt idx="59" formatCode="General">
                  <c:v>3.1278549063993202</c:v>
                </c:pt>
                <c:pt idx="60" formatCode="General">
                  <c:v>3.2822267348255898</c:v>
                </c:pt>
                <c:pt idx="61" formatCode="General">
                  <c:v>3.2825512644297299</c:v>
                </c:pt>
                <c:pt idx="62" formatCode="General">
                  <c:v>3.4622627940236401</c:v>
                </c:pt>
                <c:pt idx="63" formatCode="General">
                  <c:v>3.6673738216883001</c:v>
                </c:pt>
                <c:pt idx="64" formatCode="General">
                  <c:v>3.8887168423190102</c:v>
                </c:pt>
                <c:pt idx="65" formatCode="General">
                  <c:v>4.1293518378724903</c:v>
                </c:pt>
                <c:pt idx="66" formatCode="General">
                  <c:v>4.1303871653859403</c:v>
                </c:pt>
                <c:pt idx="67" formatCode="General">
                  <c:v>4.3875705790585204</c:v>
                </c:pt>
                <c:pt idx="68" formatCode="General">
                  <c:v>4.6604052284657298</c:v>
                </c:pt>
                <c:pt idx="69" formatCode="General">
                  <c:v>4.9536671447051104</c:v>
                </c:pt>
                <c:pt idx="70" formatCode="General">
                  <c:v>5.2654659982651602</c:v>
                </c:pt>
                <c:pt idx="71" formatCode="General">
                  <c:v>5.5924123617081802</c:v>
                </c:pt>
                <c:pt idx="72" formatCode="General">
                  <c:v>5.9343365137583897</c:v>
                </c:pt>
                <c:pt idx="73" formatCode="General">
                  <c:v>6.2913956299579903</c:v>
                </c:pt>
                <c:pt idx="74" formatCode="General">
                  <c:v>7.0472758967758802</c:v>
                </c:pt>
                <c:pt idx="75" formatCode="General">
                  <c:v>7.4505151197983697</c:v>
                </c:pt>
                <c:pt idx="76" formatCode="General">
                  <c:v>7.8704638051740696</c:v>
                </c:pt>
                <c:pt idx="77" formatCode="General">
                  <c:v>8.3024145262682492</c:v>
                </c:pt>
                <c:pt idx="78" formatCode="General">
                  <c:v>8.7545940582954902</c:v>
                </c:pt>
                <c:pt idx="79" formatCode="General">
                  <c:v>9.2270541676251696</c:v>
                </c:pt>
                <c:pt idx="80" formatCode="General">
                  <c:v>9.7191895522186798</c:v>
                </c:pt>
                <c:pt idx="81" formatCode="General">
                  <c:v>10.231806729568801</c:v>
                </c:pt>
                <c:pt idx="82" formatCode="General">
                  <c:v>10.764841568289199</c:v>
                </c:pt>
                <c:pt idx="83" formatCode="General">
                  <c:v>11.3195261991692</c:v>
                </c:pt>
                <c:pt idx="84" formatCode="General">
                  <c:v>11.8924642688118</c:v>
                </c:pt>
                <c:pt idx="85" formatCode="General">
                  <c:v>11.896017917065601</c:v>
                </c:pt>
                <c:pt idx="86" formatCode="General">
                  <c:v>12.4931126093731</c:v>
                </c:pt>
                <c:pt idx="87" formatCode="General">
                  <c:v>13.113321577638899</c:v>
                </c:pt>
                <c:pt idx="88" formatCode="General">
                  <c:v>13.7574198270965</c:v>
                </c:pt>
                <c:pt idx="89" formatCode="General">
                  <c:v>14.4253791204126</c:v>
                </c:pt>
                <c:pt idx="90" formatCode="General">
                  <c:v>15.1288250246209</c:v>
                </c:pt>
                <c:pt idx="91" formatCode="General">
                  <c:v>15.129205181876699</c:v>
                </c:pt>
                <c:pt idx="92" formatCode="General">
                  <c:v>15.859996378753801</c:v>
                </c:pt>
                <c:pt idx="93" formatCode="General">
                  <c:v>16.621023986653</c:v>
                </c:pt>
                <c:pt idx="94" formatCode="General">
                  <c:v>17.4135336918912</c:v>
                </c:pt>
                <c:pt idx="95" formatCode="General">
                  <c:v>17.417281713700401</c:v>
                </c:pt>
                <c:pt idx="96" formatCode="General">
                  <c:v>18.243798074434899</c:v>
                </c:pt>
                <c:pt idx="97" formatCode="General">
                  <c:v>19.102895331856701</c:v>
                </c:pt>
                <c:pt idx="98" formatCode="General">
                  <c:v>19.1116374887735</c:v>
                </c:pt>
                <c:pt idx="99" formatCode="General">
                  <c:v>20.011776341407099</c:v>
                </c:pt>
                <c:pt idx="100" formatCode="General">
                  <c:v>20.016344487936099</c:v>
                </c:pt>
                <c:pt idx="101" formatCode="General">
                  <c:v>20.9664147471142</c:v>
                </c:pt>
                <c:pt idx="102" formatCode="General">
                  <c:v>20.9711254662096</c:v>
                </c:pt>
                <c:pt idx="103" formatCode="General">
                  <c:v>21.965885307448101</c:v>
                </c:pt>
                <c:pt idx="104" formatCode="General">
                  <c:v>22.921167169509499</c:v>
                </c:pt>
                <c:pt idx="105" formatCode="General">
                  <c:v>22.9328776522953</c:v>
                </c:pt>
                <c:pt idx="106" formatCode="General">
                  <c:v>22.947294714661499</c:v>
                </c:pt>
                <c:pt idx="107" formatCode="General">
                  <c:v>24.041447195339099</c:v>
                </c:pt>
                <c:pt idx="108" formatCode="General">
                  <c:v>24.053729088255601</c:v>
                </c:pt>
                <c:pt idx="109" formatCode="General">
                  <c:v>25.2124651210029</c:v>
                </c:pt>
                <c:pt idx="110" formatCode="General">
                  <c:v>25.2171979937998</c:v>
                </c:pt>
                <c:pt idx="111" formatCode="General">
                  <c:v>26.4425514032724</c:v>
                </c:pt>
                <c:pt idx="112" formatCode="General">
                  <c:v>26.446812652975101</c:v>
                </c:pt>
                <c:pt idx="113" formatCode="General">
                  <c:v>27.725154896901099</c:v>
                </c:pt>
                <c:pt idx="114" formatCode="General">
                  <c:v>27.744670350272798</c:v>
                </c:pt>
                <c:pt idx="115" formatCode="General">
                  <c:v>27.746926302168699</c:v>
                </c:pt>
                <c:pt idx="116" formatCode="General">
                  <c:v>27.7532981535761</c:v>
                </c:pt>
                <c:pt idx="117" formatCode="General">
                  <c:v>29.123793702909101</c:v>
                </c:pt>
                <c:pt idx="118" formatCode="General">
                  <c:v>29.125440352026398</c:v>
                </c:pt>
                <c:pt idx="119" formatCode="General">
                  <c:v>29.1321912604201</c:v>
                </c:pt>
                <c:pt idx="120" formatCode="General">
                  <c:v>29.132333416659101</c:v>
                </c:pt>
                <c:pt idx="121" formatCode="General">
                  <c:v>29.1386283912015</c:v>
                </c:pt>
                <c:pt idx="122" formatCode="General">
                  <c:v>30.6194504181992</c:v>
                </c:pt>
                <c:pt idx="123" formatCode="General">
                  <c:v>30.623416384630598</c:v>
                </c:pt>
                <c:pt idx="124" formatCode="General">
                  <c:v>30.6324520643666</c:v>
                </c:pt>
                <c:pt idx="125" formatCode="General">
                  <c:v>30.640060370737402</c:v>
                </c:pt>
                <c:pt idx="126" formatCode="General">
                  <c:v>30.6402294663113</c:v>
                </c:pt>
                <c:pt idx="127" formatCode="General">
                  <c:v>30.6481400088717</c:v>
                </c:pt>
                <c:pt idx="128" formatCode="General">
                  <c:v>30.655357779840202</c:v>
                </c:pt>
                <c:pt idx="129" formatCode="General">
                  <c:v>32.298643555498501</c:v>
                </c:pt>
                <c:pt idx="130" formatCode="General">
                  <c:v>32.304686219822202</c:v>
                </c:pt>
                <c:pt idx="131" formatCode="General">
                  <c:v>32.315224565065101</c:v>
                </c:pt>
                <c:pt idx="132" formatCode="General">
                  <c:v>32.3242323952419</c:v>
                </c:pt>
                <c:pt idx="133" formatCode="General">
                  <c:v>32.324394845712902</c:v>
                </c:pt>
                <c:pt idx="134" formatCode="General">
                  <c:v>32.333337330522497</c:v>
                </c:pt>
                <c:pt idx="135" formatCode="General">
                  <c:v>32.341461682739897</c:v>
                </c:pt>
                <c:pt idx="136" formatCode="General">
                  <c:v>32.341663620714201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41-FE4A-8603-B34F0FC7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61103"/>
        <c:axId val="48733055"/>
      </c:scatterChart>
      <c:valAx>
        <c:axId val="2373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3055"/>
        <c:crosses val="autoZero"/>
        <c:crossBetween val="midCat"/>
      </c:valAx>
      <c:valAx>
        <c:axId val="487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6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26</xdr:row>
      <xdr:rowOff>139700</xdr:rowOff>
    </xdr:from>
    <xdr:to>
      <xdr:col>9</xdr:col>
      <xdr:colOff>222250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31DBE-A3B8-2C42-9AF9-1BEE92730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736600</xdr:colOff>
      <xdr:row>2</xdr:row>
      <xdr:rowOff>127000</xdr:rowOff>
    </xdr:from>
    <xdr:to>
      <xdr:col>22</xdr:col>
      <xdr:colOff>355600</xdr:colOff>
      <xdr:row>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12ABB-2994-B74F-BF01-E38444B15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387350</xdr:colOff>
      <xdr:row>44</xdr:row>
      <xdr:rowOff>88900</xdr:rowOff>
    </xdr:from>
    <xdr:to>
      <xdr:col>17</xdr:col>
      <xdr:colOff>6350</xdr:colOff>
      <xdr:row>57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2A4665-0C86-4947-96E0-09BFE89D8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2</xdr:row>
      <xdr:rowOff>63500</xdr:rowOff>
    </xdr:from>
    <xdr:to>
      <xdr:col>23</xdr:col>
      <xdr:colOff>596900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7E7E4-EC3F-5A4E-85D7-F73F38164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8</xdr:row>
      <xdr:rowOff>76200</xdr:rowOff>
    </xdr:from>
    <xdr:to>
      <xdr:col>16</xdr:col>
      <xdr:colOff>444500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151CB-B88F-974B-AF76-84D7F9CF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20</xdr:row>
      <xdr:rowOff>165100</xdr:rowOff>
    </xdr:from>
    <xdr:to>
      <xdr:col>7</xdr:col>
      <xdr:colOff>533400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1F6C7-3300-514A-921E-7847E4196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26</xdr:row>
      <xdr:rowOff>0</xdr:rowOff>
    </xdr:from>
    <xdr:to>
      <xdr:col>16</xdr:col>
      <xdr:colOff>88900</xdr:colOff>
      <xdr:row>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7A49B-A85E-A64D-A05B-E72E5E0B2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190500</xdr:colOff>
      <xdr:row>4</xdr:row>
      <xdr:rowOff>177800</xdr:rowOff>
    </xdr:from>
    <xdr:to>
      <xdr:col>32</xdr:col>
      <xdr:colOff>266700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2A0E3A-EB51-8B4F-86A8-A33ECD1A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546100</xdr:colOff>
      <xdr:row>11</xdr:row>
      <xdr:rowOff>50800</xdr:rowOff>
    </xdr:from>
    <xdr:to>
      <xdr:col>22</xdr:col>
      <xdr:colOff>165100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12D27-2C64-9B4B-8FD1-F549E1CD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elbw/Downloads/Fuel%20swelling%20vs.%20grain%20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d"/>
    </sheetNames>
    <sheetDataSet>
      <sheetData sheetId="0">
        <row r="2">
          <cell r="O2">
            <v>5.13525498947946E+19</v>
          </cell>
          <cell r="R2">
            <v>0</v>
          </cell>
        </row>
        <row r="3">
          <cell r="O3">
            <v>1.02705099789589E+20</v>
          </cell>
          <cell r="R3">
            <v>0</v>
          </cell>
        </row>
        <row r="4">
          <cell r="O4">
            <v>1.5405764968438399E+20</v>
          </cell>
          <cell r="R4">
            <v>0</v>
          </cell>
        </row>
        <row r="5">
          <cell r="O5">
            <v>2.0541019957917801E+20</v>
          </cell>
          <cell r="R5">
            <v>0</v>
          </cell>
        </row>
        <row r="6">
          <cell r="O6">
            <v>2.5676274947397301E+20</v>
          </cell>
          <cell r="R6">
            <v>0</v>
          </cell>
        </row>
        <row r="7">
          <cell r="O7">
            <v>3.0811529936876798E+20</v>
          </cell>
          <cell r="R7">
            <v>0</v>
          </cell>
        </row>
        <row r="8">
          <cell r="O8">
            <v>3.5946784926356203E+20</v>
          </cell>
          <cell r="R8">
            <v>0</v>
          </cell>
        </row>
        <row r="9">
          <cell r="O9">
            <v>4.10820399158357E+20</v>
          </cell>
          <cell r="R9">
            <v>0</v>
          </cell>
        </row>
        <row r="10">
          <cell r="O10">
            <v>4.6217294905315099E+20</v>
          </cell>
          <cell r="R10">
            <v>0</v>
          </cell>
        </row>
        <row r="11">
          <cell r="O11">
            <v>5.1352549894794602E+20</v>
          </cell>
          <cell r="R11">
            <v>0</v>
          </cell>
        </row>
        <row r="12">
          <cell r="B12">
            <v>1248696000000000</v>
          </cell>
          <cell r="E12">
            <v>0</v>
          </cell>
          <cell r="O12">
            <v>5.6487804884274099E+20</v>
          </cell>
          <cell r="R12">
            <v>0</v>
          </cell>
        </row>
        <row r="13">
          <cell r="B13">
            <v>1.87452E+20</v>
          </cell>
          <cell r="E13">
            <v>0</v>
          </cell>
          <cell r="O13">
            <v>6.1623059873753504E+20</v>
          </cell>
          <cell r="R13">
            <v>0</v>
          </cell>
        </row>
        <row r="14">
          <cell r="B14">
            <v>3.74904E+20</v>
          </cell>
          <cell r="E14">
            <v>0</v>
          </cell>
          <cell r="O14">
            <v>6.6758314863232995E+20</v>
          </cell>
          <cell r="R14">
            <v>0</v>
          </cell>
        </row>
        <row r="15">
          <cell r="B15">
            <v>5.63832E+20</v>
          </cell>
          <cell r="E15">
            <v>0</v>
          </cell>
          <cell r="O15">
            <v>7.1893569852712498E+20</v>
          </cell>
          <cell r="R15">
            <v>0</v>
          </cell>
        </row>
        <row r="16">
          <cell r="B16">
            <v>7.49808E+20</v>
          </cell>
          <cell r="E16">
            <v>1.627869119322844E-4</v>
          </cell>
          <cell r="O16">
            <v>7.7028824842191897E+20</v>
          </cell>
          <cell r="R16">
            <v>0</v>
          </cell>
        </row>
        <row r="17">
          <cell r="B17">
            <v>9.38736E+20</v>
          </cell>
          <cell r="E17">
            <v>9.7672147159368473E-4</v>
          </cell>
          <cell r="O17">
            <v>8.21640798316714E+20</v>
          </cell>
          <cell r="R17">
            <v>0</v>
          </cell>
        </row>
        <row r="18">
          <cell r="B18">
            <v>1.124712E+21</v>
          </cell>
          <cell r="E18">
            <v>3.0929513267133313E-3</v>
          </cell>
          <cell r="O18">
            <v>8.7299334821150904E+20</v>
          </cell>
          <cell r="R18">
            <v>0</v>
          </cell>
        </row>
        <row r="19">
          <cell r="B19">
            <v>1.31364E+21</v>
          </cell>
          <cell r="E19">
            <v>4.7208204460361392E-3</v>
          </cell>
          <cell r="O19">
            <v>9.2434589810630302E+20</v>
          </cell>
          <cell r="R19">
            <v>0</v>
          </cell>
        </row>
        <row r="20">
          <cell r="B20">
            <v>1.499616E+21</v>
          </cell>
          <cell r="E20">
            <v>6.5114764772912313E-3</v>
          </cell>
          <cell r="O20">
            <v>9.7569844800109806E+20</v>
          </cell>
          <cell r="R20">
            <v>0</v>
          </cell>
        </row>
        <row r="21">
          <cell r="B21">
            <v>1.688544E+21</v>
          </cell>
          <cell r="E21">
            <v>9.1160670682077175E-3</v>
          </cell>
          <cell r="O21">
            <v>1.0270509978958899E+21</v>
          </cell>
          <cell r="R21">
            <v>0</v>
          </cell>
        </row>
        <row r="22">
          <cell r="B22">
            <v>1.87452E+21</v>
          </cell>
          <cell r="E22">
            <v>1.4325248250040702E-2</v>
          </cell>
          <cell r="O22">
            <v>1.07840354779068E+21</v>
          </cell>
          <cell r="R22">
            <v>0</v>
          </cell>
        </row>
        <row r="23">
          <cell r="B23">
            <v>2.063448E+21</v>
          </cell>
          <cell r="E23">
            <v>1.7092625752889473E-2</v>
          </cell>
          <cell r="O23">
            <v>1.12975609768548E+21</v>
          </cell>
          <cell r="R23">
            <v>0</v>
          </cell>
        </row>
        <row r="24">
          <cell r="B24">
            <v>2.249424E+21</v>
          </cell>
          <cell r="E24">
            <v>1.9860003255738241E-2</v>
          </cell>
          <cell r="O24">
            <v>1.1811086475802701E+21</v>
          </cell>
          <cell r="R24">
            <v>0</v>
          </cell>
        </row>
        <row r="25">
          <cell r="B25">
            <v>2.438352E+21</v>
          </cell>
          <cell r="E25">
            <v>2.7510988116555429E-2</v>
          </cell>
          <cell r="O25">
            <v>1.2324611974750701E+21</v>
          </cell>
          <cell r="R25">
            <v>0</v>
          </cell>
        </row>
        <row r="26">
          <cell r="B26">
            <v>2.6243279999999997E+21</v>
          </cell>
          <cell r="E26">
            <v>3.3208530034185259E-2</v>
          </cell>
          <cell r="O26">
            <v>1.2838137473698599E+21</v>
          </cell>
          <cell r="R26">
            <v>0</v>
          </cell>
        </row>
        <row r="27">
          <cell r="B27">
            <v>2.8132559999999997E+21</v>
          </cell>
          <cell r="E27">
            <v>4.4929187693309461E-2</v>
          </cell>
          <cell r="O27">
            <v>1.3351662972646599E+21</v>
          </cell>
          <cell r="R27">
            <v>0</v>
          </cell>
        </row>
        <row r="28">
          <cell r="B28">
            <v>3.01104E+21</v>
          </cell>
          <cell r="E28">
            <v>6.462640403711542E-2</v>
          </cell>
          <cell r="O28">
            <v>1.3865188471594499E+21</v>
          </cell>
          <cell r="R28">
            <v>0</v>
          </cell>
        </row>
        <row r="29">
          <cell r="B29">
            <v>3.18816E+21</v>
          </cell>
          <cell r="E29">
            <v>9.099788377014488E-2</v>
          </cell>
          <cell r="O29">
            <v>1.43787139705425E+21</v>
          </cell>
          <cell r="R29">
            <v>0</v>
          </cell>
        </row>
        <row r="30">
          <cell r="B30">
            <v>3.36528E+21</v>
          </cell>
          <cell r="E30">
            <v>0.12746215204297576</v>
          </cell>
          <cell r="O30">
            <v>1.48922394694904E+21</v>
          </cell>
          <cell r="R30">
            <v>0</v>
          </cell>
        </row>
        <row r="31">
          <cell r="B31">
            <v>3.5719199999999995E+21</v>
          </cell>
          <cell r="E31">
            <v>0.17141461826469151</v>
          </cell>
          <cell r="O31">
            <v>1.54057649684384E+21</v>
          </cell>
          <cell r="R31">
            <v>0</v>
          </cell>
        </row>
        <row r="32">
          <cell r="B32">
            <v>3.74904E+21</v>
          </cell>
          <cell r="E32">
            <v>0.22025069184437573</v>
          </cell>
          <cell r="O32">
            <v>1.5919290467386301E+21</v>
          </cell>
          <cell r="R32">
            <v>0</v>
          </cell>
        </row>
        <row r="33">
          <cell r="B33">
            <v>3.92616E+21</v>
          </cell>
          <cell r="E33">
            <v>0.27071463454338268</v>
          </cell>
          <cell r="O33">
            <v>1.6432815966334301E+21</v>
          </cell>
          <cell r="R33">
            <v>0</v>
          </cell>
        </row>
        <row r="34">
          <cell r="B34">
            <v>4.1328E+21</v>
          </cell>
          <cell r="E34">
            <v>0.31955070812306691</v>
          </cell>
          <cell r="O34">
            <v>1.6946341465282199E+21</v>
          </cell>
          <cell r="R34">
            <v>0</v>
          </cell>
        </row>
        <row r="35">
          <cell r="B35">
            <v>4.30992E+21</v>
          </cell>
          <cell r="E35">
            <v>0.36513104346410546</v>
          </cell>
          <cell r="O35">
            <v>1.7459866964230099E+21</v>
          </cell>
          <cell r="R35">
            <v>0</v>
          </cell>
        </row>
        <row r="36">
          <cell r="B36">
            <v>4.48704E+21</v>
          </cell>
          <cell r="E36">
            <v>0.41071137880514408</v>
          </cell>
          <cell r="O36">
            <v>1.79733924631781E+21</v>
          </cell>
          <cell r="R36">
            <v>0</v>
          </cell>
        </row>
        <row r="37">
          <cell r="B37">
            <v>4.69368E+21</v>
          </cell>
          <cell r="E37">
            <v>0.45303597590753703</v>
          </cell>
          <cell r="O37">
            <v>1.8486917962126E+21</v>
          </cell>
          <cell r="R37">
            <v>0</v>
          </cell>
        </row>
        <row r="38">
          <cell r="B38">
            <v>4.8707999999999995E+21</v>
          </cell>
          <cell r="E38">
            <v>0.49210483477128436</v>
          </cell>
          <cell r="O38">
            <v>1.9000443461074E+21</v>
          </cell>
          <cell r="R38">
            <v>0</v>
          </cell>
        </row>
        <row r="39">
          <cell r="B39">
            <v>5.0479199999999995E+21</v>
          </cell>
          <cell r="E39">
            <v>0.52954582451570897</v>
          </cell>
          <cell r="O39">
            <v>1.9513968960021901E+21</v>
          </cell>
          <cell r="R39">
            <v>0</v>
          </cell>
        </row>
        <row r="40">
          <cell r="B40">
            <v>5.25456E+21</v>
          </cell>
          <cell r="E40">
            <v>0.56535894514081064</v>
          </cell>
          <cell r="O40">
            <v>2.0027494458969901E+21</v>
          </cell>
          <cell r="R40">
            <v>0</v>
          </cell>
        </row>
        <row r="41">
          <cell r="B41">
            <v>5.43168E+21</v>
          </cell>
          <cell r="E41">
            <v>0.59954419664658964</v>
          </cell>
          <cell r="O41">
            <v>2.0541019957917799E+21</v>
          </cell>
          <cell r="R41">
            <v>0</v>
          </cell>
        </row>
        <row r="42">
          <cell r="B42">
            <v>5.6383200000000005E+21</v>
          </cell>
          <cell r="E42">
            <v>0.63047370991372287</v>
          </cell>
          <cell r="O42">
            <v>2.1054545456865799E+21</v>
          </cell>
          <cell r="R42">
            <v>0</v>
          </cell>
        </row>
        <row r="43">
          <cell r="B43">
            <v>5.8154399999999995E+21</v>
          </cell>
          <cell r="E43">
            <v>0.65977535406153343</v>
          </cell>
          <cell r="O43">
            <v>2.15680709558137E+21</v>
          </cell>
          <cell r="R43">
            <v>0</v>
          </cell>
        </row>
        <row r="44">
          <cell r="B44">
            <v>5.9925599999999995E+21</v>
          </cell>
          <cell r="E44">
            <v>0.68744912909002109</v>
          </cell>
          <cell r="O44">
            <v>2.20815964547617E+21</v>
          </cell>
          <cell r="R44">
            <v>0</v>
          </cell>
        </row>
        <row r="45">
          <cell r="B45">
            <v>6.1992E+21</v>
          </cell>
          <cell r="E45">
            <v>0.71512290411850887</v>
          </cell>
          <cell r="O45">
            <v>2.25951219537096E+21</v>
          </cell>
          <cell r="R45">
            <v>2.1074517815519601E-2</v>
          </cell>
        </row>
        <row r="46">
          <cell r="B46">
            <v>6.37632E+21</v>
          </cell>
          <cell r="E46">
            <v>0.73954094090835099</v>
          </cell>
          <cell r="O46">
            <v>2.31086474526576E+21</v>
          </cell>
          <cell r="R46">
            <v>2.06029702107219E-2</v>
          </cell>
        </row>
        <row r="47">
          <cell r="B47">
            <v>6.55344E+21</v>
          </cell>
          <cell r="E47">
            <v>0.7639589776981931</v>
          </cell>
          <cell r="O47">
            <v>2.3622172951605501E+21</v>
          </cell>
          <cell r="R47">
            <v>2.0322214163451702E-2</v>
          </cell>
        </row>
        <row r="48">
          <cell r="B48">
            <v>6.7600799999999995E+21</v>
          </cell>
          <cell r="E48">
            <v>0.78512127624938954</v>
          </cell>
          <cell r="O48">
            <v>2.4135698450553499E+21</v>
          </cell>
          <cell r="R48">
            <v>2.01520823235606E-2</v>
          </cell>
        </row>
        <row r="49">
          <cell r="B49">
            <v>6.9371999999999984E+21</v>
          </cell>
          <cell r="E49">
            <v>0.8062835748005861</v>
          </cell>
          <cell r="O49">
            <v>2.4649223949501402E+21</v>
          </cell>
          <cell r="R49">
            <v>2.0152479505346901E-2</v>
          </cell>
        </row>
        <row r="50">
          <cell r="B50">
            <v>7.1143199999999995E+21</v>
          </cell>
          <cell r="E50">
            <v>0.82419013511313699</v>
          </cell>
          <cell r="O50">
            <v>2.5162749448449399E+21</v>
          </cell>
          <cell r="R50">
            <v>2.0080557179428499E-2</v>
          </cell>
        </row>
        <row r="51">
          <cell r="B51">
            <v>7.320959999999999E+21</v>
          </cell>
          <cell r="E51">
            <v>0.84372456454501055</v>
          </cell>
          <cell r="O51">
            <v>2.5676274947397302E+21</v>
          </cell>
          <cell r="R51">
            <v>2.0031032784065501E-2</v>
          </cell>
        </row>
        <row r="52">
          <cell r="B52">
            <v>7.49808E+21</v>
          </cell>
          <cell r="E52">
            <v>0.86000325573823866</v>
          </cell>
          <cell r="O52">
            <v>2.61898004463452E+21</v>
          </cell>
          <cell r="R52">
            <v>1.9996005023198E-2</v>
          </cell>
        </row>
        <row r="53">
          <cell r="O53">
            <v>2.6703325945293198E+21</v>
          </cell>
          <cell r="R53">
            <v>1.9970422203351899E-2</v>
          </cell>
        </row>
        <row r="54">
          <cell r="O54">
            <v>2.7216851444241101E+21</v>
          </cell>
          <cell r="R54">
            <v>1.9951330560353E-2</v>
          </cell>
        </row>
        <row r="55">
          <cell r="O55">
            <v>2.7730376943189098E+21</v>
          </cell>
          <cell r="R55">
            <v>4.1312740800883499E-2</v>
          </cell>
        </row>
        <row r="56">
          <cell r="O56">
            <v>2.8243902442137002E+21</v>
          </cell>
          <cell r="R56">
            <v>4.0961575687139297E-2</v>
          </cell>
        </row>
        <row r="57">
          <cell r="O57">
            <v>2.8757427941084999E+21</v>
          </cell>
          <cell r="R57">
            <v>4.0740730630756103E-2</v>
          </cell>
        </row>
        <row r="58">
          <cell r="O58">
            <v>2.9270953440032902E+21</v>
          </cell>
          <cell r="R58">
            <v>4.0600317939487297E-2</v>
          </cell>
        </row>
        <row r="59">
          <cell r="O59">
            <v>2.97844789389809E+21</v>
          </cell>
          <cell r="R59">
            <v>6.2598506469238702E-2</v>
          </cell>
        </row>
        <row r="60">
          <cell r="O60">
            <v>3.0298004437928798E+21</v>
          </cell>
          <cell r="R60">
            <v>6.2075130466126699E-2</v>
          </cell>
        </row>
        <row r="61">
          <cell r="O61">
            <v>3.0811529936876801E+21</v>
          </cell>
          <cell r="R61">
            <v>6.1751037280956697E-2</v>
          </cell>
        </row>
        <row r="62">
          <cell r="O62">
            <v>3.1325055435824698E+21</v>
          </cell>
          <cell r="R62">
            <v>8.3656035381999103E-2</v>
          </cell>
        </row>
        <row r="63">
          <cell r="O63">
            <v>3.1838580934772602E+21</v>
          </cell>
          <cell r="R63">
            <v>8.3076712918267001E-2</v>
          </cell>
        </row>
        <row r="64">
          <cell r="O64">
            <v>3.2352106433720599E+21</v>
          </cell>
          <cell r="R64">
            <v>8.2824014761981202E-2</v>
          </cell>
        </row>
        <row r="65">
          <cell r="O65">
            <v>3.2865631932668502E+21</v>
          </cell>
          <cell r="R65">
            <v>0.10446001313037601</v>
          </cell>
        </row>
        <row r="66">
          <cell r="O66">
            <v>3.33791574316165E+21</v>
          </cell>
          <cell r="R66">
            <v>0.103997376846352</v>
          </cell>
        </row>
        <row r="67">
          <cell r="O67">
            <v>3.3892682930564398E+21</v>
          </cell>
          <cell r="R67">
            <v>0.12573673849851899</v>
          </cell>
        </row>
        <row r="68">
          <cell r="O68">
            <v>3.4406208429512401E+21</v>
          </cell>
          <cell r="R68">
            <v>0.12523560907914799</v>
          </cell>
        </row>
        <row r="69">
          <cell r="O69">
            <v>3.4919733928460298E+21</v>
          </cell>
          <cell r="R69">
            <v>0.14685542101993501</v>
          </cell>
        </row>
        <row r="70">
          <cell r="O70">
            <v>3.5433259427408301E+21</v>
          </cell>
          <cell r="R70">
            <v>0.14634907486576901</v>
          </cell>
        </row>
        <row r="71">
          <cell r="O71">
            <v>3.5946784926356199E+21</v>
          </cell>
          <cell r="R71">
            <v>0.16808196996969499</v>
          </cell>
        </row>
        <row r="72">
          <cell r="O72">
            <v>3.6460310425304102E+21</v>
          </cell>
          <cell r="R72">
            <v>0.18975561414919001</v>
          </cell>
        </row>
        <row r="73">
          <cell r="O73">
            <v>3.69738359242521E+21</v>
          </cell>
          <cell r="R73">
            <v>0.18918949685411501</v>
          </cell>
        </row>
        <row r="74">
          <cell r="O74">
            <v>3.7487361423199998E+21</v>
          </cell>
          <cell r="R74">
            <v>0.210700772840966</v>
          </cell>
        </row>
        <row r="75">
          <cell r="O75">
            <v>3.8000886922148001E+21</v>
          </cell>
          <cell r="R75">
            <v>0.23223707695793799</v>
          </cell>
        </row>
        <row r="76">
          <cell r="O76">
            <v>3.8514412421095898E+21</v>
          </cell>
          <cell r="R76">
            <v>0.23164617293494499</v>
          </cell>
        </row>
        <row r="77">
          <cell r="O77">
            <v>3.9027937920043901E+21</v>
          </cell>
          <cell r="R77">
            <v>0.25304644628608403</v>
          </cell>
        </row>
        <row r="78">
          <cell r="O78">
            <v>3.9541463418991799E+21</v>
          </cell>
          <cell r="R78">
            <v>0.27459117900011598</v>
          </cell>
        </row>
        <row r="79">
          <cell r="O79">
            <v>4.0054988917939802E+21</v>
          </cell>
          <cell r="R79">
            <v>0.273912075066995</v>
          </cell>
        </row>
        <row r="80">
          <cell r="O80">
            <v>4.05685144168877E+21</v>
          </cell>
          <cell r="R80">
            <v>0.29531626717883203</v>
          </cell>
        </row>
        <row r="81">
          <cell r="O81">
            <v>4.1082039915835697E+21</v>
          </cell>
          <cell r="R81">
            <v>0.294853089662167</v>
          </cell>
        </row>
        <row r="82">
          <cell r="O82">
            <v>4.1595565414783601E+21</v>
          </cell>
          <cell r="R82">
            <v>0.31619747065892001</v>
          </cell>
        </row>
        <row r="83">
          <cell r="O83">
            <v>4.2109090913731498E+21</v>
          </cell>
          <cell r="R83">
            <v>0.33756729407695002</v>
          </cell>
        </row>
        <row r="84">
          <cell r="O84">
            <v>4.2622616412679501E+21</v>
          </cell>
          <cell r="R84">
            <v>0.337047678618282</v>
          </cell>
        </row>
        <row r="85">
          <cell r="O85">
            <v>4.3136141911627399E+21</v>
          </cell>
          <cell r="R85">
            <v>0.35828470994328998</v>
          </cell>
        </row>
        <row r="86">
          <cell r="O86">
            <v>4.3649667410575402E+21</v>
          </cell>
          <cell r="R86">
            <v>0.357867359320513</v>
          </cell>
        </row>
        <row r="87">
          <cell r="O87">
            <v>4.41631929095233E+21</v>
          </cell>
          <cell r="R87">
            <v>0.37899111803225</v>
          </cell>
        </row>
        <row r="88">
          <cell r="O88">
            <v>4.4676718408471297E+21</v>
          </cell>
          <cell r="R88">
            <v>0.40009885282737301</v>
          </cell>
        </row>
        <row r="89">
          <cell r="O89">
            <v>4.5190243907419201E+21</v>
          </cell>
          <cell r="R89">
            <v>0.39966789240935602</v>
          </cell>
        </row>
        <row r="90">
          <cell r="O90">
            <v>4.5703769406367198E+21</v>
          </cell>
          <cell r="R90">
            <v>0.42071099253592198</v>
          </cell>
        </row>
        <row r="91">
          <cell r="O91">
            <v>4.6217294905315101E+21</v>
          </cell>
          <cell r="R91">
            <v>0.42023673490087099</v>
          </cell>
        </row>
        <row r="92">
          <cell r="O92">
            <v>4.6730820404262999E+21</v>
          </cell>
          <cell r="R92">
            <v>0.44133995866493297</v>
          </cell>
        </row>
        <row r="93">
          <cell r="O93">
            <v>4.7244345903211002E+21</v>
          </cell>
          <cell r="R93">
            <v>0.44090004766525598</v>
          </cell>
        </row>
        <row r="94">
          <cell r="O94">
            <v>4.7757871402158905E+21</v>
          </cell>
          <cell r="R94">
            <v>0.46180367483358398</v>
          </cell>
        </row>
        <row r="95">
          <cell r="O95">
            <v>4.8271396901106903E+21</v>
          </cell>
          <cell r="R95">
            <v>0.46150059641530999</v>
          </cell>
        </row>
        <row r="96">
          <cell r="O96">
            <v>4.8784922400054795E+21</v>
          </cell>
          <cell r="R96">
            <v>0.48229145778596599</v>
          </cell>
        </row>
        <row r="97">
          <cell r="O97">
            <v>4.9298447899002803E+21</v>
          </cell>
          <cell r="R97">
            <v>0.48201936550506502</v>
          </cell>
        </row>
        <row r="98">
          <cell r="O98">
            <v>4.9811973397950696E+21</v>
          </cell>
          <cell r="R98">
            <v>0.50270500044637001</v>
          </cell>
        </row>
        <row r="99">
          <cell r="O99">
            <v>5.0325498896898704E+21</v>
          </cell>
          <cell r="R99">
            <v>0.50235164398796806</v>
          </cell>
        </row>
        <row r="100">
          <cell r="O100">
            <v>5.0839024395846597E+21</v>
          </cell>
          <cell r="R100">
            <v>0.52303633503755798</v>
          </cell>
        </row>
        <row r="101">
          <cell r="O101">
            <v>5.1352549894794605E+21</v>
          </cell>
          <cell r="R101">
            <v>0.52270536282379698</v>
          </cell>
        </row>
        <row r="102">
          <cell r="O102">
            <v>5.1866075393742497E+21</v>
          </cell>
          <cell r="R102">
            <v>0.54322775175437898</v>
          </cell>
        </row>
        <row r="103">
          <cell r="O103">
            <v>5.2379600892690401E+21</v>
          </cell>
          <cell r="R103">
            <v>0.54300652802725102</v>
          </cell>
        </row>
        <row r="104">
          <cell r="O104">
            <v>5.2893126391638398E+21</v>
          </cell>
          <cell r="R104">
            <v>0.56345608587579699</v>
          </cell>
        </row>
        <row r="105">
          <cell r="O105">
            <v>5.3406651890586301E+21</v>
          </cell>
          <cell r="R105">
            <v>0.56312488004507699</v>
          </cell>
        </row>
        <row r="106">
          <cell r="O106">
            <v>5.3920177389534299E+21</v>
          </cell>
          <cell r="R106">
            <v>0.58355648103341196</v>
          </cell>
        </row>
        <row r="107">
          <cell r="O107">
            <v>5.4433702888482202E+21</v>
          </cell>
          <cell r="R107">
            <v>0.58322993175125803</v>
          </cell>
        </row>
        <row r="108">
          <cell r="O108">
            <v>5.4947228387430199E+21</v>
          </cell>
          <cell r="R108">
            <v>0.60347793563890295</v>
          </cell>
        </row>
        <row r="109">
          <cell r="O109">
            <v>5.5460753886378103E+21</v>
          </cell>
          <cell r="R109">
            <v>0.60314303921355406</v>
          </cell>
        </row>
        <row r="110">
          <cell r="O110">
            <v>5.59742793853261E+21</v>
          </cell>
          <cell r="R110">
            <v>0.60299007103875202</v>
          </cell>
        </row>
        <row r="111">
          <cell r="O111">
            <v>5.6487804884274003E+21</v>
          </cell>
          <cell r="R111">
            <v>0.62309907804627496</v>
          </cell>
        </row>
        <row r="112">
          <cell r="O112">
            <v>5.7001330383222001E+21</v>
          </cell>
          <cell r="R112">
            <v>0.62282584822106202</v>
          </cell>
        </row>
        <row r="113">
          <cell r="O113">
            <v>5.7514855882169904E+21</v>
          </cell>
          <cell r="R113">
            <v>0.64293777695923204</v>
          </cell>
        </row>
        <row r="114">
          <cell r="O114">
            <v>5.8028381381117797E+21</v>
          </cell>
          <cell r="R114">
            <v>0.64264666355661004</v>
          </cell>
        </row>
        <row r="115">
          <cell r="O115">
            <v>5.8541906880065805E+21</v>
          </cell>
          <cell r="R115">
            <v>0.64242001825684703</v>
          </cell>
        </row>
        <row r="116">
          <cell r="O116">
            <v>5.9055432379013697E+21</v>
          </cell>
          <cell r="R116">
            <v>0.66234742314106498</v>
          </cell>
        </row>
        <row r="117">
          <cell r="O117">
            <v>5.9568957877961695E+21</v>
          </cell>
          <cell r="R117">
            <v>0.66211277255082901</v>
          </cell>
        </row>
        <row r="118">
          <cell r="O118">
            <v>6.0082483376909598E+21</v>
          </cell>
          <cell r="R118">
            <v>0.68183239044940303</v>
          </cell>
        </row>
        <row r="119">
          <cell r="O119">
            <v>6.0596008875857596E+21</v>
          </cell>
          <cell r="R119">
            <v>0.68168457312715103</v>
          </cell>
        </row>
        <row r="120">
          <cell r="O120">
            <v>6.1109534374805499E+21</v>
          </cell>
          <cell r="R120">
            <v>0.681485515406692</v>
          </cell>
        </row>
        <row r="121">
          <cell r="O121">
            <v>6.1623059873753496E+21</v>
          </cell>
          <cell r="R121">
            <v>0.701068803724336</v>
          </cell>
        </row>
        <row r="122">
          <cell r="O122">
            <v>6.2136585372701399E+21</v>
          </cell>
          <cell r="R122">
            <v>0.70085166195161896</v>
          </cell>
        </row>
        <row r="123">
          <cell r="O123">
            <v>6.2650110871649397E+21</v>
          </cell>
          <cell r="R123">
            <v>0.70077263318860905</v>
          </cell>
        </row>
        <row r="124">
          <cell r="O124">
            <v>6.31636363705973E+21</v>
          </cell>
          <cell r="R124">
            <v>0.72020057371858903</v>
          </cell>
        </row>
        <row r="125">
          <cell r="O125">
            <v>6.3677161869545203E+21</v>
          </cell>
          <cell r="R125">
            <v>0.720007428471514</v>
          </cell>
        </row>
        <row r="126">
          <cell r="O126">
            <v>6.4190687368493201E+21</v>
          </cell>
          <cell r="R126">
            <v>0.71994483467945003</v>
          </cell>
        </row>
        <row r="127">
          <cell r="O127">
            <v>6.4704212867441104E+21</v>
          </cell>
          <cell r="R127">
            <v>0.73921058205829204</v>
          </cell>
        </row>
        <row r="128">
          <cell r="O128">
            <v>6.5217738366389102E+21</v>
          </cell>
          <cell r="R128">
            <v>0.73903862144090604</v>
          </cell>
        </row>
        <row r="129">
          <cell r="O129">
            <v>6.5731263865337005E+21</v>
          </cell>
          <cell r="R129">
            <v>0.75818713616884104</v>
          </cell>
        </row>
        <row r="130">
          <cell r="O130">
            <v>6.6244789364285002E+21</v>
          </cell>
          <cell r="R130">
            <v>0.758095734749339</v>
          </cell>
        </row>
        <row r="131">
          <cell r="O131">
            <v>6.6758314863232895E+21</v>
          </cell>
          <cell r="R131">
            <v>0.75794204957956601</v>
          </cell>
        </row>
        <row r="132">
          <cell r="O132">
            <v>6.7271840362180903E+21</v>
          </cell>
          <cell r="R132">
            <v>0.75780935775108804</v>
          </cell>
        </row>
        <row r="133">
          <cell r="O133">
            <v>6.7785365861128796E+21</v>
          </cell>
          <cell r="R133">
            <v>0.77680531350590598</v>
          </cell>
        </row>
        <row r="134">
          <cell r="O134">
            <v>6.8298891360076699E+21</v>
          </cell>
          <cell r="R134">
            <v>0.77675032929364496</v>
          </cell>
        </row>
        <row r="135">
          <cell r="O135">
            <v>6.8812416859024696E+21</v>
          </cell>
          <cell r="R135">
            <v>0.77662133807212996</v>
          </cell>
        </row>
        <row r="136">
          <cell r="O136">
            <v>6.9325942357972599E+21</v>
          </cell>
          <cell r="R136">
            <v>0.795457548821494</v>
          </cell>
        </row>
        <row r="137">
          <cell r="O137">
            <v>6.9839467856920597E+21</v>
          </cell>
          <cell r="R137">
            <v>0.79540955917563305</v>
          </cell>
        </row>
        <row r="138">
          <cell r="O138">
            <v>7.03529933558685E+21</v>
          </cell>
          <cell r="R138">
            <v>0.79528797044077604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0CED-E5BA-7D4B-AE14-4697DE1F54B0}">
  <dimension ref="A2:AQ86"/>
  <sheetViews>
    <sheetView topLeftCell="L9" workbookViewId="0">
      <selection activeCell="W27" sqref="W27:Y86"/>
    </sheetView>
  </sheetViews>
  <sheetFormatPr baseColWidth="10" defaultRowHeight="16" x14ac:dyDescent="0.2"/>
  <cols>
    <col min="1" max="1" width="12.1640625" bestFit="1" customWidth="1"/>
  </cols>
  <sheetData>
    <row r="2" spans="1:43" x14ac:dyDescent="0.2">
      <c r="A2" t="s">
        <v>0</v>
      </c>
      <c r="C2" t="s">
        <v>1</v>
      </c>
      <c r="G2" t="s">
        <v>1</v>
      </c>
      <c r="K2" t="s">
        <v>1</v>
      </c>
      <c r="O2" t="s">
        <v>1</v>
      </c>
    </row>
    <row r="3" spans="1:43" x14ac:dyDescent="0.2">
      <c r="C3">
        <v>8.5</v>
      </c>
      <c r="E3" s="1"/>
      <c r="G3">
        <v>1.3</v>
      </c>
      <c r="K3">
        <v>17</v>
      </c>
      <c r="O3">
        <v>4.3600000000000003</v>
      </c>
      <c r="Y3">
        <f>-0.044385*X1^3</f>
        <v>0</v>
      </c>
      <c r="Z3" t="s">
        <v>6</v>
      </c>
      <c r="AA3" t="s">
        <v>7</v>
      </c>
      <c r="AB3" t="s">
        <v>8</v>
      </c>
      <c r="AC3" t="s">
        <v>9</v>
      </c>
      <c r="AD3" t="s">
        <v>8</v>
      </c>
      <c r="AE3" t="s">
        <v>10</v>
      </c>
      <c r="AF3" t="s">
        <v>8</v>
      </c>
      <c r="AG3" t="s">
        <v>11</v>
      </c>
      <c r="AH3" t="s">
        <v>6</v>
      </c>
      <c r="AI3" t="s">
        <v>12</v>
      </c>
      <c r="AJ3" t="s">
        <v>8</v>
      </c>
      <c r="AK3" t="s">
        <v>13</v>
      </c>
      <c r="AL3" t="s">
        <v>6</v>
      </c>
      <c r="AM3" t="s">
        <v>14</v>
      </c>
      <c r="AN3" t="s">
        <v>8</v>
      </c>
      <c r="AO3" t="s">
        <v>15</v>
      </c>
      <c r="AP3" t="s">
        <v>6</v>
      </c>
      <c r="AQ3">
        <v>6.4414999999999996</v>
      </c>
    </row>
    <row r="5" spans="1:43" x14ac:dyDescent="0.2">
      <c r="A5">
        <f>B5/(1E+21)</f>
        <v>4.42477876106196E-2</v>
      </c>
      <c r="B5">
        <v>4.4247787610619601E+19</v>
      </c>
      <c r="C5">
        <v>0.37181996086106001</v>
      </c>
      <c r="E5">
        <f>F5/(1E+21)</f>
        <v>6.19469026548672E-2</v>
      </c>
      <c r="F5">
        <v>6.1946902654867202E+19</v>
      </c>
      <c r="G5">
        <v>0.72407045009785498</v>
      </c>
      <c r="I5">
        <f>J5/(1E+21)</f>
        <v>4.42477876106196E-2</v>
      </c>
      <c r="J5">
        <v>4.4247787610619601E+19</v>
      </c>
      <c r="K5">
        <v>0.25440313111546597</v>
      </c>
      <c r="M5">
        <f>N5/(1E+21)</f>
        <v>3.5398230088495602E-2</v>
      </c>
      <c r="N5">
        <v>3.53982300884956E+19</v>
      </c>
      <c r="O5">
        <v>0.25440313111546597</v>
      </c>
    </row>
    <row r="6" spans="1:43" x14ac:dyDescent="0.2">
      <c r="A6">
        <f t="shared" ref="A6:A17" si="0">B6/(1E+21)</f>
        <v>0.76106194690265505</v>
      </c>
      <c r="B6">
        <v>7.6106194690265501E+20</v>
      </c>
      <c r="C6">
        <v>3.6594911937377601</v>
      </c>
      <c r="E6">
        <f t="shared" ref="E6:E20" si="1">F6/(1E+21)</f>
        <v>0.40707964601769897</v>
      </c>
      <c r="F6">
        <v>4.0707964601769899E+20</v>
      </c>
      <c r="G6">
        <v>4.5988258317025403</v>
      </c>
      <c r="I6">
        <f t="shared" ref="I6:I16" si="2">J6/(1E+21)</f>
        <v>0.65486725663716805</v>
      </c>
      <c r="J6">
        <v>6.5486725663716803E+20</v>
      </c>
      <c r="K6">
        <v>2.7201565557729999</v>
      </c>
      <c r="M6">
        <f t="shared" ref="M6:M19" si="3">N6/(1E+21)</f>
        <v>0.52212389380530899</v>
      </c>
      <c r="N6">
        <v>5.2212389380530897E+20</v>
      </c>
      <c r="O6">
        <v>3.07240704500978</v>
      </c>
    </row>
    <row r="7" spans="1:43" x14ac:dyDescent="0.2">
      <c r="A7">
        <f t="shared" si="0"/>
        <v>1.3893805309734499</v>
      </c>
      <c r="B7" s="1">
        <v>1.3893805309734499E+21</v>
      </c>
      <c r="C7">
        <v>6.8297455968688796</v>
      </c>
      <c r="E7">
        <f t="shared" si="1"/>
        <v>0.74336283185840701</v>
      </c>
      <c r="F7">
        <v>7.4336283185840705E+20</v>
      </c>
      <c r="G7">
        <v>8.4735812133072397</v>
      </c>
      <c r="I7">
        <f t="shared" si="2"/>
        <v>1.23893805309734</v>
      </c>
      <c r="J7" s="1">
        <v>1.23893805309734E+21</v>
      </c>
      <c r="K7">
        <v>5.4207436399217199</v>
      </c>
      <c r="M7">
        <f t="shared" si="3"/>
        <v>1.0088495575221201</v>
      </c>
      <c r="N7" s="1">
        <v>1.00884955752212E+21</v>
      </c>
      <c r="O7">
        <v>6.1252446183953104</v>
      </c>
    </row>
    <row r="8" spans="1:43" x14ac:dyDescent="0.2">
      <c r="A8">
        <f t="shared" si="0"/>
        <v>2.0353982300884899</v>
      </c>
      <c r="B8" s="1">
        <v>2.0353982300884899E+21</v>
      </c>
      <c r="C8">
        <v>9.6477495107631999</v>
      </c>
      <c r="E8">
        <f t="shared" si="1"/>
        <v>1.0707964601769899</v>
      </c>
      <c r="F8" s="1">
        <v>1.07079646017699E+21</v>
      </c>
      <c r="G8">
        <v>12.2309197651663</v>
      </c>
      <c r="I8">
        <f t="shared" si="2"/>
        <v>1.87610619469026</v>
      </c>
      <c r="J8" s="1">
        <v>1.8761061946902601E+21</v>
      </c>
      <c r="K8">
        <v>7.8864970645792596</v>
      </c>
      <c r="M8">
        <f t="shared" si="3"/>
        <v>1.5840707964601699</v>
      </c>
      <c r="N8" s="1">
        <v>1.5840707964601699E+21</v>
      </c>
      <c r="O8">
        <v>9.1780821917808293</v>
      </c>
    </row>
    <row r="9" spans="1:43" x14ac:dyDescent="0.2">
      <c r="A9">
        <f t="shared" si="0"/>
        <v>2.5929203539822998</v>
      </c>
      <c r="B9" s="1">
        <v>2.5929203539822998E+21</v>
      </c>
      <c r="C9">
        <v>11.8786692759295</v>
      </c>
      <c r="E9">
        <f t="shared" si="1"/>
        <v>1.4336283185840699</v>
      </c>
      <c r="F9" s="1">
        <v>1.4336283185840699E+21</v>
      </c>
      <c r="G9">
        <v>16.3405088062622</v>
      </c>
      <c r="I9">
        <f t="shared" si="2"/>
        <v>2.61946902654867</v>
      </c>
      <c r="J9" s="1">
        <v>2.61946902654867E+21</v>
      </c>
      <c r="K9">
        <v>10.9393346379647</v>
      </c>
      <c r="M9">
        <f t="shared" si="3"/>
        <v>2.1504424778761</v>
      </c>
      <c r="N9" s="1">
        <v>2.1504424778760999E+21</v>
      </c>
      <c r="O9">
        <v>11.5264187866927</v>
      </c>
    </row>
    <row r="10" spans="1:43" x14ac:dyDescent="0.2">
      <c r="A10">
        <f t="shared" si="0"/>
        <v>3.1769911504424702</v>
      </c>
      <c r="B10" s="1">
        <v>3.1769911504424702E+21</v>
      </c>
      <c r="C10">
        <v>14.4618395303326</v>
      </c>
      <c r="E10">
        <f t="shared" si="1"/>
        <v>1.8407079646017699</v>
      </c>
      <c r="F10" s="1">
        <v>1.8407079646017699E+21</v>
      </c>
      <c r="G10">
        <v>20.0978473581213</v>
      </c>
      <c r="I10">
        <f t="shared" si="2"/>
        <v>3.3274336283185799</v>
      </c>
      <c r="J10" s="1">
        <v>3.3274336283185801E+21</v>
      </c>
      <c r="K10">
        <v>14.227005870841399</v>
      </c>
      <c r="M10">
        <f t="shared" si="3"/>
        <v>2.7168141592920301</v>
      </c>
      <c r="N10" s="1">
        <v>2.71681415929203E+21</v>
      </c>
      <c r="O10">
        <v>13.8747553816047</v>
      </c>
    </row>
    <row r="11" spans="1:43" x14ac:dyDescent="0.2">
      <c r="A11">
        <f t="shared" si="0"/>
        <v>3.7345132743362797</v>
      </c>
      <c r="B11" s="1">
        <v>3.7345132743362798E+21</v>
      </c>
      <c r="C11">
        <v>18.2191780821917</v>
      </c>
      <c r="E11">
        <f t="shared" si="1"/>
        <v>2.2477876106194601</v>
      </c>
      <c r="F11" s="1">
        <v>2.2477876106194599E+21</v>
      </c>
      <c r="G11">
        <v>23.150684931506799</v>
      </c>
      <c r="I11">
        <f t="shared" si="2"/>
        <v>3.91150442477876</v>
      </c>
      <c r="J11" s="1">
        <v>3.9115044247787599E+21</v>
      </c>
      <c r="K11">
        <v>17.984344422700499</v>
      </c>
      <c r="M11">
        <f t="shared" si="3"/>
        <v>3.2035398230088399</v>
      </c>
      <c r="N11" s="1">
        <v>3.2035398230088399E+21</v>
      </c>
      <c r="O11">
        <v>16.223091976516599</v>
      </c>
    </row>
    <row r="12" spans="1:43" x14ac:dyDescent="0.2">
      <c r="A12">
        <f t="shared" si="0"/>
        <v>4.2831858407079597</v>
      </c>
      <c r="B12" s="1">
        <v>4.28318584070796E+21</v>
      </c>
      <c r="C12">
        <v>23.385518590998</v>
      </c>
      <c r="E12">
        <f t="shared" si="1"/>
        <v>2.6725663716814099</v>
      </c>
      <c r="F12" s="1">
        <v>2.67256637168141E+21</v>
      </c>
      <c r="G12">
        <v>25.616438356164299</v>
      </c>
      <c r="I12">
        <f t="shared" si="2"/>
        <v>4.4159292035398199</v>
      </c>
      <c r="J12" s="1">
        <v>4.4159292035398202E+21</v>
      </c>
      <c r="K12">
        <v>21.859099804305199</v>
      </c>
      <c r="M12">
        <f t="shared" si="3"/>
        <v>3.7433628318584002</v>
      </c>
      <c r="N12" s="1">
        <v>3.7433628318584002E+21</v>
      </c>
      <c r="O12">
        <v>21.154598825831599</v>
      </c>
    </row>
    <row r="13" spans="1:43" x14ac:dyDescent="0.2">
      <c r="A13">
        <f t="shared" si="0"/>
        <v>4.7964601769911503</v>
      </c>
      <c r="B13" s="1">
        <v>4.7964601769911501E+21</v>
      </c>
      <c r="C13">
        <v>28.904109589041099</v>
      </c>
      <c r="E13">
        <f t="shared" si="1"/>
        <v>3.0796460176991101</v>
      </c>
      <c r="F13" s="1">
        <v>3.0796460176991102E+21</v>
      </c>
      <c r="G13">
        <v>27.612524461839499</v>
      </c>
      <c r="I13">
        <f t="shared" si="2"/>
        <v>5</v>
      </c>
      <c r="J13" s="1">
        <v>5E+21</v>
      </c>
      <c r="K13">
        <v>27.025440313111499</v>
      </c>
      <c r="M13">
        <f t="shared" si="3"/>
        <v>4.1769911504424702</v>
      </c>
      <c r="N13" s="1">
        <v>4.1769911504424702E+21</v>
      </c>
      <c r="O13">
        <v>26.673189823874701</v>
      </c>
    </row>
    <row r="14" spans="1:43" x14ac:dyDescent="0.2">
      <c r="A14">
        <f t="shared" si="0"/>
        <v>5.2300884955752194</v>
      </c>
      <c r="B14" s="1">
        <v>5.2300884955752196E+21</v>
      </c>
      <c r="C14">
        <v>33.953033268101699</v>
      </c>
      <c r="E14">
        <f t="shared" si="1"/>
        <v>3.42477876106194</v>
      </c>
      <c r="F14" s="1">
        <v>3.4247787610619401E+21</v>
      </c>
      <c r="G14">
        <v>29.843444227005801</v>
      </c>
      <c r="I14">
        <f t="shared" si="2"/>
        <v>5.5575221238937997</v>
      </c>
      <c r="J14" s="1">
        <v>5.5575221238937996E+21</v>
      </c>
      <c r="K14">
        <v>31.839530332681001</v>
      </c>
      <c r="M14">
        <f t="shared" si="3"/>
        <v>4.5840707964601695</v>
      </c>
      <c r="N14" s="1">
        <v>4.5840707964601699E+21</v>
      </c>
      <c r="O14">
        <v>32.544031311154598</v>
      </c>
    </row>
    <row r="15" spans="1:43" x14ac:dyDescent="0.2">
      <c r="A15">
        <f t="shared" si="0"/>
        <v>5.6991150442477805</v>
      </c>
      <c r="B15" s="1">
        <v>5.6991150442477802E+21</v>
      </c>
      <c r="C15">
        <v>39.823874755381603</v>
      </c>
      <c r="E15">
        <f t="shared" si="1"/>
        <v>3.7522123893805301</v>
      </c>
      <c r="F15" s="1">
        <v>3.7522123893805301E+21</v>
      </c>
      <c r="G15">
        <v>32.661448140900198</v>
      </c>
      <c r="I15">
        <f t="shared" si="2"/>
        <v>6.2035398230088497</v>
      </c>
      <c r="J15" s="1">
        <v>6.2035398230088499E+21</v>
      </c>
      <c r="K15">
        <v>38.767123287671197</v>
      </c>
      <c r="M15">
        <f t="shared" si="3"/>
        <v>5.0530973451327403</v>
      </c>
      <c r="N15" s="1">
        <v>5.0530973451327405E+21</v>
      </c>
      <c r="O15">
        <v>39.471624266144801</v>
      </c>
    </row>
    <row r="16" spans="1:43" x14ac:dyDescent="0.2">
      <c r="A16">
        <f t="shared" si="0"/>
        <v>6.25663716814159</v>
      </c>
      <c r="B16" s="1">
        <v>6.2566371681415903E+21</v>
      </c>
      <c r="C16">
        <v>46.986301369863</v>
      </c>
      <c r="E16">
        <f t="shared" si="1"/>
        <v>4.0973451327433601</v>
      </c>
      <c r="F16" s="1">
        <v>4.09734513274336E+21</v>
      </c>
      <c r="G16">
        <v>36.066536203522503</v>
      </c>
      <c r="I16">
        <f t="shared" si="2"/>
        <v>7.0088495575221206</v>
      </c>
      <c r="J16" s="1">
        <v>7.0088495575221204E+21</v>
      </c>
      <c r="K16">
        <v>49.334637964774899</v>
      </c>
      <c r="M16">
        <f t="shared" si="3"/>
        <v>5.4424778761061896</v>
      </c>
      <c r="N16" s="1">
        <v>5.4424778761061899E+21</v>
      </c>
      <c r="O16">
        <v>44.990215264187803</v>
      </c>
    </row>
    <row r="17" spans="1:25" x14ac:dyDescent="0.2">
      <c r="A17">
        <f t="shared" si="0"/>
        <v>7.0176991150442403</v>
      </c>
      <c r="B17" s="1">
        <v>7.0176991150442398E+21</v>
      </c>
      <c r="C17">
        <v>57.553816046966702</v>
      </c>
      <c r="E17">
        <f t="shared" si="1"/>
        <v>4.4690265486725602</v>
      </c>
      <c r="F17" s="1">
        <v>4.4690265486725601E+21</v>
      </c>
      <c r="G17">
        <v>38.767123287671197</v>
      </c>
      <c r="M17">
        <f t="shared" si="3"/>
        <v>5.7787610619468994</v>
      </c>
      <c r="N17" s="1">
        <v>5.7787610619468998E+21</v>
      </c>
      <c r="O17">
        <v>49.686888454011701</v>
      </c>
    </row>
    <row r="18" spans="1:25" x14ac:dyDescent="0.2">
      <c r="E18">
        <f t="shared" si="1"/>
        <v>4.9557522123893802</v>
      </c>
      <c r="F18" s="1">
        <v>4.95575221238938E+21</v>
      </c>
      <c r="G18">
        <v>40.880626223091902</v>
      </c>
      <c r="M18">
        <f t="shared" si="3"/>
        <v>6.1681415929203505</v>
      </c>
      <c r="N18" s="1">
        <v>6.1681415929203503E+21</v>
      </c>
      <c r="O18">
        <v>53.679060665362002</v>
      </c>
    </row>
    <row r="19" spans="1:25" x14ac:dyDescent="0.2">
      <c r="E19">
        <f t="shared" si="1"/>
        <v>5.6902654867256599</v>
      </c>
      <c r="F19" s="1">
        <v>5.6902654867256598E+21</v>
      </c>
      <c r="G19">
        <v>43.933463796477497</v>
      </c>
      <c r="M19">
        <f t="shared" si="3"/>
        <v>6.9646017699115008</v>
      </c>
      <c r="N19" s="1">
        <v>6.9646017699115004E+21</v>
      </c>
      <c r="O19">
        <v>60.371819960861004</v>
      </c>
    </row>
    <row r="20" spans="1:25" x14ac:dyDescent="0.2">
      <c r="E20">
        <f t="shared" si="1"/>
        <v>6.8938053097345096</v>
      </c>
      <c r="F20" s="1">
        <v>6.8938053097345096E+21</v>
      </c>
      <c r="G20">
        <v>48.864970645792503</v>
      </c>
    </row>
    <row r="23" spans="1:25" x14ac:dyDescent="0.2">
      <c r="F23">
        <v>4.0399999999999998E-2</v>
      </c>
      <c r="G23">
        <v>-0.98470000000000002</v>
      </c>
      <c r="H23">
        <v>11.9651</v>
      </c>
      <c r="I23">
        <v>0.2429</v>
      </c>
    </row>
    <row r="24" spans="1:25" x14ac:dyDescent="0.2">
      <c r="A24">
        <f>B24/(1E+21)</f>
        <v>6.19469026548672E-2</v>
      </c>
      <c r="B24">
        <v>6.1946902654867202E+19</v>
      </c>
      <c r="C24">
        <v>0.72407045009785498</v>
      </c>
      <c r="F24" s="1">
        <f>$F$23*A24^3+$G$23*A24^2+$H$23*A24+$I$23</f>
        <v>0.98033178244878116</v>
      </c>
    </row>
    <row r="25" spans="1:25" x14ac:dyDescent="0.2">
      <c r="A25">
        <f t="shared" ref="A25:A39" si="4">B25/(1E+21)</f>
        <v>0.40707964601769897</v>
      </c>
      <c r="B25">
        <v>4.0707964601769899E+20</v>
      </c>
      <c r="C25">
        <v>4.5988258317025403</v>
      </c>
      <c r="F25" s="1">
        <f>$F$23*A25^3+$G$23*A25^2+$H$23*A25+$I$23</f>
        <v>4.9531955888050199</v>
      </c>
      <c r="G25" s="1"/>
    </row>
    <row r="26" spans="1:25" x14ac:dyDescent="0.2">
      <c r="A26">
        <f t="shared" si="4"/>
        <v>0.74336283185840701</v>
      </c>
      <c r="B26">
        <v>7.4336283185840705E+20</v>
      </c>
      <c r="C26">
        <v>8.4735812133072397</v>
      </c>
      <c r="F26" s="1">
        <f>$F$23*A26^3+$G$23*A26^2+$H$23*A26+$I$23</f>
        <v>8.6097721742438988</v>
      </c>
      <c r="K26" t="s">
        <v>2</v>
      </c>
      <c r="L26">
        <v>1.36</v>
      </c>
      <c r="N26" t="s">
        <v>3</v>
      </c>
      <c r="O26">
        <v>4.3600000000000003</v>
      </c>
      <c r="Q26" t="s">
        <v>4</v>
      </c>
      <c r="R26">
        <v>17</v>
      </c>
      <c r="T26" t="s">
        <v>5</v>
      </c>
      <c r="U26">
        <v>8.5</v>
      </c>
    </row>
    <row r="27" spans="1:25" x14ac:dyDescent="0.2">
      <c r="A27">
        <f t="shared" si="4"/>
        <v>1.0707964601769899</v>
      </c>
      <c r="B27" s="1">
        <v>1.07079646017699E+21</v>
      </c>
      <c r="C27">
        <v>12.2309197651663</v>
      </c>
      <c r="F27" s="1">
        <f>$F$23*A27^3+$G$23*A27^2+$H$23*A27+$I$23</f>
        <v>11.975627061737589</v>
      </c>
      <c r="K27">
        <v>6.19469026548672E-2</v>
      </c>
      <c r="L27">
        <f>G5-(0.0788*(E5^3)+0.1351*E5^2+3.3673*E5+0.8099)</f>
        <v>-0.29496052252181193</v>
      </c>
      <c r="N27">
        <v>3.5398230088495602E-2</v>
      </c>
      <c r="O27">
        <f>O5-(0.0788*(M5^3)+0.1351*M5^2+3.3673*M5+0.8099)</f>
        <v>-0.67486610923918167</v>
      </c>
      <c r="Q27">
        <v>4.42477876106196E-2</v>
      </c>
      <c r="R27">
        <f>K5-(0.0788*(I5^3)+0.1351*I5^2+3.3673*I5+0.8099)</f>
        <v>-0.7047637784421813</v>
      </c>
      <c r="T27">
        <v>4.42477876106196E-2</v>
      </c>
      <c r="U27">
        <v>0</v>
      </c>
      <c r="W27" s="2">
        <v>0</v>
      </c>
      <c r="X27" s="2">
        <v>0</v>
      </c>
      <c r="Y27" s="2">
        <v>1.4</v>
      </c>
    </row>
    <row r="28" spans="1:25" x14ac:dyDescent="0.2">
      <c r="A28">
        <f t="shared" si="4"/>
        <v>1.4336283185840699</v>
      </c>
      <c r="B28" s="1">
        <v>1.4336283185840699E+21</v>
      </c>
      <c r="C28">
        <v>16.3405088062622</v>
      </c>
      <c r="F28" s="1">
        <f>$F$23*A28^3+$G$23*A28^2+$H$23*A28+$I$23</f>
        <v>15.491601473909773</v>
      </c>
      <c r="K28">
        <v>0.40707964601769897</v>
      </c>
      <c r="L28">
        <f t="shared" ref="L28:L32" si="5">G6-(0.0788*(E6^3)+0.1351*E6^2+3.3673*E6+0.8099)</f>
        <v>2.3904628521551441</v>
      </c>
      <c r="N28">
        <v>0.52212389380530899</v>
      </c>
      <c r="O28">
        <f>O6-(0.0788*(M6^3)+0.1351*M6^2+3.3673*M6+0.8099)</f>
        <v>0.45631296199484828</v>
      </c>
      <c r="Q28">
        <v>0.65486725663716805</v>
      </c>
      <c r="R28">
        <f>K6-(0.0788*(I6^3)+0.1351*I6^2+3.3673*I6+0.8099)</f>
        <v>-0.37494598037476345</v>
      </c>
      <c r="T28">
        <v>0.76106194690265505</v>
      </c>
      <c r="U28">
        <v>0</v>
      </c>
      <c r="W28" s="2">
        <v>6.19469026548672E-2</v>
      </c>
      <c r="X28" s="2">
        <v>0.72407045009785498</v>
      </c>
      <c r="Y28" s="2">
        <v>1.4</v>
      </c>
    </row>
    <row r="29" spans="1:25" x14ac:dyDescent="0.2">
      <c r="A29">
        <f t="shared" si="4"/>
        <v>1.8407079646017699</v>
      </c>
      <c r="B29" s="1">
        <v>1.8407079646017699E+21</v>
      </c>
      <c r="C29">
        <v>20.0978473581213</v>
      </c>
      <c r="F29" s="1">
        <f>$F$23*A29^3+$G$23*A29^2+$H$23*A29+$I$23</f>
        <v>19.182751181061434</v>
      </c>
      <c r="K29">
        <v>0.74336283185840701</v>
      </c>
      <c r="L29">
        <f t="shared" si="5"/>
        <v>5.053531910342441</v>
      </c>
      <c r="N29">
        <v>1.0088495575221201</v>
      </c>
      <c r="O29">
        <f>O7-(0.0788*(M7^3)+0.1351*M7^2+3.3673*M7+0.8099)</f>
        <v>1.6998331689987287</v>
      </c>
      <c r="Q29">
        <v>1.23893805309734</v>
      </c>
      <c r="R29">
        <f>K7-(0.0788*(I7^3)+0.1351*I7^2+3.3673*I7+0.8099)</f>
        <v>8.173712850755166E-2</v>
      </c>
      <c r="T29">
        <v>1.3893805309734499</v>
      </c>
      <c r="U29">
        <v>0</v>
      </c>
      <c r="W29" s="2">
        <v>0.40707964601769897</v>
      </c>
      <c r="X29" s="2">
        <v>4.5988258317025403</v>
      </c>
      <c r="Y29" s="2">
        <v>1.4</v>
      </c>
    </row>
    <row r="30" spans="1:25" x14ac:dyDescent="0.2">
      <c r="A30">
        <f t="shared" si="4"/>
        <v>2.2477876106194601</v>
      </c>
      <c r="B30" s="1">
        <v>2.2477876106194599E+21</v>
      </c>
      <c r="C30">
        <v>23.150684931506799</v>
      </c>
      <c r="F30" s="1">
        <f>$F$23*A30^3+$G$23*A30^2+$H$23*A30+$I$23</f>
        <v>22.621483516772088</v>
      </c>
      <c r="K30">
        <v>1.0707964601769899</v>
      </c>
      <c r="L30">
        <f t="shared" si="5"/>
        <v>7.5636713870076422</v>
      </c>
      <c r="N30">
        <v>1.5840707964601699</v>
      </c>
      <c r="O30">
        <f>O8-(0.0788*(M8^3)+0.1351*M8^2+3.3673*M8+0.8099)</f>
        <v>2.3819164751011526</v>
      </c>
      <c r="Q30">
        <v>1.87610619469026</v>
      </c>
      <c r="R30">
        <f>K8-(0.0788*(I8^3)+0.1351*I8^2+3.3673*I8+0.8099)</f>
        <v>-0.23669034124386101</v>
      </c>
      <c r="T30">
        <v>2.0353982300884899</v>
      </c>
      <c r="U30">
        <v>0</v>
      </c>
      <c r="W30" s="2">
        <v>0.74336283185840701</v>
      </c>
      <c r="X30" s="2">
        <v>8.4735812133072397</v>
      </c>
      <c r="Y30" s="2">
        <v>1.4</v>
      </c>
    </row>
    <row r="31" spans="1:25" x14ac:dyDescent="0.2">
      <c r="A31">
        <f t="shared" si="4"/>
        <v>2.6725663716814099</v>
      </c>
      <c r="B31" s="1">
        <v>2.67256637168141E+21</v>
      </c>
      <c r="C31">
        <v>25.616438356164299</v>
      </c>
      <c r="F31" s="1">
        <f>$F$23*A31^3+$G$23*A31^2+$H$23*A31+$I$23</f>
        <v>25.958294551794019</v>
      </c>
      <c r="K31">
        <v>1.4336283185840699</v>
      </c>
      <c r="L31">
        <f t="shared" si="5"/>
        <v>10.193296522017381</v>
      </c>
      <c r="N31">
        <v>2.1504424778761</v>
      </c>
      <c r="O31">
        <f>O9-(0.0788*(M9^3)+0.1351*M9^2+3.3673*M9+0.8099)</f>
        <v>2.0669494346183974</v>
      </c>
      <c r="Q31">
        <v>2.61946902654867</v>
      </c>
      <c r="R31">
        <f>K9-(0.0788*(I9^3)+0.1351*I9^2+3.3673*I9+0.8099)</f>
        <v>-1.0344431113133012</v>
      </c>
      <c r="T31">
        <v>2.5929203539822998</v>
      </c>
      <c r="U31">
        <v>0</v>
      </c>
      <c r="W31" s="2">
        <v>1.0707964601769899</v>
      </c>
      <c r="X31" s="2">
        <v>12.2309197651663</v>
      </c>
      <c r="Y31" s="2">
        <v>1.4</v>
      </c>
    </row>
    <row r="32" spans="1:25" x14ac:dyDescent="0.2">
      <c r="A32">
        <f t="shared" si="4"/>
        <v>3.0796460176991101</v>
      </c>
      <c r="B32" s="1">
        <v>3.0796460176991102E+21</v>
      </c>
      <c r="C32">
        <v>27.612524461839499</v>
      </c>
      <c r="F32" s="1">
        <f>$F$23*A32^3+$G$23*A32^2+$H$23*A32+$I$23</f>
        <v>28.932066311663235</v>
      </c>
      <c r="K32">
        <v>1.8407079646017699</v>
      </c>
      <c r="L32">
        <f t="shared" si="5"/>
        <v>12.140533067011123</v>
      </c>
      <c r="N32">
        <v>2.7168141592920301</v>
      </c>
      <c r="O32">
        <f>O10-(0.0788*(M10^3)+0.1351*M10^2+3.3673*M10+0.8099)</f>
        <v>1.3391652575002393</v>
      </c>
      <c r="Q32">
        <v>3.3274336283185799</v>
      </c>
      <c r="R32">
        <f>K10-(0.0788*(I10^3)+0.1351*I10^2+3.3673*I10+0.8099)</f>
        <v>-2.1862129029865045</v>
      </c>
      <c r="T32">
        <v>3.1769911504424702</v>
      </c>
      <c r="U32">
        <v>0</v>
      </c>
      <c r="W32" s="2">
        <v>1.4336283185840699</v>
      </c>
      <c r="X32" s="2">
        <v>16.3405088062622</v>
      </c>
      <c r="Y32" s="2">
        <v>1.4</v>
      </c>
    </row>
    <row r="33" spans="1:25" x14ac:dyDescent="0.2">
      <c r="A33">
        <f t="shared" si="4"/>
        <v>3.42477876106194</v>
      </c>
      <c r="B33" s="1">
        <v>3.4247787610619401E+21</v>
      </c>
      <c r="C33">
        <v>29.843444227005801</v>
      </c>
      <c r="F33" s="1">
        <f>$F$23*A33^3+$G$23*A33^2+$H$23*A33+$I$23</f>
        <v>31.293918222783699</v>
      </c>
      <c r="K33">
        <v>2.2477876106194601</v>
      </c>
      <c r="L33">
        <f>G11-(0.0788*(E11^3)+0.1351*E11^2+3.3673*E11+0.8099)</f>
        <v>13.194274200803267</v>
      </c>
      <c r="N33">
        <v>3.2035398230088399</v>
      </c>
      <c r="O33">
        <f>O11-(0.0788*(M11^3)+0.1351*M11^2+3.3673*M11+0.8099)</f>
        <v>0.64872910563953035</v>
      </c>
      <c r="Q33">
        <v>3.91150442477876</v>
      </c>
      <c r="R33">
        <f>K11-(0.0788*(I11^3)+0.1351*I11^2+3.3673*I11+0.8099)</f>
        <v>-2.7796015992955176</v>
      </c>
      <c r="T33">
        <v>3.7345132743362797</v>
      </c>
      <c r="U33">
        <v>0</v>
      </c>
      <c r="W33" s="2">
        <v>1.8407079646017699</v>
      </c>
      <c r="X33" s="2">
        <v>20.0978473581213</v>
      </c>
      <c r="Y33" s="2">
        <v>1.4</v>
      </c>
    </row>
    <row r="34" spans="1:25" x14ac:dyDescent="0.2">
      <c r="A34">
        <f t="shared" si="4"/>
        <v>3.7522123893805301</v>
      </c>
      <c r="B34" s="1">
        <v>3.7522123893805301E+21</v>
      </c>
      <c r="C34">
        <v>32.661448140900198</v>
      </c>
      <c r="F34" s="1">
        <f>$F$23*A34^3+$G$23*A34^2+$H$23*A34+$I$23</f>
        <v>33.409050557940027</v>
      </c>
      <c r="K34">
        <v>2.6725663716814099</v>
      </c>
      <c r="L34">
        <f t="shared" ref="L34:L41" si="6">G12-(0.0788*(E12^3)+0.1351*E12^2+3.3673*E12+0.8099)</f>
        <v>13.338017628073553</v>
      </c>
      <c r="N34">
        <v>3.7433628318584002</v>
      </c>
      <c r="O34">
        <f>O12-(0.0788*(M12^3)+0.1351*M12^2+3.3673*M12+0.8099)</f>
        <v>1.7131052280904413</v>
      </c>
      <c r="Q34">
        <v>4.4159292035398199</v>
      </c>
      <c r="R34">
        <f>K12-(0.0788*(I12^3)+0.1351*I12^2+3.3673*I12+0.8099)</f>
        <v>-3.2407334922502429</v>
      </c>
      <c r="T34">
        <v>4.2831858407079597</v>
      </c>
      <c r="U34">
        <v>0</v>
      </c>
      <c r="W34" s="2">
        <v>2.2477876106194601</v>
      </c>
      <c r="X34" s="2">
        <v>23.150684931506799</v>
      </c>
      <c r="Y34" s="2">
        <v>1.4</v>
      </c>
    </row>
    <row r="35" spans="1:25" x14ac:dyDescent="0.2">
      <c r="A35">
        <f t="shared" si="4"/>
        <v>4.0973451327433601</v>
      </c>
      <c r="B35" s="1">
        <v>4.09734513274336E+21</v>
      </c>
      <c r="C35">
        <v>36.066536203522503</v>
      </c>
      <c r="F35" s="1">
        <f>$F$23*A35^3+$G$23*A35^2+$H$23*A35+$I$23</f>
        <v>35.515670088648029</v>
      </c>
      <c r="K35">
        <v>3.0796460176991101</v>
      </c>
      <c r="L35">
        <f t="shared" si="6"/>
        <v>12.84962087779992</v>
      </c>
      <c r="N35">
        <v>4.1769911504424702</v>
      </c>
      <c r="O35">
        <f>O13-(0.0788*(M13^3)+0.1351*M13^2+3.3673*M13+0.8099)</f>
        <v>3.6982733965067709</v>
      </c>
      <c r="Q35">
        <v>5</v>
      </c>
      <c r="R35">
        <f>K13-(0.0788*(I13^3)+0.1351*I13^2+3.3673*I13+0.8099)</f>
        <v>-3.8484596868884999</v>
      </c>
      <c r="T35">
        <v>4.7964601769911503</v>
      </c>
      <c r="U35">
        <v>0</v>
      </c>
      <c r="W35" s="2">
        <v>2.6725663716814099</v>
      </c>
      <c r="X35" s="2">
        <v>25.616438356164299</v>
      </c>
      <c r="Y35" s="2">
        <v>1.4</v>
      </c>
    </row>
    <row r="36" spans="1:25" x14ac:dyDescent="0.2">
      <c r="A36">
        <f t="shared" si="4"/>
        <v>4.4690265486725602</v>
      </c>
      <c r="B36" s="1">
        <v>4.4690265486725601E+21</v>
      </c>
      <c r="C36">
        <v>38.767123287671197</v>
      </c>
      <c r="F36" s="1">
        <f>$F$23*A36^3+$G$23*A36^2+$H$23*A36+$I$23</f>
        <v>37.654579788647389</v>
      </c>
      <c r="K36">
        <v>3.42477876106194</v>
      </c>
      <c r="L36">
        <f t="shared" si="6"/>
        <v>12.751319104214687</v>
      </c>
      <c r="N36">
        <v>4.5840707964601695</v>
      </c>
      <c r="O36">
        <f>O14-(0.0788*(M14^3)+0.1351*M14^2+3.3673*M14+0.8099)</f>
        <v>5.8685671999256641</v>
      </c>
      <c r="Q36">
        <v>5.5575221238937997</v>
      </c>
      <c r="R36">
        <f>K14-(0.0788*(I14^3)+0.1351*I14^2+3.3673*I14+0.8099)</f>
        <v>-5.3829331146058834</v>
      </c>
      <c r="T36">
        <v>5.2300884955752194</v>
      </c>
      <c r="U36">
        <v>0</v>
      </c>
      <c r="W36" s="2">
        <v>3.0796460176991101</v>
      </c>
      <c r="X36" s="2">
        <v>27.612524461839499</v>
      </c>
      <c r="Y36" s="2">
        <v>1.4</v>
      </c>
    </row>
    <row r="37" spans="1:25" x14ac:dyDescent="0.2">
      <c r="A37">
        <f t="shared" si="4"/>
        <v>4.9557522123893802</v>
      </c>
      <c r="B37" s="1">
        <v>4.95575221238938E+21</v>
      </c>
      <c r="C37">
        <v>40.880626223091902</v>
      </c>
      <c r="F37" s="1">
        <f>$F$23*A37^3+$G$23*A37^2+$H$23*A37+$I$23</f>
        <v>40.272363020575959</v>
      </c>
      <c r="K37">
        <v>3.7522123893805301</v>
      </c>
      <c r="L37">
        <f t="shared" si="6"/>
        <v>13.151809345407528</v>
      </c>
      <c r="N37">
        <v>5.0530973451327403</v>
      </c>
      <c r="O37">
        <f>O15-(0.0788*(M15^3)+0.1351*M15^2+3.3673*M15+0.8099)</f>
        <v>8.0296646196142767</v>
      </c>
      <c r="Q37">
        <v>6.2035398230088497</v>
      </c>
      <c r="R37">
        <f>K15-(0.0788*(I15^3)+0.1351*I15^2+3.3673*I15+0.8099)</f>
        <v>-6.9435640095509896</v>
      </c>
      <c r="T37">
        <v>5.6991150442477805</v>
      </c>
      <c r="U37">
        <v>0</v>
      </c>
      <c r="W37" s="2">
        <v>3.42477876106194</v>
      </c>
      <c r="X37" s="2">
        <v>29.843444227005801</v>
      </c>
      <c r="Y37" s="2">
        <v>1.4</v>
      </c>
    </row>
    <row r="38" spans="1:25" x14ac:dyDescent="0.2">
      <c r="A38">
        <f t="shared" si="4"/>
        <v>5.6902654867256599</v>
      </c>
      <c r="B38" s="1">
        <v>5.6902654867256598E+21</v>
      </c>
      <c r="C38">
        <v>43.933463796477497</v>
      </c>
      <c r="F38" s="1">
        <f>$F$23*A38^3+$G$23*A38^2+$H$23*A38+$I$23</f>
        <v>43.887304999525234</v>
      </c>
      <c r="K38">
        <v>4.0973451327433601</v>
      </c>
      <c r="L38">
        <f t="shared" si="6"/>
        <v>13.771123605325982</v>
      </c>
      <c r="N38">
        <v>5.4424778761061896</v>
      </c>
      <c r="O38">
        <f>O16-(0.0788*(M16^3)+0.1351*M16^2+3.3673*M16+0.8099)</f>
        <v>9.1488304853020495</v>
      </c>
      <c r="Q38">
        <v>7.0088495575221206</v>
      </c>
      <c r="R38">
        <f>K16-(0.0788*(I16^3)+0.1351*I16^2+3.3673*I16+0.8099)</f>
        <v>-8.8438491679171278</v>
      </c>
      <c r="T38">
        <v>6.25663716814159</v>
      </c>
      <c r="U38">
        <v>0</v>
      </c>
      <c r="W38" s="2">
        <v>3.7522123893805301</v>
      </c>
      <c r="X38" s="2">
        <v>32.661448140900198</v>
      </c>
      <c r="Y38" s="2">
        <v>1.4</v>
      </c>
    </row>
    <row r="39" spans="1:25" x14ac:dyDescent="0.2">
      <c r="A39">
        <f t="shared" si="4"/>
        <v>6.8938053097345096</v>
      </c>
      <c r="B39" s="1">
        <v>6.8938053097345096E+21</v>
      </c>
      <c r="C39">
        <v>48.864970645792503</v>
      </c>
      <c r="F39" s="1">
        <f>$F$23*A39^3+$G$23*A39^2+$H$23*A39+$I$23</f>
        <v>49.166594165695805</v>
      </c>
      <c r="K39">
        <v>4.4690265486725602</v>
      </c>
      <c r="L39">
        <f t="shared" si="6"/>
        <v>13.177030989814927</v>
      </c>
      <c r="N39">
        <v>5.7787610619468994</v>
      </c>
      <c r="O39">
        <f>O17-(0.0788*(M17^3)+0.1351*M17^2+3.3673*M17+0.8099)</f>
        <v>9.7000854246201769</v>
      </c>
      <c r="T39">
        <v>7.0176991150442403</v>
      </c>
      <c r="U39">
        <v>0</v>
      </c>
      <c r="W39" s="2">
        <v>4.0973451327433601</v>
      </c>
      <c r="X39" s="2">
        <v>36.066536203522503</v>
      </c>
      <c r="Y39" s="2">
        <v>1.4</v>
      </c>
    </row>
    <row r="40" spans="1:25" x14ac:dyDescent="0.2">
      <c r="K40">
        <v>4.9557522123893802</v>
      </c>
      <c r="L40">
        <f t="shared" si="6"/>
        <v>10.474433104456271</v>
      </c>
      <c r="N40">
        <v>6.1681415929203505</v>
      </c>
      <c r="O40">
        <f>O18-(0.0788*(M18^3)+0.1351*M18^2+3.3673*M18+0.8099)</f>
        <v>8.4669396073100884</v>
      </c>
      <c r="W40" s="2">
        <v>4.4690265486725602</v>
      </c>
      <c r="X40" s="2">
        <v>38.767123287671197</v>
      </c>
      <c r="Y40" s="2">
        <v>1.4</v>
      </c>
    </row>
    <row r="41" spans="1:25" x14ac:dyDescent="0.2">
      <c r="K41">
        <v>5.6902654867256599</v>
      </c>
      <c r="L41">
        <f t="shared" si="6"/>
        <v>5.0697447716961506</v>
      </c>
      <c r="N41">
        <v>6.9646017699115008</v>
      </c>
      <c r="O41">
        <f>O19-(0.0788*(M19^3)+0.1351*M19^2+3.3673*M19+0.8099)</f>
        <v>2.9364682598733935</v>
      </c>
      <c r="W41" s="2">
        <v>4.9557522123893802</v>
      </c>
      <c r="X41" s="2">
        <v>40.880626223091902</v>
      </c>
      <c r="Y41" s="2">
        <v>1.4</v>
      </c>
    </row>
    <row r="42" spans="1:25" x14ac:dyDescent="0.2">
      <c r="K42">
        <v>6.8938053097345096</v>
      </c>
      <c r="L42">
        <f>G20-(0.0788*(E20^3)+0.1351*E20^2+3.3673*E20+0.8099)</f>
        <v>-7.395857413382835</v>
      </c>
      <c r="W42" s="2">
        <v>5.6902654867256599</v>
      </c>
      <c r="X42" s="2">
        <v>43.933463796477497</v>
      </c>
      <c r="Y42" s="2">
        <v>1.4</v>
      </c>
    </row>
    <row r="43" spans="1:25" x14ac:dyDescent="0.2">
      <c r="W43" s="2">
        <v>6.8938053097345096</v>
      </c>
      <c r="X43" s="2">
        <v>48.864970645792503</v>
      </c>
      <c r="Y43" s="2">
        <v>1.4</v>
      </c>
    </row>
    <row r="44" spans="1:25" x14ac:dyDescent="0.2">
      <c r="W44" s="2">
        <v>0</v>
      </c>
      <c r="X44" s="2">
        <v>0</v>
      </c>
      <c r="Y44" s="2">
        <v>4.4000000000000004</v>
      </c>
    </row>
    <row r="45" spans="1:25" x14ac:dyDescent="0.2">
      <c r="W45" s="2">
        <v>3.5398230088495602E-2</v>
      </c>
      <c r="X45" s="2">
        <v>0.25440313111546597</v>
      </c>
      <c r="Y45" s="2">
        <v>4.4000000000000004</v>
      </c>
    </row>
    <row r="46" spans="1:25" x14ac:dyDescent="0.2">
      <c r="W46" s="2">
        <v>0.52212389380530899</v>
      </c>
      <c r="X46" s="2">
        <v>3.07240704500978</v>
      </c>
      <c r="Y46" s="2">
        <v>4.4000000000000004</v>
      </c>
    </row>
    <row r="47" spans="1:25" x14ac:dyDescent="0.2">
      <c r="W47" s="2">
        <v>1.0088495575221201</v>
      </c>
      <c r="X47" s="2">
        <v>6.1252446183953104</v>
      </c>
      <c r="Y47" s="2">
        <v>4.4000000000000004</v>
      </c>
    </row>
    <row r="48" spans="1:25" x14ac:dyDescent="0.2">
      <c r="W48" s="2">
        <v>1.5840707964601699</v>
      </c>
      <c r="X48" s="2">
        <v>9.1780821917808293</v>
      </c>
      <c r="Y48" s="2">
        <v>4.4000000000000004</v>
      </c>
    </row>
    <row r="49" spans="23:25" x14ac:dyDescent="0.2">
      <c r="W49" s="2">
        <v>2.1504424778761</v>
      </c>
      <c r="X49" s="2">
        <v>11.5264187866927</v>
      </c>
      <c r="Y49" s="2">
        <v>4.4000000000000004</v>
      </c>
    </row>
    <row r="50" spans="23:25" x14ac:dyDescent="0.2">
      <c r="W50" s="2">
        <v>2.7168141592920301</v>
      </c>
      <c r="X50" s="2">
        <v>13.8747553816047</v>
      </c>
      <c r="Y50" s="2">
        <v>4.4000000000000004</v>
      </c>
    </row>
    <row r="51" spans="23:25" x14ac:dyDescent="0.2">
      <c r="W51" s="2">
        <v>3.2035398230088399</v>
      </c>
      <c r="X51" s="2">
        <v>16.223091976516599</v>
      </c>
      <c r="Y51" s="2">
        <v>4.4000000000000004</v>
      </c>
    </row>
    <row r="52" spans="23:25" x14ac:dyDescent="0.2">
      <c r="W52" s="2">
        <v>3.7433628318584002</v>
      </c>
      <c r="X52" s="2">
        <v>21.154598825831599</v>
      </c>
      <c r="Y52" s="2">
        <v>4.4000000000000004</v>
      </c>
    </row>
    <row r="53" spans="23:25" x14ac:dyDescent="0.2">
      <c r="W53" s="2">
        <v>4.1769911504424702</v>
      </c>
      <c r="X53" s="2">
        <v>26.673189823874701</v>
      </c>
      <c r="Y53" s="2">
        <v>4.4000000000000004</v>
      </c>
    </row>
    <row r="54" spans="23:25" x14ac:dyDescent="0.2">
      <c r="W54" s="2">
        <v>4.5840707964601695</v>
      </c>
      <c r="X54" s="2">
        <v>32.544031311154598</v>
      </c>
      <c r="Y54" s="2">
        <v>4.4000000000000004</v>
      </c>
    </row>
    <row r="55" spans="23:25" x14ac:dyDescent="0.2">
      <c r="W55" s="2">
        <v>5.0530973451327403</v>
      </c>
      <c r="X55" s="2">
        <v>39.471624266144801</v>
      </c>
      <c r="Y55" s="2">
        <v>4.4000000000000004</v>
      </c>
    </row>
    <row r="56" spans="23:25" x14ac:dyDescent="0.2">
      <c r="W56" s="2">
        <v>5.4424778761061896</v>
      </c>
      <c r="X56" s="2">
        <v>44.990215264187803</v>
      </c>
      <c r="Y56" s="2">
        <v>4.4000000000000004</v>
      </c>
    </row>
    <row r="57" spans="23:25" x14ac:dyDescent="0.2">
      <c r="W57" s="2">
        <v>5.7787610619468994</v>
      </c>
      <c r="X57" s="2">
        <v>49.686888454011701</v>
      </c>
      <c r="Y57" s="2">
        <v>4.4000000000000004</v>
      </c>
    </row>
    <row r="58" spans="23:25" x14ac:dyDescent="0.2">
      <c r="W58" s="2">
        <v>6.1681415929203505</v>
      </c>
      <c r="X58" s="2">
        <v>53.679060665362002</v>
      </c>
      <c r="Y58" s="2">
        <v>4.4000000000000004</v>
      </c>
    </row>
    <row r="59" spans="23:25" x14ac:dyDescent="0.2">
      <c r="W59" s="2">
        <v>6.9646017699115008</v>
      </c>
      <c r="X59" s="2">
        <v>60.371819960861004</v>
      </c>
      <c r="Y59" s="2">
        <v>4.4000000000000004</v>
      </c>
    </row>
    <row r="60" spans="23:25" x14ac:dyDescent="0.2">
      <c r="W60" s="2">
        <v>0</v>
      </c>
      <c r="X60" s="2">
        <v>0</v>
      </c>
      <c r="Y60" s="2">
        <v>17</v>
      </c>
    </row>
    <row r="61" spans="23:25" x14ac:dyDescent="0.2">
      <c r="W61" s="2">
        <v>4.42477876106196E-2</v>
      </c>
      <c r="X61" s="2">
        <v>0.25440313111546597</v>
      </c>
      <c r="Y61" s="2">
        <v>17</v>
      </c>
    </row>
    <row r="62" spans="23:25" x14ac:dyDescent="0.2">
      <c r="W62" s="2">
        <v>0.65486725663716805</v>
      </c>
      <c r="X62" s="2">
        <v>2.7201565557729999</v>
      </c>
      <c r="Y62" s="2">
        <v>17</v>
      </c>
    </row>
    <row r="63" spans="23:25" x14ac:dyDescent="0.2">
      <c r="W63" s="2">
        <v>1.23893805309734</v>
      </c>
      <c r="X63" s="2">
        <v>5.4207436399217199</v>
      </c>
      <c r="Y63" s="2">
        <v>17</v>
      </c>
    </row>
    <row r="64" spans="23:25" x14ac:dyDescent="0.2">
      <c r="W64" s="2">
        <v>1.87610619469026</v>
      </c>
      <c r="X64" s="2">
        <v>7.8864970645792596</v>
      </c>
      <c r="Y64" s="2">
        <v>17</v>
      </c>
    </row>
    <row r="65" spans="23:25" x14ac:dyDescent="0.2">
      <c r="W65" s="2">
        <v>2.61946902654867</v>
      </c>
      <c r="X65" s="2">
        <v>10.9393346379647</v>
      </c>
      <c r="Y65" s="2">
        <v>17</v>
      </c>
    </row>
    <row r="66" spans="23:25" x14ac:dyDescent="0.2">
      <c r="W66" s="2">
        <v>3.3274336283185799</v>
      </c>
      <c r="X66" s="2">
        <v>14.227005870841399</v>
      </c>
      <c r="Y66" s="2">
        <v>17</v>
      </c>
    </row>
    <row r="67" spans="23:25" x14ac:dyDescent="0.2">
      <c r="W67" s="2">
        <v>3.91150442477876</v>
      </c>
      <c r="X67" s="2">
        <v>17.984344422700499</v>
      </c>
      <c r="Y67" s="2">
        <v>17</v>
      </c>
    </row>
    <row r="68" spans="23:25" x14ac:dyDescent="0.2">
      <c r="W68" s="2">
        <v>4.4159292035398199</v>
      </c>
      <c r="X68" s="2">
        <v>21.859099804305199</v>
      </c>
      <c r="Y68" s="2">
        <v>17</v>
      </c>
    </row>
    <row r="69" spans="23:25" x14ac:dyDescent="0.2">
      <c r="W69" s="2">
        <v>5</v>
      </c>
      <c r="X69" s="2">
        <v>27.025440313111499</v>
      </c>
      <c r="Y69" s="2">
        <v>17</v>
      </c>
    </row>
    <row r="70" spans="23:25" x14ac:dyDescent="0.2">
      <c r="W70" s="2">
        <v>5.5575221238937997</v>
      </c>
      <c r="X70" s="2">
        <v>31.839530332681001</v>
      </c>
      <c r="Y70" s="2">
        <v>17</v>
      </c>
    </row>
    <row r="71" spans="23:25" x14ac:dyDescent="0.2">
      <c r="W71" s="2">
        <v>6.2035398230088497</v>
      </c>
      <c r="X71" s="2">
        <v>38.767123287671197</v>
      </c>
      <c r="Y71" s="2">
        <v>17</v>
      </c>
    </row>
    <row r="72" spans="23:25" x14ac:dyDescent="0.2">
      <c r="W72" s="2">
        <v>7.0088495575221206</v>
      </c>
      <c r="X72" s="2">
        <v>49.334637964774899</v>
      </c>
      <c r="Y72" s="2">
        <v>17</v>
      </c>
    </row>
    <row r="73" spans="23:25" x14ac:dyDescent="0.2">
      <c r="W73" s="2">
        <v>0</v>
      </c>
      <c r="X73" s="2">
        <v>0</v>
      </c>
      <c r="Y73" s="2">
        <v>8.5</v>
      </c>
    </row>
    <row r="74" spans="23:25" x14ac:dyDescent="0.2">
      <c r="W74" s="2">
        <v>4.42477876106196E-2</v>
      </c>
      <c r="X74" s="2">
        <v>0.37181996086106001</v>
      </c>
      <c r="Y74" s="2">
        <v>8.5</v>
      </c>
    </row>
    <row r="75" spans="23:25" x14ac:dyDescent="0.2">
      <c r="W75" s="2">
        <v>0.76106194690265505</v>
      </c>
      <c r="X75" s="2">
        <v>3.6594911937377601</v>
      </c>
      <c r="Y75" s="2">
        <v>8.5</v>
      </c>
    </row>
    <row r="76" spans="23:25" x14ac:dyDescent="0.2">
      <c r="W76" s="2">
        <v>1.3893805309734499</v>
      </c>
      <c r="X76" s="2">
        <v>6.8297455968688796</v>
      </c>
      <c r="Y76" s="2">
        <v>8.5</v>
      </c>
    </row>
    <row r="77" spans="23:25" x14ac:dyDescent="0.2">
      <c r="W77" s="2">
        <v>2.0353982300884899</v>
      </c>
      <c r="X77" s="2">
        <v>9.6477495107631999</v>
      </c>
      <c r="Y77" s="2">
        <v>8.5</v>
      </c>
    </row>
    <row r="78" spans="23:25" x14ac:dyDescent="0.2">
      <c r="W78" s="2">
        <v>2.5929203539822998</v>
      </c>
      <c r="X78" s="2">
        <v>11.8786692759295</v>
      </c>
      <c r="Y78" s="2">
        <v>8.5</v>
      </c>
    </row>
    <row r="79" spans="23:25" x14ac:dyDescent="0.2">
      <c r="W79" s="2">
        <v>3.1769911504424702</v>
      </c>
      <c r="X79" s="2">
        <v>14.4618395303326</v>
      </c>
      <c r="Y79" s="2">
        <v>8.5</v>
      </c>
    </row>
    <row r="80" spans="23:25" x14ac:dyDescent="0.2">
      <c r="W80" s="2">
        <v>3.7345132743362797</v>
      </c>
      <c r="X80" s="2">
        <v>18.2191780821917</v>
      </c>
      <c r="Y80" s="2">
        <v>8.5</v>
      </c>
    </row>
    <row r="81" spans="23:25" x14ac:dyDescent="0.2">
      <c r="W81" s="2">
        <v>4.2831858407079597</v>
      </c>
      <c r="X81" s="2">
        <v>23.385518590998</v>
      </c>
      <c r="Y81" s="2">
        <v>8.5</v>
      </c>
    </row>
    <row r="82" spans="23:25" x14ac:dyDescent="0.2">
      <c r="W82" s="2">
        <v>4.7964601769911503</v>
      </c>
      <c r="X82" s="2">
        <v>28.904109589041099</v>
      </c>
      <c r="Y82" s="2">
        <v>8.5</v>
      </c>
    </row>
    <row r="83" spans="23:25" x14ac:dyDescent="0.2">
      <c r="W83" s="2">
        <v>5.2300884955752194</v>
      </c>
      <c r="X83" s="2">
        <v>33.953033268101699</v>
      </c>
      <c r="Y83" s="2">
        <v>8.5</v>
      </c>
    </row>
    <row r="84" spans="23:25" x14ac:dyDescent="0.2">
      <c r="W84" s="2">
        <v>5.6991150442477805</v>
      </c>
      <c r="X84" s="2">
        <v>39.823874755381603</v>
      </c>
      <c r="Y84" s="2">
        <v>8.5</v>
      </c>
    </row>
    <row r="85" spans="23:25" x14ac:dyDescent="0.2">
      <c r="W85" s="2">
        <v>6.25663716814159</v>
      </c>
      <c r="X85" s="2">
        <v>46.986301369863</v>
      </c>
      <c r="Y85" s="2">
        <v>8.5</v>
      </c>
    </row>
    <row r="86" spans="23:25" x14ac:dyDescent="0.2">
      <c r="W86" s="2">
        <v>7.0176991150442403</v>
      </c>
      <c r="X86" s="2">
        <v>57.553816046966702</v>
      </c>
      <c r="Y86" s="2">
        <v>8.5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AC81-8DBA-914F-92B3-0490604C8574}">
  <dimension ref="B3:Q45"/>
  <sheetViews>
    <sheetView topLeftCell="F1" workbookViewId="0">
      <selection activeCell="T27" sqref="T27"/>
    </sheetView>
  </sheetViews>
  <sheetFormatPr baseColWidth="10" defaultRowHeight="16" x14ac:dyDescent="0.2"/>
  <sheetData>
    <row r="3" spans="2:17" x14ac:dyDescent="0.2">
      <c r="B3" t="s">
        <v>16</v>
      </c>
      <c r="C3" t="s">
        <v>17</v>
      </c>
      <c r="G3" t="s">
        <v>20</v>
      </c>
      <c r="H3" t="s">
        <v>22</v>
      </c>
    </row>
    <row r="4" spans="2:17" x14ac:dyDescent="0.2">
      <c r="B4" t="s">
        <v>18</v>
      </c>
      <c r="C4" t="s">
        <v>19</v>
      </c>
      <c r="F4" t="s">
        <v>21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 t="s">
        <v>23</v>
      </c>
    </row>
    <row r="5" spans="2:17" x14ac:dyDescent="0.2">
      <c r="B5">
        <v>0</v>
      </c>
      <c r="C5">
        <v>1</v>
      </c>
      <c r="G5">
        <f>0.042332*$B5^3</f>
        <v>0</v>
      </c>
      <c r="H5">
        <f>0.057178*$C$5*$B5^2</f>
        <v>0</v>
      </c>
      <c r="I5">
        <f>-0.38319*$B5^2</f>
        <v>0</v>
      </c>
      <c r="J5">
        <f>-0.014704*$B5*($C$5^2)</f>
        <v>0</v>
      </c>
      <c r="K5">
        <f>-0.1966*$B5*$C$5</f>
        <v>0</v>
      </c>
      <c r="L5">
        <f>8.3239*$B5</f>
        <v>0</v>
      </c>
      <c r="M5">
        <f>-0.0021554*$C$5^3</f>
        <v>-2.1554E-3</v>
      </c>
      <c r="N5">
        <f>0.15515*$C$5^2</f>
        <v>0.15515000000000001</v>
      </c>
      <c r="O5">
        <f>-2.2156*$C$5</f>
        <v>-2.2155999999999998</v>
      </c>
      <c r="P5">
        <v>5.9329000000000001</v>
      </c>
      <c r="Q5">
        <f>SUM(G5:P5)</f>
        <v>3.8702946000000003</v>
      </c>
    </row>
    <row r="6" spans="2:17" x14ac:dyDescent="0.2">
      <c r="B6">
        <v>1</v>
      </c>
      <c r="C6">
        <v>5</v>
      </c>
      <c r="G6">
        <f t="shared" ref="G6:G12" si="0">0.042332*$B6^3</f>
        <v>4.2332000000000002E-2</v>
      </c>
      <c r="H6">
        <f t="shared" ref="H6:H12" si="1">0.057178*$C$5*$B6^2</f>
        <v>5.7178E-2</v>
      </c>
      <c r="I6">
        <f t="shared" ref="I6:I12" si="2">-0.38319*$B6^2</f>
        <v>-0.38318999999999998</v>
      </c>
      <c r="J6">
        <f t="shared" ref="J6:J12" si="3">-0.014704*$B6*($C$5^2)</f>
        <v>-1.4704E-2</v>
      </c>
      <c r="K6">
        <f t="shared" ref="K6:K12" si="4">-0.1966*$B6*$C$5</f>
        <v>-0.1966</v>
      </c>
      <c r="L6">
        <f t="shared" ref="L6:L12" si="5">8.3239*$B6</f>
        <v>8.3239000000000001</v>
      </c>
      <c r="M6">
        <f t="shared" ref="M6:M12" si="6">-0.0021554*$C$5^3</f>
        <v>-2.1554E-3</v>
      </c>
      <c r="N6">
        <f t="shared" ref="N6:N12" si="7">0.15515*$C$5^2</f>
        <v>0.15515000000000001</v>
      </c>
      <c r="O6">
        <f t="shared" ref="O6:O12" si="8">-2.2156*$C$5</f>
        <v>-2.2155999999999998</v>
      </c>
      <c r="P6">
        <v>5.9329000000000001</v>
      </c>
      <c r="Q6">
        <f t="shared" ref="Q6:Q12" si="9">SUM(G6:P6)</f>
        <v>11.699210600000001</v>
      </c>
    </row>
    <row r="7" spans="2:17" x14ac:dyDescent="0.2">
      <c r="B7">
        <v>2</v>
      </c>
      <c r="C7">
        <v>10</v>
      </c>
      <c r="G7">
        <f t="shared" si="0"/>
        <v>0.33865600000000001</v>
      </c>
      <c r="H7">
        <f t="shared" si="1"/>
        <v>0.228712</v>
      </c>
      <c r="I7">
        <f t="shared" si="2"/>
        <v>-1.5327599999999999</v>
      </c>
      <c r="J7">
        <f t="shared" si="3"/>
        <v>-2.9408E-2</v>
      </c>
      <c r="K7">
        <f t="shared" si="4"/>
        <v>-0.39319999999999999</v>
      </c>
      <c r="L7">
        <f t="shared" si="5"/>
        <v>16.6478</v>
      </c>
      <c r="M7">
        <f t="shared" si="6"/>
        <v>-2.1554E-3</v>
      </c>
      <c r="N7">
        <f t="shared" si="7"/>
        <v>0.15515000000000001</v>
      </c>
      <c r="O7">
        <f t="shared" si="8"/>
        <v>-2.2155999999999998</v>
      </c>
      <c r="P7">
        <v>5.9329000000000001</v>
      </c>
      <c r="Q7">
        <f t="shared" si="9"/>
        <v>19.1300946</v>
      </c>
    </row>
    <row r="8" spans="2:17" x14ac:dyDescent="0.2">
      <c r="B8">
        <v>3</v>
      </c>
      <c r="C8">
        <v>20</v>
      </c>
      <c r="G8">
        <f t="shared" si="0"/>
        <v>1.1429640000000001</v>
      </c>
      <c r="H8">
        <f t="shared" si="1"/>
        <v>0.514602</v>
      </c>
      <c r="I8">
        <f t="shared" si="2"/>
        <v>-3.4487099999999997</v>
      </c>
      <c r="J8">
        <f t="shared" si="3"/>
        <v>-4.4111999999999998E-2</v>
      </c>
      <c r="K8">
        <f t="shared" si="4"/>
        <v>-0.58979999999999999</v>
      </c>
      <c r="L8">
        <f t="shared" si="5"/>
        <v>24.971699999999998</v>
      </c>
      <c r="M8">
        <f t="shared" si="6"/>
        <v>-2.1554E-3</v>
      </c>
      <c r="N8">
        <f t="shared" si="7"/>
        <v>0.15515000000000001</v>
      </c>
      <c r="O8">
        <f t="shared" si="8"/>
        <v>-2.2155999999999998</v>
      </c>
      <c r="P8">
        <v>5.9329000000000001</v>
      </c>
      <c r="Q8">
        <f t="shared" si="9"/>
        <v>26.416938600000002</v>
      </c>
    </row>
    <row r="9" spans="2:17" x14ac:dyDescent="0.2">
      <c r="B9">
        <v>4</v>
      </c>
      <c r="G9">
        <f t="shared" si="0"/>
        <v>2.7092480000000001</v>
      </c>
      <c r="H9">
        <f t="shared" si="1"/>
        <v>0.91484799999999999</v>
      </c>
      <c r="I9">
        <f t="shared" si="2"/>
        <v>-6.1310399999999996</v>
      </c>
      <c r="J9">
        <f t="shared" si="3"/>
        <v>-5.8816E-2</v>
      </c>
      <c r="K9">
        <f t="shared" si="4"/>
        <v>-0.78639999999999999</v>
      </c>
      <c r="L9">
        <f t="shared" si="5"/>
        <v>33.2956</v>
      </c>
      <c r="M9">
        <f t="shared" si="6"/>
        <v>-2.1554E-3</v>
      </c>
      <c r="N9">
        <f t="shared" si="7"/>
        <v>0.15515000000000001</v>
      </c>
      <c r="O9">
        <f t="shared" si="8"/>
        <v>-2.2155999999999998</v>
      </c>
      <c r="P9">
        <v>5.9329000000000001</v>
      </c>
      <c r="Q9">
        <f t="shared" si="9"/>
        <v>33.813734600000004</v>
      </c>
    </row>
    <row r="10" spans="2:17" x14ac:dyDescent="0.2">
      <c r="B10">
        <v>5</v>
      </c>
      <c r="G10">
        <f t="shared" si="0"/>
        <v>5.2915000000000001</v>
      </c>
      <c r="H10">
        <f t="shared" si="1"/>
        <v>1.4294499999999999</v>
      </c>
      <c r="I10">
        <f t="shared" si="2"/>
        <v>-9.5797499999999989</v>
      </c>
      <c r="J10">
        <f t="shared" si="3"/>
        <v>-7.3520000000000002E-2</v>
      </c>
      <c r="K10">
        <f t="shared" si="4"/>
        <v>-0.98299999999999998</v>
      </c>
      <c r="L10">
        <f t="shared" si="5"/>
        <v>41.619500000000002</v>
      </c>
      <c r="M10">
        <f t="shared" si="6"/>
        <v>-2.1554E-3</v>
      </c>
      <c r="N10">
        <f t="shared" si="7"/>
        <v>0.15515000000000001</v>
      </c>
      <c r="O10">
        <f t="shared" si="8"/>
        <v>-2.2155999999999998</v>
      </c>
      <c r="P10">
        <v>5.9329000000000001</v>
      </c>
      <c r="Q10">
        <f t="shared" si="9"/>
        <v>41.574474600000002</v>
      </c>
    </row>
    <row r="11" spans="2:17" x14ac:dyDescent="0.2">
      <c r="B11">
        <v>6</v>
      </c>
      <c r="G11">
        <f t="shared" si="0"/>
        <v>9.1437120000000007</v>
      </c>
      <c r="H11">
        <f t="shared" si="1"/>
        <v>2.058408</v>
      </c>
      <c r="I11">
        <f t="shared" si="2"/>
        <v>-13.794839999999999</v>
      </c>
      <c r="J11">
        <f t="shared" si="3"/>
        <v>-8.8223999999999997E-2</v>
      </c>
      <c r="K11">
        <f t="shared" si="4"/>
        <v>-1.1796</v>
      </c>
      <c r="L11">
        <f t="shared" si="5"/>
        <v>49.943399999999997</v>
      </c>
      <c r="M11">
        <f t="shared" si="6"/>
        <v>-2.1554E-3</v>
      </c>
      <c r="N11">
        <f t="shared" si="7"/>
        <v>0.15515000000000001</v>
      </c>
      <c r="O11">
        <f t="shared" si="8"/>
        <v>-2.2155999999999998</v>
      </c>
      <c r="P11">
        <v>5.9329000000000001</v>
      </c>
      <c r="Q11">
        <f t="shared" si="9"/>
        <v>49.953150600000001</v>
      </c>
    </row>
    <row r="12" spans="2:17" x14ac:dyDescent="0.2">
      <c r="B12">
        <v>7</v>
      </c>
      <c r="G12">
        <f t="shared" si="0"/>
        <v>14.519876</v>
      </c>
      <c r="H12">
        <f t="shared" si="1"/>
        <v>2.8017219999999998</v>
      </c>
      <c r="I12">
        <f t="shared" si="2"/>
        <v>-18.776309999999999</v>
      </c>
      <c r="J12">
        <f t="shared" si="3"/>
        <v>-0.10292800000000001</v>
      </c>
      <c r="K12">
        <f t="shared" si="4"/>
        <v>-1.3761999999999999</v>
      </c>
      <c r="L12">
        <f t="shared" si="5"/>
        <v>58.267299999999999</v>
      </c>
      <c r="M12">
        <f t="shared" si="6"/>
        <v>-2.1554E-3</v>
      </c>
      <c r="N12">
        <f t="shared" si="7"/>
        <v>0.15515000000000001</v>
      </c>
      <c r="O12">
        <f t="shared" si="8"/>
        <v>-2.2155999999999998</v>
      </c>
      <c r="P12">
        <v>5.9329000000000001</v>
      </c>
      <c r="Q12">
        <f t="shared" si="9"/>
        <v>59.203754599999996</v>
      </c>
    </row>
    <row r="14" spans="2:17" x14ac:dyDescent="0.2">
      <c r="G14" t="s">
        <v>20</v>
      </c>
      <c r="H14" t="s">
        <v>24</v>
      </c>
    </row>
    <row r="15" spans="2:17" x14ac:dyDescent="0.2">
      <c r="B15" t="s">
        <v>18</v>
      </c>
      <c r="C15" t="s">
        <v>19</v>
      </c>
      <c r="F15" t="s">
        <v>21</v>
      </c>
      <c r="G15">
        <v>1</v>
      </c>
      <c r="H15">
        <v>2</v>
      </c>
      <c r="I15">
        <v>3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  <c r="P15">
        <v>10</v>
      </c>
      <c r="Q15" t="s">
        <v>23</v>
      </c>
    </row>
    <row r="16" spans="2:17" x14ac:dyDescent="0.2">
      <c r="B16">
        <v>0</v>
      </c>
      <c r="C16">
        <v>1</v>
      </c>
      <c r="G16">
        <f>0.042332*$B16^3</f>
        <v>0</v>
      </c>
      <c r="H16">
        <f>0.057178*$C$17*$B16^2</f>
        <v>0</v>
      </c>
      <c r="I16">
        <f>-0.38319*$B16^2</f>
        <v>0</v>
      </c>
      <c r="J16">
        <f>-0.014704*$B16*($C$17^2)</f>
        <v>0</v>
      </c>
      <c r="K16">
        <f>-0.1966*$B16*$C$17</f>
        <v>0</v>
      </c>
      <c r="L16">
        <f>8.3239*$B16</f>
        <v>0</v>
      </c>
      <c r="M16">
        <f>-0.0021554*$C$17^3</f>
        <v>-0.26942500000000003</v>
      </c>
      <c r="N16">
        <f>0.15515*$C$17^2</f>
        <v>3.8787500000000001</v>
      </c>
      <c r="O16">
        <f>-2.2156*$C$17</f>
        <v>-11.077999999999999</v>
      </c>
      <c r="P16">
        <v>5.9329000000000001</v>
      </c>
      <c r="Q16">
        <f>SUM(G16:P16)</f>
        <v>-1.5357749999999992</v>
      </c>
    </row>
    <row r="17" spans="2:17" x14ac:dyDescent="0.2">
      <c r="B17">
        <v>1</v>
      </c>
      <c r="C17">
        <v>5</v>
      </c>
      <c r="G17">
        <f t="shared" ref="G17:G23" si="10">0.042332*$B17^3</f>
        <v>4.2332000000000002E-2</v>
      </c>
      <c r="H17">
        <f t="shared" ref="H17:H23" si="11">0.057178*$C$17*$B17^2</f>
        <v>0.28588999999999998</v>
      </c>
      <c r="I17">
        <f t="shared" ref="I17:I23" si="12">-0.38319*$B17^2</f>
        <v>-0.38318999999999998</v>
      </c>
      <c r="J17">
        <f t="shared" ref="J17:J23" si="13">-0.014704*$B17*($C$17^2)</f>
        <v>-0.36759999999999998</v>
      </c>
      <c r="K17">
        <f t="shared" ref="K17:K23" si="14">-0.1966*$B17*$C$17</f>
        <v>-0.98299999999999998</v>
      </c>
      <c r="L17">
        <f t="shared" ref="L17:L23" si="15">8.3239*$B17</f>
        <v>8.3239000000000001</v>
      </c>
      <c r="M17">
        <f t="shared" ref="M17:M23" si="16">-0.0021554*$C$17^3</f>
        <v>-0.26942500000000003</v>
      </c>
      <c r="N17">
        <f t="shared" ref="N17:N23" si="17">0.15515*$C$17^2</f>
        <v>3.8787500000000001</v>
      </c>
      <c r="O17">
        <f t="shared" ref="O17:O23" si="18">-2.2156*$C$17</f>
        <v>-11.077999999999999</v>
      </c>
      <c r="P17">
        <v>5.9329000000000001</v>
      </c>
      <c r="Q17">
        <f t="shared" ref="Q17:Q23" si="19">SUM(G17:P17)</f>
        <v>5.382557000000002</v>
      </c>
    </row>
    <row r="18" spans="2:17" x14ac:dyDescent="0.2">
      <c r="B18">
        <v>2</v>
      </c>
      <c r="C18">
        <v>10</v>
      </c>
      <c r="G18">
        <f t="shared" si="10"/>
        <v>0.33865600000000001</v>
      </c>
      <c r="H18">
        <f t="shared" si="11"/>
        <v>1.1435599999999999</v>
      </c>
      <c r="I18">
        <f t="shared" si="12"/>
        <v>-1.5327599999999999</v>
      </c>
      <c r="J18">
        <f t="shared" si="13"/>
        <v>-0.73519999999999996</v>
      </c>
      <c r="K18">
        <f t="shared" si="14"/>
        <v>-1.966</v>
      </c>
      <c r="L18">
        <f t="shared" si="15"/>
        <v>16.6478</v>
      </c>
      <c r="M18">
        <f t="shared" si="16"/>
        <v>-0.26942500000000003</v>
      </c>
      <c r="N18">
        <f t="shared" si="17"/>
        <v>3.8787500000000001</v>
      </c>
      <c r="O18">
        <f t="shared" si="18"/>
        <v>-11.077999999999999</v>
      </c>
      <c r="P18">
        <v>5.9329000000000001</v>
      </c>
      <c r="Q18">
        <f t="shared" si="19"/>
        <v>12.360281000000001</v>
      </c>
    </row>
    <row r="19" spans="2:17" x14ac:dyDescent="0.2">
      <c r="B19">
        <v>3</v>
      </c>
      <c r="C19">
        <v>20</v>
      </c>
      <c r="G19">
        <f t="shared" si="10"/>
        <v>1.1429640000000001</v>
      </c>
      <c r="H19">
        <f t="shared" si="11"/>
        <v>2.57301</v>
      </c>
      <c r="I19">
        <f t="shared" si="12"/>
        <v>-3.4487099999999997</v>
      </c>
      <c r="J19">
        <f t="shared" si="13"/>
        <v>-1.1028</v>
      </c>
      <c r="K19">
        <f t="shared" si="14"/>
        <v>-2.9489999999999998</v>
      </c>
      <c r="L19">
        <f t="shared" si="15"/>
        <v>24.971699999999998</v>
      </c>
      <c r="M19">
        <f t="shared" si="16"/>
        <v>-0.26942500000000003</v>
      </c>
      <c r="N19">
        <f t="shared" si="17"/>
        <v>3.8787500000000001</v>
      </c>
      <c r="O19">
        <f t="shared" si="18"/>
        <v>-11.077999999999999</v>
      </c>
      <c r="P19">
        <v>5.9329000000000001</v>
      </c>
      <c r="Q19">
        <f t="shared" si="19"/>
        <v>19.651388999999998</v>
      </c>
    </row>
    <row r="20" spans="2:17" x14ac:dyDescent="0.2">
      <c r="B20">
        <v>4</v>
      </c>
      <c r="G20">
        <f t="shared" si="10"/>
        <v>2.7092480000000001</v>
      </c>
      <c r="H20">
        <f t="shared" si="11"/>
        <v>4.5742399999999996</v>
      </c>
      <c r="I20">
        <f t="shared" si="12"/>
        <v>-6.1310399999999996</v>
      </c>
      <c r="J20">
        <f t="shared" si="13"/>
        <v>-1.4703999999999999</v>
      </c>
      <c r="K20">
        <f t="shared" si="14"/>
        <v>-3.9319999999999999</v>
      </c>
      <c r="L20">
        <f t="shared" si="15"/>
        <v>33.2956</v>
      </c>
      <c r="M20">
        <f t="shared" si="16"/>
        <v>-0.26942500000000003</v>
      </c>
      <c r="N20">
        <f t="shared" si="17"/>
        <v>3.8787500000000001</v>
      </c>
      <c r="O20">
        <f t="shared" si="18"/>
        <v>-11.077999999999999</v>
      </c>
      <c r="P20">
        <v>5.9329000000000001</v>
      </c>
      <c r="Q20">
        <f t="shared" si="19"/>
        <v>27.509872999999999</v>
      </c>
    </row>
    <row r="21" spans="2:17" x14ac:dyDescent="0.2">
      <c r="B21">
        <v>5</v>
      </c>
      <c r="G21">
        <f t="shared" si="10"/>
        <v>5.2915000000000001</v>
      </c>
      <c r="H21">
        <f t="shared" si="11"/>
        <v>7.1472499999999997</v>
      </c>
      <c r="I21">
        <f t="shared" si="12"/>
        <v>-9.5797499999999989</v>
      </c>
      <c r="J21">
        <f t="shared" si="13"/>
        <v>-1.8380000000000001</v>
      </c>
      <c r="K21">
        <f t="shared" si="14"/>
        <v>-4.915</v>
      </c>
      <c r="L21">
        <f t="shared" si="15"/>
        <v>41.619500000000002</v>
      </c>
      <c r="M21">
        <f t="shared" si="16"/>
        <v>-0.26942500000000003</v>
      </c>
      <c r="N21">
        <f t="shared" si="17"/>
        <v>3.8787500000000001</v>
      </c>
      <c r="O21">
        <f t="shared" si="18"/>
        <v>-11.077999999999999</v>
      </c>
      <c r="P21">
        <v>5.9329000000000001</v>
      </c>
      <c r="Q21">
        <f t="shared" si="19"/>
        <v>36.18972500000001</v>
      </c>
    </row>
    <row r="22" spans="2:17" x14ac:dyDescent="0.2">
      <c r="B22">
        <v>6</v>
      </c>
      <c r="G22">
        <f t="shared" si="10"/>
        <v>9.1437120000000007</v>
      </c>
      <c r="H22">
        <f t="shared" si="11"/>
        <v>10.29204</v>
      </c>
      <c r="I22">
        <f t="shared" si="12"/>
        <v>-13.794839999999999</v>
      </c>
      <c r="J22">
        <f t="shared" si="13"/>
        <v>-2.2056</v>
      </c>
      <c r="K22">
        <f t="shared" si="14"/>
        <v>-5.8979999999999997</v>
      </c>
      <c r="L22">
        <f t="shared" si="15"/>
        <v>49.943399999999997</v>
      </c>
      <c r="M22">
        <f t="shared" si="16"/>
        <v>-0.26942500000000003</v>
      </c>
      <c r="N22">
        <f t="shared" si="17"/>
        <v>3.8787500000000001</v>
      </c>
      <c r="O22">
        <f t="shared" si="18"/>
        <v>-11.077999999999999</v>
      </c>
      <c r="P22">
        <v>5.9329000000000001</v>
      </c>
      <c r="Q22">
        <f t="shared" si="19"/>
        <v>45.944936999999996</v>
      </c>
    </row>
    <row r="23" spans="2:17" x14ac:dyDescent="0.2">
      <c r="B23">
        <v>7</v>
      </c>
      <c r="G23">
        <f t="shared" si="10"/>
        <v>14.519876</v>
      </c>
      <c r="H23">
        <f t="shared" si="11"/>
        <v>14.008609999999999</v>
      </c>
      <c r="I23">
        <f t="shared" si="12"/>
        <v>-18.776309999999999</v>
      </c>
      <c r="J23">
        <f t="shared" si="13"/>
        <v>-2.5731999999999999</v>
      </c>
      <c r="K23">
        <f t="shared" si="14"/>
        <v>-6.8809999999999993</v>
      </c>
      <c r="L23">
        <f t="shared" si="15"/>
        <v>58.267299999999999</v>
      </c>
      <c r="M23">
        <f t="shared" si="16"/>
        <v>-0.26942500000000003</v>
      </c>
      <c r="N23">
        <f t="shared" si="17"/>
        <v>3.8787500000000001</v>
      </c>
      <c r="O23">
        <f t="shared" si="18"/>
        <v>-11.077999999999999</v>
      </c>
      <c r="P23">
        <v>5.9329000000000001</v>
      </c>
      <c r="Q23">
        <f t="shared" si="19"/>
        <v>57.02950100000001</v>
      </c>
    </row>
    <row r="25" spans="2:17" x14ac:dyDescent="0.2">
      <c r="G25" t="s">
        <v>20</v>
      </c>
      <c r="H25" t="s">
        <v>25</v>
      </c>
    </row>
    <row r="26" spans="2:17" x14ac:dyDescent="0.2">
      <c r="B26" t="s">
        <v>18</v>
      </c>
      <c r="C26" t="s">
        <v>19</v>
      </c>
      <c r="F26" t="s">
        <v>21</v>
      </c>
      <c r="G26">
        <v>1</v>
      </c>
      <c r="H26">
        <v>2</v>
      </c>
      <c r="I26">
        <v>3</v>
      </c>
      <c r="J26">
        <v>4</v>
      </c>
      <c r="K26">
        <v>5</v>
      </c>
      <c r="L26">
        <v>6</v>
      </c>
      <c r="M26">
        <v>7</v>
      </c>
      <c r="N26">
        <v>8</v>
      </c>
      <c r="O26">
        <v>9</v>
      </c>
      <c r="P26">
        <v>10</v>
      </c>
      <c r="Q26" t="s">
        <v>23</v>
      </c>
    </row>
    <row r="27" spans="2:17" x14ac:dyDescent="0.2">
      <c r="B27">
        <v>0</v>
      </c>
      <c r="C27">
        <v>1</v>
      </c>
      <c r="G27">
        <f>0.042332*$B27^3</f>
        <v>0</v>
      </c>
      <c r="H27">
        <f>0.057178*$C$29*$B27^2</f>
        <v>0</v>
      </c>
      <c r="I27">
        <f>-0.38319*$B27^2</f>
        <v>0</v>
      </c>
      <c r="J27">
        <f>-0.014704*$B27*($C$29^2)</f>
        <v>0</v>
      </c>
      <c r="K27">
        <f>-0.1966*$B27*$C$29</f>
        <v>0</v>
      </c>
      <c r="L27">
        <f>8.3239*$B27</f>
        <v>0</v>
      </c>
      <c r="M27">
        <f>-0.0021554*$C$29^3</f>
        <v>-2.1554000000000002</v>
      </c>
      <c r="N27">
        <f>0.15515*$C$29^2</f>
        <v>15.515000000000001</v>
      </c>
      <c r="O27">
        <f>-2.2156*$C$29</f>
        <v>-22.155999999999999</v>
      </c>
      <c r="P27">
        <v>5.9329000000000001</v>
      </c>
      <c r="Q27">
        <f>SUM(G27:P27)</f>
        <v>-2.8634999999999984</v>
      </c>
    </row>
    <row r="28" spans="2:17" x14ac:dyDescent="0.2">
      <c r="B28">
        <v>1</v>
      </c>
      <c r="C28">
        <v>5</v>
      </c>
      <c r="G28">
        <f t="shared" ref="G28:G34" si="20">0.042332*$B28^3</f>
        <v>4.2332000000000002E-2</v>
      </c>
      <c r="H28">
        <f t="shared" ref="H28:H34" si="21">0.057178*$C$29*$B28^2</f>
        <v>0.57177999999999995</v>
      </c>
      <c r="I28">
        <f t="shared" ref="I28:I34" si="22">-0.38319*$B28^2</f>
        <v>-0.38318999999999998</v>
      </c>
      <c r="J28">
        <f t="shared" ref="J28:J34" si="23">-0.014704*$B28*($C$29^2)</f>
        <v>-1.4703999999999999</v>
      </c>
      <c r="K28">
        <f t="shared" ref="K28:K34" si="24">-0.1966*$B28*$C$29</f>
        <v>-1.966</v>
      </c>
      <c r="L28">
        <f t="shared" ref="L28:L34" si="25">8.3239*$B28</f>
        <v>8.3239000000000001</v>
      </c>
      <c r="M28">
        <f t="shared" ref="M28:M34" si="26">-0.0021554*$C$29^3</f>
        <v>-2.1554000000000002</v>
      </c>
      <c r="N28">
        <f t="shared" ref="N28:N34" si="27">0.15515*$C$29^2</f>
        <v>15.515000000000001</v>
      </c>
      <c r="O28">
        <f t="shared" ref="O28:O34" si="28">-2.2156*$C$29</f>
        <v>-22.155999999999999</v>
      </c>
      <c r="P28">
        <v>5.9329000000000001</v>
      </c>
      <c r="Q28">
        <f t="shared" ref="Q28:Q34" si="29">SUM(G28:P28)</f>
        <v>2.2549220000000041</v>
      </c>
    </row>
    <row r="29" spans="2:17" x14ac:dyDescent="0.2">
      <c r="B29">
        <v>2</v>
      </c>
      <c r="C29">
        <v>10</v>
      </c>
      <c r="G29">
        <f t="shared" si="20"/>
        <v>0.33865600000000001</v>
      </c>
      <c r="H29">
        <f t="shared" si="21"/>
        <v>2.2871199999999998</v>
      </c>
      <c r="I29">
        <f t="shared" si="22"/>
        <v>-1.5327599999999999</v>
      </c>
      <c r="J29">
        <f t="shared" si="23"/>
        <v>-2.9407999999999999</v>
      </c>
      <c r="K29">
        <f t="shared" si="24"/>
        <v>-3.9319999999999999</v>
      </c>
      <c r="L29">
        <f t="shared" si="25"/>
        <v>16.6478</v>
      </c>
      <c r="M29">
        <f t="shared" si="26"/>
        <v>-2.1554000000000002</v>
      </c>
      <c r="N29">
        <f t="shared" si="27"/>
        <v>15.515000000000001</v>
      </c>
      <c r="O29">
        <f t="shared" si="28"/>
        <v>-22.155999999999999</v>
      </c>
      <c r="P29">
        <v>5.9329000000000001</v>
      </c>
      <c r="Q29">
        <f t="shared" si="29"/>
        <v>8.0045160000000024</v>
      </c>
    </row>
    <row r="30" spans="2:17" x14ac:dyDescent="0.2">
      <c r="B30">
        <v>3</v>
      </c>
      <c r="C30">
        <v>20</v>
      </c>
      <c r="G30">
        <f t="shared" si="20"/>
        <v>1.1429640000000001</v>
      </c>
      <c r="H30">
        <f t="shared" si="21"/>
        <v>5.14602</v>
      </c>
      <c r="I30">
        <f t="shared" si="22"/>
        <v>-3.4487099999999997</v>
      </c>
      <c r="J30">
        <f t="shared" si="23"/>
        <v>-4.4112</v>
      </c>
      <c r="K30">
        <f t="shared" si="24"/>
        <v>-5.8979999999999997</v>
      </c>
      <c r="L30">
        <f t="shared" si="25"/>
        <v>24.971699999999998</v>
      </c>
      <c r="M30">
        <f t="shared" si="26"/>
        <v>-2.1554000000000002</v>
      </c>
      <c r="N30">
        <f t="shared" si="27"/>
        <v>15.515000000000001</v>
      </c>
      <c r="O30">
        <f t="shared" si="28"/>
        <v>-22.155999999999999</v>
      </c>
      <c r="P30">
        <v>5.9329000000000001</v>
      </c>
      <c r="Q30">
        <f t="shared" si="29"/>
        <v>14.639274</v>
      </c>
    </row>
    <row r="31" spans="2:17" x14ac:dyDescent="0.2">
      <c r="B31">
        <v>4</v>
      </c>
      <c r="G31">
        <f t="shared" si="20"/>
        <v>2.7092480000000001</v>
      </c>
      <c r="H31">
        <f t="shared" si="21"/>
        <v>9.1484799999999993</v>
      </c>
      <c r="I31">
        <f t="shared" si="22"/>
        <v>-6.1310399999999996</v>
      </c>
      <c r="J31">
        <f t="shared" si="23"/>
        <v>-5.8815999999999997</v>
      </c>
      <c r="K31">
        <f t="shared" si="24"/>
        <v>-7.8639999999999999</v>
      </c>
      <c r="L31">
        <f t="shared" si="25"/>
        <v>33.2956</v>
      </c>
      <c r="M31">
        <f t="shared" si="26"/>
        <v>-2.1554000000000002</v>
      </c>
      <c r="N31">
        <f t="shared" si="27"/>
        <v>15.515000000000001</v>
      </c>
      <c r="O31">
        <f t="shared" si="28"/>
        <v>-22.155999999999999</v>
      </c>
      <c r="P31">
        <v>5.9329000000000001</v>
      </c>
      <c r="Q31">
        <f t="shared" si="29"/>
        <v>22.413188000000002</v>
      </c>
    </row>
    <row r="32" spans="2:17" x14ac:dyDescent="0.2">
      <c r="B32">
        <v>5</v>
      </c>
      <c r="G32">
        <f t="shared" si="20"/>
        <v>5.2915000000000001</v>
      </c>
      <c r="H32">
        <f t="shared" si="21"/>
        <v>14.294499999999999</v>
      </c>
      <c r="I32">
        <f t="shared" si="22"/>
        <v>-9.5797499999999989</v>
      </c>
      <c r="J32">
        <f t="shared" si="23"/>
        <v>-7.3520000000000003</v>
      </c>
      <c r="K32">
        <f t="shared" si="24"/>
        <v>-9.83</v>
      </c>
      <c r="L32">
        <f t="shared" si="25"/>
        <v>41.619500000000002</v>
      </c>
      <c r="M32">
        <f t="shared" si="26"/>
        <v>-2.1554000000000002</v>
      </c>
      <c r="N32">
        <f t="shared" si="27"/>
        <v>15.515000000000001</v>
      </c>
      <c r="O32">
        <f t="shared" si="28"/>
        <v>-22.155999999999999</v>
      </c>
      <c r="P32">
        <v>5.9329000000000001</v>
      </c>
      <c r="Q32">
        <f t="shared" si="29"/>
        <v>31.580250000000003</v>
      </c>
    </row>
    <row r="33" spans="2:17" x14ac:dyDescent="0.2">
      <c r="B33">
        <v>6</v>
      </c>
      <c r="G33">
        <f t="shared" si="20"/>
        <v>9.1437120000000007</v>
      </c>
      <c r="H33">
        <f t="shared" si="21"/>
        <v>20.58408</v>
      </c>
      <c r="I33">
        <f t="shared" si="22"/>
        <v>-13.794839999999999</v>
      </c>
      <c r="J33">
        <f t="shared" si="23"/>
        <v>-8.8224</v>
      </c>
      <c r="K33">
        <f t="shared" si="24"/>
        <v>-11.795999999999999</v>
      </c>
      <c r="L33">
        <f t="shared" si="25"/>
        <v>49.943399999999997</v>
      </c>
      <c r="M33">
        <f t="shared" si="26"/>
        <v>-2.1554000000000002</v>
      </c>
      <c r="N33">
        <f t="shared" si="27"/>
        <v>15.515000000000001</v>
      </c>
      <c r="O33">
        <f t="shared" si="28"/>
        <v>-22.155999999999999</v>
      </c>
      <c r="P33">
        <v>5.9329000000000001</v>
      </c>
      <c r="Q33">
        <f t="shared" si="29"/>
        <v>42.394452000000001</v>
      </c>
    </row>
    <row r="34" spans="2:17" x14ac:dyDescent="0.2">
      <c r="B34">
        <v>7</v>
      </c>
      <c r="G34">
        <f t="shared" si="20"/>
        <v>14.519876</v>
      </c>
      <c r="H34">
        <f t="shared" si="21"/>
        <v>28.017219999999998</v>
      </c>
      <c r="I34">
        <f t="shared" si="22"/>
        <v>-18.776309999999999</v>
      </c>
      <c r="J34">
        <f t="shared" si="23"/>
        <v>-10.2928</v>
      </c>
      <c r="K34">
        <f t="shared" si="24"/>
        <v>-13.761999999999999</v>
      </c>
      <c r="L34">
        <f t="shared" si="25"/>
        <v>58.267299999999999</v>
      </c>
      <c r="M34">
        <f t="shared" si="26"/>
        <v>-2.1554000000000002</v>
      </c>
      <c r="N34">
        <f t="shared" si="27"/>
        <v>15.515000000000001</v>
      </c>
      <c r="O34">
        <f t="shared" si="28"/>
        <v>-22.155999999999999</v>
      </c>
      <c r="P34">
        <v>5.9329000000000001</v>
      </c>
      <c r="Q34">
        <f t="shared" si="29"/>
        <v>55.109786</v>
      </c>
    </row>
    <row r="36" spans="2:17" x14ac:dyDescent="0.2">
      <c r="G36" t="s">
        <v>20</v>
      </c>
      <c r="H36" t="s">
        <v>26</v>
      </c>
    </row>
    <row r="37" spans="2:17" x14ac:dyDescent="0.2">
      <c r="B37" t="s">
        <v>18</v>
      </c>
      <c r="C37" t="s">
        <v>19</v>
      </c>
      <c r="F37" t="s">
        <v>21</v>
      </c>
      <c r="G37">
        <v>1</v>
      </c>
      <c r="H37">
        <v>2</v>
      </c>
      <c r="I37">
        <v>3</v>
      </c>
      <c r="J37">
        <v>4</v>
      </c>
      <c r="K37">
        <v>5</v>
      </c>
      <c r="L37">
        <v>6</v>
      </c>
      <c r="M37">
        <v>7</v>
      </c>
      <c r="N37">
        <v>8</v>
      </c>
      <c r="O37">
        <v>9</v>
      </c>
      <c r="P37">
        <v>10</v>
      </c>
      <c r="Q37" t="s">
        <v>23</v>
      </c>
    </row>
    <row r="38" spans="2:17" x14ac:dyDescent="0.2">
      <c r="B38">
        <v>0</v>
      </c>
      <c r="C38">
        <v>1</v>
      </c>
      <c r="G38">
        <f>0.042332*$B38^3</f>
        <v>0</v>
      </c>
      <c r="H38">
        <f>0.057178*$C$41*$B38^2</f>
        <v>0</v>
      </c>
      <c r="I38">
        <f>-0.38319*$B38^2</f>
        <v>0</v>
      </c>
      <c r="J38">
        <f>-0.014704*$B38*($C$41^2)</f>
        <v>0</v>
      </c>
      <c r="K38">
        <f>-0.1966*$B38*$C$41</f>
        <v>0</v>
      </c>
      <c r="L38">
        <f>8.3239*$B38</f>
        <v>0</v>
      </c>
      <c r="M38">
        <f>-0.0021554*$C$41^3</f>
        <v>-17.243200000000002</v>
      </c>
      <c r="N38">
        <f>0.15515*$C$41^2</f>
        <v>62.06</v>
      </c>
      <c r="O38">
        <f>-2.2156*$C$41</f>
        <v>-44.311999999999998</v>
      </c>
      <c r="P38">
        <v>5.9329000000000001</v>
      </c>
      <c r="Q38">
        <f>SUM(G38:P38)</f>
        <v>6.4377000000000031</v>
      </c>
    </row>
    <row r="39" spans="2:17" x14ac:dyDescent="0.2">
      <c r="B39">
        <v>1</v>
      </c>
      <c r="C39">
        <v>5</v>
      </c>
      <c r="G39">
        <f t="shared" ref="G39:G45" si="30">0.042332*$B39^3</f>
        <v>4.2332000000000002E-2</v>
      </c>
      <c r="H39">
        <f t="shared" ref="H39:H45" si="31">0.057178*$C$41*$B39^2</f>
        <v>1.1435599999999999</v>
      </c>
      <c r="I39">
        <f t="shared" ref="I39:I45" si="32">-0.38319*$B39^2</f>
        <v>-0.38318999999999998</v>
      </c>
      <c r="J39">
        <f t="shared" ref="J39:J45" si="33">-0.014704*$B39*($C$41^2)</f>
        <v>-5.8815999999999997</v>
      </c>
      <c r="K39">
        <f t="shared" ref="K39:K45" si="34">-0.1966*$B39*$C$41</f>
        <v>-3.9319999999999999</v>
      </c>
      <c r="L39">
        <f t="shared" ref="L39:L45" si="35">8.3239*$B39</f>
        <v>8.3239000000000001</v>
      </c>
      <c r="M39">
        <f t="shared" ref="M39:M45" si="36">-0.0021554*$C$41^3</f>
        <v>-17.243200000000002</v>
      </c>
      <c r="N39">
        <f t="shared" ref="N39:N45" si="37">0.15515*$C$41^2</f>
        <v>62.06</v>
      </c>
      <c r="O39">
        <f t="shared" ref="O39:O45" si="38">-2.2156*$C$41</f>
        <v>-44.311999999999998</v>
      </c>
      <c r="P39">
        <v>5.9329000000000001</v>
      </c>
      <c r="Q39">
        <f t="shared" ref="Q39:Q45" si="39">SUM(G39:P39)</f>
        <v>5.7507020000000004</v>
      </c>
    </row>
    <row r="40" spans="2:17" x14ac:dyDescent="0.2">
      <c r="B40">
        <v>2</v>
      </c>
      <c r="C40">
        <v>10</v>
      </c>
      <c r="G40">
        <f t="shared" si="30"/>
        <v>0.33865600000000001</v>
      </c>
      <c r="H40">
        <f t="shared" si="31"/>
        <v>4.5742399999999996</v>
      </c>
      <c r="I40">
        <f t="shared" si="32"/>
        <v>-1.5327599999999999</v>
      </c>
      <c r="J40">
        <f t="shared" si="33"/>
        <v>-11.763199999999999</v>
      </c>
      <c r="K40">
        <f t="shared" si="34"/>
        <v>-7.8639999999999999</v>
      </c>
      <c r="L40">
        <f t="shared" si="35"/>
        <v>16.6478</v>
      </c>
      <c r="M40">
        <f t="shared" si="36"/>
        <v>-17.243200000000002</v>
      </c>
      <c r="N40">
        <f t="shared" si="37"/>
        <v>62.06</v>
      </c>
      <c r="O40">
        <f t="shared" si="38"/>
        <v>-44.311999999999998</v>
      </c>
      <c r="P40">
        <v>5.9329000000000001</v>
      </c>
      <c r="Q40">
        <f t="shared" si="39"/>
        <v>6.8384360000000051</v>
      </c>
    </row>
    <row r="41" spans="2:17" x14ac:dyDescent="0.2">
      <c r="B41">
        <v>3</v>
      </c>
      <c r="C41">
        <v>20</v>
      </c>
      <c r="G41">
        <f t="shared" si="30"/>
        <v>1.1429640000000001</v>
      </c>
      <c r="H41">
        <f t="shared" si="31"/>
        <v>10.29204</v>
      </c>
      <c r="I41">
        <f t="shared" si="32"/>
        <v>-3.4487099999999997</v>
      </c>
      <c r="J41">
        <f t="shared" si="33"/>
        <v>-17.6448</v>
      </c>
      <c r="K41">
        <f t="shared" si="34"/>
        <v>-11.795999999999999</v>
      </c>
      <c r="L41">
        <f t="shared" si="35"/>
        <v>24.971699999999998</v>
      </c>
      <c r="M41">
        <f t="shared" si="36"/>
        <v>-17.243200000000002</v>
      </c>
      <c r="N41">
        <f t="shared" si="37"/>
        <v>62.06</v>
      </c>
      <c r="O41">
        <f t="shared" si="38"/>
        <v>-44.311999999999998</v>
      </c>
      <c r="P41">
        <v>5.9329000000000001</v>
      </c>
      <c r="Q41">
        <f t="shared" si="39"/>
        <v>9.9548939999999995</v>
      </c>
    </row>
    <row r="42" spans="2:17" x14ac:dyDescent="0.2">
      <c r="B42">
        <v>4</v>
      </c>
      <c r="G42">
        <f t="shared" si="30"/>
        <v>2.7092480000000001</v>
      </c>
      <c r="H42">
        <f t="shared" si="31"/>
        <v>18.296959999999999</v>
      </c>
      <c r="I42">
        <f t="shared" si="32"/>
        <v>-6.1310399999999996</v>
      </c>
      <c r="J42">
        <f t="shared" si="33"/>
        <v>-23.526399999999999</v>
      </c>
      <c r="K42">
        <f t="shared" si="34"/>
        <v>-15.728</v>
      </c>
      <c r="L42">
        <f t="shared" si="35"/>
        <v>33.2956</v>
      </c>
      <c r="M42">
        <f t="shared" si="36"/>
        <v>-17.243200000000002</v>
      </c>
      <c r="N42">
        <f t="shared" si="37"/>
        <v>62.06</v>
      </c>
      <c r="O42">
        <f t="shared" si="38"/>
        <v>-44.311999999999998</v>
      </c>
      <c r="P42">
        <v>5.9329000000000001</v>
      </c>
      <c r="Q42">
        <f t="shared" si="39"/>
        <v>15.354068000000002</v>
      </c>
    </row>
    <row r="43" spans="2:17" x14ac:dyDescent="0.2">
      <c r="B43">
        <v>5</v>
      </c>
      <c r="G43">
        <f t="shared" si="30"/>
        <v>5.2915000000000001</v>
      </c>
      <c r="H43">
        <f t="shared" si="31"/>
        <v>28.588999999999999</v>
      </c>
      <c r="I43">
        <f t="shared" si="32"/>
        <v>-9.5797499999999989</v>
      </c>
      <c r="J43">
        <f t="shared" si="33"/>
        <v>-29.408000000000001</v>
      </c>
      <c r="K43">
        <f t="shared" si="34"/>
        <v>-19.66</v>
      </c>
      <c r="L43">
        <f t="shared" si="35"/>
        <v>41.619500000000002</v>
      </c>
      <c r="M43">
        <f t="shared" si="36"/>
        <v>-17.243200000000002</v>
      </c>
      <c r="N43">
        <f t="shared" si="37"/>
        <v>62.06</v>
      </c>
      <c r="O43">
        <f t="shared" si="38"/>
        <v>-44.311999999999998</v>
      </c>
      <c r="P43">
        <v>5.9329000000000001</v>
      </c>
      <c r="Q43">
        <f t="shared" si="39"/>
        <v>23.289950000000001</v>
      </c>
    </row>
    <row r="44" spans="2:17" x14ac:dyDescent="0.2">
      <c r="B44">
        <v>6</v>
      </c>
      <c r="G44">
        <f t="shared" si="30"/>
        <v>9.1437120000000007</v>
      </c>
      <c r="H44">
        <f t="shared" si="31"/>
        <v>41.16816</v>
      </c>
      <c r="I44">
        <f t="shared" si="32"/>
        <v>-13.794839999999999</v>
      </c>
      <c r="J44">
        <f t="shared" si="33"/>
        <v>-35.2896</v>
      </c>
      <c r="K44">
        <f t="shared" si="34"/>
        <v>-23.591999999999999</v>
      </c>
      <c r="L44">
        <f t="shared" si="35"/>
        <v>49.943399999999997</v>
      </c>
      <c r="M44">
        <f t="shared" si="36"/>
        <v>-17.243200000000002</v>
      </c>
      <c r="N44">
        <f t="shared" si="37"/>
        <v>62.06</v>
      </c>
      <c r="O44">
        <f t="shared" si="38"/>
        <v>-44.311999999999998</v>
      </c>
      <c r="P44">
        <v>5.9329000000000001</v>
      </c>
      <c r="Q44">
        <f t="shared" si="39"/>
        <v>34.016532000000012</v>
      </c>
    </row>
    <row r="45" spans="2:17" x14ac:dyDescent="0.2">
      <c r="B45">
        <v>7</v>
      </c>
      <c r="G45">
        <f t="shared" si="30"/>
        <v>14.519876</v>
      </c>
      <c r="H45">
        <f t="shared" si="31"/>
        <v>56.034439999999996</v>
      </c>
      <c r="I45">
        <f t="shared" si="32"/>
        <v>-18.776309999999999</v>
      </c>
      <c r="J45">
        <f t="shared" si="33"/>
        <v>-41.171199999999999</v>
      </c>
      <c r="K45">
        <f t="shared" si="34"/>
        <v>-27.523999999999997</v>
      </c>
      <c r="L45">
        <f t="shared" si="35"/>
        <v>58.267299999999999</v>
      </c>
      <c r="M45">
        <f t="shared" si="36"/>
        <v>-17.243200000000002</v>
      </c>
      <c r="N45">
        <f t="shared" si="37"/>
        <v>62.06</v>
      </c>
      <c r="O45">
        <f t="shared" si="38"/>
        <v>-44.311999999999998</v>
      </c>
      <c r="P45">
        <v>5.9329000000000001</v>
      </c>
      <c r="Q45">
        <f t="shared" si="39"/>
        <v>47.787806000000018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33F7-F28C-E04A-B2B2-6678AD41E567}">
  <dimension ref="B1:U23"/>
  <sheetViews>
    <sheetView topLeftCell="D1" workbookViewId="0">
      <selection activeCell="G2" sqref="G2"/>
    </sheetView>
  </sheetViews>
  <sheetFormatPr baseColWidth="10" defaultRowHeight="16" x14ac:dyDescent="0.2"/>
  <cols>
    <col min="16" max="16" width="12.83203125" bestFit="1" customWidth="1"/>
    <col min="17" max="17" width="12.1640625" bestFit="1" customWidth="1"/>
    <col min="18" max="18" width="12.83203125" bestFit="1" customWidth="1"/>
    <col min="19" max="19" width="12.1640625" bestFit="1" customWidth="1"/>
    <col min="20" max="21" width="12.83203125" bestFit="1" customWidth="1"/>
  </cols>
  <sheetData>
    <row r="1" spans="2:21" x14ac:dyDescent="0.2">
      <c r="G1" t="s">
        <v>27</v>
      </c>
    </row>
    <row r="3" spans="2:21" x14ac:dyDescent="0.2">
      <c r="B3" t="s">
        <v>16</v>
      </c>
      <c r="C3" t="s">
        <v>17</v>
      </c>
      <c r="F3" t="s">
        <v>20</v>
      </c>
      <c r="G3" t="s">
        <v>22</v>
      </c>
    </row>
    <row r="4" spans="2:21" x14ac:dyDescent="0.2">
      <c r="B4" t="s">
        <v>18</v>
      </c>
      <c r="C4" t="s">
        <v>19</v>
      </c>
      <c r="E4" t="s">
        <v>21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 t="s">
        <v>23</v>
      </c>
    </row>
    <row r="5" spans="2:21" x14ac:dyDescent="0.2">
      <c r="B5">
        <v>0</v>
      </c>
      <c r="C5">
        <v>1</v>
      </c>
      <c r="F5">
        <f>-0.053831*$B5^4</f>
        <v>0</v>
      </c>
      <c r="G5">
        <f>0.007559*($B5^3)*$C$5</f>
        <v>0</v>
      </c>
      <c r="H5">
        <f>0.71919*($C$5^3)</f>
        <v>0.71919</v>
      </c>
      <c r="I5">
        <f>-0.018252*($B5^2)*($C$5^2)</f>
        <v>0</v>
      </c>
      <c r="J5">
        <f>0.32789*($B5^2)*$C$5</f>
        <v>0</v>
      </c>
      <c r="K5">
        <f>-3.8837*($B5^2)</f>
        <v>0</v>
      </c>
      <c r="L5">
        <f>0.0075622*$B5*($C$5^3)</f>
        <v>0</v>
      </c>
      <c r="M5">
        <f>-0.094123*$B5*($C$5^2)</f>
        <v>0</v>
      </c>
      <c r="N5">
        <f>-0.96041*$B5*$C$5</f>
        <v>0</v>
      </c>
      <c r="O5">
        <f>15.3735*$C$5</f>
        <v>15.3735</v>
      </c>
      <c r="P5">
        <f>-20212074590.6198*($C$5^4)</f>
        <v>-20212074590.619801</v>
      </c>
      <c r="Q5">
        <f>632637934686.375*($C$5^3)</f>
        <v>632637934686.375</v>
      </c>
      <c r="R5">
        <f>- 6034516989774.78*($C$5^2)</f>
        <v>-6034516989774.7803</v>
      </c>
      <c r="S5">
        <f>20114652391088.7*$C$5</f>
        <v>20114652391088.699</v>
      </c>
      <c r="T5">
        <f>-17991171834596.7</f>
        <v>-17991171834596.699</v>
      </c>
      <c r="U5">
        <f>SUM(F5:T5)</f>
        <v>-3298610573170.9336</v>
      </c>
    </row>
    <row r="6" spans="2:21" x14ac:dyDescent="0.2">
      <c r="B6">
        <v>1</v>
      </c>
      <c r="C6">
        <v>5</v>
      </c>
      <c r="F6">
        <f t="shared" ref="F6:F12" si="0">-0.053831*$B6^4</f>
        <v>-5.3830999999999997E-2</v>
      </c>
      <c r="G6">
        <f t="shared" ref="G6:G12" si="1">0.007559*($B6^3)*$C$5</f>
        <v>7.5589999999999997E-3</v>
      </c>
      <c r="H6">
        <f t="shared" ref="H6:H12" si="2">0.71919*($C$5^3)</f>
        <v>0.71919</v>
      </c>
      <c r="I6">
        <f t="shared" ref="I6:I12" si="3">-0.018252*($B6^2)*($C$5^2)</f>
        <v>-1.8252000000000001E-2</v>
      </c>
      <c r="J6">
        <f t="shared" ref="J6:J12" si="4">0.32789*($B6^2)*$C$5</f>
        <v>0.32789000000000001</v>
      </c>
      <c r="K6">
        <f t="shared" ref="K6:K12" si="5">-3.8837*($B6^2)</f>
        <v>-3.8837000000000002</v>
      </c>
      <c r="L6">
        <f t="shared" ref="L6:L12" si="6">0.0075622*$B6*($C$5^3)</f>
        <v>7.5621999999999998E-3</v>
      </c>
      <c r="M6">
        <f t="shared" ref="M6:M12" si="7">-0.094123*$B6*($C$5^2)</f>
        <v>-9.4122999999999998E-2</v>
      </c>
      <c r="N6">
        <f t="shared" ref="N6:N12" si="8">-0.96041*$B6*$C$5</f>
        <v>-0.96040999999999999</v>
      </c>
      <c r="O6">
        <f t="shared" ref="O6:O12" si="9">15.3735*$C$5</f>
        <v>15.3735</v>
      </c>
      <c r="P6">
        <f t="shared" ref="P6:P12" si="10">-20212074590.6198*($C$5^4)</f>
        <v>-20212074590.619801</v>
      </c>
      <c r="Q6">
        <f t="shared" ref="Q6:Q12" si="11">632637934686.375*($C$5^3)</f>
        <v>632637934686.375</v>
      </c>
      <c r="R6">
        <f t="shared" ref="R6:R12" si="12">- 6034516989774.78*($C$5^2)</f>
        <v>-6034516989774.7803</v>
      </c>
      <c r="S6">
        <f t="shared" ref="S6:S12" si="13">20114652391088.7*$C$5</f>
        <v>20114652391088.699</v>
      </c>
      <c r="T6">
        <f t="shared" ref="T6:T12" si="14">-17991171834596.7</f>
        <v>-17991171834596.699</v>
      </c>
      <c r="U6">
        <f t="shared" ref="U6:U12" si="15">SUM(F6:T6)</f>
        <v>-3298610573175.5996</v>
      </c>
    </row>
    <row r="7" spans="2:21" x14ac:dyDescent="0.2">
      <c r="B7">
        <v>2</v>
      </c>
      <c r="C7">
        <v>10</v>
      </c>
      <c r="F7">
        <f t="shared" si="0"/>
        <v>-0.86129599999999995</v>
      </c>
      <c r="G7">
        <f t="shared" si="1"/>
        <v>6.0471999999999998E-2</v>
      </c>
      <c r="H7">
        <f t="shared" si="2"/>
        <v>0.71919</v>
      </c>
      <c r="I7">
        <f t="shared" si="3"/>
        <v>-7.3008000000000003E-2</v>
      </c>
      <c r="J7">
        <f t="shared" si="4"/>
        <v>1.3115600000000001</v>
      </c>
      <c r="K7">
        <f t="shared" si="5"/>
        <v>-15.534800000000001</v>
      </c>
      <c r="L7">
        <f t="shared" si="6"/>
        <v>1.51244E-2</v>
      </c>
      <c r="M7">
        <f t="shared" si="7"/>
        <v>-0.188246</v>
      </c>
      <c r="N7">
        <f t="shared" si="8"/>
        <v>-1.92082</v>
      </c>
      <c r="O7">
        <f t="shared" si="9"/>
        <v>15.3735</v>
      </c>
      <c r="P7">
        <f t="shared" si="10"/>
        <v>-20212074590.619801</v>
      </c>
      <c r="Q7">
        <f t="shared" si="11"/>
        <v>632637934686.375</v>
      </c>
      <c r="R7">
        <f t="shared" si="12"/>
        <v>-6034516989774.7803</v>
      </c>
      <c r="S7">
        <f t="shared" si="13"/>
        <v>20114652391088.699</v>
      </c>
      <c r="T7">
        <f t="shared" si="14"/>
        <v>-17991171834596.699</v>
      </c>
      <c r="U7">
        <f t="shared" si="15"/>
        <v>-3298610573188.123</v>
      </c>
    </row>
    <row r="8" spans="2:21" x14ac:dyDescent="0.2">
      <c r="B8">
        <v>3</v>
      </c>
      <c r="C8">
        <v>20</v>
      </c>
      <c r="F8">
        <f t="shared" si="0"/>
        <v>-4.3603109999999994</v>
      </c>
      <c r="G8">
        <f t="shared" si="1"/>
        <v>0.204093</v>
      </c>
      <c r="H8">
        <f t="shared" si="2"/>
        <v>0.71919</v>
      </c>
      <c r="I8">
        <f t="shared" si="3"/>
        <v>-0.164268</v>
      </c>
      <c r="J8">
        <f t="shared" si="4"/>
        <v>2.9510100000000001</v>
      </c>
      <c r="K8">
        <f t="shared" si="5"/>
        <v>-34.953299999999999</v>
      </c>
      <c r="L8">
        <f t="shared" si="6"/>
        <v>2.2686600000000001E-2</v>
      </c>
      <c r="M8">
        <f t="shared" si="7"/>
        <v>-0.28236899999999998</v>
      </c>
      <c r="N8">
        <f t="shared" si="8"/>
        <v>-2.88123</v>
      </c>
      <c r="O8">
        <f t="shared" si="9"/>
        <v>15.3735</v>
      </c>
      <c r="P8">
        <f t="shared" si="10"/>
        <v>-20212074590.619801</v>
      </c>
      <c r="Q8">
        <f t="shared" si="11"/>
        <v>632637934686.375</v>
      </c>
      <c r="R8">
        <f t="shared" si="12"/>
        <v>-6034516989774.7803</v>
      </c>
      <c r="S8">
        <f t="shared" si="13"/>
        <v>20114652391088.699</v>
      </c>
      <c r="T8">
        <f t="shared" si="14"/>
        <v>-17991171834596.699</v>
      </c>
      <c r="U8">
        <f t="shared" si="15"/>
        <v>-3298610573210.3965</v>
      </c>
    </row>
    <row r="9" spans="2:21" x14ac:dyDescent="0.2">
      <c r="B9">
        <v>4</v>
      </c>
      <c r="F9">
        <f t="shared" si="0"/>
        <v>-13.780735999999999</v>
      </c>
      <c r="G9">
        <f t="shared" si="1"/>
        <v>0.48377599999999998</v>
      </c>
      <c r="H9">
        <f t="shared" si="2"/>
        <v>0.71919</v>
      </c>
      <c r="I9">
        <f t="shared" si="3"/>
        <v>-0.29203200000000001</v>
      </c>
      <c r="J9">
        <f t="shared" si="4"/>
        <v>5.2462400000000002</v>
      </c>
      <c r="K9">
        <f t="shared" si="5"/>
        <v>-62.139200000000002</v>
      </c>
      <c r="L9">
        <f t="shared" si="6"/>
        <v>3.0248799999999999E-2</v>
      </c>
      <c r="M9">
        <f t="shared" si="7"/>
        <v>-0.37649199999999999</v>
      </c>
      <c r="N9">
        <f t="shared" si="8"/>
        <v>-3.8416399999999999</v>
      </c>
      <c r="O9">
        <f t="shared" si="9"/>
        <v>15.3735</v>
      </c>
      <c r="P9">
        <f t="shared" si="10"/>
        <v>-20212074590.619801</v>
      </c>
      <c r="Q9">
        <f t="shared" si="11"/>
        <v>632637934686.375</v>
      </c>
      <c r="R9">
        <f t="shared" si="12"/>
        <v>-6034516989774.7803</v>
      </c>
      <c r="S9">
        <f t="shared" si="13"/>
        <v>20114652391088.699</v>
      </c>
      <c r="T9">
        <f t="shared" si="14"/>
        <v>-17991171834596.699</v>
      </c>
      <c r="U9">
        <f t="shared" si="15"/>
        <v>-3298610573245.6016</v>
      </c>
    </row>
    <row r="10" spans="2:21" x14ac:dyDescent="0.2">
      <c r="B10">
        <v>5</v>
      </c>
      <c r="F10">
        <f t="shared" si="0"/>
        <v>-33.644374999999997</v>
      </c>
      <c r="G10">
        <f t="shared" si="1"/>
        <v>0.94487500000000002</v>
      </c>
      <c r="H10">
        <f t="shared" si="2"/>
        <v>0.71919</v>
      </c>
      <c r="I10">
        <f t="shared" si="3"/>
        <v>-0.45630000000000004</v>
      </c>
      <c r="J10">
        <f t="shared" si="4"/>
        <v>8.1972500000000004</v>
      </c>
      <c r="K10">
        <f t="shared" si="5"/>
        <v>-97.092500000000001</v>
      </c>
      <c r="L10">
        <f t="shared" si="6"/>
        <v>3.7810999999999997E-2</v>
      </c>
      <c r="M10">
        <f t="shared" si="7"/>
        <v>-0.47061500000000001</v>
      </c>
      <c r="N10">
        <f t="shared" si="8"/>
        <v>-4.8020499999999995</v>
      </c>
      <c r="O10">
        <f t="shared" si="9"/>
        <v>15.3735</v>
      </c>
      <c r="P10">
        <f t="shared" si="10"/>
        <v>-20212074590.619801</v>
      </c>
      <c r="Q10">
        <f t="shared" si="11"/>
        <v>632637934686.375</v>
      </c>
      <c r="R10">
        <f t="shared" si="12"/>
        <v>-6034516989774.7803</v>
      </c>
      <c r="S10">
        <f t="shared" si="13"/>
        <v>20114652391088.699</v>
      </c>
      <c r="T10">
        <f t="shared" si="14"/>
        <v>-17991171834596.699</v>
      </c>
      <c r="U10">
        <f t="shared" si="15"/>
        <v>-3298610573298.2188</v>
      </c>
    </row>
    <row r="11" spans="2:21" x14ac:dyDescent="0.2">
      <c r="B11">
        <v>6</v>
      </c>
      <c r="F11">
        <f t="shared" si="0"/>
        <v>-69.76497599999999</v>
      </c>
      <c r="G11">
        <f t="shared" si="1"/>
        <v>1.632744</v>
      </c>
      <c r="H11">
        <f t="shared" si="2"/>
        <v>0.71919</v>
      </c>
      <c r="I11">
        <f t="shared" si="3"/>
        <v>-0.65707199999999999</v>
      </c>
      <c r="J11">
        <f t="shared" si="4"/>
        <v>11.804040000000001</v>
      </c>
      <c r="K11">
        <f t="shared" si="5"/>
        <v>-139.81319999999999</v>
      </c>
      <c r="L11">
        <f t="shared" si="6"/>
        <v>4.5373200000000002E-2</v>
      </c>
      <c r="M11">
        <f t="shared" si="7"/>
        <v>-0.56473799999999996</v>
      </c>
      <c r="N11">
        <f t="shared" si="8"/>
        <v>-5.7624599999999999</v>
      </c>
      <c r="O11">
        <f t="shared" si="9"/>
        <v>15.3735</v>
      </c>
      <c r="P11">
        <f t="shared" si="10"/>
        <v>-20212074590.619801</v>
      </c>
      <c r="Q11">
        <f t="shared" si="11"/>
        <v>632637934686.375</v>
      </c>
      <c r="R11">
        <f t="shared" si="12"/>
        <v>-6034516989774.7803</v>
      </c>
      <c r="S11">
        <f t="shared" si="13"/>
        <v>20114652391088.699</v>
      </c>
      <c r="T11">
        <f t="shared" si="14"/>
        <v>-17991171834596.699</v>
      </c>
      <c r="U11">
        <f t="shared" si="15"/>
        <v>-3298610573374.0117</v>
      </c>
    </row>
    <row r="12" spans="2:21" x14ac:dyDescent="0.2">
      <c r="B12">
        <v>7</v>
      </c>
      <c r="F12">
        <f t="shared" si="0"/>
        <v>-129.248231</v>
      </c>
      <c r="G12">
        <f t="shared" si="1"/>
        <v>2.5927370000000001</v>
      </c>
      <c r="H12">
        <f t="shared" si="2"/>
        <v>0.71919</v>
      </c>
      <c r="I12">
        <f t="shared" si="3"/>
        <v>-0.89434800000000003</v>
      </c>
      <c r="J12">
        <f t="shared" si="4"/>
        <v>16.066610000000001</v>
      </c>
      <c r="K12">
        <f t="shared" si="5"/>
        <v>-190.3013</v>
      </c>
      <c r="L12">
        <f t="shared" si="6"/>
        <v>5.2935400000000001E-2</v>
      </c>
      <c r="M12">
        <f t="shared" si="7"/>
        <v>-0.65886100000000003</v>
      </c>
      <c r="N12">
        <f t="shared" si="8"/>
        <v>-6.7228700000000003</v>
      </c>
      <c r="O12">
        <f t="shared" si="9"/>
        <v>15.3735</v>
      </c>
      <c r="P12">
        <f t="shared" si="10"/>
        <v>-20212074590.619801</v>
      </c>
      <c r="Q12">
        <f t="shared" si="11"/>
        <v>632637934686.375</v>
      </c>
      <c r="R12">
        <f t="shared" si="12"/>
        <v>-6034516989774.7803</v>
      </c>
      <c r="S12">
        <f t="shared" si="13"/>
        <v>20114652391088.699</v>
      </c>
      <c r="T12">
        <f t="shared" si="14"/>
        <v>-17991171834596.699</v>
      </c>
      <c r="U12">
        <f t="shared" si="15"/>
        <v>-3298610573480.0469</v>
      </c>
    </row>
    <row r="14" spans="2:21" x14ac:dyDescent="0.2">
      <c r="F14" t="s">
        <v>20</v>
      </c>
      <c r="G14" t="s">
        <v>26</v>
      </c>
    </row>
    <row r="15" spans="2:21" x14ac:dyDescent="0.2">
      <c r="B15" t="s">
        <v>18</v>
      </c>
      <c r="C15" t="s">
        <v>19</v>
      </c>
      <c r="E15" t="s">
        <v>21</v>
      </c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  <c r="M15">
        <v>8</v>
      </c>
      <c r="N15">
        <v>9</v>
      </c>
      <c r="O15">
        <v>10</v>
      </c>
      <c r="P15">
        <v>11</v>
      </c>
      <c r="Q15">
        <v>12</v>
      </c>
      <c r="R15">
        <v>13</v>
      </c>
      <c r="S15">
        <v>14</v>
      </c>
      <c r="T15">
        <v>15</v>
      </c>
      <c r="U15" t="s">
        <v>23</v>
      </c>
    </row>
    <row r="16" spans="2:21" x14ac:dyDescent="0.2">
      <c r="B16">
        <v>0</v>
      </c>
      <c r="C16">
        <v>1</v>
      </c>
      <c r="F16">
        <f>-0.053831*$B16^4</f>
        <v>0</v>
      </c>
      <c r="G16">
        <f>0.007559*($B16^3)*$C$19</f>
        <v>0</v>
      </c>
      <c r="H16">
        <f>0.71919*($C$19^3)</f>
        <v>5753.5199999999995</v>
      </c>
      <c r="I16">
        <f>-0.018252*($B16^2)*($C$19^2)</f>
        <v>0</v>
      </c>
      <c r="J16">
        <f>0.32789*($B16^2)*$C$19</f>
        <v>0</v>
      </c>
      <c r="K16">
        <f>-3.8837*($B16^2)</f>
        <v>0</v>
      </c>
      <c r="L16">
        <f>0.0075622*$B16*($C$19^3)</f>
        <v>0</v>
      </c>
      <c r="M16">
        <f>-0.094123*$B16*($C$19^2)</f>
        <v>0</v>
      </c>
      <c r="N16">
        <f>-0.96041*$B16*$C$19</f>
        <v>0</v>
      </c>
      <c r="O16">
        <f>15.3735*$C$19</f>
        <v>307.47000000000003</v>
      </c>
      <c r="P16">
        <f>-20212074590.6198*($C$19^4)</f>
        <v>-3233931934499168</v>
      </c>
      <c r="Q16">
        <f>632637934686.375*($C$19^3)</f>
        <v>5061103477491000</v>
      </c>
      <c r="R16">
        <f>- 6034516989774.78*($C$19^2)</f>
        <v>-2413806795909912</v>
      </c>
      <c r="S16">
        <f>20114652391088.7*$C$19</f>
        <v>402293047821774</v>
      </c>
      <c r="T16">
        <f>-17991171834596.7</f>
        <v>-17991171834596.699</v>
      </c>
      <c r="U16">
        <f>SUM(F16:T16)</f>
        <v>-202333376924841.69</v>
      </c>
    </row>
    <row r="17" spans="2:21" x14ac:dyDescent="0.2">
      <c r="B17">
        <v>1</v>
      </c>
      <c r="C17">
        <v>5</v>
      </c>
      <c r="F17">
        <f t="shared" ref="F17:F23" si="16">-0.053831*$B17^4</f>
        <v>-5.3830999999999997E-2</v>
      </c>
      <c r="G17">
        <f t="shared" ref="G17:G23" si="17">0.007559*($B17^3)*$C$19</f>
        <v>0.15117999999999998</v>
      </c>
      <c r="H17">
        <f t="shared" ref="H17:H23" si="18">0.71919*($C$19^3)</f>
        <v>5753.5199999999995</v>
      </c>
      <c r="I17">
        <f t="shared" ref="I17:I23" si="19">-0.018252*($B17^2)*($C$19^2)</f>
        <v>-7.3008000000000006</v>
      </c>
      <c r="J17">
        <f t="shared" ref="J17:J23" si="20">0.32789*($B17^2)*$C$19</f>
        <v>6.5578000000000003</v>
      </c>
      <c r="K17">
        <f t="shared" ref="K17:K23" si="21">-3.8837*($B17^2)</f>
        <v>-3.8837000000000002</v>
      </c>
      <c r="L17">
        <f t="shared" ref="L17:L23" si="22">0.0075622*$B17*($C$19^3)</f>
        <v>60.497599999999998</v>
      </c>
      <c r="M17">
        <f t="shared" ref="M17:M23" si="23">-0.094123*$B17*($C$19^2)</f>
        <v>-37.6492</v>
      </c>
      <c r="N17">
        <f t="shared" ref="N17:N23" si="24">-0.96041*$B17*$C$19</f>
        <v>-19.208199999999998</v>
      </c>
      <c r="O17">
        <f t="shared" ref="O17:O23" si="25">15.3735*$C$19</f>
        <v>307.47000000000003</v>
      </c>
      <c r="P17">
        <f t="shared" ref="P17:P23" si="26">-20212074590.6198*($C$19^4)</f>
        <v>-3233931934499168</v>
      </c>
      <c r="Q17">
        <f t="shared" ref="Q17:Q23" si="27">632637934686.375*($C$19^3)</f>
        <v>5061103477491000</v>
      </c>
      <c r="R17">
        <f t="shared" ref="R17:R23" si="28">- 6034516989774.78*($C$19^2)</f>
        <v>-2413806795909912</v>
      </c>
      <c r="S17">
        <f t="shared" ref="S17:S23" si="29">20114652391088.7*$C$19</f>
        <v>402293047821774</v>
      </c>
      <c r="T17">
        <f t="shared" ref="T17:T23" si="30">-17991171834596.7</f>
        <v>-17991171834596.699</v>
      </c>
      <c r="U17">
        <f t="shared" ref="U17:U23" si="31">SUM(F17:T17)</f>
        <v>-202333376924842.69</v>
      </c>
    </row>
    <row r="18" spans="2:21" x14ac:dyDescent="0.2">
      <c r="B18">
        <v>2</v>
      </c>
      <c r="C18">
        <v>10</v>
      </c>
      <c r="F18">
        <f t="shared" si="16"/>
        <v>-0.86129599999999995</v>
      </c>
      <c r="G18">
        <f t="shared" si="17"/>
        <v>1.2094399999999998</v>
      </c>
      <c r="H18">
        <f t="shared" si="18"/>
        <v>5753.5199999999995</v>
      </c>
      <c r="I18">
        <f t="shared" si="19"/>
        <v>-29.203200000000002</v>
      </c>
      <c r="J18">
        <f t="shared" si="20"/>
        <v>26.231200000000001</v>
      </c>
      <c r="K18">
        <f t="shared" si="21"/>
        <v>-15.534800000000001</v>
      </c>
      <c r="L18">
        <f t="shared" si="22"/>
        <v>120.9952</v>
      </c>
      <c r="M18">
        <f t="shared" si="23"/>
        <v>-75.298400000000001</v>
      </c>
      <c r="N18">
        <f t="shared" si="24"/>
        <v>-38.416399999999996</v>
      </c>
      <c r="O18">
        <f t="shared" si="25"/>
        <v>307.47000000000003</v>
      </c>
      <c r="P18">
        <f t="shared" si="26"/>
        <v>-3233931934499168</v>
      </c>
      <c r="Q18">
        <f t="shared" si="27"/>
        <v>5061103477491000</v>
      </c>
      <c r="R18">
        <f t="shared" si="28"/>
        <v>-2413806795909912</v>
      </c>
      <c r="S18">
        <f t="shared" si="29"/>
        <v>402293047821774</v>
      </c>
      <c r="T18">
        <f t="shared" si="30"/>
        <v>-17991171834596.699</v>
      </c>
      <c r="U18">
        <f t="shared" si="31"/>
        <v>-202333376924852.69</v>
      </c>
    </row>
    <row r="19" spans="2:21" x14ac:dyDescent="0.2">
      <c r="B19">
        <v>3</v>
      </c>
      <c r="C19">
        <v>20</v>
      </c>
      <c r="F19">
        <f t="shared" si="16"/>
        <v>-4.3603109999999994</v>
      </c>
      <c r="G19">
        <f t="shared" si="17"/>
        <v>4.0818599999999998</v>
      </c>
      <c r="H19">
        <f t="shared" si="18"/>
        <v>5753.5199999999995</v>
      </c>
      <c r="I19">
        <f t="shared" si="19"/>
        <v>-65.7072</v>
      </c>
      <c r="J19">
        <f t="shared" si="20"/>
        <v>59.020200000000003</v>
      </c>
      <c r="K19">
        <f t="shared" si="21"/>
        <v>-34.953299999999999</v>
      </c>
      <c r="L19">
        <f t="shared" si="22"/>
        <v>181.49280000000002</v>
      </c>
      <c r="M19">
        <f t="shared" si="23"/>
        <v>-112.94759999999999</v>
      </c>
      <c r="N19">
        <f t="shared" si="24"/>
        <v>-57.624600000000001</v>
      </c>
      <c r="O19">
        <f t="shared" si="25"/>
        <v>307.47000000000003</v>
      </c>
      <c r="P19">
        <f t="shared" si="26"/>
        <v>-3233931934499168</v>
      </c>
      <c r="Q19">
        <f t="shared" si="27"/>
        <v>5061103477491000</v>
      </c>
      <c r="R19">
        <f t="shared" si="28"/>
        <v>-2413806795909912</v>
      </c>
      <c r="S19">
        <f t="shared" si="29"/>
        <v>402293047821774</v>
      </c>
      <c r="T19">
        <f t="shared" si="30"/>
        <v>-17991171834596.699</v>
      </c>
      <c r="U19">
        <f t="shared" si="31"/>
        <v>-202333376924872.69</v>
      </c>
    </row>
    <row r="20" spans="2:21" x14ac:dyDescent="0.2">
      <c r="B20">
        <v>4</v>
      </c>
      <c r="F20">
        <f t="shared" si="16"/>
        <v>-13.780735999999999</v>
      </c>
      <c r="G20">
        <f t="shared" si="17"/>
        <v>9.6755199999999988</v>
      </c>
      <c r="H20">
        <f t="shared" si="18"/>
        <v>5753.5199999999995</v>
      </c>
      <c r="I20">
        <f t="shared" si="19"/>
        <v>-116.81280000000001</v>
      </c>
      <c r="J20">
        <f t="shared" si="20"/>
        <v>104.9248</v>
      </c>
      <c r="K20">
        <f t="shared" si="21"/>
        <v>-62.139200000000002</v>
      </c>
      <c r="L20">
        <f t="shared" si="22"/>
        <v>241.99039999999999</v>
      </c>
      <c r="M20">
        <f t="shared" si="23"/>
        <v>-150.5968</v>
      </c>
      <c r="N20">
        <f t="shared" si="24"/>
        <v>-76.832799999999992</v>
      </c>
      <c r="O20">
        <f t="shared" si="25"/>
        <v>307.47000000000003</v>
      </c>
      <c r="P20">
        <f t="shared" si="26"/>
        <v>-3233931934499168</v>
      </c>
      <c r="Q20">
        <f t="shared" si="27"/>
        <v>5061103477491000</v>
      </c>
      <c r="R20">
        <f t="shared" si="28"/>
        <v>-2413806795909912</v>
      </c>
      <c r="S20">
        <f t="shared" si="29"/>
        <v>402293047821774</v>
      </c>
      <c r="T20">
        <f t="shared" si="30"/>
        <v>-17991171834596.699</v>
      </c>
      <c r="U20">
        <f t="shared" si="31"/>
        <v>-202333376924905.19</v>
      </c>
    </row>
    <row r="21" spans="2:21" x14ac:dyDescent="0.2">
      <c r="B21">
        <v>5</v>
      </c>
      <c r="F21">
        <f t="shared" si="16"/>
        <v>-33.644374999999997</v>
      </c>
      <c r="G21">
        <f t="shared" si="17"/>
        <v>18.897500000000001</v>
      </c>
      <c r="H21">
        <f t="shared" si="18"/>
        <v>5753.5199999999995</v>
      </c>
      <c r="I21">
        <f t="shared" si="19"/>
        <v>-182.52</v>
      </c>
      <c r="J21">
        <f t="shared" si="20"/>
        <v>163.94499999999999</v>
      </c>
      <c r="K21">
        <f t="shared" si="21"/>
        <v>-97.092500000000001</v>
      </c>
      <c r="L21">
        <f t="shared" si="22"/>
        <v>302.488</v>
      </c>
      <c r="M21">
        <f t="shared" si="23"/>
        <v>-188.24600000000001</v>
      </c>
      <c r="N21">
        <f t="shared" si="24"/>
        <v>-96.040999999999997</v>
      </c>
      <c r="O21">
        <f t="shared" si="25"/>
        <v>307.47000000000003</v>
      </c>
      <c r="P21">
        <f t="shared" si="26"/>
        <v>-3233931934499168</v>
      </c>
      <c r="Q21">
        <f t="shared" si="27"/>
        <v>5061103477491000</v>
      </c>
      <c r="R21">
        <f t="shared" si="28"/>
        <v>-2413806795909912</v>
      </c>
      <c r="S21">
        <f t="shared" si="29"/>
        <v>402293047821774</v>
      </c>
      <c r="T21">
        <f t="shared" si="30"/>
        <v>-17991171834596.699</v>
      </c>
      <c r="U21">
        <f t="shared" si="31"/>
        <v>-202333376924953.69</v>
      </c>
    </row>
    <row r="22" spans="2:21" x14ac:dyDescent="0.2">
      <c r="B22">
        <v>6</v>
      </c>
      <c r="F22">
        <f t="shared" si="16"/>
        <v>-69.76497599999999</v>
      </c>
      <c r="G22">
        <f t="shared" si="17"/>
        <v>32.654879999999999</v>
      </c>
      <c r="H22">
        <f t="shared" si="18"/>
        <v>5753.5199999999995</v>
      </c>
      <c r="I22">
        <f t="shared" si="19"/>
        <v>-262.8288</v>
      </c>
      <c r="J22">
        <f t="shared" si="20"/>
        <v>236.08080000000001</v>
      </c>
      <c r="K22">
        <f t="shared" si="21"/>
        <v>-139.81319999999999</v>
      </c>
      <c r="L22">
        <f t="shared" si="22"/>
        <v>362.98560000000003</v>
      </c>
      <c r="M22">
        <f t="shared" si="23"/>
        <v>-225.89519999999999</v>
      </c>
      <c r="N22">
        <f t="shared" si="24"/>
        <v>-115.2492</v>
      </c>
      <c r="O22">
        <f t="shared" si="25"/>
        <v>307.47000000000003</v>
      </c>
      <c r="P22">
        <f t="shared" si="26"/>
        <v>-3233931934499168</v>
      </c>
      <c r="Q22">
        <f t="shared" si="27"/>
        <v>5061103477491000</v>
      </c>
      <c r="R22">
        <f t="shared" si="28"/>
        <v>-2413806795909912</v>
      </c>
      <c r="S22">
        <f t="shared" si="29"/>
        <v>402293047821774</v>
      </c>
      <c r="T22">
        <f t="shared" si="30"/>
        <v>-17991171834596.699</v>
      </c>
      <c r="U22">
        <f t="shared" si="31"/>
        <v>-202333376925023.69</v>
      </c>
    </row>
    <row r="23" spans="2:21" x14ac:dyDescent="0.2">
      <c r="B23">
        <v>7</v>
      </c>
      <c r="F23">
        <f t="shared" si="16"/>
        <v>-129.248231</v>
      </c>
      <c r="G23">
        <f t="shared" si="17"/>
        <v>51.85474</v>
      </c>
      <c r="H23">
        <f t="shared" si="18"/>
        <v>5753.5199999999995</v>
      </c>
      <c r="I23">
        <f t="shared" si="19"/>
        <v>-357.73920000000004</v>
      </c>
      <c r="J23">
        <f t="shared" si="20"/>
        <v>321.3322</v>
      </c>
      <c r="K23">
        <f t="shared" si="21"/>
        <v>-190.3013</v>
      </c>
      <c r="L23">
        <f t="shared" si="22"/>
        <v>423.48320000000001</v>
      </c>
      <c r="M23">
        <f t="shared" si="23"/>
        <v>-263.5444</v>
      </c>
      <c r="N23">
        <f t="shared" si="24"/>
        <v>-134.45740000000001</v>
      </c>
      <c r="O23">
        <f t="shared" si="25"/>
        <v>307.47000000000003</v>
      </c>
      <c r="P23">
        <f t="shared" si="26"/>
        <v>-3233931934499168</v>
      </c>
      <c r="Q23">
        <f t="shared" si="27"/>
        <v>5061103477491000</v>
      </c>
      <c r="R23">
        <f t="shared" si="28"/>
        <v>-2413806795909912</v>
      </c>
      <c r="S23">
        <f t="shared" si="29"/>
        <v>402293047821774</v>
      </c>
      <c r="T23">
        <f t="shared" si="30"/>
        <v>-17991171834596.699</v>
      </c>
      <c r="U23">
        <f t="shared" si="31"/>
        <v>-202333376925120.19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62C1-EF12-D149-B428-20214DDB5DD3}">
  <dimension ref="C2:AA54"/>
  <sheetViews>
    <sheetView tabSelected="1" topLeftCell="L1" workbookViewId="0">
      <selection activeCell="AA24" sqref="AA24"/>
    </sheetView>
  </sheetViews>
  <sheetFormatPr baseColWidth="10" defaultRowHeight="16" x14ac:dyDescent="0.2"/>
  <sheetData>
    <row r="2" spans="3:27" x14ac:dyDescent="0.2">
      <c r="F2" t="s">
        <v>36</v>
      </c>
      <c r="G2" t="s">
        <v>35</v>
      </c>
    </row>
    <row r="3" spans="3:27" x14ac:dyDescent="0.2">
      <c r="F3" t="s">
        <v>18</v>
      </c>
      <c r="G3" t="s">
        <v>29</v>
      </c>
      <c r="J3" t="s">
        <v>18</v>
      </c>
      <c r="K3" t="s">
        <v>28</v>
      </c>
      <c r="L3" t="s">
        <v>29</v>
      </c>
      <c r="N3" t="s">
        <v>18</v>
      </c>
      <c r="O3" t="s">
        <v>28</v>
      </c>
      <c r="P3" t="s">
        <v>29</v>
      </c>
      <c r="W3" t="s">
        <v>18</v>
      </c>
      <c r="X3" t="s">
        <v>28</v>
      </c>
      <c r="Y3" t="s">
        <v>29</v>
      </c>
    </row>
    <row r="4" spans="3:27" x14ac:dyDescent="0.2">
      <c r="C4" t="s">
        <v>30</v>
      </c>
      <c r="D4">
        <v>0.49824000000000002</v>
      </c>
      <c r="F4">
        <v>0</v>
      </c>
      <c r="G4">
        <f>($D$4*F4^3+$D$5*F4^2+$D$6*F4+$D$7+$D$8*F4^4)</f>
        <v>0</v>
      </c>
      <c r="J4">
        <v>0</v>
      </c>
      <c r="K4">
        <v>4.4000000000000004</v>
      </c>
      <c r="L4" s="1">
        <f>($D$4*J4^3+$D$5*J4^2+$D$6*J4+$D$7+$D$8*J4^4)*($D$12*K4^2+$D$13*K4+$D$14)*($D$9*J4^2+$D$10*J4+$D$11)</f>
        <v>0</v>
      </c>
      <c r="N4">
        <v>0</v>
      </c>
      <c r="O4">
        <v>5</v>
      </c>
      <c r="P4" s="1">
        <f>($D$4*N4^3+$D$5*N4^2+$D$6*N4+$D$7+$D$8*N4^4)*($D$12*O4^2+$D$13*O4+$D$14)*($D$9*N4^2+$D$10*N4+$D$11)</f>
        <v>0</v>
      </c>
      <c r="T4" t="s">
        <v>30</v>
      </c>
      <c r="U4">
        <v>0.49824000000000002</v>
      </c>
      <c r="W4">
        <v>0</v>
      </c>
      <c r="X4">
        <v>4.4000000000000004</v>
      </c>
      <c r="Y4" s="1">
        <f>($U$4*W4^3+$U$5*W4^2+$U$6*W4+$U$7+$U$8*W4^4)*($U$9*(W4*X4)^2+$U$10*(W4*X4)+$U$11)</f>
        <v>0</v>
      </c>
      <c r="AA4" s="3"/>
    </row>
    <row r="5" spans="3:27" x14ac:dyDescent="0.2">
      <c r="C5" t="s">
        <v>31</v>
      </c>
      <c r="D5">
        <v>-1.6678900000000001</v>
      </c>
      <c r="F5">
        <v>0.5</v>
      </c>
      <c r="G5">
        <f t="shared" ref="G5:G20" si="0">($D$4*F5^3+$D$5*F5^2+$D$6*F5+$D$7+$D$8*F5^4)</f>
        <v>0.55474875000000001</v>
      </c>
      <c r="J5">
        <v>0.5</v>
      </c>
      <c r="K5">
        <v>4.4000000000000004</v>
      </c>
      <c r="L5" s="1">
        <f t="shared" ref="L5:L54" si="1">($D$4*J5^3+$D$5*J5^2+$D$6*J5+$D$7+$D$8*J5^4)*($D$12*K5^2+$D$13*K5+$D$14)*($D$9*J5^2+$D$10*J5+$D$11)</f>
        <v>0.72477659195228039</v>
      </c>
      <c r="N5">
        <v>0.5</v>
      </c>
      <c r="O5">
        <v>5</v>
      </c>
      <c r="P5" s="1">
        <f t="shared" ref="P5:P54" si="2">($D$4*N5^3+$D$5*N5^2+$D$6*N5+$D$7+$D$8*N5^4)*($D$12*O5^2+$D$13*O5+$D$14)*($D$9*N5^2+$D$10*N5+$D$11)</f>
        <v>0.69311506538646228</v>
      </c>
      <c r="T5" t="s">
        <v>31</v>
      </c>
      <c r="U5">
        <v>-1.6678900000000001</v>
      </c>
      <c r="W5">
        <v>0.5</v>
      </c>
      <c r="X5">
        <v>4.4000000000000004</v>
      </c>
      <c r="Y5" s="1">
        <f t="shared" ref="Y5:Y54" si="3">($U$4*W5^3+$U$5*W5^2+$U$6*W5+$U$7+$U$8*W5^4)*($U$9*(W5*X5)^2+$U$10*(W5*X5)+$U$11)</f>
        <v>1.0137742717905001</v>
      </c>
      <c r="AA5" s="1">
        <f>Y5/Y22</f>
        <v>1.0007965391435962</v>
      </c>
    </row>
    <row r="6" spans="3:27" x14ac:dyDescent="0.2">
      <c r="C6" t="s">
        <v>32</v>
      </c>
      <c r="D6">
        <v>1.82264</v>
      </c>
      <c r="F6">
        <v>1</v>
      </c>
      <c r="G6">
        <f t="shared" si="0"/>
        <v>0.62292999999999998</v>
      </c>
      <c r="J6">
        <v>1</v>
      </c>
      <c r="K6">
        <v>4.4000000000000004</v>
      </c>
      <c r="L6" s="1">
        <f t="shared" si="1"/>
        <v>0.86882125373883834</v>
      </c>
      <c r="N6">
        <v>1</v>
      </c>
      <c r="O6">
        <v>5</v>
      </c>
      <c r="P6" s="1">
        <f t="shared" si="2"/>
        <v>0.83086720346784004</v>
      </c>
      <c r="T6" t="s">
        <v>32</v>
      </c>
      <c r="U6">
        <v>1.82264</v>
      </c>
      <c r="W6">
        <v>1</v>
      </c>
      <c r="X6">
        <v>4.4000000000000004</v>
      </c>
      <c r="Y6" s="1">
        <f t="shared" si="3"/>
        <v>1.1373769896720001</v>
      </c>
      <c r="AA6" s="1">
        <f t="shared" ref="AA6:AA20" si="4">Y6/Y23</f>
        <v>1.0031965912696617</v>
      </c>
    </row>
    <row r="7" spans="3:27" x14ac:dyDescent="0.2">
      <c r="C7" t="s">
        <v>33</v>
      </c>
      <c r="D7">
        <v>0</v>
      </c>
      <c r="F7">
        <v>1.5</v>
      </c>
      <c r="G7">
        <f t="shared" si="0"/>
        <v>0.51058875000000015</v>
      </c>
      <c r="J7">
        <v>1.5</v>
      </c>
      <c r="K7">
        <v>4.4000000000000004</v>
      </c>
      <c r="L7" s="1">
        <f t="shared" si="1"/>
        <v>0.74903842892265338</v>
      </c>
      <c r="N7">
        <v>1.5</v>
      </c>
      <c r="O7">
        <v>5</v>
      </c>
      <c r="P7" s="1">
        <f t="shared" si="2"/>
        <v>0.71631703535188151</v>
      </c>
      <c r="T7" t="s">
        <v>33</v>
      </c>
      <c r="U7">
        <v>0</v>
      </c>
      <c r="W7">
        <v>1.5</v>
      </c>
      <c r="X7">
        <v>4.4000000000000004</v>
      </c>
      <c r="Y7" s="1">
        <f t="shared" si="3"/>
        <v>0.93089948617050033</v>
      </c>
      <c r="AA7" s="1">
        <f t="shared" si="4"/>
        <v>1.0072318040769199</v>
      </c>
    </row>
    <row r="8" spans="3:27" x14ac:dyDescent="0.2">
      <c r="C8" t="s">
        <v>34</v>
      </c>
      <c r="D8">
        <v>-3.006E-2</v>
      </c>
      <c r="F8">
        <v>2</v>
      </c>
      <c r="G8">
        <f t="shared" si="0"/>
        <v>0.47867999999999983</v>
      </c>
      <c r="J8">
        <v>2</v>
      </c>
      <c r="K8">
        <v>4.4000000000000004</v>
      </c>
      <c r="L8" s="1">
        <f t="shared" si="1"/>
        <v>0.72918422573869979</v>
      </c>
      <c r="N8">
        <v>2</v>
      </c>
      <c r="O8">
        <v>5</v>
      </c>
      <c r="P8" s="1">
        <f t="shared" si="2"/>
        <v>0.69733015375161567</v>
      </c>
      <c r="T8" t="s">
        <v>34</v>
      </c>
      <c r="U8">
        <v>-3.006E-2</v>
      </c>
      <c r="W8">
        <v>2</v>
      </c>
      <c r="X8">
        <v>4.4000000000000004</v>
      </c>
      <c r="Y8" s="1">
        <f t="shared" si="3"/>
        <v>0.8709398786879996</v>
      </c>
      <c r="AA8" s="1">
        <f t="shared" si="4"/>
        <v>1.0129560903913282</v>
      </c>
    </row>
    <row r="9" spans="3:27" x14ac:dyDescent="0.2">
      <c r="C9" t="s">
        <v>37</v>
      </c>
      <c r="D9" s="1">
        <v>-5.2269999999999997E-2</v>
      </c>
      <c r="F9">
        <v>2.5</v>
      </c>
      <c r="G9">
        <f t="shared" si="0"/>
        <v>0.7430687499999995</v>
      </c>
      <c r="J9">
        <v>2.5</v>
      </c>
      <c r="K9">
        <v>4.4000000000000004</v>
      </c>
      <c r="L9" s="1">
        <f t="shared" si="1"/>
        <v>1.1619175675971218</v>
      </c>
      <c r="N9">
        <v>2.5</v>
      </c>
      <c r="O9">
        <v>5</v>
      </c>
      <c r="P9" s="1">
        <f t="shared" si="2"/>
        <v>1.1111597418860657</v>
      </c>
      <c r="T9" t="s">
        <v>37</v>
      </c>
      <c r="U9">
        <v>-1.1E-4</v>
      </c>
      <c r="W9">
        <v>2.5</v>
      </c>
      <c r="X9">
        <v>4.4000000000000004</v>
      </c>
      <c r="Y9" s="1">
        <f t="shared" si="3"/>
        <v>1.3484245685624991</v>
      </c>
      <c r="AA9" s="1">
        <f t="shared" si="4"/>
        <v>1.0204474547963953</v>
      </c>
    </row>
    <row r="10" spans="3:27" x14ac:dyDescent="0.2">
      <c r="C10" t="s">
        <v>38</v>
      </c>
      <c r="D10">
        <v>0.36735000000000001</v>
      </c>
      <c r="F10">
        <v>3</v>
      </c>
      <c r="G10">
        <f t="shared" si="0"/>
        <v>1.474530000000001</v>
      </c>
      <c r="J10">
        <v>3</v>
      </c>
      <c r="K10">
        <v>4.4000000000000004</v>
      </c>
      <c r="L10" s="1">
        <f t="shared" si="1"/>
        <v>2.3416474002195411</v>
      </c>
      <c r="N10">
        <v>3</v>
      </c>
      <c r="O10">
        <v>5</v>
      </c>
      <c r="P10" s="1">
        <f t="shared" si="2"/>
        <v>2.2393536283275379</v>
      </c>
      <c r="T10" t="s">
        <v>38</v>
      </c>
      <c r="U10">
        <v>0</v>
      </c>
      <c r="W10">
        <v>3</v>
      </c>
      <c r="X10">
        <v>4.4000000000000004</v>
      </c>
      <c r="Y10" s="1">
        <f t="shared" si="3"/>
        <v>2.6671499176080018</v>
      </c>
      <c r="AA10" s="1">
        <f t="shared" si="4"/>
        <v>1.0298107122168121</v>
      </c>
    </row>
    <row r="11" spans="3:27" x14ac:dyDescent="0.2">
      <c r="C11" t="s">
        <v>39</v>
      </c>
      <c r="D11">
        <v>1.96852</v>
      </c>
      <c r="F11">
        <v>3.5</v>
      </c>
      <c r="G11">
        <f t="shared" si="0"/>
        <v>2.7987487499999988</v>
      </c>
      <c r="J11">
        <v>3.5</v>
      </c>
      <c r="K11">
        <v>4.4000000000000004</v>
      </c>
      <c r="L11" s="1">
        <f t="shared" si="1"/>
        <v>4.468175955408487</v>
      </c>
      <c r="N11">
        <v>3.5</v>
      </c>
      <c r="O11">
        <v>5</v>
      </c>
      <c r="P11" s="1">
        <f t="shared" si="2"/>
        <v>4.2729857777954798</v>
      </c>
      <c r="T11" t="s">
        <v>39</v>
      </c>
      <c r="U11">
        <v>1.8279799999999999</v>
      </c>
      <c r="W11">
        <v>3.5</v>
      </c>
      <c r="X11">
        <v>4.4000000000000004</v>
      </c>
      <c r="Y11" s="1">
        <f t="shared" si="3"/>
        <v>5.0430441021344974</v>
      </c>
      <c r="AA11" s="1">
        <f t="shared" si="4"/>
        <v>1.0411812797196964</v>
      </c>
    </row>
    <row r="12" spans="3:27" x14ac:dyDescent="0.2">
      <c r="C12" t="s">
        <v>40</v>
      </c>
      <c r="D12">
        <v>1.6299999999999999E-3</v>
      </c>
      <c r="F12">
        <v>4</v>
      </c>
      <c r="G12">
        <f t="shared" si="0"/>
        <v>4.7963199999999988</v>
      </c>
      <c r="J12">
        <v>4</v>
      </c>
      <c r="K12">
        <v>4.4000000000000004</v>
      </c>
      <c r="L12" s="1">
        <f t="shared" si="1"/>
        <v>7.6211380714500088</v>
      </c>
      <c r="N12">
        <v>4</v>
      </c>
      <c r="O12">
        <v>5</v>
      </c>
      <c r="P12" s="1">
        <f t="shared" si="2"/>
        <v>7.2882122178969597</v>
      </c>
      <c r="W12">
        <v>4</v>
      </c>
      <c r="X12">
        <v>4.4000000000000004</v>
      </c>
      <c r="Y12" s="1">
        <f t="shared" si="3"/>
        <v>8.6041491444479981</v>
      </c>
      <c r="AA12" s="1">
        <f t="shared" si="4"/>
        <v>1.0547303065580131</v>
      </c>
    </row>
    <row r="13" spans="3:27" x14ac:dyDescent="0.2">
      <c r="C13" t="s">
        <v>41</v>
      </c>
      <c r="D13" s="1">
        <v>-5.9790000000000003E-2</v>
      </c>
      <c r="F13">
        <v>4.5</v>
      </c>
      <c r="G13">
        <f t="shared" si="0"/>
        <v>7.5027487500000021</v>
      </c>
      <c r="J13">
        <v>4.5</v>
      </c>
      <c r="K13">
        <v>4.4000000000000004</v>
      </c>
      <c r="L13" s="1">
        <f t="shared" si="1"/>
        <v>11.745236570149357</v>
      </c>
      <c r="N13">
        <v>4.5</v>
      </c>
      <c r="O13">
        <v>5</v>
      </c>
      <c r="P13" s="1">
        <f t="shared" si="2"/>
        <v>11.232151401813667</v>
      </c>
      <c r="W13">
        <v>4.5</v>
      </c>
      <c r="X13">
        <v>4.4000000000000004</v>
      </c>
      <c r="Y13" s="1">
        <f t="shared" si="3"/>
        <v>13.391323121830503</v>
      </c>
      <c r="AA13" s="1">
        <f t="shared" si="4"/>
        <v>1.0706715220699525</v>
      </c>
    </row>
    <row r="14" spans="3:27" x14ac:dyDescent="0.2">
      <c r="C14" t="s">
        <v>46</v>
      </c>
      <c r="D14">
        <v>0.84228000000000003</v>
      </c>
      <c r="F14">
        <v>5</v>
      </c>
      <c r="G14">
        <f t="shared" si="0"/>
        <v>10.908449999999995</v>
      </c>
      <c r="J14">
        <v>5</v>
      </c>
      <c r="K14">
        <v>4.4000000000000004</v>
      </c>
      <c r="L14" s="1">
        <f t="shared" si="1"/>
        <v>16.646273690499829</v>
      </c>
      <c r="N14">
        <v>5</v>
      </c>
      <c r="O14">
        <v>5</v>
      </c>
      <c r="P14" s="1">
        <f t="shared" si="2"/>
        <v>15.919089006935513</v>
      </c>
      <c r="W14">
        <v>5</v>
      </c>
      <c r="X14">
        <v>4.4000000000000004</v>
      </c>
      <c r="Y14" s="1">
        <f t="shared" si="3"/>
        <v>19.359662552999989</v>
      </c>
      <c r="AA14" s="1">
        <f t="shared" si="4"/>
        <v>1.0892703428021671</v>
      </c>
    </row>
    <row r="15" spans="3:27" x14ac:dyDescent="0.2">
      <c r="F15">
        <v>5.5</v>
      </c>
      <c r="G15">
        <f t="shared" si="0"/>
        <v>14.958748750000009</v>
      </c>
      <c r="J15">
        <v>5.5</v>
      </c>
      <c r="K15">
        <v>4.4000000000000004</v>
      </c>
      <c r="L15" s="1">
        <f t="shared" si="1"/>
        <v>21.997978578984839</v>
      </c>
      <c r="N15">
        <v>5.5</v>
      </c>
      <c r="O15">
        <v>5</v>
      </c>
      <c r="P15" s="1">
        <f t="shared" si="2"/>
        <v>21.037007169440908</v>
      </c>
      <c r="W15">
        <v>5.5</v>
      </c>
      <c r="X15">
        <v>4.4000000000000004</v>
      </c>
      <c r="Y15" s="1">
        <f t="shared" si="3"/>
        <v>26.380644962050514</v>
      </c>
      <c r="AA15" s="1">
        <f t="shared" si="4"/>
        <v>1.1108560144466242</v>
      </c>
    </row>
    <row r="16" spans="3:27" x14ac:dyDescent="0.2">
      <c r="F16">
        <v>6</v>
      </c>
      <c r="G16">
        <f t="shared" si="0"/>
        <v>19.553880000000007</v>
      </c>
      <c r="J16">
        <v>6</v>
      </c>
      <c r="K16">
        <v>4.4000000000000004</v>
      </c>
      <c r="L16" s="1">
        <f t="shared" si="1"/>
        <v>27.359630836512885</v>
      </c>
      <c r="N16">
        <v>6</v>
      </c>
      <c r="O16">
        <v>5</v>
      </c>
      <c r="P16" s="1">
        <f t="shared" si="2"/>
        <v>26.164438154823372</v>
      </c>
      <c r="W16">
        <v>6</v>
      </c>
      <c r="X16">
        <v>4.4000000000000004</v>
      </c>
      <c r="Y16" s="1">
        <f t="shared" si="3"/>
        <v>34.24499161987201</v>
      </c>
      <c r="AA16" s="1">
        <f t="shared" si="4"/>
        <v>1.1358379111079404</v>
      </c>
    </row>
    <row r="17" spans="6:27" x14ac:dyDescent="0.2">
      <c r="F17">
        <v>6.5</v>
      </c>
      <c r="G17">
        <f t="shared" si="0"/>
        <v>24.548988749999992</v>
      </c>
      <c r="J17">
        <v>6.5</v>
      </c>
      <c r="K17">
        <v>4.4000000000000004</v>
      </c>
      <c r="L17" s="1">
        <f t="shared" si="1"/>
        <v>32.204480121985952</v>
      </c>
      <c r="N17">
        <v>6.5</v>
      </c>
      <c r="O17">
        <v>5</v>
      </c>
      <c r="P17" s="1">
        <f t="shared" si="2"/>
        <v>30.797642464365026</v>
      </c>
      <c r="W17">
        <v>6.5</v>
      </c>
      <c r="X17">
        <v>4.4000000000000004</v>
      </c>
      <c r="Y17" s="1">
        <f t="shared" si="3"/>
        <v>42.666250463050481</v>
      </c>
      <c r="AA17" s="1">
        <f t="shared" si="4"/>
        <v>1.164727639635655</v>
      </c>
    </row>
    <row r="18" spans="6:27" x14ac:dyDescent="0.2">
      <c r="F18">
        <v>7</v>
      </c>
      <c r="G18">
        <f t="shared" si="0"/>
        <v>29.754130000000004</v>
      </c>
      <c r="J18">
        <v>7</v>
      </c>
      <c r="K18">
        <v>4.4000000000000004</v>
      </c>
      <c r="L18" s="1">
        <f t="shared" si="1"/>
        <v>35.958961812500874</v>
      </c>
      <c r="N18">
        <v>7</v>
      </c>
      <c r="O18">
        <v>5</v>
      </c>
      <c r="P18" s="1">
        <f t="shared" si="2"/>
        <v>34.388111377556513</v>
      </c>
      <c r="W18">
        <v>7</v>
      </c>
      <c r="X18">
        <v>4.4000000000000004</v>
      </c>
      <c r="Y18" s="1">
        <f t="shared" si="3"/>
        <v>51.285099190248005</v>
      </c>
      <c r="AA18" s="1">
        <f t="shared" si="4"/>
        <v>1.198169409875552</v>
      </c>
    </row>
    <row r="19" spans="6:27" x14ac:dyDescent="0.2">
      <c r="J19">
        <v>7.5</v>
      </c>
      <c r="K19">
        <v>4.4000000000000004</v>
      </c>
      <c r="L19" s="1">
        <f t="shared" si="1"/>
        <v>38.052708720183794</v>
      </c>
      <c r="N19">
        <v>7.5</v>
      </c>
      <c r="O19">
        <v>5</v>
      </c>
      <c r="P19" s="1">
        <f t="shared" si="2"/>
        <v>36.390393930463368</v>
      </c>
      <c r="W19">
        <v>7.5</v>
      </c>
      <c r="X19">
        <v>4.4000000000000004</v>
      </c>
      <c r="Y19" s="1">
        <f t="shared" si="3"/>
        <v>59.674368536062495</v>
      </c>
      <c r="AA19" s="1">
        <f t="shared" si="4"/>
        <v>1.2369824208540148</v>
      </c>
    </row>
    <row r="20" spans="6:27" x14ac:dyDescent="0.2">
      <c r="J20">
        <v>8</v>
      </c>
      <c r="K20">
        <v>4.4000000000000004</v>
      </c>
      <c r="L20" s="1">
        <f t="shared" si="1"/>
        <v>37.979358865657922</v>
      </c>
      <c r="N20">
        <v>8</v>
      </c>
      <c r="O20">
        <v>5</v>
      </c>
      <c r="P20" s="1">
        <f t="shared" si="2"/>
        <v>36.32024833003932</v>
      </c>
      <c r="W20">
        <v>8</v>
      </c>
      <c r="X20">
        <v>4.4000000000000004</v>
      </c>
      <c r="Y20" s="1">
        <f t="shared" si="3"/>
        <v>67.34478572236803</v>
      </c>
      <c r="AA20" s="1">
        <f t="shared" si="4"/>
        <v>1.2822211105552779</v>
      </c>
    </row>
    <row r="21" spans="6:27" x14ac:dyDescent="0.2">
      <c r="J21">
        <v>0</v>
      </c>
      <c r="K21">
        <v>8.5</v>
      </c>
      <c r="L21" s="1">
        <f t="shared" si="1"/>
        <v>0</v>
      </c>
      <c r="N21">
        <v>0</v>
      </c>
      <c r="O21">
        <v>10</v>
      </c>
      <c r="P21" s="1">
        <f t="shared" si="2"/>
        <v>0</v>
      </c>
      <c r="W21">
        <v>0</v>
      </c>
      <c r="X21">
        <v>8.5</v>
      </c>
      <c r="Y21" s="1">
        <f t="shared" si="3"/>
        <v>0</v>
      </c>
      <c r="AA21" s="3"/>
    </row>
    <row r="22" spans="6:27" x14ac:dyDescent="0.2">
      <c r="J22">
        <v>0.5</v>
      </c>
      <c r="K22">
        <v>8.5</v>
      </c>
      <c r="L22" s="1">
        <f t="shared" si="1"/>
        <v>0.53617982601908776</v>
      </c>
      <c r="N22">
        <v>0.5</v>
      </c>
      <c r="O22">
        <v>10</v>
      </c>
      <c r="P22" s="1">
        <f t="shared" si="2"/>
        <v>0.48342900858981142</v>
      </c>
      <c r="W22">
        <v>0.5</v>
      </c>
      <c r="X22">
        <v>8.5</v>
      </c>
      <c r="Y22" s="1">
        <f t="shared" si="3"/>
        <v>1.0129674036023437</v>
      </c>
      <c r="AA22" s="3"/>
    </row>
    <row r="23" spans="6:27" x14ac:dyDescent="0.2">
      <c r="J23">
        <v>1</v>
      </c>
      <c r="K23">
        <v>8.5</v>
      </c>
      <c r="L23" s="1">
        <f t="shared" si="1"/>
        <v>0.64274209990220998</v>
      </c>
      <c r="N23">
        <v>1</v>
      </c>
      <c r="O23">
        <v>10</v>
      </c>
      <c r="P23" s="1">
        <f t="shared" si="2"/>
        <v>0.57950739855624001</v>
      </c>
      <c r="W23">
        <v>1</v>
      </c>
      <c r="X23">
        <v>8.5</v>
      </c>
      <c r="Y23" s="1">
        <f t="shared" si="3"/>
        <v>1.1337528452249999</v>
      </c>
      <c r="AA23" s="3"/>
    </row>
    <row r="24" spans="6:27" x14ac:dyDescent="0.2">
      <c r="J24">
        <v>1.5</v>
      </c>
      <c r="K24">
        <v>8.5</v>
      </c>
      <c r="L24" s="1">
        <f t="shared" si="1"/>
        <v>0.55412840171830746</v>
      </c>
      <c r="N24">
        <v>1.5</v>
      </c>
      <c r="O24">
        <v>10</v>
      </c>
      <c r="P24" s="1">
        <f t="shared" si="2"/>
        <v>0.49961175500213928</v>
      </c>
      <c r="W24">
        <v>1.5</v>
      </c>
      <c r="X24">
        <v>8.5</v>
      </c>
      <c r="Y24" s="1">
        <f t="shared" si="3"/>
        <v>0.924215739021094</v>
      </c>
    </row>
    <row r="25" spans="6:27" x14ac:dyDescent="0.2">
      <c r="J25">
        <v>2</v>
      </c>
      <c r="K25">
        <v>8.5</v>
      </c>
      <c r="L25" s="1">
        <f t="shared" si="1"/>
        <v>0.53944053330875386</v>
      </c>
      <c r="N25">
        <v>2</v>
      </c>
      <c r="O25">
        <v>10</v>
      </c>
      <c r="P25" s="1">
        <f t="shared" si="2"/>
        <v>0.4863689187017759</v>
      </c>
      <c r="W25">
        <v>2</v>
      </c>
      <c r="X25">
        <v>8.5</v>
      </c>
      <c r="Y25" s="1">
        <f t="shared" si="3"/>
        <v>0.85980022919999965</v>
      </c>
    </row>
    <row r="26" spans="6:27" x14ac:dyDescent="0.2">
      <c r="J26">
        <v>2.5</v>
      </c>
      <c r="K26">
        <v>8.5</v>
      </c>
      <c r="L26" s="1">
        <f t="shared" si="1"/>
        <v>0.85957075071177891</v>
      </c>
      <c r="N26">
        <v>2.5</v>
      </c>
      <c r="O26">
        <v>10</v>
      </c>
      <c r="P26" s="1">
        <f t="shared" si="2"/>
        <v>0.77500386188457993</v>
      </c>
      <c r="W26">
        <v>2.5</v>
      </c>
      <c r="X26">
        <v>8.5</v>
      </c>
      <c r="Y26" s="1">
        <f t="shared" si="3"/>
        <v>1.3214051955585928</v>
      </c>
    </row>
    <row r="27" spans="6:27" x14ac:dyDescent="0.2">
      <c r="J27">
        <v>3</v>
      </c>
      <c r="K27">
        <v>8.5</v>
      </c>
      <c r="L27" s="1">
        <f t="shared" si="1"/>
        <v>1.732318771865673</v>
      </c>
      <c r="N27">
        <v>3</v>
      </c>
      <c r="O27">
        <v>10</v>
      </c>
      <c r="P27" s="1">
        <f t="shared" si="2"/>
        <v>1.5618885788043975</v>
      </c>
      <c r="W27">
        <v>3</v>
      </c>
      <c r="X27">
        <v>8.5</v>
      </c>
      <c r="Y27" s="1">
        <f t="shared" si="3"/>
        <v>2.5899419048250016</v>
      </c>
    </row>
    <row r="28" spans="6:27" x14ac:dyDescent="0.2">
      <c r="J28">
        <v>3.5</v>
      </c>
      <c r="K28">
        <v>8.5</v>
      </c>
      <c r="L28" s="1">
        <f t="shared" si="1"/>
        <v>3.3054955595907689</v>
      </c>
      <c r="N28">
        <v>3.5</v>
      </c>
      <c r="O28">
        <v>10</v>
      </c>
      <c r="P28" s="1">
        <f t="shared" si="2"/>
        <v>2.980291991094238</v>
      </c>
      <c r="W28">
        <v>3.5</v>
      </c>
      <c r="X28">
        <v>8.5</v>
      </c>
      <c r="Y28" s="1">
        <f t="shared" si="3"/>
        <v>4.8435793078148413</v>
      </c>
    </row>
    <row r="29" spans="6:27" x14ac:dyDescent="0.2">
      <c r="J29">
        <v>4</v>
      </c>
      <c r="K29">
        <v>8.5</v>
      </c>
      <c r="L29" s="1">
        <f t="shared" si="1"/>
        <v>5.6380138798502397</v>
      </c>
      <c r="N29">
        <v>4</v>
      </c>
      <c r="O29">
        <v>10</v>
      </c>
      <c r="P29" s="1">
        <f t="shared" si="2"/>
        <v>5.0833308679065601</v>
      </c>
      <c r="W29">
        <v>4</v>
      </c>
      <c r="X29">
        <v>8.5</v>
      </c>
      <c r="Y29" s="1">
        <f t="shared" si="3"/>
        <v>8.1576769823999982</v>
      </c>
    </row>
    <row r="30" spans="6:27" x14ac:dyDescent="0.2">
      <c r="J30">
        <v>4.5</v>
      </c>
      <c r="K30">
        <v>8.5</v>
      </c>
      <c r="L30" s="1">
        <f t="shared" si="1"/>
        <v>8.6889656352896427</v>
      </c>
      <c r="N30">
        <v>4.5</v>
      </c>
      <c r="O30">
        <v>10</v>
      </c>
      <c r="P30" s="1">
        <f t="shared" si="2"/>
        <v>7.8341217608390155</v>
      </c>
      <c r="W30">
        <v>4.5</v>
      </c>
      <c r="X30">
        <v>8.5</v>
      </c>
      <c r="Y30" s="1">
        <f t="shared" si="3"/>
        <v>12.507405722289846</v>
      </c>
    </row>
    <row r="31" spans="6:27" x14ac:dyDescent="0.2">
      <c r="J31">
        <v>5</v>
      </c>
      <c r="K31">
        <v>8.5</v>
      </c>
      <c r="L31" s="1">
        <f t="shared" si="1"/>
        <v>12.314685974055251</v>
      </c>
      <c r="N31">
        <v>5</v>
      </c>
      <c r="O31">
        <v>10</v>
      </c>
      <c r="P31" s="1">
        <f t="shared" si="2"/>
        <v>11.103133953645717</v>
      </c>
      <c r="W31">
        <v>5</v>
      </c>
      <c r="X31">
        <v>8.5</v>
      </c>
      <c r="Y31" s="1">
        <f t="shared" si="3"/>
        <v>17.773055771624993</v>
      </c>
    </row>
    <row r="32" spans="6:27" x14ac:dyDescent="0.2">
      <c r="J32">
        <v>5.5</v>
      </c>
      <c r="K32">
        <v>8.5</v>
      </c>
      <c r="L32" s="1">
        <f t="shared" si="1"/>
        <v>16.273804173891264</v>
      </c>
      <c r="N32">
        <v>5.5</v>
      </c>
      <c r="O32">
        <v>10</v>
      </c>
      <c r="P32" s="1">
        <f t="shared" si="2"/>
        <v>14.672743426734076</v>
      </c>
      <c r="W32">
        <v>5.5</v>
      </c>
      <c r="X32">
        <v>8.5</v>
      </c>
      <c r="Y32" s="1">
        <f t="shared" si="3"/>
        <v>23.748032705383608</v>
      </c>
    </row>
    <row r="33" spans="10:25" x14ac:dyDescent="0.2">
      <c r="J33">
        <v>6</v>
      </c>
      <c r="K33">
        <v>8.5</v>
      </c>
      <c r="L33" s="1">
        <f t="shared" si="1"/>
        <v>20.240281301515601</v>
      </c>
      <c r="N33">
        <v>6</v>
      </c>
      <c r="O33">
        <v>10</v>
      </c>
      <c r="P33" s="1">
        <f t="shared" si="2"/>
        <v>18.248987836446972</v>
      </c>
      <c r="W33">
        <v>6</v>
      </c>
      <c r="X33">
        <v>8.5</v>
      </c>
      <c r="Y33" s="1">
        <f t="shared" si="3"/>
        <v>30.149540955600006</v>
      </c>
    </row>
    <row r="34" spans="10:25" x14ac:dyDescent="0.2">
      <c r="J34">
        <v>6.5</v>
      </c>
      <c r="K34">
        <v>8.5</v>
      </c>
      <c r="L34" s="1">
        <f t="shared" si="1"/>
        <v>23.82443464727471</v>
      </c>
      <c r="N34">
        <v>6.5</v>
      </c>
      <c r="O34">
        <v>10</v>
      </c>
      <c r="P34" s="1">
        <f t="shared" si="2"/>
        <v>21.48052250913064</v>
      </c>
      <c r="W34">
        <v>6.5</v>
      </c>
      <c r="X34">
        <v>8.5</v>
      </c>
      <c r="Y34" s="1">
        <f t="shared" si="3"/>
        <v>36.631954983396078</v>
      </c>
    </row>
    <row r="35" spans="10:25" x14ac:dyDescent="0.2">
      <c r="J35">
        <v>7</v>
      </c>
      <c r="K35">
        <v>8.5</v>
      </c>
      <c r="L35" s="1">
        <f t="shared" si="1"/>
        <v>26.601948935077051</v>
      </c>
      <c r="N35">
        <v>7</v>
      </c>
      <c r="O35">
        <v>10</v>
      </c>
      <c r="P35" s="1">
        <f t="shared" si="2"/>
        <v>23.984777449987966</v>
      </c>
      <c r="W35">
        <v>7</v>
      </c>
      <c r="X35">
        <v>8.5</v>
      </c>
      <c r="Y35" s="1">
        <f t="shared" si="3"/>
        <v>42.802878096825005</v>
      </c>
    </row>
    <row r="36" spans="10:25" x14ac:dyDescent="0.2">
      <c r="J36">
        <v>7.5</v>
      </c>
      <c r="K36">
        <v>8.5</v>
      </c>
      <c r="L36" s="1">
        <f t="shared" si="1"/>
        <v>28.150874307605282</v>
      </c>
      <c r="N36">
        <v>7.5</v>
      </c>
      <c r="O36">
        <v>10</v>
      </c>
      <c r="P36" s="1">
        <f t="shared" si="2"/>
        <v>25.381315366717175</v>
      </c>
      <c r="W36">
        <v>7.5</v>
      </c>
      <c r="X36">
        <v>8.5</v>
      </c>
      <c r="Y36" s="1">
        <f t="shared" si="3"/>
        <v>48.241888914527344</v>
      </c>
    </row>
    <row r="37" spans="10:25" x14ac:dyDescent="0.2">
      <c r="J37">
        <v>8</v>
      </c>
      <c r="K37">
        <v>8.5</v>
      </c>
      <c r="L37" s="1">
        <f t="shared" si="1"/>
        <v>28.096611086807446</v>
      </c>
      <c r="N37">
        <v>8</v>
      </c>
      <c r="O37">
        <v>10</v>
      </c>
      <c r="P37" s="1">
        <f t="shared" si="2"/>
        <v>25.332390707936277</v>
      </c>
      <c r="W37">
        <v>8</v>
      </c>
      <c r="X37">
        <v>8.5</v>
      </c>
      <c r="Y37" s="1">
        <f t="shared" si="3"/>
        <v>52.521975475200016</v>
      </c>
    </row>
    <row r="38" spans="10:25" x14ac:dyDescent="0.2">
      <c r="J38">
        <v>0</v>
      </c>
      <c r="K38">
        <v>17</v>
      </c>
      <c r="L38" s="1">
        <f t="shared" si="1"/>
        <v>0</v>
      </c>
      <c r="N38">
        <v>0</v>
      </c>
      <c r="O38">
        <v>20</v>
      </c>
      <c r="P38" s="1">
        <f t="shared" si="2"/>
        <v>0</v>
      </c>
      <c r="W38">
        <v>0</v>
      </c>
      <c r="X38">
        <v>17</v>
      </c>
      <c r="Y38" s="1">
        <f t="shared" si="3"/>
        <v>0</v>
      </c>
    </row>
    <row r="39" spans="10:25" x14ac:dyDescent="0.2">
      <c r="J39">
        <v>0.5</v>
      </c>
      <c r="K39">
        <v>17</v>
      </c>
      <c r="L39" s="1">
        <f t="shared" si="1"/>
        <v>0.35234852283000345</v>
      </c>
      <c r="N39">
        <v>0.5</v>
      </c>
      <c r="O39">
        <v>20</v>
      </c>
      <c r="P39" s="1">
        <f t="shared" si="2"/>
        <v>0.35419974098847984</v>
      </c>
      <c r="W39">
        <v>0.5</v>
      </c>
      <c r="X39">
        <v>17</v>
      </c>
      <c r="Y39" s="1">
        <f t="shared" si="3"/>
        <v>1.009660754334375</v>
      </c>
    </row>
    <row r="40" spans="10:25" x14ac:dyDescent="0.2">
      <c r="J40">
        <v>1</v>
      </c>
      <c r="K40">
        <v>17</v>
      </c>
      <c r="L40" s="1">
        <f t="shared" si="1"/>
        <v>0.42237551372016002</v>
      </c>
      <c r="N40">
        <v>1</v>
      </c>
      <c r="O40">
        <v>20</v>
      </c>
      <c r="P40" s="1">
        <f t="shared" si="2"/>
        <v>0.42459464951904008</v>
      </c>
      <c r="W40">
        <v>1</v>
      </c>
      <c r="X40">
        <v>17</v>
      </c>
      <c r="Y40" s="1">
        <f t="shared" si="3"/>
        <v>1.1189006366999998</v>
      </c>
    </row>
    <row r="41" spans="10:25" x14ac:dyDescent="0.2">
      <c r="J41">
        <v>1.5</v>
      </c>
      <c r="K41">
        <v>17</v>
      </c>
      <c r="L41" s="1">
        <f t="shared" si="1"/>
        <v>0.36414336073257209</v>
      </c>
      <c r="N41">
        <v>1.5</v>
      </c>
      <c r="O41">
        <v>20</v>
      </c>
      <c r="P41" s="1">
        <f t="shared" si="2"/>
        <v>0.3660565482670689</v>
      </c>
      <c r="W41">
        <v>1.5</v>
      </c>
      <c r="X41">
        <v>17</v>
      </c>
      <c r="Y41" s="1">
        <f t="shared" si="3"/>
        <v>0.89682488640937519</v>
      </c>
    </row>
    <row r="42" spans="10:25" x14ac:dyDescent="0.2">
      <c r="J42">
        <v>2</v>
      </c>
      <c r="K42">
        <v>17</v>
      </c>
      <c r="L42" s="1">
        <f t="shared" si="1"/>
        <v>0.35449128415958392</v>
      </c>
      <c r="N42">
        <v>2</v>
      </c>
      <c r="O42">
        <v>20</v>
      </c>
      <c r="P42" s="1">
        <f t="shared" si="2"/>
        <v>0.35635376025849597</v>
      </c>
      <c r="W42">
        <v>2</v>
      </c>
      <c r="X42">
        <v>17</v>
      </c>
      <c r="Y42" s="1">
        <f t="shared" si="3"/>
        <v>0.81414851759999973</v>
      </c>
    </row>
    <row r="43" spans="10:25" x14ac:dyDescent="0.2">
      <c r="J43">
        <v>2.5</v>
      </c>
      <c r="K43">
        <v>17</v>
      </c>
      <c r="L43" s="1">
        <f t="shared" si="1"/>
        <v>0.56486363265444917</v>
      </c>
      <c r="N43">
        <v>2.5</v>
      </c>
      <c r="O43">
        <v>20</v>
      </c>
      <c r="P43" s="1">
        <f t="shared" si="2"/>
        <v>0.56783139254580361</v>
      </c>
      <c r="W43">
        <v>2.5</v>
      </c>
      <c r="X43">
        <v>17</v>
      </c>
      <c r="Y43" s="1">
        <f t="shared" si="3"/>
        <v>1.2106763413593742</v>
      </c>
    </row>
    <row r="44" spans="10:25" x14ac:dyDescent="0.2">
      <c r="J44">
        <v>3</v>
      </c>
      <c r="K44">
        <v>17</v>
      </c>
      <c r="L44" s="1">
        <f t="shared" si="1"/>
        <v>1.1383866582026652</v>
      </c>
      <c r="N44">
        <v>3</v>
      </c>
      <c r="O44">
        <v>20</v>
      </c>
      <c r="P44" s="1">
        <f t="shared" si="2"/>
        <v>1.144367673920017</v>
      </c>
      <c r="W44">
        <v>3</v>
      </c>
      <c r="X44">
        <v>17</v>
      </c>
      <c r="Y44" s="1">
        <f t="shared" si="3"/>
        <v>2.2735335711000015</v>
      </c>
    </row>
    <row r="45" spans="10:25" x14ac:dyDescent="0.2">
      <c r="J45">
        <v>3.5</v>
      </c>
      <c r="K45">
        <v>17</v>
      </c>
      <c r="L45" s="1">
        <f t="shared" si="1"/>
        <v>2.1721937699339713</v>
      </c>
      <c r="N45">
        <v>3.5</v>
      </c>
      <c r="O45">
        <v>20</v>
      </c>
      <c r="P45" s="1">
        <f t="shared" si="2"/>
        <v>2.1836063466586686</v>
      </c>
      <c r="W45">
        <v>3.5</v>
      </c>
      <c r="X45">
        <v>17</v>
      </c>
      <c r="Y45" s="1">
        <f t="shared" si="3"/>
        <v>4.0261470111843733</v>
      </c>
    </row>
    <row r="46" spans="10:25" x14ac:dyDescent="0.2">
      <c r="J46">
        <v>4</v>
      </c>
      <c r="K46">
        <v>17</v>
      </c>
      <c r="L46" s="1">
        <f t="shared" si="1"/>
        <v>3.7049992667750402</v>
      </c>
      <c r="N46">
        <v>4</v>
      </c>
      <c r="O46">
        <v>20</v>
      </c>
      <c r="P46" s="1">
        <f t="shared" si="2"/>
        <v>3.7244651123097605</v>
      </c>
      <c r="W46">
        <v>4</v>
      </c>
      <c r="X46">
        <v>17</v>
      </c>
      <c r="Y46" s="1">
        <f t="shared" si="3"/>
        <v>6.327976828799998</v>
      </c>
    </row>
    <row r="47" spans="10:25" x14ac:dyDescent="0.2">
      <c r="J47">
        <v>4.5</v>
      </c>
      <c r="K47">
        <v>17</v>
      </c>
      <c r="L47" s="1">
        <f t="shared" si="1"/>
        <v>5.7099205489428071</v>
      </c>
      <c r="N47">
        <v>4.5</v>
      </c>
      <c r="O47">
        <v>20</v>
      </c>
      <c r="P47" s="1">
        <f t="shared" si="2"/>
        <v>5.7399201315116839</v>
      </c>
      <c r="W47">
        <v>4.5</v>
      </c>
      <c r="X47">
        <v>17</v>
      </c>
      <c r="Y47" s="1">
        <f t="shared" si="3"/>
        <v>8.8849989090843753</v>
      </c>
    </row>
    <row r="48" spans="10:25" x14ac:dyDescent="0.2">
      <c r="J48">
        <v>5</v>
      </c>
      <c r="K48">
        <v>17</v>
      </c>
      <c r="L48" s="1">
        <f t="shared" si="1"/>
        <v>8.0925488082784778</v>
      </c>
      <c r="N48">
        <v>5</v>
      </c>
      <c r="O48">
        <v>20</v>
      </c>
      <c r="P48" s="1">
        <f t="shared" si="2"/>
        <v>8.135066577849118</v>
      </c>
      <c r="W48">
        <v>5</v>
      </c>
      <c r="X48">
        <v>17</v>
      </c>
      <c r="Y48" s="1">
        <f t="shared" si="3"/>
        <v>11.270937793499993</v>
      </c>
    </row>
    <row r="49" spans="10:25" x14ac:dyDescent="0.2">
      <c r="J49">
        <v>5.5</v>
      </c>
      <c r="K49">
        <v>17</v>
      </c>
      <c r="L49" s="1">
        <f t="shared" si="1"/>
        <v>10.694268197422263</v>
      </c>
      <c r="N49">
        <v>5.5</v>
      </c>
      <c r="O49">
        <v>20</v>
      </c>
      <c r="P49" s="1">
        <f t="shared" si="2"/>
        <v>10.750455245744973</v>
      </c>
      <c r="W49">
        <v>5.5</v>
      </c>
      <c r="X49">
        <v>17</v>
      </c>
      <c r="Y49" s="1">
        <f t="shared" si="3"/>
        <v>12.959250201459382</v>
      </c>
    </row>
    <row r="50" spans="10:25" x14ac:dyDescent="0.2">
      <c r="J50">
        <v>6</v>
      </c>
      <c r="K50">
        <v>17</v>
      </c>
      <c r="L50" s="1">
        <f t="shared" si="1"/>
        <v>13.300823477828649</v>
      </c>
      <c r="N50">
        <v>6</v>
      </c>
      <c r="O50">
        <v>20</v>
      </c>
      <c r="P50" s="1">
        <f t="shared" si="2"/>
        <v>13.37070521238817</v>
      </c>
      <c r="W50">
        <v>6</v>
      </c>
      <c r="X50">
        <v>17</v>
      </c>
      <c r="Y50" s="1">
        <f t="shared" si="3"/>
        <v>13.365859135200001</v>
      </c>
    </row>
    <row r="51" spans="10:25" x14ac:dyDescent="0.2">
      <c r="J51">
        <v>6.5</v>
      </c>
      <c r="K51">
        <v>17</v>
      </c>
      <c r="L51" s="1">
        <f t="shared" si="1"/>
        <v>15.656136146622492</v>
      </c>
      <c r="N51">
        <v>6.5</v>
      </c>
      <c r="O51">
        <v>20</v>
      </c>
      <c r="P51" s="1">
        <f t="shared" si="2"/>
        <v>15.738392553697565</v>
      </c>
      <c r="W51">
        <v>6.5</v>
      </c>
      <c r="X51">
        <v>17</v>
      </c>
      <c r="Y51" s="1">
        <f t="shared" si="3"/>
        <v>11.902638567909369</v>
      </c>
    </row>
    <row r="52" spans="10:25" x14ac:dyDescent="0.2">
      <c r="J52">
        <v>7</v>
      </c>
      <c r="K52">
        <v>17</v>
      </c>
      <c r="L52" s="1">
        <f t="shared" si="1"/>
        <v>17.481369042295714</v>
      </c>
      <c r="N52">
        <v>7</v>
      </c>
      <c r="O52">
        <v>20</v>
      </c>
      <c r="P52" s="1">
        <f t="shared" si="2"/>
        <v>17.573215114321787</v>
      </c>
      <c r="W52">
        <v>7</v>
      </c>
      <c r="X52">
        <v>17</v>
      </c>
      <c r="Y52" s="1">
        <f t="shared" si="3"/>
        <v>8.0416487150999938</v>
      </c>
    </row>
    <row r="53" spans="10:25" x14ac:dyDescent="0.2">
      <c r="J53">
        <v>7.5</v>
      </c>
      <c r="K53">
        <v>17</v>
      </c>
      <c r="L53" s="1">
        <f t="shared" si="1"/>
        <v>18.499239429244597</v>
      </c>
      <c r="N53">
        <v>7.5</v>
      </c>
      <c r="O53">
        <v>20</v>
      </c>
      <c r="P53" s="1">
        <f t="shared" si="2"/>
        <v>18.596433331674955</v>
      </c>
      <c r="W53">
        <v>7.5</v>
      </c>
      <c r="X53">
        <v>17</v>
      </c>
      <c r="Y53" s="1">
        <f t="shared" si="3"/>
        <v>1.3901218892343714</v>
      </c>
    </row>
    <row r="54" spans="10:25" x14ac:dyDescent="0.2">
      <c r="J54">
        <v>8</v>
      </c>
      <c r="K54">
        <v>17</v>
      </c>
      <c r="L54" s="1">
        <f t="shared" si="1"/>
        <v>18.463580561147921</v>
      </c>
      <c r="N54">
        <v>8</v>
      </c>
      <c r="O54">
        <v>20</v>
      </c>
      <c r="P54" s="1">
        <f t="shared" si="2"/>
        <v>18.560587114008591</v>
      </c>
      <c r="W54">
        <v>8</v>
      </c>
      <c r="X54">
        <v>17</v>
      </c>
      <c r="Y54" s="1">
        <f t="shared" si="3"/>
        <v>-8.2238010624000033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BB6C-3582-2944-9275-8CECDFC7752D}">
  <dimension ref="B1:AG283"/>
  <sheetViews>
    <sheetView topLeftCell="D111" workbookViewId="0">
      <selection activeCell="W12" sqref="W12"/>
    </sheetView>
  </sheetViews>
  <sheetFormatPr baseColWidth="10" defaultRowHeight="16" x14ac:dyDescent="0.2"/>
  <sheetData>
    <row r="1" spans="2:33" x14ac:dyDescent="0.2">
      <c r="D1">
        <v>1.4</v>
      </c>
      <c r="I1">
        <v>4.4000000000000004</v>
      </c>
      <c r="N1">
        <v>8.5</v>
      </c>
      <c r="S1">
        <v>17</v>
      </c>
      <c r="AB1" t="s">
        <v>44</v>
      </c>
      <c r="AG1" t="s">
        <v>45</v>
      </c>
    </row>
    <row r="2" spans="2:33" x14ac:dyDescent="0.2">
      <c r="AB2" s="1">
        <f>AVERAGE(X3:AA139)</f>
        <v>7.984780239783829</v>
      </c>
      <c r="AG2">
        <f>SUM(AC3:AF139)</f>
        <v>36105.495826518891</v>
      </c>
    </row>
    <row r="3" spans="2:33" x14ac:dyDescent="0.2">
      <c r="B3">
        <v>5.13525498947946E+19</v>
      </c>
      <c r="C3">
        <f>B3/(1E+21)</f>
        <v>5.1352549894794604E-2</v>
      </c>
      <c r="D3" s="1">
        <v>2.6345964409050401E-2</v>
      </c>
      <c r="E3">
        <v>1.4</v>
      </c>
      <c r="G3">
        <v>5.13525498947946E+19</v>
      </c>
      <c r="H3">
        <f>G3/(1E+21)</f>
        <v>5.1352549894794604E-2</v>
      </c>
      <c r="I3" s="1">
        <v>1.87925179259818E-3</v>
      </c>
      <c r="J3">
        <v>4.4000000000000004</v>
      </c>
      <c r="L3">
        <v>5.13525498947946E+19</v>
      </c>
      <c r="M3">
        <f>L3/(1E+21)</f>
        <v>5.1352549894794604E-2</v>
      </c>
      <c r="N3">
        <v>3.8913267444101702E-4</v>
      </c>
      <c r="O3">
        <v>8.5</v>
      </c>
      <c r="Q3">
        <v>5.13525498947946E+19</v>
      </c>
      <c r="R3">
        <f>Q3/(1E+21)</f>
        <v>5.1352549894794604E-2</v>
      </c>
      <c r="S3" s="1">
        <v>1.6953504859856599E-4</v>
      </c>
      <c r="T3">
        <v>17</v>
      </c>
      <c r="X3" s="1"/>
      <c r="Y3" s="1">
        <v>1.87925179259818E-3</v>
      </c>
      <c r="Z3">
        <v>3.8913267444101702E-4</v>
      </c>
      <c r="AA3" s="1">
        <v>1.6953504859856599E-4</v>
      </c>
      <c r="AD3">
        <f t="shared" ref="AD3:AF3" si="0">(Y3-$AB$2)^2</f>
        <v>63.72670818407137</v>
      </c>
      <c r="AE3">
        <f t="shared" si="0"/>
        <v>63.750501351287475</v>
      </c>
      <c r="AF3">
        <f>(AA3-$AB$2)^2</f>
        <v>63.754008106172428</v>
      </c>
    </row>
    <row r="4" spans="2:33" x14ac:dyDescent="0.2">
      <c r="B4">
        <v>1.02705099789589E+20</v>
      </c>
      <c r="C4">
        <f t="shared" ref="C4:C67" si="1">B4/(1E+21)</f>
        <v>0.102705099789589</v>
      </c>
      <c r="D4">
        <v>0.18955637556077301</v>
      </c>
      <c r="E4">
        <v>1.4</v>
      </c>
      <c r="G4">
        <v>1.02705099789589E+20</v>
      </c>
      <c r="H4">
        <f t="shared" ref="H4:H67" si="2">G4/(1E+21)</f>
        <v>0.102705099789589</v>
      </c>
      <c r="I4" s="1">
        <v>2.25281958595747E-2</v>
      </c>
      <c r="J4">
        <v>4.4000000000000004</v>
      </c>
      <c r="L4">
        <v>1.02705099789589E+20</v>
      </c>
      <c r="M4">
        <f t="shared" ref="M4:M67" si="3">L4/(1E+21)</f>
        <v>0.102705099789589</v>
      </c>
      <c r="N4">
        <v>5.2708500507800699E-3</v>
      </c>
      <c r="O4">
        <v>8.5</v>
      </c>
      <c r="Q4">
        <v>1.02705099789589E+20</v>
      </c>
      <c r="R4">
        <f t="shared" ref="R4:R67" si="4">Q4/(1E+21)</f>
        <v>0.102705099789589</v>
      </c>
      <c r="S4" s="1">
        <v>1.7251157994875E-3</v>
      </c>
      <c r="T4">
        <v>17</v>
      </c>
      <c r="Y4" s="1">
        <v>2.25281958595747E-2</v>
      </c>
      <c r="Z4">
        <v>5.2708500507800699E-3</v>
      </c>
      <c r="AA4" s="1">
        <v>1.7251157994875E-3</v>
      </c>
      <c r="AD4">
        <f t="shared" ref="AD4:AD67" si="5">(Y4-$AB$2)^2</f>
        <v>63.397457610975955</v>
      </c>
      <c r="AE4">
        <f t="shared" ref="AE4:AE67" si="6">(Z4-$AB$2)^2</f>
        <v>63.672570100837888</v>
      </c>
      <c r="AF4">
        <f t="shared" ref="AF4:AF67" si="7">(AA4-$AB$2)^2</f>
        <v>63.729169112572649</v>
      </c>
    </row>
    <row r="5" spans="2:33" x14ac:dyDescent="0.2">
      <c r="B5">
        <v>1.5405764968438399E+20</v>
      </c>
      <c r="C5">
        <f t="shared" si="1"/>
        <v>0.15405764968438398</v>
      </c>
      <c r="D5">
        <v>0.46707115518780401</v>
      </c>
      <c r="E5">
        <v>1.4</v>
      </c>
      <c r="G5">
        <v>1.5405764968438399E+20</v>
      </c>
      <c r="H5">
        <f t="shared" si="2"/>
        <v>0.15405764968438398</v>
      </c>
      <c r="I5" s="1">
        <v>7.0063839484431206E-2</v>
      </c>
      <c r="J5">
        <v>4.4000000000000004</v>
      </c>
      <c r="L5">
        <v>1.5405764968438399E+20</v>
      </c>
      <c r="M5">
        <f t="shared" si="3"/>
        <v>0.15405764968438398</v>
      </c>
      <c r="N5">
        <v>1.79139671811894E-2</v>
      </c>
      <c r="O5">
        <v>8.5</v>
      </c>
      <c r="Q5">
        <v>1.5405764968438399E+20</v>
      </c>
      <c r="R5">
        <f t="shared" si="4"/>
        <v>0.15405764968438398</v>
      </c>
      <c r="S5" s="1">
        <v>5.4752221036490703E-3</v>
      </c>
      <c r="T5">
        <v>17</v>
      </c>
      <c r="Y5" s="1">
        <v>7.0063839484431206E-2</v>
      </c>
      <c r="Z5">
        <v>1.79139671811894E-2</v>
      </c>
      <c r="AA5" s="1">
        <v>5.4752221036490703E-3</v>
      </c>
      <c r="AD5">
        <f t="shared" si="5"/>
        <v>62.642735697168256</v>
      </c>
      <c r="AE5">
        <f t="shared" si="6"/>
        <v>63.470958205533478</v>
      </c>
      <c r="AF5">
        <f t="shared" si="7"/>
        <v>63.669308565176102</v>
      </c>
    </row>
    <row r="6" spans="2:33" x14ac:dyDescent="0.2">
      <c r="B6">
        <v>2.0541019957917801E+20</v>
      </c>
      <c r="C6">
        <f t="shared" si="1"/>
        <v>0.205410199579178</v>
      </c>
      <c r="D6">
        <v>0.78803661518034196</v>
      </c>
      <c r="E6">
        <v>1.4</v>
      </c>
      <c r="G6">
        <v>2.0541019957917801E+20</v>
      </c>
      <c r="H6">
        <f t="shared" si="2"/>
        <v>0.205410199579178</v>
      </c>
      <c r="I6">
        <v>0.13557127511863301</v>
      </c>
      <c r="J6">
        <v>4.4000000000000004</v>
      </c>
      <c r="L6">
        <v>2.0541019957917801E+20</v>
      </c>
      <c r="M6">
        <f t="shared" si="3"/>
        <v>0.205410199579178</v>
      </c>
      <c r="N6">
        <v>3.67732748632826E-2</v>
      </c>
      <c r="O6">
        <v>8.5</v>
      </c>
      <c r="Q6">
        <v>2.0541019957917801E+20</v>
      </c>
      <c r="R6">
        <f t="shared" si="4"/>
        <v>0.205410199579178</v>
      </c>
      <c r="S6" s="1">
        <v>1.1029134117869301E-2</v>
      </c>
      <c r="T6">
        <v>17</v>
      </c>
      <c r="Y6">
        <v>0.13557127511863301</v>
      </c>
      <c r="Z6">
        <v>3.67732748632826E-2</v>
      </c>
      <c r="AA6" s="1">
        <v>1.1029134117869301E-2</v>
      </c>
      <c r="AD6">
        <f t="shared" si="5"/>
        <v>61.610081370980474</v>
      </c>
      <c r="AE6">
        <f t="shared" si="6"/>
        <v>63.170814714425518</v>
      </c>
      <c r="AF6">
        <f t="shared" si="7"/>
        <v>63.580706695109114</v>
      </c>
    </row>
    <row r="7" spans="2:33" x14ac:dyDescent="0.2">
      <c r="B7">
        <v>2.5676274947397301E+20</v>
      </c>
      <c r="C7">
        <f t="shared" si="1"/>
        <v>0.25676274947397298</v>
      </c>
      <c r="D7">
        <v>1.16015167454451</v>
      </c>
      <c r="E7">
        <v>1.4</v>
      </c>
      <c r="G7">
        <v>2.5676274947397301E+20</v>
      </c>
      <c r="H7">
        <f t="shared" si="2"/>
        <v>0.25676274947397298</v>
      </c>
      <c r="I7">
        <v>0.219157248503976</v>
      </c>
      <c r="J7">
        <v>4.4000000000000004</v>
      </c>
      <c r="L7">
        <v>2.5676274947397301E+20</v>
      </c>
      <c r="M7">
        <f t="shared" si="3"/>
        <v>0.25676274947397298</v>
      </c>
      <c r="N7">
        <v>6.20731832018084E-2</v>
      </c>
      <c r="O7">
        <v>8.5</v>
      </c>
      <c r="Q7">
        <v>2.5676274947397301E+20</v>
      </c>
      <c r="R7">
        <f t="shared" si="4"/>
        <v>0.25676274947397298</v>
      </c>
      <c r="S7" s="1">
        <v>1.8524399811986399E-2</v>
      </c>
      <c r="T7">
        <v>17</v>
      </c>
      <c r="Y7">
        <v>0.219157248503976</v>
      </c>
      <c r="Z7">
        <v>6.20731832018084E-2</v>
      </c>
      <c r="AA7" s="1">
        <v>1.8524399811986399E-2</v>
      </c>
      <c r="AD7">
        <f t="shared" si="5"/>
        <v>60.304900442694255</v>
      </c>
      <c r="AE7">
        <f t="shared" si="6"/>
        <v>62.769287104414545</v>
      </c>
      <c r="AF7">
        <f t="shared" si="7"/>
        <v>63.461232107885486</v>
      </c>
    </row>
    <row r="8" spans="2:33" x14ac:dyDescent="0.2">
      <c r="B8">
        <v>3.0811529936876798E+20</v>
      </c>
      <c r="C8">
        <f t="shared" si="1"/>
        <v>0.30811529936876797</v>
      </c>
      <c r="D8">
        <v>1.55988731958362</v>
      </c>
      <c r="E8">
        <v>1.4</v>
      </c>
      <c r="G8">
        <v>3.0811529936876798E+20</v>
      </c>
      <c r="H8">
        <f t="shared" si="2"/>
        <v>0.30811529936876797</v>
      </c>
      <c r="I8">
        <v>0.31571489494302701</v>
      </c>
      <c r="J8">
        <v>4.4000000000000004</v>
      </c>
      <c r="L8">
        <v>3.0811529936876798E+20</v>
      </c>
      <c r="M8">
        <f t="shared" si="3"/>
        <v>0.30811529936876797</v>
      </c>
      <c r="N8">
        <v>9.24817163449448E-2</v>
      </c>
      <c r="O8">
        <v>8.5</v>
      </c>
      <c r="Q8">
        <v>3.0811529936876798E+20</v>
      </c>
      <c r="R8">
        <f t="shared" si="4"/>
        <v>0.30811529936876797</v>
      </c>
      <c r="S8" s="1">
        <v>2.75790153696975E-2</v>
      </c>
      <c r="T8">
        <v>17</v>
      </c>
      <c r="Y8">
        <v>0.31571489494302701</v>
      </c>
      <c r="Z8">
        <v>9.24817163449448E-2</v>
      </c>
      <c r="AA8" s="1">
        <v>2.75790153696975E-2</v>
      </c>
      <c r="AD8">
        <f t="shared" si="5"/>
        <v>58.814563263438167</v>
      </c>
      <c r="AE8">
        <f t="shared" si="6"/>
        <v>62.288375983075596</v>
      </c>
      <c r="AF8">
        <f t="shared" si="7"/>
        <v>63.317051325817751</v>
      </c>
    </row>
    <row r="9" spans="2:33" x14ac:dyDescent="0.2">
      <c r="B9">
        <v>3.5946784926356203E+20</v>
      </c>
      <c r="C9">
        <f t="shared" si="1"/>
        <v>0.35946784926356201</v>
      </c>
      <c r="D9">
        <v>1.9776576214965</v>
      </c>
      <c r="E9">
        <v>1.4</v>
      </c>
      <c r="G9">
        <v>3.5946784926356203E+20</v>
      </c>
      <c r="H9">
        <f t="shared" si="2"/>
        <v>0.35946784926356201</v>
      </c>
      <c r="I9">
        <v>0.42221024836232302</v>
      </c>
      <c r="J9">
        <v>4.4000000000000004</v>
      </c>
      <c r="L9">
        <v>3.5946784926356203E+20</v>
      </c>
      <c r="M9">
        <f t="shared" si="3"/>
        <v>0.35946784926356201</v>
      </c>
      <c r="N9">
        <v>0.12712875329502299</v>
      </c>
      <c r="O9">
        <v>8.5</v>
      </c>
      <c r="Q9">
        <v>3.5946784926356203E+20</v>
      </c>
      <c r="R9">
        <f t="shared" si="4"/>
        <v>0.35946784926356201</v>
      </c>
      <c r="S9" s="1">
        <v>3.7933411328662403E-2</v>
      </c>
      <c r="T9">
        <v>17</v>
      </c>
      <c r="Y9">
        <v>0.42221024836232302</v>
      </c>
      <c r="Z9">
        <v>0.12712875329502299</v>
      </c>
      <c r="AA9" s="1">
        <v>3.7933411328662403E-2</v>
      </c>
      <c r="AD9">
        <f t="shared" si="5"/>
        <v>57.192464875149071</v>
      </c>
      <c r="AE9">
        <f t="shared" si="6"/>
        <v>61.742686883119745</v>
      </c>
      <c r="AF9">
        <f t="shared" si="7"/>
        <v>63.152374514927942</v>
      </c>
    </row>
    <row r="10" spans="2:33" x14ac:dyDescent="0.2">
      <c r="B10">
        <v>4.10820399158357E+20</v>
      </c>
      <c r="C10">
        <f t="shared" si="1"/>
        <v>0.410820399158357</v>
      </c>
      <c r="D10">
        <v>2.40768355925684</v>
      </c>
      <c r="E10">
        <v>1.4</v>
      </c>
      <c r="G10">
        <v>4.10820399158357E+20</v>
      </c>
      <c r="H10">
        <f t="shared" si="2"/>
        <v>0.410820399158357</v>
      </c>
      <c r="I10">
        <v>0.53624822274426298</v>
      </c>
      <c r="J10">
        <v>4.4000000000000004</v>
      </c>
      <c r="L10">
        <v>4.10820399158357E+20</v>
      </c>
      <c r="M10">
        <f t="shared" si="3"/>
        <v>0.410820399158357</v>
      </c>
      <c r="N10">
        <v>0.165277889286783</v>
      </c>
      <c r="O10">
        <v>8.5</v>
      </c>
      <c r="Q10">
        <v>4.10820399158357E+20</v>
      </c>
      <c r="R10">
        <f t="shared" si="4"/>
        <v>0.410820399158357</v>
      </c>
      <c r="S10" s="1">
        <v>4.9366562962230902E-2</v>
      </c>
      <c r="T10">
        <v>17</v>
      </c>
      <c r="Y10">
        <v>0.53624822274426298</v>
      </c>
      <c r="Z10">
        <v>0.165277889286783</v>
      </c>
      <c r="AA10" s="1">
        <v>4.9366562962230902E-2</v>
      </c>
      <c r="AD10">
        <f t="shared" si="5"/>
        <v>55.480629208863512</v>
      </c>
      <c r="AE10">
        <f t="shared" si="6"/>
        <v>61.144617009428835</v>
      </c>
      <c r="AF10">
        <f t="shared" si="7"/>
        <v>62.970790222287278</v>
      </c>
    </row>
    <row r="11" spans="2:33" x14ac:dyDescent="0.2">
      <c r="B11">
        <v>4.6217294905315099E+20</v>
      </c>
      <c r="C11">
        <f t="shared" si="1"/>
        <v>0.46217294905315098</v>
      </c>
      <c r="D11">
        <v>2.84559938966086</v>
      </c>
      <c r="E11">
        <v>1.4</v>
      </c>
      <c r="G11">
        <v>4.6217294905315099E+20</v>
      </c>
      <c r="H11">
        <f t="shared" si="2"/>
        <v>0.46217294905315098</v>
      </c>
      <c r="I11">
        <v>0.65568289687564696</v>
      </c>
      <c r="J11">
        <v>4.4000000000000004</v>
      </c>
      <c r="L11">
        <v>4.6217294905315099E+20</v>
      </c>
      <c r="M11">
        <f t="shared" si="3"/>
        <v>0.46217294905315098</v>
      </c>
      <c r="N11">
        <v>0.20623069460895499</v>
      </c>
      <c r="O11">
        <v>8.5</v>
      </c>
      <c r="Q11">
        <v>4.6217294905315099E+20</v>
      </c>
      <c r="R11">
        <f t="shared" si="4"/>
        <v>0.46217294905315098</v>
      </c>
      <c r="S11" s="1">
        <v>6.1673048044212697E-2</v>
      </c>
      <c r="T11">
        <v>17</v>
      </c>
      <c r="Y11">
        <v>0.65568289687564696</v>
      </c>
      <c r="Z11">
        <v>0.20623069460895499</v>
      </c>
      <c r="AA11" s="1">
        <v>6.1673048044212697E-2</v>
      </c>
      <c r="AD11">
        <f t="shared" si="5"/>
        <v>53.715667861823768</v>
      </c>
      <c r="AE11">
        <f t="shared" si="6"/>
        <v>60.505833026740241</v>
      </c>
      <c r="AF11">
        <f t="shared" si="7"/>
        <v>62.775627571796022</v>
      </c>
    </row>
    <row r="12" spans="2:33" x14ac:dyDescent="0.2">
      <c r="B12">
        <v>5.1352549894794602E+20</v>
      </c>
      <c r="C12">
        <f t="shared" si="1"/>
        <v>0.51352549894794597</v>
      </c>
      <c r="D12">
        <v>3.28807967485761</v>
      </c>
      <c r="E12">
        <v>1.4</v>
      </c>
      <c r="G12">
        <v>5.1352549894794602E+20</v>
      </c>
      <c r="H12">
        <f t="shared" si="2"/>
        <v>0.51352549894794597</v>
      </c>
      <c r="I12">
        <v>0.77869188299356795</v>
      </c>
      <c r="J12">
        <v>4.4000000000000004</v>
      </c>
      <c r="L12">
        <v>5.1352549894794602E+20</v>
      </c>
      <c r="M12">
        <f t="shared" si="3"/>
        <v>0.51352549894794597</v>
      </c>
      <c r="N12">
        <v>0.24934112624808799</v>
      </c>
      <c r="O12">
        <v>8.5</v>
      </c>
      <c r="Q12">
        <v>5.1352549894794602E+20</v>
      </c>
      <c r="R12">
        <f t="shared" si="4"/>
        <v>0.51352549894794597</v>
      </c>
      <c r="S12" s="1">
        <v>7.46633652081065E-2</v>
      </c>
      <c r="T12">
        <v>17</v>
      </c>
      <c r="Y12">
        <v>0.77869188299356795</v>
      </c>
      <c r="Z12">
        <v>0.24934112624808799</v>
      </c>
      <c r="AA12" s="1">
        <v>7.46633652081065E-2</v>
      </c>
      <c r="AD12">
        <f t="shared" si="5"/>
        <v>51.927709405868157</v>
      </c>
      <c r="AE12">
        <f t="shared" si="6"/>
        <v>59.837018279218611</v>
      </c>
      <c r="AF12">
        <f t="shared" si="7"/>
        <v>62.569948969447594</v>
      </c>
    </row>
    <row r="13" spans="2:33" x14ac:dyDescent="0.2">
      <c r="B13">
        <v>5.6487804884274099E+20</v>
      </c>
      <c r="C13">
        <f t="shared" si="1"/>
        <v>0.56487804884274095</v>
      </c>
      <c r="D13">
        <v>3.7325406244928199</v>
      </c>
      <c r="E13">
        <v>1.4</v>
      </c>
      <c r="G13">
        <v>5.6487804884274099E+20</v>
      </c>
      <c r="H13">
        <f t="shared" si="2"/>
        <v>0.56487804884274095</v>
      </c>
      <c r="I13">
        <v>0.90362307870812297</v>
      </c>
      <c r="J13">
        <v>4.4000000000000004</v>
      </c>
      <c r="L13">
        <v>5.6487804884274099E+20</v>
      </c>
      <c r="M13">
        <f t="shared" si="3"/>
        <v>0.56487804884274095</v>
      </c>
      <c r="N13">
        <v>0.29396411391717597</v>
      </c>
      <c r="O13">
        <v>8.5</v>
      </c>
      <c r="Q13">
        <v>5.6487804884274099E+20</v>
      </c>
      <c r="R13">
        <f t="shared" si="4"/>
        <v>0.56487804884274095</v>
      </c>
      <c r="S13" s="1">
        <v>8.8150645953960993E-2</v>
      </c>
      <c r="T13">
        <v>17</v>
      </c>
      <c r="Y13">
        <v>0.90362307870812297</v>
      </c>
      <c r="Z13">
        <v>0.29396411391717597</v>
      </c>
      <c r="AA13" s="1">
        <v>8.8150645953960993E-2</v>
      </c>
      <c r="AD13">
        <f t="shared" si="5"/>
        <v>50.142786739853747</v>
      </c>
      <c r="AE13">
        <f t="shared" si="6"/>
        <v>59.148652681890553</v>
      </c>
      <c r="AF13">
        <f t="shared" si="7"/>
        <v>62.356758942149661</v>
      </c>
    </row>
    <row r="14" spans="2:33" x14ac:dyDescent="0.2">
      <c r="B14">
        <v>6.1623059873753504E+20</v>
      </c>
      <c r="C14">
        <f t="shared" si="1"/>
        <v>0.61623059873753505</v>
      </c>
      <c r="D14">
        <v>4.1769099633720401</v>
      </c>
      <c r="E14">
        <v>1.4</v>
      </c>
      <c r="G14">
        <v>6.1623059873753504E+20</v>
      </c>
      <c r="H14">
        <f t="shared" si="2"/>
        <v>0.61623059873753505</v>
      </c>
      <c r="I14">
        <v>1.02897821015804</v>
      </c>
      <c r="J14">
        <v>4.4000000000000004</v>
      </c>
      <c r="L14">
        <v>6.1623059873753504E+20</v>
      </c>
      <c r="M14">
        <f t="shared" si="3"/>
        <v>0.61623059873753505</v>
      </c>
      <c r="N14">
        <v>0.33947945473978403</v>
      </c>
      <c r="O14">
        <v>8.5</v>
      </c>
      <c r="Q14">
        <v>6.1623059873753504E+20</v>
      </c>
      <c r="R14">
        <f t="shared" si="4"/>
        <v>0.61623059873753505</v>
      </c>
      <c r="S14">
        <v>0.10196606124885001</v>
      </c>
      <c r="T14">
        <v>17</v>
      </c>
      <c r="Y14">
        <v>1.02897821015804</v>
      </c>
      <c r="Z14">
        <v>0.33947945473978403</v>
      </c>
      <c r="AA14">
        <v>0.10196606124885001</v>
      </c>
      <c r="AD14">
        <f t="shared" si="5"/>
        <v>48.383181875346246</v>
      </c>
      <c r="AE14">
        <f t="shared" si="6"/>
        <v>58.450624093795085</v>
      </c>
      <c r="AF14">
        <f t="shared" si="7"/>
        <v>62.138759373312091</v>
      </c>
    </row>
    <row r="15" spans="2:33" x14ac:dyDescent="0.2">
      <c r="B15">
        <v>6.6758314863232995E+20</v>
      </c>
      <c r="C15">
        <f t="shared" si="1"/>
        <v>0.66758314863232993</v>
      </c>
      <c r="D15">
        <v>4.61946145937591</v>
      </c>
      <c r="E15">
        <v>1.4</v>
      </c>
      <c r="G15">
        <v>6.6758314863232995E+20</v>
      </c>
      <c r="H15">
        <f t="shared" si="2"/>
        <v>0.66758314863232993</v>
      </c>
      <c r="I15">
        <v>1.1534172643579499</v>
      </c>
      <c r="J15">
        <v>4.4000000000000004</v>
      </c>
      <c r="L15">
        <v>6.6758314863232995E+20</v>
      </c>
      <c r="M15">
        <f t="shared" si="3"/>
        <v>0.66758314863232993</v>
      </c>
      <c r="N15">
        <v>0.38529679553915502</v>
      </c>
      <c r="O15">
        <v>8.5</v>
      </c>
      <c r="Q15">
        <v>6.6758314863232995E+20</v>
      </c>
      <c r="R15">
        <f t="shared" si="4"/>
        <v>0.66758314863232993</v>
      </c>
      <c r="S15">
        <v>0.115917732540166</v>
      </c>
      <c r="T15">
        <v>17</v>
      </c>
      <c r="Y15">
        <v>1.1534172643579499</v>
      </c>
      <c r="Z15">
        <v>0.38529679553915502</v>
      </c>
      <c r="AA15">
        <v>0.115917732540166</v>
      </c>
      <c r="AD15">
        <f t="shared" si="5"/>
        <v>46.667520102019523</v>
      </c>
      <c r="AE15">
        <f t="shared" si="6"/>
        <v>57.752148619348894</v>
      </c>
      <c r="AF15">
        <f t="shared" si="7"/>
        <v>61.918997157905025</v>
      </c>
    </row>
    <row r="16" spans="2:33" x14ac:dyDescent="0.2">
      <c r="B16">
        <v>7.1893569852712498E+20</v>
      </c>
      <c r="C16">
        <f t="shared" si="1"/>
        <v>0.71893569852712502</v>
      </c>
      <c r="D16">
        <v>5.0591246256507798</v>
      </c>
      <c r="E16">
        <v>1.4</v>
      </c>
      <c r="G16">
        <v>7.1893569852712498E+20</v>
      </c>
      <c r="H16">
        <f t="shared" si="2"/>
        <v>0.71893569852712502</v>
      </c>
      <c r="I16">
        <v>1.27577149196811</v>
      </c>
      <c r="J16">
        <v>4.4000000000000004</v>
      </c>
      <c r="L16">
        <v>7.1893569852712498E+20</v>
      </c>
      <c r="M16">
        <f t="shared" si="3"/>
        <v>0.71893569852712502</v>
      </c>
      <c r="N16">
        <v>0.43087367483917399</v>
      </c>
      <c r="O16">
        <v>8.5</v>
      </c>
      <c r="Q16">
        <v>7.1893569852712498E+20</v>
      </c>
      <c r="R16">
        <f t="shared" si="4"/>
        <v>0.71893569852712502</v>
      </c>
      <c r="S16">
        <v>0.129857469410916</v>
      </c>
      <c r="T16">
        <v>17</v>
      </c>
      <c r="Y16">
        <v>1.27577149196811</v>
      </c>
      <c r="Z16">
        <v>0.43087367483917399</v>
      </c>
      <c r="AA16">
        <v>0.129857469410916</v>
      </c>
      <c r="AD16">
        <f t="shared" si="5"/>
        <v>45.01079837826785</v>
      </c>
      <c r="AE16">
        <f t="shared" si="6"/>
        <v>57.061504391913957</v>
      </c>
      <c r="AF16">
        <f t="shared" si="7"/>
        <v>61.699811728522882</v>
      </c>
    </row>
    <row r="17" spans="2:32" x14ac:dyDescent="0.2">
      <c r="B17">
        <v>7.7028824842191897E+20</v>
      </c>
      <c r="C17">
        <f t="shared" si="1"/>
        <v>0.77028824842191901</v>
      </c>
      <c r="D17">
        <v>5.4946458309943296</v>
      </c>
      <c r="E17">
        <v>1.4</v>
      </c>
      <c r="G17">
        <v>7.7028824842191897E+20</v>
      </c>
      <c r="H17">
        <f t="shared" si="2"/>
        <v>0.77028824842191901</v>
      </c>
      <c r="I17">
        <v>1.3950261308796801</v>
      </c>
      <c r="J17">
        <v>4.4000000000000004</v>
      </c>
      <c r="L17">
        <v>7.7028824842191897E+20</v>
      </c>
      <c r="M17">
        <f t="shared" si="3"/>
        <v>0.77028824842191901</v>
      </c>
      <c r="N17">
        <v>0.47572209449939701</v>
      </c>
      <c r="O17">
        <v>8.5</v>
      </c>
      <c r="Q17">
        <v>7.7028824842191897E+20</v>
      </c>
      <c r="R17">
        <f t="shared" si="4"/>
        <v>0.77028824842191901</v>
      </c>
      <c r="S17">
        <v>0.143639942368816</v>
      </c>
      <c r="T17">
        <v>17</v>
      </c>
      <c r="Y17">
        <v>1.3950261308796801</v>
      </c>
      <c r="Z17">
        <v>0.47572209449939701</v>
      </c>
      <c r="AA17">
        <v>0.143639942368816</v>
      </c>
      <c r="AD17">
        <f t="shared" si="5"/>
        <v>43.424859215819112</v>
      </c>
      <c r="AE17">
        <f t="shared" si="6"/>
        <v>56.385954229262474</v>
      </c>
      <c r="AF17">
        <f t="shared" si="7"/>
        <v>61.483481163745594</v>
      </c>
    </row>
    <row r="18" spans="2:32" x14ac:dyDescent="0.2">
      <c r="B18">
        <v>8.21640798316714E+20</v>
      </c>
      <c r="C18">
        <f t="shared" si="1"/>
        <v>0.82164079831671399</v>
      </c>
      <c r="D18">
        <v>5.9249269091426102</v>
      </c>
      <c r="E18">
        <v>1.4</v>
      </c>
      <c r="G18">
        <v>8.21640798316714E+20</v>
      </c>
      <c r="H18">
        <f t="shared" si="2"/>
        <v>0.82164079831671399</v>
      </c>
      <c r="I18">
        <v>1.51034112431145</v>
      </c>
      <c r="J18">
        <v>4.4000000000000004</v>
      </c>
      <c r="L18">
        <v>8.21640798316714E+20</v>
      </c>
      <c r="M18">
        <f t="shared" si="3"/>
        <v>0.82164079831671399</v>
      </c>
      <c r="N18">
        <v>0.51945033602846702</v>
      </c>
      <c r="O18">
        <v>8.5</v>
      </c>
      <c r="Q18">
        <v>8.21640798316714E+20</v>
      </c>
      <c r="R18">
        <f t="shared" si="4"/>
        <v>0.82164079831671399</v>
      </c>
      <c r="S18">
        <v>0.15714037599563899</v>
      </c>
      <c r="T18">
        <v>17</v>
      </c>
      <c r="Y18">
        <v>1.51034112431145</v>
      </c>
      <c r="Z18">
        <v>0.51945033602846702</v>
      </c>
      <c r="AA18">
        <v>0.15714037599563899</v>
      </c>
      <c r="AD18">
        <f t="shared" si="5"/>
        <v>41.918361859958758</v>
      </c>
      <c r="AE18">
        <f t="shared" si="6"/>
        <v>55.731150571904038</v>
      </c>
      <c r="AF18">
        <f t="shared" si="7"/>
        <v>61.271945837165994</v>
      </c>
    </row>
    <row r="19" spans="2:32" x14ac:dyDescent="0.2">
      <c r="B19">
        <v>8.7299334821150904E+20</v>
      </c>
      <c r="C19">
        <f t="shared" si="1"/>
        <v>0.87299334821150909</v>
      </c>
      <c r="D19">
        <v>6.3489393787418704</v>
      </c>
      <c r="E19">
        <v>1.4</v>
      </c>
      <c r="G19">
        <v>8.7299334821150904E+20</v>
      </c>
      <c r="H19">
        <f t="shared" si="2"/>
        <v>0.87299334821150909</v>
      </c>
      <c r="I19">
        <v>1.6210375895513101</v>
      </c>
      <c r="J19">
        <v>4.4000000000000004</v>
      </c>
      <c r="L19">
        <v>8.7299334821150904E+20</v>
      </c>
      <c r="M19">
        <f t="shared" si="3"/>
        <v>0.87299334821150909</v>
      </c>
      <c r="N19">
        <v>0.56177188191903304</v>
      </c>
      <c r="O19">
        <v>8.5</v>
      </c>
      <c r="Q19">
        <v>8.7299334821150904E+20</v>
      </c>
      <c r="R19">
        <f t="shared" si="4"/>
        <v>0.87299334821150909</v>
      </c>
      <c r="S19">
        <v>0.17028125319878201</v>
      </c>
      <c r="T19">
        <v>17</v>
      </c>
      <c r="Y19">
        <v>1.6210375895513101</v>
      </c>
      <c r="Z19">
        <v>0.56177188191903304</v>
      </c>
      <c r="AA19">
        <v>0.17028125319878201</v>
      </c>
      <c r="AD19">
        <f t="shared" si="5"/>
        <v>40.497220518388403</v>
      </c>
      <c r="AE19">
        <f t="shared" si="6"/>
        <v>55.101053080930612</v>
      </c>
      <c r="AF19">
        <f t="shared" si="7"/>
        <v>61.066394411338727</v>
      </c>
    </row>
    <row r="20" spans="2:32" x14ac:dyDescent="0.2">
      <c r="B20">
        <v>9.2434589810630302E+20</v>
      </c>
      <c r="C20">
        <f t="shared" si="1"/>
        <v>0.92434589810630297</v>
      </c>
      <c r="D20">
        <v>6.7658128307773699</v>
      </c>
      <c r="E20">
        <v>1.4</v>
      </c>
      <c r="G20">
        <v>9.2434589810630302E+20</v>
      </c>
      <c r="H20">
        <f t="shared" si="2"/>
        <v>0.92434589810630297</v>
      </c>
      <c r="I20">
        <v>1.72662076346602</v>
      </c>
      <c r="J20">
        <v>4.4000000000000004</v>
      </c>
      <c r="L20">
        <v>9.2434589810630302E+20</v>
      </c>
      <c r="M20">
        <f t="shared" si="3"/>
        <v>0.92434589810630297</v>
      </c>
      <c r="N20">
        <v>0.60251242635986202</v>
      </c>
      <c r="O20">
        <v>8.5</v>
      </c>
      <c r="Q20">
        <v>9.2434589810630302E+20</v>
      </c>
      <c r="R20">
        <f t="shared" si="4"/>
        <v>0.92434589810630297</v>
      </c>
      <c r="S20">
        <v>0.18298593364999999</v>
      </c>
      <c r="T20">
        <v>17</v>
      </c>
      <c r="Y20">
        <v>1.72662076346602</v>
      </c>
      <c r="Z20">
        <v>0.60251242635986202</v>
      </c>
      <c r="AA20">
        <v>0.18298593364999999</v>
      </c>
      <c r="AD20">
        <f t="shared" si="5"/>
        <v>39.164560031026397</v>
      </c>
      <c r="AE20">
        <f t="shared" si="6"/>
        <v>54.49787806911548</v>
      </c>
      <c r="AF20">
        <f t="shared" si="7"/>
        <v>60.867994395222226</v>
      </c>
    </row>
    <row r="21" spans="2:32" x14ac:dyDescent="0.2">
      <c r="B21">
        <v>9.7569844800109806E+20</v>
      </c>
      <c r="C21">
        <f t="shared" si="1"/>
        <v>0.97569844800109806</v>
      </c>
      <c r="D21">
        <v>7.17460499749071</v>
      </c>
      <c r="E21">
        <v>1.4</v>
      </c>
      <c r="G21">
        <v>9.7569844800109806E+20</v>
      </c>
      <c r="H21">
        <f t="shared" si="2"/>
        <v>0.97569844800109806</v>
      </c>
      <c r="I21">
        <v>1.82698856267075</v>
      </c>
      <c r="J21">
        <v>4.4000000000000004</v>
      </c>
      <c r="L21">
        <v>9.7569844800109806E+20</v>
      </c>
      <c r="M21">
        <f t="shared" si="3"/>
        <v>0.97569844800109806</v>
      </c>
      <c r="N21">
        <v>0.64146094847847901</v>
      </c>
      <c r="O21">
        <v>8.5</v>
      </c>
      <c r="Q21">
        <v>9.7569844800109806E+20</v>
      </c>
      <c r="R21">
        <f t="shared" si="4"/>
        <v>0.97569844800109806</v>
      </c>
      <c r="S21">
        <v>0.195184511511379</v>
      </c>
      <c r="T21">
        <v>17</v>
      </c>
      <c r="Y21">
        <v>1.82698856267075</v>
      </c>
      <c r="Z21">
        <v>0.64146094847847901</v>
      </c>
      <c r="AA21">
        <v>0.195184511511379</v>
      </c>
      <c r="AD21">
        <f t="shared" si="5"/>
        <v>37.918398338723108</v>
      </c>
      <c r="AE21">
        <f t="shared" si="6"/>
        <v>53.924338214057308</v>
      </c>
      <c r="AF21">
        <f t="shared" si="7"/>
        <v>60.677801609920394</v>
      </c>
    </row>
    <row r="22" spans="2:32" x14ac:dyDescent="0.2">
      <c r="B22">
        <v>1.0270509978958899E+21</v>
      </c>
      <c r="C22">
        <f t="shared" si="1"/>
        <v>1.0270509978958899</v>
      </c>
      <c r="D22">
        <v>7.5746727950954504</v>
      </c>
      <c r="E22">
        <v>1.4</v>
      </c>
      <c r="G22">
        <v>1.0270509978958899E+21</v>
      </c>
      <c r="H22">
        <f t="shared" si="2"/>
        <v>1.0270509978958899</v>
      </c>
      <c r="I22">
        <v>1.92214197718123</v>
      </c>
      <c r="J22">
        <v>4.4000000000000004</v>
      </c>
      <c r="L22">
        <v>1.0270509978958899E+21</v>
      </c>
      <c r="M22">
        <f t="shared" si="3"/>
        <v>1.0270509978958899</v>
      </c>
      <c r="N22">
        <v>0.67846946728365098</v>
      </c>
      <c r="O22">
        <v>8.5</v>
      </c>
      <c r="Q22">
        <v>1.0270509978958899E+21</v>
      </c>
      <c r="R22">
        <f t="shared" si="4"/>
        <v>1.0270509978958899</v>
      </c>
      <c r="S22">
        <v>0.206826097032482</v>
      </c>
      <c r="T22">
        <v>17</v>
      </c>
      <c r="Y22">
        <v>1.92214197718123</v>
      </c>
      <c r="Z22">
        <v>0.67846946728365098</v>
      </c>
      <c r="AA22">
        <v>0.206826097032482</v>
      </c>
      <c r="AD22">
        <f t="shared" si="5"/>
        <v>36.755582703173062</v>
      </c>
      <c r="AE22">
        <f t="shared" si="6"/>
        <v>53.382177104352152</v>
      </c>
      <c r="AF22">
        <f t="shared" si="7"/>
        <v>60.496570646742839</v>
      </c>
    </row>
    <row r="23" spans="2:32" x14ac:dyDescent="0.2">
      <c r="B23">
        <v>1.07840354779068E+21</v>
      </c>
      <c r="C23">
        <f t="shared" si="1"/>
        <v>1.0784035477906799</v>
      </c>
      <c r="D23">
        <v>7.9652899102067298</v>
      </c>
      <c r="E23">
        <v>1.4</v>
      </c>
      <c r="G23">
        <v>1.07840354779068E+21</v>
      </c>
      <c r="H23">
        <f t="shared" si="2"/>
        <v>1.0784035477906799</v>
      </c>
      <c r="I23">
        <v>2.0119671074868299</v>
      </c>
      <c r="J23">
        <v>4.4000000000000004</v>
      </c>
      <c r="L23">
        <v>1.07840354779068E+21</v>
      </c>
      <c r="M23">
        <f t="shared" si="3"/>
        <v>1.0784035477906799</v>
      </c>
      <c r="N23">
        <v>0.71352204884596604</v>
      </c>
      <c r="O23">
        <v>8.5</v>
      </c>
      <c r="Q23">
        <v>1.07840354779068E+21</v>
      </c>
      <c r="R23">
        <f t="shared" si="4"/>
        <v>1.0784035477906799</v>
      </c>
      <c r="S23">
        <v>0.21787338623625599</v>
      </c>
      <c r="T23">
        <v>17</v>
      </c>
      <c r="Y23">
        <v>2.0119671074868299</v>
      </c>
      <c r="Z23">
        <v>0.71352204884596604</v>
      </c>
      <c r="AA23">
        <v>0.21787338623625599</v>
      </c>
      <c r="AD23">
        <f t="shared" si="5"/>
        <v>35.674496713339487</v>
      </c>
      <c r="AE23">
        <f t="shared" si="6"/>
        <v>52.871195679280966</v>
      </c>
      <c r="AF23">
        <f t="shared" si="7"/>
        <v>60.324842071684259</v>
      </c>
    </row>
    <row r="24" spans="2:32" x14ac:dyDescent="0.2">
      <c r="B24">
        <v>1.12975609768548E+21</v>
      </c>
      <c r="C24">
        <f t="shared" si="1"/>
        <v>1.1297560976854799</v>
      </c>
      <c r="D24">
        <v>8.3459077834529296</v>
      </c>
      <c r="E24">
        <v>1.4</v>
      </c>
      <c r="G24">
        <v>1.12975609768548E+21</v>
      </c>
      <c r="H24">
        <f t="shared" si="2"/>
        <v>1.1297560976854799</v>
      </c>
      <c r="I24">
        <v>2.09642579392249</v>
      </c>
      <c r="J24">
        <v>4.4000000000000004</v>
      </c>
      <c r="L24">
        <v>1.12975609768548E+21</v>
      </c>
      <c r="M24">
        <f t="shared" si="3"/>
        <v>1.1297560976854799</v>
      </c>
      <c r="N24">
        <v>0.74639710077560295</v>
      </c>
      <c r="O24">
        <v>8.5</v>
      </c>
      <c r="Q24">
        <v>1.12975609768548E+21</v>
      </c>
      <c r="R24">
        <f t="shared" si="4"/>
        <v>1.1297560976854799</v>
      </c>
      <c r="S24">
        <v>0.22830162179168401</v>
      </c>
      <c r="T24">
        <v>17</v>
      </c>
      <c r="Y24">
        <v>2.09642579392249</v>
      </c>
      <c r="Z24">
        <v>0.74639710077560295</v>
      </c>
      <c r="AA24">
        <v>0.22830162179168401</v>
      </c>
      <c r="AD24">
        <f t="shared" si="5"/>
        <v>34.672718080094995</v>
      </c>
      <c r="AE24">
        <f t="shared" si="6"/>
        <v>52.39419046707858</v>
      </c>
      <c r="AF24">
        <f t="shared" si="7"/>
        <v>60.162960551369338</v>
      </c>
    </row>
    <row r="25" spans="2:32" x14ac:dyDescent="0.2">
      <c r="B25">
        <v>1.1811086475802701E+21</v>
      </c>
      <c r="C25">
        <f t="shared" si="1"/>
        <v>1.1811086475802701</v>
      </c>
      <c r="D25">
        <v>8.7159957737066396</v>
      </c>
      <c r="E25">
        <v>1.4</v>
      </c>
      <c r="G25">
        <v>1.1811086475802701E+21</v>
      </c>
      <c r="H25">
        <f t="shared" si="2"/>
        <v>1.1811086475802701</v>
      </c>
      <c r="I25">
        <v>2.1755300180506301</v>
      </c>
      <c r="J25">
        <v>4.4000000000000004</v>
      </c>
      <c r="L25">
        <v>1.1811086475802701E+21</v>
      </c>
      <c r="M25">
        <f t="shared" si="3"/>
        <v>1.1811086475802701</v>
      </c>
      <c r="N25">
        <v>0.777146975205527</v>
      </c>
      <c r="O25">
        <v>8.5</v>
      </c>
      <c r="Q25">
        <v>1.1811086475802701E+21</v>
      </c>
      <c r="R25">
        <f t="shared" si="4"/>
        <v>1.1811086475802701</v>
      </c>
      <c r="S25">
        <v>0.238095832607223</v>
      </c>
      <c r="T25">
        <v>17</v>
      </c>
      <c r="Y25">
        <v>2.1755300180506301</v>
      </c>
      <c r="Z25">
        <v>0.777146975205527</v>
      </c>
      <c r="AA25">
        <v>0.238095832607223</v>
      </c>
      <c r="AD25">
        <f t="shared" si="5"/>
        <v>33.74738813870723</v>
      </c>
      <c r="AE25">
        <f t="shared" si="6"/>
        <v>51.949977276655673</v>
      </c>
      <c r="AF25">
        <f t="shared" si="7"/>
        <v>60.011119304393169</v>
      </c>
    </row>
    <row r="26" spans="2:32" x14ac:dyDescent="0.2">
      <c r="B26">
        <v>1.2324611974750701E+21</v>
      </c>
      <c r="C26">
        <f t="shared" si="1"/>
        <v>1.2324611974750701</v>
      </c>
      <c r="D26">
        <v>9.0750835166715706</v>
      </c>
      <c r="E26">
        <v>1.4</v>
      </c>
      <c r="G26">
        <v>1.2324611974750701E+21</v>
      </c>
      <c r="H26">
        <f t="shared" si="2"/>
        <v>1.2324611974750701</v>
      </c>
      <c r="I26">
        <v>2.2493486521199002</v>
      </c>
      <c r="J26">
        <v>4.4000000000000004</v>
      </c>
      <c r="L26">
        <v>1.2324611974750701E+21</v>
      </c>
      <c r="M26">
        <f t="shared" si="3"/>
        <v>1.2324611974750701</v>
      </c>
      <c r="N26">
        <v>0.80577448018114795</v>
      </c>
      <c r="O26">
        <v>8.5</v>
      </c>
      <c r="Q26">
        <v>1.2324611974750701E+21</v>
      </c>
      <c r="R26">
        <f t="shared" si="4"/>
        <v>1.2324611974750701</v>
      </c>
      <c r="S26">
        <v>0.24725032963927801</v>
      </c>
      <c r="T26">
        <v>17</v>
      </c>
      <c r="Y26">
        <v>2.2493486521199002</v>
      </c>
      <c r="Z26">
        <v>0.80577448018114795</v>
      </c>
      <c r="AA26">
        <v>0.24725032963927801</v>
      </c>
      <c r="AD26">
        <f t="shared" si="5"/>
        <v>32.89517549677317</v>
      </c>
      <c r="AE26">
        <f t="shared" si="6"/>
        <v>51.538123696408469</v>
      </c>
      <c r="AF26">
        <f t="shared" si="7"/>
        <v>59.869369110381548</v>
      </c>
    </row>
    <row r="27" spans="2:32" x14ac:dyDescent="0.2">
      <c r="B27">
        <v>1.2838137473698599E+21</v>
      </c>
      <c r="C27">
        <f t="shared" si="1"/>
        <v>1.2838137473698599</v>
      </c>
      <c r="D27">
        <v>9.4229413009672403</v>
      </c>
      <c r="E27">
        <v>1.4</v>
      </c>
      <c r="G27">
        <v>1.2838137473698599E+21</v>
      </c>
      <c r="H27">
        <f t="shared" si="2"/>
        <v>1.2838137473698599</v>
      </c>
      <c r="I27">
        <v>2.3180153872654601</v>
      </c>
      <c r="J27">
        <v>4.4000000000000004</v>
      </c>
      <c r="L27">
        <v>1.2838137473698599E+21</v>
      </c>
      <c r="M27">
        <f t="shared" si="3"/>
        <v>1.2838137473698599</v>
      </c>
      <c r="N27">
        <v>0.83231315448540999</v>
      </c>
      <c r="O27">
        <v>8.5</v>
      </c>
      <c r="Q27">
        <v>1.2838137473698599E+21</v>
      </c>
      <c r="R27">
        <f t="shared" si="4"/>
        <v>1.2838137473698599</v>
      </c>
      <c r="S27">
        <v>0.25576938452290099</v>
      </c>
      <c r="T27">
        <v>17</v>
      </c>
      <c r="Y27">
        <v>2.3180153872654601</v>
      </c>
      <c r="Z27">
        <v>0.83231315448540999</v>
      </c>
      <c r="AA27">
        <v>0.25576938452290099</v>
      </c>
      <c r="AD27">
        <f t="shared" si="5"/>
        <v>32.112223893737536</v>
      </c>
      <c r="AE27">
        <f t="shared" si="6"/>
        <v>51.157785406277256</v>
      </c>
      <c r="AF27">
        <f>(AA27-$AB$2)^2</f>
        <v>59.737608800741256</v>
      </c>
    </row>
    <row r="28" spans="2:32" x14ac:dyDescent="0.2">
      <c r="B28">
        <v>1.3351662972646599E+21</v>
      </c>
      <c r="C28">
        <f t="shared" si="1"/>
        <v>1.3351662972646599</v>
      </c>
      <c r="D28">
        <v>9.7595677558812302</v>
      </c>
      <c r="E28">
        <v>1.4</v>
      </c>
      <c r="G28">
        <v>1.3351662972646599E+21</v>
      </c>
      <c r="H28">
        <f t="shared" si="2"/>
        <v>1.3351662972646599</v>
      </c>
      <c r="I28">
        <v>2.3816642182569301</v>
      </c>
      <c r="J28">
        <v>4.4000000000000004</v>
      </c>
      <c r="L28">
        <v>1.3351662972646599E+21</v>
      </c>
      <c r="M28">
        <f t="shared" si="3"/>
        <v>1.3351662972646599</v>
      </c>
      <c r="N28">
        <v>0.856806242890779</v>
      </c>
      <c r="O28">
        <v>8.5</v>
      </c>
      <c r="Q28">
        <v>1.3351662972646599E+21</v>
      </c>
      <c r="R28">
        <f t="shared" si="4"/>
        <v>1.3351662972646599</v>
      </c>
      <c r="S28">
        <v>0.26366190749235702</v>
      </c>
      <c r="T28">
        <v>17</v>
      </c>
      <c r="Y28">
        <v>2.3816642182569301</v>
      </c>
      <c r="Z28">
        <v>0.856806242890779</v>
      </c>
      <c r="AA28">
        <v>0.26366190749235702</v>
      </c>
      <c r="AD28">
        <f t="shared" si="5"/>
        <v>31.394909150691429</v>
      </c>
      <c r="AE28">
        <f t="shared" si="6"/>
        <v>50.808013300383479</v>
      </c>
      <c r="AF28">
        <f t="shared" si="7"/>
        <v>59.615668301247446</v>
      </c>
    </row>
    <row r="29" spans="2:32" x14ac:dyDescent="0.2">
      <c r="B29">
        <v>1.3865188471594499E+21</v>
      </c>
      <c r="C29">
        <f t="shared" si="1"/>
        <v>1.3865188471594498</v>
      </c>
      <c r="D29">
        <v>10.085174671488501</v>
      </c>
      <c r="E29">
        <v>1.4</v>
      </c>
      <c r="G29">
        <v>1.3865188471594499E+21</v>
      </c>
      <c r="H29">
        <f t="shared" si="2"/>
        <v>1.3865188471594498</v>
      </c>
      <c r="I29">
        <v>2.4404965224040098</v>
      </c>
      <c r="J29">
        <v>4.4000000000000004</v>
      </c>
      <c r="L29">
        <v>1.3865188471594499E+21</v>
      </c>
      <c r="M29">
        <f t="shared" si="3"/>
        <v>1.3865188471594498</v>
      </c>
      <c r="N29">
        <v>0.87932432645799197</v>
      </c>
      <c r="O29">
        <v>8.5</v>
      </c>
      <c r="Q29">
        <v>1.3865188471594499E+21</v>
      </c>
      <c r="R29">
        <f t="shared" si="4"/>
        <v>1.3865188471594498</v>
      </c>
      <c r="S29">
        <v>0.27094535655386298</v>
      </c>
      <c r="T29">
        <v>17</v>
      </c>
      <c r="Y29">
        <v>2.4404965224040098</v>
      </c>
      <c r="Z29">
        <v>0.87932432645799197</v>
      </c>
      <c r="AA29">
        <v>0.27094535655386298</v>
      </c>
      <c r="AD29">
        <f t="shared" si="5"/>
        <v>30.739081938802993</v>
      </c>
      <c r="AE29">
        <f t="shared" si="6"/>
        <v>50.487503736217107</v>
      </c>
      <c r="AF29">
        <f t="shared" si="7"/>
        <v>59.503248605735465</v>
      </c>
    </row>
    <row r="30" spans="2:32" x14ac:dyDescent="0.2">
      <c r="B30">
        <v>1.43787139705425E+21</v>
      </c>
      <c r="C30">
        <f t="shared" si="1"/>
        <v>1.43787139705425</v>
      </c>
      <c r="D30">
        <v>10.3994707902533</v>
      </c>
      <c r="E30">
        <v>1.4</v>
      </c>
      <c r="G30">
        <v>1.43787139705425E+21</v>
      </c>
      <c r="H30">
        <f t="shared" si="2"/>
        <v>1.43787139705425</v>
      </c>
      <c r="I30">
        <v>2.4946698970316601</v>
      </c>
      <c r="J30">
        <v>4.4000000000000004</v>
      </c>
      <c r="L30">
        <v>1.43787139705425E+21</v>
      </c>
      <c r="M30">
        <f t="shared" si="3"/>
        <v>1.43787139705425</v>
      </c>
      <c r="N30">
        <v>0.89992779843856596</v>
      </c>
      <c r="O30">
        <v>8.5</v>
      </c>
      <c r="Q30">
        <v>1.43787139705425E+21</v>
      </c>
      <c r="R30">
        <f t="shared" si="4"/>
        <v>1.43787139705425</v>
      </c>
      <c r="S30">
        <v>0.27763360171079499</v>
      </c>
      <c r="T30">
        <v>17</v>
      </c>
      <c r="Y30">
        <v>2.4946698970316601</v>
      </c>
      <c r="Z30">
        <v>0.89992779843856596</v>
      </c>
      <c r="AA30">
        <v>0.27763360171079499</v>
      </c>
      <c r="AD30">
        <f t="shared" si="5"/>
        <v>30.141311575594344</v>
      </c>
      <c r="AE30">
        <f t="shared" si="6"/>
        <v>50.195134115635938</v>
      </c>
      <c r="AF30">
        <f t="shared" si="7"/>
        <v>59.400109300760477</v>
      </c>
    </row>
    <row r="31" spans="2:32" x14ac:dyDescent="0.2">
      <c r="B31">
        <v>1.48922394694904E+21</v>
      </c>
      <c r="C31">
        <f t="shared" si="1"/>
        <v>1.48922394694904</v>
      </c>
      <c r="D31">
        <v>10.702628217701299</v>
      </c>
      <c r="E31">
        <v>1.4</v>
      </c>
      <c r="G31">
        <v>1.48922394694904E+21</v>
      </c>
      <c r="H31">
        <f t="shared" si="2"/>
        <v>1.48922394694904</v>
      </c>
      <c r="I31">
        <v>2.5444124209448402</v>
      </c>
      <c r="J31">
        <v>4.4000000000000004</v>
      </c>
      <c r="L31">
        <v>1.48922394694904E+21</v>
      </c>
      <c r="M31">
        <f t="shared" si="3"/>
        <v>1.48922394694904</v>
      </c>
      <c r="N31">
        <v>0.91870397356449096</v>
      </c>
      <c r="O31">
        <v>8.5</v>
      </c>
      <c r="Q31">
        <v>1.48922394694904E+21</v>
      </c>
      <c r="R31">
        <f t="shared" si="4"/>
        <v>1.48922394694904</v>
      </c>
      <c r="S31">
        <v>0.28375979884237001</v>
      </c>
      <c r="T31">
        <v>17</v>
      </c>
      <c r="Y31">
        <v>2.5444124209448402</v>
      </c>
      <c r="Z31">
        <v>0.91870397356449096</v>
      </c>
      <c r="AA31">
        <v>0.28375979884237001</v>
      </c>
      <c r="AD31">
        <f t="shared" si="5"/>
        <v>29.597602004258896</v>
      </c>
      <c r="AE31">
        <f t="shared" si="6"/>
        <v>49.929433800028221</v>
      </c>
      <c r="AF31">
        <f t="shared" si="7"/>
        <v>59.305715831798182</v>
      </c>
    </row>
    <row r="32" spans="2:32" x14ac:dyDescent="0.2">
      <c r="B32">
        <v>1.54057649684384E+21</v>
      </c>
      <c r="C32">
        <f t="shared" si="1"/>
        <v>1.54057649684384</v>
      </c>
      <c r="D32">
        <v>10.995253669777799</v>
      </c>
      <c r="E32">
        <v>1.4</v>
      </c>
      <c r="G32">
        <v>1.54057649684384E+21</v>
      </c>
      <c r="H32">
        <f t="shared" si="2"/>
        <v>1.54057649684384</v>
      </c>
      <c r="I32">
        <v>2.5899203014502299</v>
      </c>
      <c r="J32">
        <v>4.4000000000000004</v>
      </c>
      <c r="L32">
        <v>1.54057649684384E+21</v>
      </c>
      <c r="M32">
        <f t="shared" si="3"/>
        <v>1.54057649684384</v>
      </c>
      <c r="N32">
        <v>0.93573433756595703</v>
      </c>
      <c r="O32">
        <v>8.5</v>
      </c>
      <c r="Q32">
        <v>1.54057649684384E+21</v>
      </c>
      <c r="R32">
        <f t="shared" si="4"/>
        <v>1.54057649684384</v>
      </c>
      <c r="S32">
        <v>0.28937620982373002</v>
      </c>
      <c r="T32">
        <v>17</v>
      </c>
      <c r="Y32">
        <v>2.5899203014502299</v>
      </c>
      <c r="Z32">
        <v>0.93573433756595703</v>
      </c>
      <c r="AA32">
        <v>0.28937620982373002</v>
      </c>
      <c r="AD32">
        <f t="shared" si="5"/>
        <v>29.104513754236809</v>
      </c>
      <c r="AE32">
        <f t="shared" si="6"/>
        <v>49.689048131574566</v>
      </c>
      <c r="AF32">
        <f t="shared" si="7"/>
        <v>59.219243184326139</v>
      </c>
    </row>
    <row r="33" spans="2:32" x14ac:dyDescent="0.2">
      <c r="B33">
        <v>1.5919290467386301E+21</v>
      </c>
      <c r="C33">
        <f t="shared" si="1"/>
        <v>1.59192904673863</v>
      </c>
      <c r="D33">
        <v>11.2777868688826</v>
      </c>
      <c r="E33">
        <v>1.4</v>
      </c>
      <c r="G33">
        <v>1.5919290467386301E+21</v>
      </c>
      <c r="H33">
        <f t="shared" si="2"/>
        <v>1.59192904673863</v>
      </c>
      <c r="I33">
        <v>2.6314209766831702</v>
      </c>
      <c r="J33">
        <v>4.4000000000000004</v>
      </c>
      <c r="L33">
        <v>1.5919290467386301E+21</v>
      </c>
      <c r="M33">
        <f t="shared" si="3"/>
        <v>1.59192904673863</v>
      </c>
      <c r="N33">
        <v>0.95111384284988498</v>
      </c>
      <c r="O33">
        <v>8.5</v>
      </c>
      <c r="Q33">
        <v>1.5919290467386301E+21</v>
      </c>
      <c r="R33">
        <f t="shared" si="4"/>
        <v>1.59192904673863</v>
      </c>
      <c r="S33">
        <v>0.294514659695784</v>
      </c>
      <c r="T33">
        <v>17</v>
      </c>
      <c r="Y33">
        <v>2.6314209766831702</v>
      </c>
      <c r="Z33">
        <v>0.95111384284988498</v>
      </c>
      <c r="AA33">
        <v>0.294514659695784</v>
      </c>
      <c r="AD33">
        <f t="shared" si="5"/>
        <v>28.658455399825627</v>
      </c>
      <c r="AE33">
        <f t="shared" si="6"/>
        <v>49.472462983357723</v>
      </c>
      <c r="AF33">
        <f t="shared" si="7"/>
        <v>59.140184692286923</v>
      </c>
    </row>
    <row r="34" spans="2:32" x14ac:dyDescent="0.2">
      <c r="B34">
        <v>1.6432815966334301E+21</v>
      </c>
      <c r="C34">
        <f t="shared" si="1"/>
        <v>1.6432815966334302</v>
      </c>
      <c r="D34">
        <v>11.5502109817934</v>
      </c>
      <c r="E34">
        <v>1.4</v>
      </c>
      <c r="G34">
        <v>1.6432815966334301E+21</v>
      </c>
      <c r="H34">
        <f t="shared" si="2"/>
        <v>1.6432815966334302</v>
      </c>
      <c r="I34">
        <v>2.6691203145608702</v>
      </c>
      <c r="J34">
        <v>4.4000000000000004</v>
      </c>
      <c r="L34">
        <v>1.6432815966334301E+21</v>
      </c>
      <c r="M34">
        <f t="shared" si="3"/>
        <v>1.6432815966334302</v>
      </c>
      <c r="N34">
        <v>0.96492732757115796</v>
      </c>
      <c r="O34">
        <v>8.5</v>
      </c>
      <c r="Q34">
        <v>1.6432815966334301E+21</v>
      </c>
      <c r="R34">
        <f t="shared" si="4"/>
        <v>1.6432815966334302</v>
      </c>
      <c r="S34">
        <v>0.29920047645720199</v>
      </c>
      <c r="T34">
        <v>17</v>
      </c>
      <c r="Y34">
        <v>2.6691203145608702</v>
      </c>
      <c r="Z34">
        <v>0.96492732757115796</v>
      </c>
      <c r="AA34">
        <v>0.29920047645720199</v>
      </c>
      <c r="AD34">
        <f t="shared" si="5"/>
        <v>28.256240440621351</v>
      </c>
      <c r="AE34">
        <f t="shared" si="6"/>
        <v>49.278334909100714</v>
      </c>
      <c r="AF34">
        <f t="shared" si="7"/>
        <v>59.068136298455777</v>
      </c>
    </row>
    <row r="35" spans="2:32" x14ac:dyDescent="0.2">
      <c r="B35">
        <v>1.6946341465282199E+21</v>
      </c>
      <c r="C35">
        <f t="shared" si="1"/>
        <v>1.69463414652822</v>
      </c>
      <c r="D35">
        <v>11.812517531338599</v>
      </c>
      <c r="E35">
        <v>1.4</v>
      </c>
      <c r="G35">
        <v>1.6946341465282199E+21</v>
      </c>
      <c r="H35">
        <f t="shared" si="2"/>
        <v>1.69463414652822</v>
      </c>
      <c r="I35">
        <v>2.70321667357037</v>
      </c>
      <c r="J35">
        <v>4.4000000000000004</v>
      </c>
      <c r="L35">
        <v>1.6946341465282199E+21</v>
      </c>
      <c r="M35">
        <f t="shared" si="3"/>
        <v>1.69463414652822</v>
      </c>
      <c r="N35">
        <v>0.97725845093492403</v>
      </c>
      <c r="O35">
        <v>8.5</v>
      </c>
      <c r="Q35">
        <v>1.6946341465282199E+21</v>
      </c>
      <c r="R35">
        <f t="shared" si="4"/>
        <v>1.69463414652822</v>
      </c>
      <c r="S35">
        <v>0.30345850118169498</v>
      </c>
      <c r="T35">
        <v>17</v>
      </c>
      <c r="Y35">
        <v>2.70321667357037</v>
      </c>
      <c r="Z35">
        <v>0.97725845093492403</v>
      </c>
      <c r="AA35">
        <v>0.30345850118169498</v>
      </c>
      <c r="AD35">
        <f t="shared" si="5"/>
        <v>27.894913703953428</v>
      </c>
      <c r="AE35">
        <f t="shared" si="6"/>
        <v>49.105361621192159</v>
      </c>
      <c r="AF35">
        <f t="shared" si="7"/>
        <v>59.002703651921706</v>
      </c>
    </row>
    <row r="36" spans="2:32" x14ac:dyDescent="0.2">
      <c r="B36">
        <v>1.7459866964230099E+21</v>
      </c>
      <c r="C36">
        <f t="shared" si="1"/>
        <v>1.74598669642301</v>
      </c>
      <c r="D36">
        <v>12.0648295499619</v>
      </c>
      <c r="E36">
        <v>1.4</v>
      </c>
      <c r="G36">
        <v>1.7459866964230099E+21</v>
      </c>
      <c r="H36">
        <f t="shared" si="2"/>
        <v>1.74598669642301</v>
      </c>
      <c r="I36">
        <v>2.7339167280810601</v>
      </c>
      <c r="J36">
        <v>4.4000000000000004</v>
      </c>
      <c r="L36">
        <v>1.7459866964230099E+21</v>
      </c>
      <c r="M36">
        <f t="shared" si="3"/>
        <v>1.74598669642301</v>
      </c>
      <c r="N36">
        <v>0.98819418109850099</v>
      </c>
      <c r="O36">
        <v>8.5</v>
      </c>
      <c r="Q36">
        <v>1.7459866964230099E+21</v>
      </c>
      <c r="R36">
        <f t="shared" si="4"/>
        <v>1.74598669642301</v>
      </c>
      <c r="S36">
        <v>0.30731458375008103</v>
      </c>
      <c r="T36">
        <v>17</v>
      </c>
      <c r="Y36">
        <v>2.7339167280810601</v>
      </c>
      <c r="Z36">
        <v>0.98819418109850099</v>
      </c>
      <c r="AA36">
        <v>0.30731458375008103</v>
      </c>
      <c r="AD36">
        <f t="shared" si="5"/>
        <v>27.571567618531535</v>
      </c>
      <c r="AE36">
        <f t="shared" si="6"/>
        <v>48.952216476589896</v>
      </c>
      <c r="AF36">
        <f t="shared" si="7"/>
        <v>58.943478899577705</v>
      </c>
    </row>
    <row r="37" spans="2:32" x14ac:dyDescent="0.2">
      <c r="B37">
        <v>1.79733924631781E+21</v>
      </c>
      <c r="C37">
        <f t="shared" si="1"/>
        <v>1.7973392463178099</v>
      </c>
      <c r="D37">
        <v>12.30727708873</v>
      </c>
      <c r="E37">
        <v>1.4</v>
      </c>
      <c r="G37">
        <v>1.79733924631781E+21</v>
      </c>
      <c r="H37">
        <f t="shared" si="2"/>
        <v>1.7973392463178099</v>
      </c>
      <c r="I37">
        <v>2.7614238601616399</v>
      </c>
      <c r="J37">
        <v>4.4000000000000004</v>
      </c>
      <c r="L37">
        <v>1.79733924631781E+21</v>
      </c>
      <c r="M37">
        <f t="shared" si="3"/>
        <v>1.7973392463178099</v>
      </c>
      <c r="N37">
        <v>0.99782090233192899</v>
      </c>
      <c r="O37">
        <v>8.5</v>
      </c>
      <c r="Q37">
        <v>1.79733924631781E+21</v>
      </c>
      <c r="R37">
        <f t="shared" si="4"/>
        <v>1.7973392463178099</v>
      </c>
      <c r="S37">
        <v>0.31079436290269802</v>
      </c>
      <c r="T37">
        <v>17</v>
      </c>
      <c r="Y37">
        <v>2.7614238601616399</v>
      </c>
      <c r="Z37">
        <v>0.99782090233192899</v>
      </c>
      <c r="AA37">
        <v>0.31079436290269802</v>
      </c>
      <c r="AD37">
        <f t="shared" si="5"/>
        <v>27.283451868539817</v>
      </c>
      <c r="AE37">
        <f t="shared" si="6"/>
        <v>48.817600783206295</v>
      </c>
      <c r="AF37">
        <f t="shared" si="7"/>
        <v>58.890059238571069</v>
      </c>
    </row>
    <row r="38" spans="2:32" x14ac:dyDescent="0.2">
      <c r="B38">
        <v>1.8486917962126E+21</v>
      </c>
      <c r="C38">
        <f t="shared" si="1"/>
        <v>1.8486917962125999</v>
      </c>
      <c r="D38">
        <v>12.539914094382199</v>
      </c>
      <c r="E38">
        <v>1.4</v>
      </c>
      <c r="G38">
        <v>1.8486917962126E+21</v>
      </c>
      <c r="H38">
        <f t="shared" si="2"/>
        <v>1.8486917962125999</v>
      </c>
      <c r="I38">
        <v>2.7859115878568201</v>
      </c>
      <c r="J38">
        <v>4.4000000000000004</v>
      </c>
      <c r="L38">
        <v>1.8486917962126E+21</v>
      </c>
      <c r="M38">
        <f t="shared" si="3"/>
        <v>1.8486917962125999</v>
      </c>
      <c r="N38">
        <v>1.00621393002378</v>
      </c>
      <c r="O38">
        <v>8.5</v>
      </c>
      <c r="Q38">
        <v>1.8486917962126E+21</v>
      </c>
      <c r="R38">
        <f t="shared" si="4"/>
        <v>1.8486917962125999</v>
      </c>
      <c r="S38">
        <v>0.31391979507852202</v>
      </c>
      <c r="T38">
        <v>17</v>
      </c>
      <c r="Y38">
        <v>2.7859115878568201</v>
      </c>
      <c r="Z38">
        <v>1.00621393002378</v>
      </c>
      <c r="AA38">
        <v>0.31391979507852202</v>
      </c>
      <c r="AD38">
        <f t="shared" si="5"/>
        <v>27.028235259989358</v>
      </c>
      <c r="AE38">
        <f t="shared" si="6"/>
        <v>48.700387739717996</v>
      </c>
      <c r="AF38">
        <f t="shared" si="7"/>
        <v>58.842099962144495</v>
      </c>
    </row>
    <row r="39" spans="2:32" x14ac:dyDescent="0.2">
      <c r="B39">
        <v>1.9000443461074E+21</v>
      </c>
      <c r="C39">
        <f t="shared" si="1"/>
        <v>1.9000443461073999</v>
      </c>
      <c r="D39">
        <v>12.7630894613353</v>
      </c>
      <c r="E39">
        <v>1.4</v>
      </c>
      <c r="G39">
        <v>1.9000443461074E+21</v>
      </c>
      <c r="H39">
        <f t="shared" si="2"/>
        <v>1.9000443461073999</v>
      </c>
      <c r="I39">
        <v>2.80759366533939</v>
      </c>
      <c r="J39">
        <v>4.4000000000000004</v>
      </c>
      <c r="L39">
        <v>1.9000443461074E+21</v>
      </c>
      <c r="M39">
        <f t="shared" si="3"/>
        <v>1.9000443461073999</v>
      </c>
      <c r="N39">
        <v>1.0134628429419199</v>
      </c>
      <c r="O39">
        <v>8.5</v>
      </c>
      <c r="Q39">
        <v>1.9000443461074E+21</v>
      </c>
      <c r="R39">
        <f t="shared" si="4"/>
        <v>1.9000443461073999</v>
      </c>
      <c r="S39">
        <v>0.31671753015277798</v>
      </c>
      <c r="T39">
        <v>17</v>
      </c>
      <c r="Y39">
        <v>2.80759366533939</v>
      </c>
      <c r="Z39">
        <v>1.0134628429419199</v>
      </c>
      <c r="AA39">
        <v>0.31671753015277798</v>
      </c>
      <c r="AD39">
        <f t="shared" si="5"/>
        <v>26.803260826607747</v>
      </c>
      <c r="AE39">
        <f t="shared" si="6"/>
        <v>48.599266247510656</v>
      </c>
      <c r="AF39">
        <f t="shared" si="7"/>
        <v>58.799185718834295</v>
      </c>
    </row>
    <row r="40" spans="2:32" x14ac:dyDescent="0.2">
      <c r="B40">
        <v>1.9513968960021901E+21</v>
      </c>
      <c r="C40">
        <f t="shared" si="1"/>
        <v>1.9513968960021901</v>
      </c>
      <c r="D40">
        <v>12.9767017696416</v>
      </c>
      <c r="E40">
        <v>1.4</v>
      </c>
      <c r="G40">
        <v>1.9513968960021901E+21</v>
      </c>
      <c r="H40">
        <f t="shared" si="2"/>
        <v>1.9513968960021901</v>
      </c>
      <c r="I40">
        <v>2.8265978629392698</v>
      </c>
      <c r="J40">
        <v>4.4000000000000004</v>
      </c>
      <c r="L40">
        <v>1.9513968960021901E+21</v>
      </c>
      <c r="M40">
        <f t="shared" si="3"/>
        <v>1.9513968960021901</v>
      </c>
      <c r="N40">
        <v>1.0196257742969801</v>
      </c>
      <c r="O40">
        <v>8.5</v>
      </c>
      <c r="Q40">
        <v>1.9513968960021901E+21</v>
      </c>
      <c r="R40">
        <f t="shared" si="4"/>
        <v>1.9513968960021901</v>
      </c>
      <c r="S40">
        <v>0.31920391661771902</v>
      </c>
      <c r="T40">
        <v>17</v>
      </c>
      <c r="Y40">
        <v>2.8265978629392698</v>
      </c>
      <c r="Z40">
        <v>1.0196257742969801</v>
      </c>
      <c r="AA40">
        <v>0.31920391661771902</v>
      </c>
      <c r="AD40">
        <f t="shared" si="5"/>
        <v>26.606845432789786</v>
      </c>
      <c r="AE40">
        <f t="shared" si="6"/>
        <v>48.513376728091394</v>
      </c>
      <c r="AF40">
        <f t="shared" si="7"/>
        <v>58.761060366284852</v>
      </c>
    </row>
    <row r="41" spans="2:32" x14ac:dyDescent="0.2">
      <c r="B41">
        <v>2.0027494458969901E+21</v>
      </c>
      <c r="C41">
        <f t="shared" si="1"/>
        <v>2.0027494458969901</v>
      </c>
      <c r="D41">
        <v>13.181202008662</v>
      </c>
      <c r="E41">
        <v>1.4</v>
      </c>
      <c r="G41">
        <v>2.0027494458969901E+21</v>
      </c>
      <c r="H41">
        <f t="shared" si="2"/>
        <v>2.0027494458969901</v>
      </c>
      <c r="I41">
        <v>2.8431319135814399</v>
      </c>
      <c r="J41">
        <v>4.4000000000000004</v>
      </c>
      <c r="L41">
        <v>2.0027494458969901E+21</v>
      </c>
      <c r="M41">
        <f t="shared" si="3"/>
        <v>2.0027494458969901</v>
      </c>
      <c r="N41">
        <v>1.02478913625204</v>
      </c>
      <c r="O41">
        <v>8.5</v>
      </c>
      <c r="Q41">
        <v>2.0027494458969901E+21</v>
      </c>
      <c r="R41">
        <f t="shared" si="4"/>
        <v>2.0027494458969901</v>
      </c>
      <c r="S41">
        <v>0.32140463593288399</v>
      </c>
      <c r="T41">
        <v>17</v>
      </c>
      <c r="Y41">
        <v>2.8431319135814399</v>
      </c>
      <c r="Z41">
        <v>1.02478913625204</v>
      </c>
      <c r="AA41">
        <v>0.32140463593288399</v>
      </c>
      <c r="AD41">
        <f t="shared" si="5"/>
        <v>26.436547510339835</v>
      </c>
      <c r="AE41">
        <f t="shared" si="6"/>
        <v>48.441476161241653</v>
      </c>
      <c r="AF41">
        <f t="shared" si="7"/>
        <v>58.727325645697832</v>
      </c>
    </row>
    <row r="42" spans="2:32" x14ac:dyDescent="0.2">
      <c r="B42">
        <v>2.0541019957917799E+21</v>
      </c>
      <c r="C42">
        <f t="shared" si="1"/>
        <v>2.0541019957917799</v>
      </c>
      <c r="D42">
        <v>13.376681324500099</v>
      </c>
      <c r="E42">
        <v>1.4</v>
      </c>
      <c r="G42">
        <v>2.0541019957917799E+21</v>
      </c>
      <c r="H42">
        <f t="shared" si="2"/>
        <v>2.0541019957917799</v>
      </c>
      <c r="I42">
        <v>2.8573378181485398</v>
      </c>
      <c r="J42">
        <v>4.4000000000000004</v>
      </c>
      <c r="L42">
        <v>2.0541019957917799E+21</v>
      </c>
      <c r="M42">
        <f t="shared" si="3"/>
        <v>2.0541019957917799</v>
      </c>
      <c r="N42">
        <v>1.02901520372364</v>
      </c>
      <c r="O42">
        <v>8.5</v>
      </c>
      <c r="Q42">
        <v>2.0541019957917799E+21</v>
      </c>
      <c r="R42">
        <f t="shared" si="4"/>
        <v>2.0541019957917799</v>
      </c>
      <c r="S42">
        <v>0.32333749199328798</v>
      </c>
      <c r="T42">
        <v>17</v>
      </c>
      <c r="Y42">
        <v>2.8573378181485398</v>
      </c>
      <c r="Z42">
        <v>1.02901520372364</v>
      </c>
      <c r="AA42">
        <v>0.32333749199328798</v>
      </c>
      <c r="AD42">
        <f t="shared" si="5"/>
        <v>26.290665787185155</v>
      </c>
      <c r="AE42">
        <f t="shared" si="6"/>
        <v>48.382667236877403</v>
      </c>
      <c r="AF42">
        <f t="shared" si="7"/>
        <v>58.697704977672274</v>
      </c>
    </row>
    <row r="43" spans="2:32" x14ac:dyDescent="0.2">
      <c r="B43">
        <v>2.1054545456865799E+21</v>
      </c>
      <c r="C43">
        <f t="shared" si="1"/>
        <v>2.1054545456865799</v>
      </c>
      <c r="D43">
        <v>13.563400137815799</v>
      </c>
      <c r="E43">
        <v>1.4</v>
      </c>
      <c r="G43">
        <v>2.1054545456865799E+21</v>
      </c>
      <c r="H43">
        <f t="shared" si="2"/>
        <v>2.1054545456865799</v>
      </c>
      <c r="I43">
        <v>2.8693738536517901</v>
      </c>
      <c r="J43">
        <v>4.4000000000000004</v>
      </c>
      <c r="L43">
        <v>2.1054545456865799E+21</v>
      </c>
      <c r="M43">
        <f t="shared" si="3"/>
        <v>2.1054545456865799</v>
      </c>
      <c r="N43">
        <v>1.0323715274695899</v>
      </c>
      <c r="O43">
        <v>8.5</v>
      </c>
      <c r="Q43">
        <v>2.1054545456865799E+21</v>
      </c>
      <c r="R43">
        <f t="shared" si="4"/>
        <v>2.1054545456865799</v>
      </c>
      <c r="S43">
        <v>0.325022044123224</v>
      </c>
      <c r="T43">
        <v>17</v>
      </c>
      <c r="Y43">
        <v>2.8693738536517901</v>
      </c>
      <c r="Z43">
        <v>1.0323715274695899</v>
      </c>
      <c r="AA43">
        <v>0.325022044123224</v>
      </c>
      <c r="AD43">
        <f t="shared" si="5"/>
        <v>26.167382495280442</v>
      </c>
      <c r="AE43">
        <f t="shared" si="6"/>
        <v>48.335986903062931</v>
      </c>
      <c r="AF43">
        <f t="shared" si="7"/>
        <v>58.671895615989811</v>
      </c>
    </row>
    <row r="44" spans="2:32" x14ac:dyDescent="0.2">
      <c r="B44">
        <v>2.15680709558137E+21</v>
      </c>
      <c r="C44">
        <f t="shared" si="1"/>
        <v>2.1568070955813701</v>
      </c>
      <c r="D44">
        <v>13.7415904062481</v>
      </c>
      <c r="E44">
        <v>1.4</v>
      </c>
      <c r="G44">
        <v>2.15680709558137E+21</v>
      </c>
      <c r="H44">
        <f t="shared" si="2"/>
        <v>2.1568070955813701</v>
      </c>
      <c r="I44">
        <v>2.87938552318976</v>
      </c>
      <c r="J44">
        <v>4.4000000000000004</v>
      </c>
      <c r="L44">
        <v>2.15680709558137E+21</v>
      </c>
      <c r="M44">
        <f t="shared" si="3"/>
        <v>2.1568070955813701</v>
      </c>
      <c r="N44">
        <v>1.03497459954662</v>
      </c>
      <c r="O44">
        <v>8.5</v>
      </c>
      <c r="Q44">
        <v>2.15680709558137E+21</v>
      </c>
      <c r="R44">
        <f t="shared" si="4"/>
        <v>2.1568070955813701</v>
      </c>
      <c r="S44">
        <v>0.32647644895258698</v>
      </c>
      <c r="T44">
        <v>17</v>
      </c>
      <c r="Y44">
        <v>2.87938552318976</v>
      </c>
      <c r="Z44">
        <v>1.03497459954662</v>
      </c>
      <c r="AA44">
        <v>0.32647644895258698</v>
      </c>
      <c r="AD44">
        <f t="shared" si="5"/>
        <v>26.065055212226635</v>
      </c>
      <c r="AE44">
        <f t="shared" si="6"/>
        <v>48.299798437072916</v>
      </c>
      <c r="AF44">
        <f t="shared" si="7"/>
        <v>58.649616952660175</v>
      </c>
    </row>
    <row r="45" spans="2:32" x14ac:dyDescent="0.2">
      <c r="B45">
        <v>2.20815964547617E+21</v>
      </c>
      <c r="C45">
        <f t="shared" si="1"/>
        <v>2.2081596454761701</v>
      </c>
      <c r="D45">
        <v>13.9114057385107</v>
      </c>
      <c r="E45">
        <v>1.4</v>
      </c>
      <c r="G45">
        <v>2.20815964547617E+21</v>
      </c>
      <c r="H45">
        <f t="shared" si="2"/>
        <v>2.2081596454761701</v>
      </c>
      <c r="I45">
        <v>2.88265549999532</v>
      </c>
      <c r="J45">
        <v>4.4000000000000004</v>
      </c>
      <c r="L45">
        <v>2.20815964547617E+21</v>
      </c>
      <c r="M45">
        <f t="shared" si="3"/>
        <v>2.2081596454761701</v>
      </c>
      <c r="N45">
        <v>1.03693136322295</v>
      </c>
      <c r="O45">
        <v>8.5</v>
      </c>
      <c r="Q45">
        <v>2.20815964547617E+21</v>
      </c>
      <c r="R45">
        <f t="shared" si="4"/>
        <v>2.2081596454761701</v>
      </c>
      <c r="S45">
        <v>0.32768623326476098</v>
      </c>
      <c r="T45">
        <v>17</v>
      </c>
      <c r="Y45">
        <v>2.88265549999532</v>
      </c>
      <c r="Z45">
        <v>1.03693136322295</v>
      </c>
      <c r="AA45">
        <v>0.32768623326476098</v>
      </c>
      <c r="AD45">
        <f t="shared" si="5"/>
        <v>26.031676860361966</v>
      </c>
      <c r="AE45">
        <f t="shared" si="6"/>
        <v>48.272604011528273</v>
      </c>
      <c r="AF45">
        <f t="shared" si="7"/>
        <v>58.631088624670227</v>
      </c>
    </row>
    <row r="46" spans="2:32" x14ac:dyDescent="0.2">
      <c r="B46">
        <v>2.25951219537096E+21</v>
      </c>
      <c r="C46">
        <f t="shared" si="1"/>
        <v>2.2595121953709598</v>
      </c>
      <c r="D46">
        <v>14.0731639732614</v>
      </c>
      <c r="E46">
        <v>1.4</v>
      </c>
      <c r="G46">
        <v>2.25951219537096E+21</v>
      </c>
      <c r="H46">
        <f t="shared" si="2"/>
        <v>2.2595121953709598</v>
      </c>
      <c r="I46">
        <v>2.8847685720062599</v>
      </c>
      <c r="J46">
        <v>4.4000000000000004</v>
      </c>
      <c r="L46">
        <v>2.25951219537096E+21</v>
      </c>
      <c r="M46">
        <f t="shared" si="3"/>
        <v>2.2595121953709598</v>
      </c>
      <c r="N46">
        <v>1.05743039237403</v>
      </c>
      <c r="O46">
        <v>8.5</v>
      </c>
      <c r="Q46">
        <v>2.25951219537096E+21</v>
      </c>
      <c r="R46">
        <f t="shared" si="4"/>
        <v>2.2595121953709598</v>
      </c>
      <c r="S46">
        <v>0.32879861998117799</v>
      </c>
      <c r="T46">
        <v>17</v>
      </c>
      <c r="Y46">
        <v>2.8847685720062599</v>
      </c>
      <c r="Z46">
        <v>1.05743039237403</v>
      </c>
      <c r="AA46">
        <v>0.32879861998117799</v>
      </c>
      <c r="AD46">
        <f t="shared" si="5"/>
        <v>26.010119011467339</v>
      </c>
      <c r="AE46">
        <f t="shared" si="6"/>
        <v>47.988175908408564</v>
      </c>
      <c r="AF46">
        <f t="shared" si="7"/>
        <v>58.614054562756017</v>
      </c>
    </row>
    <row r="47" spans="2:32" x14ac:dyDescent="0.2">
      <c r="B47">
        <v>2.31086474526576E+21</v>
      </c>
      <c r="C47">
        <f t="shared" si="1"/>
        <v>2.3108647452657602</v>
      </c>
      <c r="D47">
        <v>14.210404971580701</v>
      </c>
      <c r="E47">
        <v>1.4</v>
      </c>
      <c r="G47">
        <v>2.31086474526576E+21</v>
      </c>
      <c r="H47">
        <f t="shared" si="2"/>
        <v>2.3108647452657602</v>
      </c>
      <c r="I47">
        <v>2.8854654941640301</v>
      </c>
      <c r="J47">
        <v>4.4000000000000004</v>
      </c>
      <c r="L47">
        <v>2.31086474526576E+21</v>
      </c>
      <c r="M47">
        <f t="shared" si="3"/>
        <v>2.3108647452657602</v>
      </c>
      <c r="N47">
        <v>1.05823210157784</v>
      </c>
      <c r="O47">
        <v>8.5</v>
      </c>
      <c r="Q47">
        <v>2.31086474526576E+21</v>
      </c>
      <c r="R47">
        <f t="shared" si="4"/>
        <v>2.3108647452657602</v>
      </c>
      <c r="S47">
        <v>0.32954820889917502</v>
      </c>
      <c r="T47">
        <v>17</v>
      </c>
      <c r="Y47">
        <v>2.8854654941640301</v>
      </c>
      <c r="Z47">
        <v>1.05823210157784</v>
      </c>
      <c r="AA47">
        <v>0.32954820889917502</v>
      </c>
      <c r="AD47">
        <f t="shared" si="5"/>
        <v>26.003010874895509</v>
      </c>
      <c r="AE47">
        <f t="shared" si="6"/>
        <v>47.977069110884855</v>
      </c>
      <c r="AF47">
        <f t="shared" si="7"/>
        <v>58.602577446682382</v>
      </c>
    </row>
    <row r="48" spans="2:32" x14ac:dyDescent="0.2">
      <c r="B48">
        <v>2.3622172951605501E+21</v>
      </c>
      <c r="C48">
        <f t="shared" si="1"/>
        <v>2.36221729516055</v>
      </c>
      <c r="D48">
        <v>14.330359066521799</v>
      </c>
      <c r="E48">
        <v>1.4</v>
      </c>
      <c r="G48">
        <v>2.3622172951605501E+21</v>
      </c>
      <c r="H48">
        <f t="shared" si="2"/>
        <v>2.36221729516055</v>
      </c>
      <c r="I48">
        <v>2.88607439819926</v>
      </c>
      <c r="J48">
        <v>4.4000000000000004</v>
      </c>
      <c r="L48">
        <v>2.3622172951605501E+21</v>
      </c>
      <c r="M48">
        <f t="shared" si="3"/>
        <v>2.36221729516055</v>
      </c>
      <c r="N48">
        <v>1.05898690010144</v>
      </c>
      <c r="O48">
        <v>8.5</v>
      </c>
      <c r="Q48">
        <v>2.3622172951605501E+21</v>
      </c>
      <c r="R48">
        <f t="shared" si="4"/>
        <v>2.36221729516055</v>
      </c>
      <c r="S48">
        <v>0.33015711293440902</v>
      </c>
      <c r="T48">
        <v>17</v>
      </c>
      <c r="Y48">
        <v>2.88607439819926</v>
      </c>
      <c r="Z48">
        <v>1.05898690010144</v>
      </c>
      <c r="AA48">
        <v>0.33015711293440902</v>
      </c>
      <c r="AD48">
        <f t="shared" si="5"/>
        <v>25.996801259008606</v>
      </c>
      <c r="AE48">
        <f t="shared" si="6"/>
        <v>47.966613383988943</v>
      </c>
      <c r="AF48">
        <f t="shared" si="7"/>
        <v>58.593255214097987</v>
      </c>
    </row>
    <row r="49" spans="2:32" x14ac:dyDescent="0.2">
      <c r="B49">
        <v>2.4135698450553499E+21</v>
      </c>
      <c r="C49">
        <f t="shared" si="1"/>
        <v>2.41356984505535</v>
      </c>
      <c r="D49">
        <v>14.483948691462</v>
      </c>
      <c r="E49">
        <v>1.4</v>
      </c>
      <c r="G49">
        <v>2.4135698450553499E+21</v>
      </c>
      <c r="H49">
        <f t="shared" si="2"/>
        <v>2.41356984505535</v>
      </c>
      <c r="I49">
        <v>2.8914463955028702</v>
      </c>
      <c r="J49">
        <v>4.4000000000000004</v>
      </c>
      <c r="L49">
        <v>2.4135698450553499E+21</v>
      </c>
      <c r="M49">
        <f t="shared" si="3"/>
        <v>2.41356984505535</v>
      </c>
      <c r="N49">
        <v>1.05969730348459</v>
      </c>
      <c r="O49">
        <v>8.5</v>
      </c>
      <c r="Q49">
        <v>2.4135698450553499E+21</v>
      </c>
      <c r="R49">
        <f t="shared" si="4"/>
        <v>2.41356984505535</v>
      </c>
      <c r="S49">
        <v>0.33159007973372101</v>
      </c>
      <c r="T49">
        <v>17</v>
      </c>
      <c r="Y49">
        <v>2.8914463955028702</v>
      </c>
      <c r="Z49">
        <v>1.05969730348459</v>
      </c>
      <c r="AA49">
        <v>0.33159007973372101</v>
      </c>
      <c r="AD49">
        <f t="shared" si="5"/>
        <v>25.942049649297854</v>
      </c>
      <c r="AE49">
        <f t="shared" si="6"/>
        <v>47.956773674622887</v>
      </c>
      <c r="AF49">
        <f t="shared" si="7"/>
        <v>58.571319625887796</v>
      </c>
    </row>
    <row r="50" spans="2:32" x14ac:dyDescent="0.2">
      <c r="B50">
        <v>2.4649223949501402E+21</v>
      </c>
      <c r="C50">
        <f t="shared" si="1"/>
        <v>2.4649223949501402</v>
      </c>
      <c r="D50">
        <v>14.592945354570199</v>
      </c>
      <c r="E50">
        <v>1.4</v>
      </c>
      <c r="G50">
        <v>2.4649223949501402E+21</v>
      </c>
      <c r="H50">
        <f t="shared" si="2"/>
        <v>2.4649223949501402</v>
      </c>
      <c r="I50">
        <v>2.8922616934594298</v>
      </c>
      <c r="J50">
        <v>4.4000000000000004</v>
      </c>
      <c r="L50">
        <v>2.4649223949501402E+21</v>
      </c>
      <c r="M50">
        <f t="shared" si="3"/>
        <v>2.4649223949501402</v>
      </c>
      <c r="N50">
        <v>1.0606199642343199</v>
      </c>
      <c r="O50">
        <v>8.5</v>
      </c>
      <c r="Q50">
        <v>2.4649223949501402E+21</v>
      </c>
      <c r="R50">
        <f t="shared" si="4"/>
        <v>2.4649223949501402</v>
      </c>
      <c r="S50">
        <v>0.38402241202607501</v>
      </c>
      <c r="T50">
        <v>17</v>
      </c>
      <c r="Y50">
        <v>2.8922616934594298</v>
      </c>
      <c r="Z50">
        <v>1.0606199642343199</v>
      </c>
      <c r="AA50">
        <v>0.38402241202607501</v>
      </c>
      <c r="AD50">
        <f t="shared" si="5"/>
        <v>25.933745144657973</v>
      </c>
      <c r="AE50">
        <f t="shared" si="6"/>
        <v>47.943995521497854</v>
      </c>
      <c r="AF50">
        <f t="shared" si="7"/>
        <v>57.771519556220767</v>
      </c>
    </row>
    <row r="51" spans="2:32" x14ac:dyDescent="0.2">
      <c r="B51">
        <v>2.5162749448449399E+21</v>
      </c>
      <c r="C51">
        <f t="shared" si="1"/>
        <v>2.5162749448449397</v>
      </c>
      <c r="D51">
        <v>14.708420878327299</v>
      </c>
      <c r="E51">
        <v>1.4</v>
      </c>
      <c r="G51">
        <v>2.5162749448449399E+21</v>
      </c>
      <c r="H51">
        <f t="shared" si="2"/>
        <v>2.5162749448449397</v>
      </c>
      <c r="I51">
        <v>2.8928485298352098</v>
      </c>
      <c r="J51">
        <v>4.4000000000000004</v>
      </c>
      <c r="L51">
        <v>2.5162749448449399E+21</v>
      </c>
      <c r="M51">
        <f t="shared" si="3"/>
        <v>2.5162749448449397</v>
      </c>
      <c r="N51">
        <v>1.0612540838114</v>
      </c>
      <c r="O51">
        <v>8.5</v>
      </c>
      <c r="Q51">
        <v>2.5162749448449399E+21</v>
      </c>
      <c r="R51">
        <f t="shared" si="4"/>
        <v>2.5162749448449397</v>
      </c>
      <c r="S51">
        <v>0.38474049067250798</v>
      </c>
      <c r="T51">
        <v>17</v>
      </c>
      <c r="Y51">
        <v>2.8928485298352098</v>
      </c>
      <c r="Z51">
        <v>1.0612540838114</v>
      </c>
      <c r="AA51">
        <v>0.38474049067250798</v>
      </c>
      <c r="AD51">
        <f t="shared" si="5"/>
        <v>25.927768538780274</v>
      </c>
      <c r="AE51">
        <f t="shared" si="6"/>
        <v>47.935214432434357</v>
      </c>
      <c r="AF51">
        <f t="shared" si="7"/>
        <v>57.760604188072072</v>
      </c>
    </row>
    <row r="52" spans="2:32" x14ac:dyDescent="0.2">
      <c r="B52">
        <v>2.5676274947397302E+21</v>
      </c>
      <c r="C52">
        <f t="shared" si="1"/>
        <v>2.5676274947397304</v>
      </c>
      <c r="D52">
        <v>14.7820000226444</v>
      </c>
      <c r="E52">
        <v>1.4</v>
      </c>
      <c r="G52">
        <v>2.5676274947397302E+21</v>
      </c>
      <c r="H52">
        <f t="shared" si="2"/>
        <v>2.5676274947397304</v>
      </c>
      <c r="I52">
        <v>2.94198581174054</v>
      </c>
      <c r="J52">
        <v>4.4000000000000004</v>
      </c>
      <c r="L52">
        <v>2.5676274947397302E+21</v>
      </c>
      <c r="M52">
        <f t="shared" si="3"/>
        <v>2.5676274947397304</v>
      </c>
      <c r="N52">
        <v>1.06185299794552</v>
      </c>
      <c r="O52">
        <v>8.5</v>
      </c>
      <c r="Q52">
        <v>2.5676274947397302E+21</v>
      </c>
      <c r="R52">
        <f t="shared" si="4"/>
        <v>2.5676274947397304</v>
      </c>
      <c r="S52">
        <v>0.38536027060292799</v>
      </c>
      <c r="T52">
        <v>17</v>
      </c>
      <c r="Y52">
        <v>2.94198581174054</v>
      </c>
      <c r="Z52">
        <v>1.06185299794552</v>
      </c>
      <c r="AA52">
        <v>0.38536027060292799</v>
      </c>
      <c r="AD52">
        <f t="shared" si="5"/>
        <v>25.429775643504438</v>
      </c>
      <c r="AE52">
        <f t="shared" si="6"/>
        <v>47.926921595786979</v>
      </c>
      <c r="AF52">
        <f t="shared" si="7"/>
        <v>57.751183867985446</v>
      </c>
    </row>
    <row r="53" spans="2:32" x14ac:dyDescent="0.2">
      <c r="B53">
        <v>2.61898004463452E+21</v>
      </c>
      <c r="C53">
        <f t="shared" si="1"/>
        <v>2.6189800446345202</v>
      </c>
      <c r="D53">
        <v>14.8492350339714</v>
      </c>
      <c r="E53">
        <v>1.4</v>
      </c>
      <c r="G53">
        <v>2.61898004463452E+21</v>
      </c>
      <c r="H53">
        <f t="shared" si="2"/>
        <v>2.6189800446345202</v>
      </c>
      <c r="I53">
        <v>2.9423271062142802</v>
      </c>
      <c r="J53">
        <v>4.4000000000000004</v>
      </c>
      <c r="L53">
        <v>2.61898004463452E+21</v>
      </c>
      <c r="M53">
        <f t="shared" si="3"/>
        <v>2.6189800446345202</v>
      </c>
      <c r="N53">
        <v>1.06241936425359</v>
      </c>
      <c r="O53">
        <v>8.5</v>
      </c>
      <c r="Q53">
        <v>2.61898004463452E+21</v>
      </c>
      <c r="R53">
        <f t="shared" si="4"/>
        <v>2.6189800446345202</v>
      </c>
      <c r="S53">
        <v>0.38570156507666797</v>
      </c>
      <c r="T53">
        <v>17</v>
      </c>
      <c r="Y53">
        <v>2.9423271062142802</v>
      </c>
      <c r="Z53">
        <v>1.06241936425359</v>
      </c>
      <c r="AA53">
        <v>0.38570156507666797</v>
      </c>
      <c r="AD53">
        <f t="shared" si="5"/>
        <v>25.426333604245357</v>
      </c>
      <c r="AE53">
        <f t="shared" si="6"/>
        <v>47.919080091071777</v>
      </c>
      <c r="AF53">
        <f t="shared" si="7"/>
        <v>57.745996704389142</v>
      </c>
    </row>
    <row r="54" spans="2:32" x14ac:dyDescent="0.2">
      <c r="B54">
        <v>2.6703325945293198E+21</v>
      </c>
      <c r="C54">
        <f t="shared" si="1"/>
        <v>2.6703325945293197</v>
      </c>
      <c r="D54">
        <v>14.9115949582018</v>
      </c>
      <c r="E54">
        <v>1.4</v>
      </c>
      <c r="G54">
        <v>2.6703325945293198E+21</v>
      </c>
      <c r="H54">
        <f t="shared" si="2"/>
        <v>2.6703325945293197</v>
      </c>
      <c r="I54">
        <v>2.9426436540530201</v>
      </c>
      <c r="J54">
        <v>4.4000000000000004</v>
      </c>
      <c r="L54">
        <v>2.6703325945293198E+21</v>
      </c>
      <c r="M54">
        <f t="shared" si="3"/>
        <v>2.6703325945293197</v>
      </c>
      <c r="N54">
        <v>1.06295335413027</v>
      </c>
      <c r="O54">
        <v>8.5</v>
      </c>
      <c r="Q54">
        <v>2.6703325945293198E+21</v>
      </c>
      <c r="R54">
        <f t="shared" si="4"/>
        <v>2.6703325945293197</v>
      </c>
      <c r="S54">
        <v>0.386018112915401</v>
      </c>
      <c r="T54">
        <v>17</v>
      </c>
      <c r="Y54">
        <v>2.9426436540530201</v>
      </c>
      <c r="Z54">
        <v>1.06295335413027</v>
      </c>
      <c r="AA54">
        <v>0.386018112915401</v>
      </c>
      <c r="AD54">
        <f t="shared" si="5"/>
        <v>25.423141349165139</v>
      </c>
      <c r="AE54">
        <f t="shared" si="6"/>
        <v>47.911687434956441</v>
      </c>
      <c r="AF54">
        <f t="shared" si="7"/>
        <v>57.741185860729992</v>
      </c>
    </row>
    <row r="55" spans="2:32" x14ac:dyDescent="0.2">
      <c r="B55">
        <v>2.7216851444241101E+21</v>
      </c>
      <c r="C55">
        <f t="shared" si="1"/>
        <v>2.7216851444241099</v>
      </c>
      <c r="D55">
        <v>14.984866413640701</v>
      </c>
      <c r="E55">
        <v>1.4</v>
      </c>
      <c r="G55">
        <v>2.7216851444241101E+21</v>
      </c>
      <c r="H55">
        <f t="shared" si="2"/>
        <v>2.7216851444241099</v>
      </c>
      <c r="I55">
        <v>2.9430155903750399</v>
      </c>
      <c r="J55">
        <v>4.4000000000000004</v>
      </c>
      <c r="L55">
        <v>2.7216851444241101E+21</v>
      </c>
      <c r="M55">
        <f t="shared" si="3"/>
        <v>2.7216851444241099</v>
      </c>
      <c r="N55">
        <v>1.0634564127439801</v>
      </c>
      <c r="O55">
        <v>8.5</v>
      </c>
      <c r="Q55">
        <v>2.7216851444241101E+21</v>
      </c>
      <c r="R55">
        <f t="shared" si="4"/>
        <v>2.7216851444241099</v>
      </c>
      <c r="S55">
        <v>0.38639004923742698</v>
      </c>
      <c r="T55">
        <v>17</v>
      </c>
      <c r="Y55">
        <v>2.9430155903750399</v>
      </c>
      <c r="Z55">
        <v>1.0634564127439801</v>
      </c>
      <c r="AA55">
        <v>0.38639004923742698</v>
      </c>
      <c r="AD55">
        <f t="shared" si="5"/>
        <v>25.419390780028127</v>
      </c>
      <c r="AE55">
        <f t="shared" si="6"/>
        <v>47.904723518749542</v>
      </c>
      <c r="AF55">
        <f t="shared" si="7"/>
        <v>57.735533487791784</v>
      </c>
    </row>
    <row r="56" spans="2:32" x14ac:dyDescent="0.2">
      <c r="B56">
        <v>2.7730376943189098E+21</v>
      </c>
      <c r="C56">
        <f t="shared" si="1"/>
        <v>2.7730376943189099</v>
      </c>
      <c r="D56">
        <v>15.016675069773401</v>
      </c>
      <c r="E56">
        <v>1.4</v>
      </c>
      <c r="G56">
        <v>2.7730376943189098E+21</v>
      </c>
      <c r="H56">
        <f t="shared" si="2"/>
        <v>2.7730376943189099</v>
      </c>
      <c r="I56">
        <v>2.9436173904151501</v>
      </c>
      <c r="J56">
        <v>4.4000000000000004</v>
      </c>
      <c r="L56">
        <v>2.7730376943189098E+21</v>
      </c>
      <c r="M56">
        <f t="shared" si="3"/>
        <v>2.7730376943189099</v>
      </c>
      <c r="N56">
        <v>1.14507709770894</v>
      </c>
      <c r="O56">
        <v>8.5</v>
      </c>
      <c r="Q56">
        <v>2.7730376943189098E+21</v>
      </c>
      <c r="R56">
        <f t="shared" si="4"/>
        <v>2.7730376943189099</v>
      </c>
      <c r="S56">
        <v>0.38699184927753699</v>
      </c>
      <c r="T56">
        <v>17</v>
      </c>
      <c r="Y56">
        <v>2.9436173904151501</v>
      </c>
      <c r="Z56">
        <v>1.14507709770894</v>
      </c>
      <c r="AA56">
        <v>0.38699184927753699</v>
      </c>
      <c r="AD56">
        <f t="shared" si="5"/>
        <v>25.413322873854934</v>
      </c>
      <c r="AE56">
        <f t="shared" si="6"/>
        <v>46.781539071709105</v>
      </c>
      <c r="AF56">
        <f t="shared" si="7"/>
        <v>57.726388426912187</v>
      </c>
    </row>
    <row r="57" spans="2:32" x14ac:dyDescent="0.2">
      <c r="B57">
        <v>2.8243902442137002E+21</v>
      </c>
      <c r="C57">
        <f t="shared" si="1"/>
        <v>2.8243902442137001</v>
      </c>
      <c r="D57">
        <v>15.0832847292171</v>
      </c>
      <c r="E57">
        <v>1.4</v>
      </c>
      <c r="G57">
        <v>2.8243902442137002E+21</v>
      </c>
      <c r="H57">
        <f t="shared" si="2"/>
        <v>2.8243902442137001</v>
      </c>
      <c r="I57">
        <v>3.0118986539413002</v>
      </c>
      <c r="J57">
        <v>4.4000000000000004</v>
      </c>
      <c r="L57">
        <v>2.8243902442137002E+21</v>
      </c>
      <c r="M57">
        <f t="shared" si="3"/>
        <v>2.8243902442137001</v>
      </c>
      <c r="N57">
        <v>1.1455223953926901</v>
      </c>
      <c r="O57">
        <v>8.5</v>
      </c>
      <c r="Q57">
        <v>2.8243902442137002E+21</v>
      </c>
      <c r="R57">
        <f t="shared" si="4"/>
        <v>2.8243902442137001</v>
      </c>
      <c r="S57">
        <v>0.38767311656526099</v>
      </c>
      <c r="T57">
        <v>17</v>
      </c>
      <c r="Y57">
        <v>3.0118986539413002</v>
      </c>
      <c r="Z57">
        <v>1.1455223953926901</v>
      </c>
      <c r="AA57">
        <v>0.38767311656526099</v>
      </c>
      <c r="AD57">
        <f t="shared" si="5"/>
        <v>24.729551266811708</v>
      </c>
      <c r="AE57">
        <f t="shared" si="6"/>
        <v>46.775447862065732</v>
      </c>
      <c r="AF57">
        <f t="shared" si="7"/>
        <v>57.716036641658306</v>
      </c>
    </row>
    <row r="58" spans="2:32" x14ac:dyDescent="0.2">
      <c r="B58">
        <v>2.8757427941084999E+21</v>
      </c>
      <c r="C58">
        <f t="shared" si="1"/>
        <v>2.8757427941085001</v>
      </c>
      <c r="D58">
        <v>15.0868500659987</v>
      </c>
      <c r="E58">
        <v>1.4</v>
      </c>
      <c r="G58">
        <v>2.8757427941084999E+21</v>
      </c>
      <c r="H58">
        <f t="shared" si="2"/>
        <v>2.8757427941085001</v>
      </c>
      <c r="I58">
        <v>3.0119167520975498</v>
      </c>
      <c r="J58">
        <v>4.4000000000000004</v>
      </c>
      <c r="L58">
        <v>2.8757427941084999E+21</v>
      </c>
      <c r="M58">
        <f t="shared" si="3"/>
        <v>2.8757427941085001</v>
      </c>
      <c r="N58">
        <v>1.1459396283099601</v>
      </c>
      <c r="O58">
        <v>8.5</v>
      </c>
      <c r="Q58">
        <v>2.8757427941084999E+21</v>
      </c>
      <c r="R58">
        <f t="shared" si="4"/>
        <v>2.8757427941085001</v>
      </c>
      <c r="S58">
        <v>0.38769121472151202</v>
      </c>
      <c r="T58">
        <v>17</v>
      </c>
      <c r="Y58">
        <v>3.0119167520975498</v>
      </c>
      <c r="Z58">
        <v>1.1459396283099601</v>
      </c>
      <c r="AA58">
        <v>0.38769121472151202</v>
      </c>
      <c r="AD58">
        <f t="shared" si="5"/>
        <v>24.729371267163344</v>
      </c>
      <c r="AE58">
        <f t="shared" si="6"/>
        <v>46.769740909144282</v>
      </c>
      <c r="AF58">
        <f t="shared" si="7"/>
        <v>57.715761654722307</v>
      </c>
    </row>
    <row r="59" spans="2:32" x14ac:dyDescent="0.2">
      <c r="B59">
        <v>2.9270953440032902E+21</v>
      </c>
      <c r="C59">
        <f t="shared" si="1"/>
        <v>2.9270953440032903</v>
      </c>
      <c r="D59">
        <v>15.167614968698</v>
      </c>
      <c r="E59">
        <v>1.4</v>
      </c>
      <c r="G59">
        <v>2.9270953440032902E+21</v>
      </c>
      <c r="H59">
        <f t="shared" si="2"/>
        <v>2.9270953440032903</v>
      </c>
      <c r="I59">
        <v>3.0123267262229301</v>
      </c>
      <c r="J59">
        <v>4.4000000000000004</v>
      </c>
      <c r="L59">
        <v>2.9270953440032902E+21</v>
      </c>
      <c r="M59">
        <f t="shared" si="3"/>
        <v>2.9270953440032903</v>
      </c>
      <c r="N59">
        <v>1.14633009316496</v>
      </c>
      <c r="O59">
        <v>8.5</v>
      </c>
      <c r="Q59">
        <v>2.9270953440032902E+21</v>
      </c>
      <c r="R59">
        <f t="shared" si="4"/>
        <v>2.9270953440032903</v>
      </c>
      <c r="S59">
        <v>0.38810118884688799</v>
      </c>
      <c r="T59">
        <v>17</v>
      </c>
      <c r="Y59">
        <v>3.0123267262229301</v>
      </c>
      <c r="Z59">
        <v>1.14633009316496</v>
      </c>
      <c r="AA59">
        <v>0.38810118884688799</v>
      </c>
      <c r="AD59">
        <f t="shared" si="5"/>
        <v>24.725293944524125</v>
      </c>
      <c r="AE59">
        <f t="shared" si="6"/>
        <v>46.764400407791634</v>
      </c>
      <c r="AF59">
        <f t="shared" si="7"/>
        <v>57.709532602944179</v>
      </c>
    </row>
    <row r="60" spans="2:32" x14ac:dyDescent="0.2">
      <c r="B60">
        <v>2.97844789389809E+21</v>
      </c>
      <c r="C60">
        <f t="shared" si="1"/>
        <v>2.9784478938980898</v>
      </c>
      <c r="D60">
        <v>15.169141332904299</v>
      </c>
      <c r="E60">
        <v>1.4</v>
      </c>
      <c r="G60">
        <v>2.97844789389809E+21</v>
      </c>
      <c r="H60">
        <f t="shared" si="2"/>
        <v>2.9784478938980898</v>
      </c>
      <c r="I60">
        <v>3.0138530904292802</v>
      </c>
      <c r="J60">
        <v>4.4000000000000004</v>
      </c>
      <c r="L60">
        <v>2.97844789389809E+21</v>
      </c>
      <c r="M60">
        <f t="shared" si="3"/>
        <v>2.9784478938980898</v>
      </c>
      <c r="N60">
        <v>1.2898756119635599</v>
      </c>
      <c r="O60">
        <v>8.5</v>
      </c>
      <c r="Q60">
        <v>2.97844789389809E+21</v>
      </c>
      <c r="R60">
        <f t="shared" si="4"/>
        <v>2.9784478938980898</v>
      </c>
      <c r="S60">
        <v>0.54350670273236101</v>
      </c>
      <c r="T60">
        <v>17</v>
      </c>
      <c r="Y60">
        <v>3.0138530904292802</v>
      </c>
      <c r="Z60">
        <v>1.2898756119635599</v>
      </c>
      <c r="AA60">
        <v>0.54350670273236101</v>
      </c>
      <c r="AD60">
        <f t="shared" si="5"/>
        <v>24.71011672419014</v>
      </c>
      <c r="AE60">
        <f t="shared" si="6"/>
        <v>44.821747975609256</v>
      </c>
      <c r="AF60">
        <f t="shared" si="7"/>
        <v>55.372551853222468</v>
      </c>
    </row>
    <row r="61" spans="2:32" x14ac:dyDescent="0.2">
      <c r="B61">
        <v>3.0298004437928798E+21</v>
      </c>
      <c r="C61">
        <f t="shared" si="1"/>
        <v>3.0298004437928796</v>
      </c>
      <c r="D61">
        <v>15.231801399072101</v>
      </c>
      <c r="E61">
        <v>1.4</v>
      </c>
      <c r="G61">
        <v>3.0298004437928798E+21</v>
      </c>
      <c r="H61">
        <f t="shared" si="2"/>
        <v>3.0298004437928796</v>
      </c>
      <c r="I61">
        <v>3.1274905723057902</v>
      </c>
      <c r="J61">
        <v>4.4000000000000004</v>
      </c>
      <c r="L61">
        <v>3.0298004437928798E+21</v>
      </c>
      <c r="M61">
        <f t="shared" si="3"/>
        <v>3.0298004437928796</v>
      </c>
      <c r="N61">
        <v>1.2902242343333401</v>
      </c>
      <c r="O61">
        <v>8.5</v>
      </c>
      <c r="Q61">
        <v>3.0298004437928798E+21</v>
      </c>
      <c r="R61">
        <f t="shared" si="4"/>
        <v>3.0298004437928796</v>
      </c>
      <c r="S61">
        <v>0.54609127190733397</v>
      </c>
      <c r="T61">
        <v>17</v>
      </c>
      <c r="Y61">
        <v>3.1274905723057902</v>
      </c>
      <c r="Z61">
        <v>1.2902242343333401</v>
      </c>
      <c r="AA61">
        <v>0.54609127190733397</v>
      </c>
      <c r="AD61">
        <f t="shared" si="5"/>
        <v>23.593262913788916</v>
      </c>
      <c r="AE61">
        <f t="shared" si="6"/>
        <v>44.817080110113203</v>
      </c>
      <c r="AF61">
        <f t="shared" si="7"/>
        <v>55.334093560807482</v>
      </c>
    </row>
    <row r="62" spans="2:32" x14ac:dyDescent="0.2">
      <c r="B62">
        <v>3.0811529936876801E+21</v>
      </c>
      <c r="C62">
        <f t="shared" si="1"/>
        <v>3.08115299368768</v>
      </c>
      <c r="D62">
        <v>15.303048042839301</v>
      </c>
      <c r="E62">
        <v>1.4</v>
      </c>
      <c r="G62">
        <v>3.0811529936876801E+21</v>
      </c>
      <c r="H62">
        <f t="shared" si="2"/>
        <v>3.08115299368768</v>
      </c>
      <c r="I62">
        <v>3.1278549063993202</v>
      </c>
      <c r="J62">
        <v>4.4000000000000004</v>
      </c>
      <c r="L62">
        <v>3.0811529936876801E+21</v>
      </c>
      <c r="M62">
        <f t="shared" si="3"/>
        <v>3.08115299368768</v>
      </c>
      <c r="N62">
        <v>1.29054327239291</v>
      </c>
      <c r="O62">
        <v>8.5</v>
      </c>
      <c r="Q62">
        <v>3.0811529936876801E+21</v>
      </c>
      <c r="R62">
        <f t="shared" si="4"/>
        <v>3.08115299368768</v>
      </c>
      <c r="S62">
        <v>0.54698277865838796</v>
      </c>
      <c r="T62">
        <v>17</v>
      </c>
      <c r="Y62">
        <v>3.1278549063993202</v>
      </c>
      <c r="Z62">
        <v>1.29054327239291</v>
      </c>
      <c r="AA62">
        <v>0.54698277865838796</v>
      </c>
      <c r="AD62">
        <f t="shared" si="5"/>
        <v>23.589723694072223</v>
      </c>
      <c r="AE62">
        <f t="shared" si="6"/>
        <v>44.812808575583176</v>
      </c>
      <c r="AF62">
        <f t="shared" si="7"/>
        <v>55.320831072724054</v>
      </c>
    </row>
    <row r="63" spans="2:32" x14ac:dyDescent="0.2">
      <c r="B63">
        <v>3.1325055435824698E+21</v>
      </c>
      <c r="C63">
        <f t="shared" si="1"/>
        <v>3.1325055435824698</v>
      </c>
      <c r="D63">
        <v>15.374192909061801</v>
      </c>
      <c r="E63">
        <v>1.4</v>
      </c>
      <c r="G63">
        <v>3.1325055435824698E+21</v>
      </c>
      <c r="H63">
        <f t="shared" si="2"/>
        <v>3.1325055435824698</v>
      </c>
      <c r="I63">
        <v>3.2822267348255898</v>
      </c>
      <c r="J63">
        <v>4.4000000000000004</v>
      </c>
      <c r="L63">
        <v>3.1325055435824698E+21</v>
      </c>
      <c r="M63">
        <f t="shared" si="3"/>
        <v>3.1325055435824698</v>
      </c>
      <c r="N63">
        <v>1.4765240343842601</v>
      </c>
      <c r="O63">
        <v>8.5</v>
      </c>
      <c r="Q63">
        <v>3.1325055435824698E+21</v>
      </c>
      <c r="R63">
        <f t="shared" si="4"/>
        <v>3.1325055435824698</v>
      </c>
      <c r="S63">
        <v>0.54910348172541101</v>
      </c>
      <c r="T63">
        <v>17</v>
      </c>
      <c r="Y63">
        <v>3.2822267348255898</v>
      </c>
      <c r="Z63">
        <v>1.4765240343842601</v>
      </c>
      <c r="AA63">
        <v>0.54910348172541101</v>
      </c>
      <c r="AD63">
        <f t="shared" si="5"/>
        <v>22.114009466995014</v>
      </c>
      <c r="AE63">
        <f t="shared" si="6"/>
        <v>42.357398835121991</v>
      </c>
      <c r="AF63">
        <f t="shared" si="7"/>
        <v>55.289288850330145</v>
      </c>
    </row>
    <row r="64" spans="2:32" x14ac:dyDescent="0.2">
      <c r="B64">
        <v>3.1838580934772602E+21</v>
      </c>
      <c r="C64">
        <f t="shared" si="1"/>
        <v>3.18385809347726</v>
      </c>
      <c r="D64">
        <v>15.4380453517583</v>
      </c>
      <c r="E64">
        <v>1.4</v>
      </c>
      <c r="G64">
        <v>3.1838580934772602E+21</v>
      </c>
      <c r="H64">
        <f t="shared" si="2"/>
        <v>3.18385809347726</v>
      </c>
      <c r="I64">
        <v>3.2825512644297299</v>
      </c>
      <c r="J64">
        <v>4.4000000000000004</v>
      </c>
      <c r="L64">
        <v>3.1838580934772602E+21</v>
      </c>
      <c r="M64">
        <f t="shared" si="3"/>
        <v>3.18385809347726</v>
      </c>
      <c r="N64">
        <v>1.47679757582697</v>
      </c>
      <c r="O64">
        <v>8.5</v>
      </c>
      <c r="Q64">
        <v>3.1838580934772602E+21</v>
      </c>
      <c r="R64">
        <f t="shared" si="4"/>
        <v>3.18385809347726</v>
      </c>
      <c r="S64">
        <v>0.54942801132955499</v>
      </c>
      <c r="T64">
        <v>17</v>
      </c>
      <c r="Y64">
        <v>3.2825512644297299</v>
      </c>
      <c r="Z64">
        <v>1.47679757582697</v>
      </c>
      <c r="AA64">
        <v>0.54942801132955499</v>
      </c>
      <c r="AD64">
        <f t="shared" si="5"/>
        <v>22.110957336659666</v>
      </c>
      <c r="AE64">
        <f t="shared" si="6"/>
        <v>42.35383835436302</v>
      </c>
      <c r="AF64">
        <f t="shared" si="7"/>
        <v>55.284462761179938</v>
      </c>
    </row>
    <row r="65" spans="2:32" x14ac:dyDescent="0.2">
      <c r="B65">
        <v>3.2352106433720599E+21</v>
      </c>
      <c r="C65">
        <f t="shared" si="1"/>
        <v>3.23521064337206</v>
      </c>
      <c r="D65">
        <v>15.522300922521</v>
      </c>
      <c r="E65">
        <v>1.4</v>
      </c>
      <c r="G65">
        <v>3.2352106433720599E+21</v>
      </c>
      <c r="H65">
        <f t="shared" si="2"/>
        <v>3.23521064337206</v>
      </c>
      <c r="I65">
        <v>3.4622627940236401</v>
      </c>
      <c r="J65">
        <v>4.4000000000000004</v>
      </c>
      <c r="L65">
        <v>3.2352106433720599E+21</v>
      </c>
      <c r="M65">
        <f t="shared" si="3"/>
        <v>3.23521064337206</v>
      </c>
      <c r="N65">
        <v>1.4781441694825099</v>
      </c>
      <c r="O65">
        <v>8.5</v>
      </c>
      <c r="Q65">
        <v>3.2352106433720599E+21</v>
      </c>
      <c r="R65">
        <f t="shared" si="4"/>
        <v>3.23521064337206</v>
      </c>
      <c r="S65">
        <v>0.770494635747343</v>
      </c>
      <c r="T65">
        <v>17</v>
      </c>
      <c r="Y65">
        <v>3.4622627940236401</v>
      </c>
      <c r="Z65">
        <v>1.4781441694825099</v>
      </c>
      <c r="AA65">
        <v>0.770494635747343</v>
      </c>
      <c r="AD65">
        <f t="shared" si="5"/>
        <v>20.453164047205259</v>
      </c>
      <c r="AE65">
        <f t="shared" si="6"/>
        <v>42.336312951346187</v>
      </c>
      <c r="AF65">
        <f t="shared" si="7"/>
        <v>52.045916776608088</v>
      </c>
    </row>
    <row r="66" spans="2:32" x14ac:dyDescent="0.2">
      <c r="B66">
        <v>3.2865631932668502E+21</v>
      </c>
      <c r="C66">
        <f t="shared" si="1"/>
        <v>3.2865631932668502</v>
      </c>
      <c r="D66">
        <v>15.613166185751799</v>
      </c>
      <c r="E66">
        <v>1.4</v>
      </c>
      <c r="G66">
        <v>3.2865631932668502E+21</v>
      </c>
      <c r="H66">
        <f t="shared" si="2"/>
        <v>3.2865631932668502</v>
      </c>
      <c r="I66">
        <v>3.6673738216883001</v>
      </c>
      <c r="J66">
        <v>4.4000000000000004</v>
      </c>
      <c r="L66">
        <v>3.2865631932668502E+21</v>
      </c>
      <c r="M66">
        <f t="shared" si="3"/>
        <v>3.2865631932668502</v>
      </c>
      <c r="N66">
        <v>1.69725760535707</v>
      </c>
      <c r="O66">
        <v>8.5</v>
      </c>
      <c r="Q66">
        <v>3.2865631932668502E+21</v>
      </c>
      <c r="R66">
        <f t="shared" si="4"/>
        <v>3.2865631932668502</v>
      </c>
      <c r="S66">
        <v>0.77536171970290202</v>
      </c>
      <c r="T66">
        <v>17</v>
      </c>
      <c r="Y66">
        <v>3.6673738216883001</v>
      </c>
      <c r="Z66">
        <v>1.69725760535707</v>
      </c>
      <c r="AA66">
        <v>0.77536171970290202</v>
      </c>
      <c r="AD66">
        <f t="shared" si="5"/>
        <v>18.639998179012466</v>
      </c>
      <c r="AE66">
        <f t="shared" si="6"/>
        <v>39.532940878428811</v>
      </c>
      <c r="AF66">
        <f t="shared" si="7"/>
        <v>51.975715397685867</v>
      </c>
    </row>
    <row r="67" spans="2:32" x14ac:dyDescent="0.2">
      <c r="B67">
        <v>3.33791574316165E+21</v>
      </c>
      <c r="C67">
        <f t="shared" si="1"/>
        <v>3.3379157431616502</v>
      </c>
      <c r="D67">
        <v>15.787508565087901</v>
      </c>
      <c r="E67">
        <v>1.4</v>
      </c>
      <c r="G67">
        <v>3.33791574316165E+21</v>
      </c>
      <c r="H67">
        <f t="shared" si="2"/>
        <v>3.3379157431616502</v>
      </c>
      <c r="I67">
        <v>3.8887168423190102</v>
      </c>
      <c r="J67">
        <v>4.4000000000000004</v>
      </c>
      <c r="L67">
        <v>3.33791574316165E+21</v>
      </c>
      <c r="M67">
        <f t="shared" si="3"/>
        <v>3.3379157431616502</v>
      </c>
      <c r="N67">
        <v>1.6974717317326999</v>
      </c>
      <c r="O67">
        <v>8.5</v>
      </c>
      <c r="Q67">
        <v>3.33791574316165E+21</v>
      </c>
      <c r="R67">
        <f t="shared" si="4"/>
        <v>3.3379157431616502</v>
      </c>
      <c r="S67">
        <v>0.77824565130803003</v>
      </c>
      <c r="T67">
        <v>17</v>
      </c>
      <c r="Y67">
        <v>3.8887168423190102</v>
      </c>
      <c r="Z67">
        <v>1.6974717317326999</v>
      </c>
      <c r="AA67">
        <v>0.77824565130803003</v>
      </c>
      <c r="AD67">
        <f t="shared" si="5"/>
        <v>16.777735356051039</v>
      </c>
      <c r="AE67">
        <f t="shared" si="6"/>
        <v>39.53024827541212</v>
      </c>
      <c r="AF67">
        <f t="shared" si="7"/>
        <v>51.934140774898054</v>
      </c>
    </row>
    <row r="68" spans="2:32" x14ac:dyDescent="0.2">
      <c r="B68">
        <v>3.3892682930564398E+21</v>
      </c>
      <c r="C68">
        <f t="shared" ref="C68:C131" si="8">B68/(1E+21)</f>
        <v>3.38926829305644</v>
      </c>
      <c r="D68">
        <v>15.8777530822244</v>
      </c>
      <c r="E68">
        <v>1.4</v>
      </c>
      <c r="G68">
        <v>3.3892682930564398E+21</v>
      </c>
      <c r="H68">
        <f t="shared" ref="H68:H131" si="9">G68/(1E+21)</f>
        <v>3.38926829305644</v>
      </c>
      <c r="I68">
        <v>4.1293518378724903</v>
      </c>
      <c r="J68">
        <v>4.4000000000000004</v>
      </c>
      <c r="L68">
        <v>3.3892682930564398E+21</v>
      </c>
      <c r="M68">
        <f t="shared" ref="M68:M131" si="10">L68/(1E+21)</f>
        <v>3.38926829305644</v>
      </c>
      <c r="N68">
        <v>1.94660533222093</v>
      </c>
      <c r="O68">
        <v>8.5</v>
      </c>
      <c r="Q68">
        <v>3.3892682930564398E+21</v>
      </c>
      <c r="R68">
        <f t="shared" ref="R68:R131" si="11">Q68/(1E+21)</f>
        <v>3.38926829305644</v>
      </c>
      <c r="S68">
        <v>1.04393626887841</v>
      </c>
      <c r="T68">
        <v>17</v>
      </c>
      <c r="Y68">
        <v>4.1293518378724903</v>
      </c>
      <c r="Z68">
        <v>1.94660533222093</v>
      </c>
      <c r="AA68">
        <v>1.04393626887841</v>
      </c>
      <c r="AD68">
        <f t="shared" ref="AD68:AD131" si="12">(Y68-$AB$2)^2</f>
        <v>14.86432816226462</v>
      </c>
      <c r="AE68">
        <f t="shared" ref="AE68:AE131" si="13">(Z68-$AB$2)^2</f>
        <v>36.459556214322227</v>
      </c>
      <c r="AF68">
        <f t="shared" ref="AF68:AF131" si="14">(AA68-$AB$2)^2</f>
        <v>48.175315028454108</v>
      </c>
    </row>
    <row r="69" spans="2:32" x14ac:dyDescent="0.2">
      <c r="B69">
        <v>3.4406208429512401E+21</v>
      </c>
      <c r="C69">
        <f t="shared" si="8"/>
        <v>3.4406208429512399</v>
      </c>
      <c r="D69">
        <v>16.077604066247702</v>
      </c>
      <c r="E69">
        <v>1.4</v>
      </c>
      <c r="G69">
        <v>3.4406208429512401E+21</v>
      </c>
      <c r="H69">
        <f t="shared" si="9"/>
        <v>3.4406208429512399</v>
      </c>
      <c r="I69">
        <v>4.1303871653859403</v>
      </c>
      <c r="J69">
        <v>4.4000000000000004</v>
      </c>
      <c r="L69">
        <v>3.4406208429512401E+21</v>
      </c>
      <c r="M69">
        <f t="shared" si="10"/>
        <v>3.4406208429512399</v>
      </c>
      <c r="N69">
        <v>1.9467986519824101</v>
      </c>
      <c r="O69">
        <v>8.5</v>
      </c>
      <c r="Q69">
        <v>3.4406208429512401E+21</v>
      </c>
      <c r="R69">
        <f t="shared" si="11"/>
        <v>3.4406208429512399</v>
      </c>
      <c r="S69">
        <v>1.0491051333560499</v>
      </c>
      <c r="T69">
        <v>17</v>
      </c>
      <c r="Y69">
        <v>4.1303871653859403</v>
      </c>
      <c r="Z69">
        <v>1.9467986519824101</v>
      </c>
      <c r="AA69">
        <v>1.0491051333560499</v>
      </c>
      <c r="AD69">
        <f t="shared" si="12"/>
        <v>14.856345971966409</v>
      </c>
      <c r="AE69">
        <f t="shared" si="13"/>
        <v>36.457221654628938</v>
      </c>
      <c r="AF69">
        <f t="shared" si="14"/>
        <v>48.10358918192199</v>
      </c>
    </row>
    <row r="70" spans="2:32" x14ac:dyDescent="0.2">
      <c r="B70">
        <v>3.4919733928460298E+21</v>
      </c>
      <c r="C70">
        <f t="shared" si="8"/>
        <v>3.4919733928460297</v>
      </c>
      <c r="D70">
        <v>16.182316145129999</v>
      </c>
      <c r="E70">
        <v>1.4</v>
      </c>
      <c r="G70">
        <v>3.4919733928460298E+21</v>
      </c>
      <c r="H70">
        <f t="shared" si="9"/>
        <v>3.4919733928460297</v>
      </c>
      <c r="I70">
        <v>4.3875705790585204</v>
      </c>
      <c r="J70">
        <v>4.4000000000000004</v>
      </c>
      <c r="L70">
        <v>3.4919733928460298E+21</v>
      </c>
      <c r="M70">
        <f t="shared" si="10"/>
        <v>3.4919733928460297</v>
      </c>
      <c r="N70">
        <v>2.2221620629334402</v>
      </c>
      <c r="O70">
        <v>8.5</v>
      </c>
      <c r="Q70">
        <v>3.4919733928460298E+21</v>
      </c>
      <c r="R70">
        <f t="shared" si="11"/>
        <v>3.4919733928460297</v>
      </c>
      <c r="S70">
        <v>1.05435664440119</v>
      </c>
      <c r="T70">
        <v>17</v>
      </c>
      <c r="Y70">
        <v>4.3875705790585204</v>
      </c>
      <c r="Z70">
        <v>2.2221620629334402</v>
      </c>
      <c r="AA70">
        <v>1.05435664440119</v>
      </c>
      <c r="AD70">
        <f t="shared" si="12"/>
        <v>12.939917343215489</v>
      </c>
      <c r="AE70">
        <f t="shared" si="13"/>
        <v>33.207768252166495</v>
      </c>
      <c r="AF70">
        <f t="shared" si="14"/>
        <v>48.030771211436416</v>
      </c>
    </row>
    <row r="71" spans="2:32" x14ac:dyDescent="0.2">
      <c r="B71">
        <v>3.5433259427408301E+21</v>
      </c>
      <c r="C71">
        <f t="shared" si="8"/>
        <v>3.5433259427408301</v>
      </c>
      <c r="D71">
        <v>16.392164931478099</v>
      </c>
      <c r="E71">
        <v>1.4</v>
      </c>
      <c r="G71">
        <v>3.5433259427408301E+21</v>
      </c>
      <c r="H71">
        <f t="shared" si="9"/>
        <v>3.5433259427408301</v>
      </c>
      <c r="I71">
        <v>4.6604052284657298</v>
      </c>
      <c r="J71">
        <v>4.4000000000000004</v>
      </c>
      <c r="L71">
        <v>3.5433259427408301E+21</v>
      </c>
      <c r="M71">
        <f t="shared" si="10"/>
        <v>3.5433259427408301</v>
      </c>
      <c r="N71">
        <v>2.22230424949815</v>
      </c>
      <c r="O71">
        <v>8.5</v>
      </c>
      <c r="Q71">
        <v>3.5433259427408301E+21</v>
      </c>
      <c r="R71">
        <f t="shared" si="11"/>
        <v>3.5433259427408301</v>
      </c>
      <c r="S71">
        <v>1.05754454141495</v>
      </c>
      <c r="T71">
        <v>17</v>
      </c>
      <c r="Y71">
        <v>4.6604052284657298</v>
      </c>
      <c r="Z71">
        <v>2.22230424949815</v>
      </c>
      <c r="AA71">
        <v>1.05754454141495</v>
      </c>
      <c r="AD71">
        <f t="shared" si="12"/>
        <v>11.051469215876212</v>
      </c>
      <c r="AE71">
        <f t="shared" si="13"/>
        <v>33.206129538618924</v>
      </c>
      <c r="AF71">
        <f t="shared" si="14"/>
        <v>47.98659442075617</v>
      </c>
    </row>
    <row r="72" spans="2:32" x14ac:dyDescent="0.2">
      <c r="B72">
        <v>3.5946784926356199E+21</v>
      </c>
      <c r="C72">
        <f t="shared" si="8"/>
        <v>3.5946784926356199</v>
      </c>
      <c r="D72">
        <v>16.6369701146767</v>
      </c>
      <c r="E72">
        <v>1.4</v>
      </c>
      <c r="G72">
        <v>3.5946784926356199E+21</v>
      </c>
      <c r="H72">
        <f t="shared" si="9"/>
        <v>3.5946784926356199</v>
      </c>
      <c r="I72">
        <v>4.9536671447051104</v>
      </c>
      <c r="J72">
        <v>4.4000000000000004</v>
      </c>
      <c r="L72">
        <v>3.5946784926356199E+21</v>
      </c>
      <c r="M72">
        <f t="shared" si="10"/>
        <v>3.5946784926356199</v>
      </c>
      <c r="N72">
        <v>2.5269993943852702</v>
      </c>
      <c r="O72">
        <v>8.5</v>
      </c>
      <c r="Q72">
        <v>3.5946784926356199E+21</v>
      </c>
      <c r="R72">
        <f t="shared" si="11"/>
        <v>3.5946784926356199</v>
      </c>
      <c r="S72">
        <v>1.3717478759613599</v>
      </c>
      <c r="T72">
        <v>17</v>
      </c>
      <c r="Y72">
        <v>4.9536671447051104</v>
      </c>
      <c r="Z72">
        <v>2.5269993943852702</v>
      </c>
      <c r="AA72">
        <v>1.3717478759613599</v>
      </c>
      <c r="AD72">
        <f t="shared" si="12"/>
        <v>9.1876465951576893</v>
      </c>
      <c r="AE72">
        <f t="shared" si="13"/>
        <v>29.787371756399406</v>
      </c>
      <c r="AF72">
        <f t="shared" si="14"/>
        <v>43.732197044963399</v>
      </c>
    </row>
    <row r="73" spans="2:32" x14ac:dyDescent="0.2">
      <c r="B73">
        <v>3.6460310425304102E+21</v>
      </c>
      <c r="C73">
        <f t="shared" si="8"/>
        <v>3.6460310425304101</v>
      </c>
      <c r="D73">
        <v>16.9329293617666</v>
      </c>
      <c r="E73">
        <v>1.4</v>
      </c>
      <c r="G73">
        <v>3.6460310425304102E+21</v>
      </c>
      <c r="H73">
        <f t="shared" si="9"/>
        <v>3.6460310425304101</v>
      </c>
      <c r="I73">
        <v>5.2654659982651602</v>
      </c>
      <c r="J73">
        <v>4.4000000000000004</v>
      </c>
      <c r="L73">
        <v>3.6460310425304102E+21</v>
      </c>
      <c r="M73">
        <f t="shared" si="10"/>
        <v>3.6460310425304101</v>
      </c>
      <c r="N73">
        <v>2.8535746343164101</v>
      </c>
      <c r="O73">
        <v>8.5</v>
      </c>
      <c r="Q73">
        <v>3.6460310425304102E+21</v>
      </c>
      <c r="R73">
        <f t="shared" si="11"/>
        <v>3.6460310425304101</v>
      </c>
      <c r="S73">
        <v>1.3796216837823601</v>
      </c>
      <c r="T73">
        <v>17</v>
      </c>
      <c r="Y73">
        <v>5.2654659982651602</v>
      </c>
      <c r="Z73">
        <v>2.8535746343164101</v>
      </c>
      <c r="AA73">
        <v>1.3796216837823601</v>
      </c>
      <c r="AD73">
        <f t="shared" si="12"/>
        <v>7.3946699441262531</v>
      </c>
      <c r="AE73">
        <f t="shared" si="13"/>
        <v>26.32927096558026</v>
      </c>
      <c r="AF73">
        <f t="shared" si="14"/>
        <v>43.628119549919411</v>
      </c>
    </row>
    <row r="74" spans="2:32" x14ac:dyDescent="0.2">
      <c r="B74">
        <v>3.69738359242521E+21</v>
      </c>
      <c r="C74">
        <f t="shared" si="8"/>
        <v>3.6973835924252101</v>
      </c>
      <c r="D74">
        <v>17.241561905795201</v>
      </c>
      <c r="E74">
        <v>1.4</v>
      </c>
      <c r="G74">
        <v>3.69738359242521E+21</v>
      </c>
      <c r="H74">
        <f t="shared" si="9"/>
        <v>3.6973835924252101</v>
      </c>
      <c r="I74">
        <v>5.5924123617081802</v>
      </c>
      <c r="J74">
        <v>4.4000000000000004</v>
      </c>
      <c r="L74">
        <v>3.69738359242521E+21</v>
      </c>
      <c r="M74">
        <f t="shared" si="10"/>
        <v>3.6973835924252101</v>
      </c>
      <c r="N74">
        <v>2.85701200319127</v>
      </c>
      <c r="O74">
        <v>8.5</v>
      </c>
      <c r="Q74">
        <v>3.69738359242521E+21</v>
      </c>
      <c r="R74">
        <f t="shared" si="11"/>
        <v>3.6973835924252101</v>
      </c>
      <c r="S74">
        <v>1.72707119563388</v>
      </c>
      <c r="T74">
        <v>17</v>
      </c>
      <c r="Y74">
        <v>5.5924123617081802</v>
      </c>
      <c r="Z74">
        <v>2.85701200319127</v>
      </c>
      <c r="AA74">
        <v>1.72707119563388</v>
      </c>
      <c r="AD74">
        <f t="shared" si="12"/>
        <v>5.7234240640481824</v>
      </c>
      <c r="AE74">
        <f t="shared" si="13"/>
        <v>26.294007088207557</v>
      </c>
      <c r="AF74">
        <f t="shared" si="14"/>
        <v>39.158922481236068</v>
      </c>
    </row>
    <row r="75" spans="2:32" x14ac:dyDescent="0.2">
      <c r="B75">
        <v>3.7487361423199998E+21</v>
      </c>
      <c r="C75">
        <f t="shared" si="8"/>
        <v>3.7487361423199999</v>
      </c>
      <c r="D75">
        <v>17.564709402137598</v>
      </c>
      <c r="E75">
        <v>1.4</v>
      </c>
      <c r="G75">
        <v>3.7487361423199998E+21</v>
      </c>
      <c r="H75">
        <f t="shared" si="9"/>
        <v>3.7487361423199999</v>
      </c>
      <c r="I75">
        <v>5.9343365137583897</v>
      </c>
      <c r="J75">
        <v>4.4000000000000004</v>
      </c>
      <c r="L75">
        <v>3.7487361423199998E+21</v>
      </c>
      <c r="M75">
        <f t="shared" si="10"/>
        <v>3.7487361423199999</v>
      </c>
      <c r="N75">
        <v>3.2082013120480499</v>
      </c>
      <c r="O75">
        <v>8.5</v>
      </c>
      <c r="Q75">
        <v>3.7487361423199998E+21</v>
      </c>
      <c r="R75">
        <f t="shared" si="11"/>
        <v>3.7487361423199999</v>
      </c>
      <c r="S75">
        <v>1.7382024032733601</v>
      </c>
      <c r="T75">
        <v>17</v>
      </c>
      <c r="Y75">
        <v>5.9343365137583897</v>
      </c>
      <c r="Z75">
        <v>3.2082013120480499</v>
      </c>
      <c r="AA75">
        <v>1.7382024032733601</v>
      </c>
      <c r="AD75">
        <f t="shared" si="12"/>
        <v>4.2043194735970868</v>
      </c>
      <c r="AE75">
        <f t="shared" si="13"/>
        <v>22.815706252889481</v>
      </c>
      <c r="AF75">
        <f t="shared" si="14"/>
        <v>39.019734667583812</v>
      </c>
    </row>
    <row r="76" spans="2:32" x14ac:dyDescent="0.2">
      <c r="B76">
        <v>3.8000886922148001E+21</v>
      </c>
      <c r="C76">
        <f t="shared" si="8"/>
        <v>3.8000886922147998</v>
      </c>
      <c r="D76">
        <v>17.904120504877799</v>
      </c>
      <c r="E76">
        <v>1.4</v>
      </c>
      <c r="G76">
        <v>3.8000886922148001E+21</v>
      </c>
      <c r="H76">
        <f t="shared" si="9"/>
        <v>3.8000886922147998</v>
      </c>
      <c r="I76">
        <v>6.2913956299579903</v>
      </c>
      <c r="J76">
        <v>4.4000000000000004</v>
      </c>
      <c r="L76">
        <v>3.8000886922148001E+21</v>
      </c>
      <c r="M76">
        <f t="shared" si="10"/>
        <v>3.8000886922147998</v>
      </c>
      <c r="N76">
        <v>3.5806222034217199</v>
      </c>
      <c r="O76">
        <v>8.5</v>
      </c>
      <c r="Q76">
        <v>3.8000886922148001E+21</v>
      </c>
      <c r="R76">
        <f t="shared" si="11"/>
        <v>3.8000886922147998</v>
      </c>
      <c r="S76">
        <v>1.7468759424083899</v>
      </c>
      <c r="T76">
        <v>17</v>
      </c>
      <c r="Y76">
        <v>6.2913956299579903</v>
      </c>
      <c r="Z76">
        <v>3.5806222034217199</v>
      </c>
      <c r="AA76">
        <v>1.7468759424083899</v>
      </c>
      <c r="AD76">
        <f t="shared" si="12"/>
        <v>2.8675514367950079</v>
      </c>
      <c r="AE76">
        <f t="shared" si="13"/>
        <v>19.396608009252944</v>
      </c>
      <c r="AF76">
        <f t="shared" si="14"/>
        <v>38.911450023214975</v>
      </c>
    </row>
    <row r="77" spans="2:32" x14ac:dyDescent="0.2">
      <c r="B77">
        <v>3.8514412421095898E+21</v>
      </c>
      <c r="C77">
        <f t="shared" si="8"/>
        <v>3.85144124210959</v>
      </c>
      <c r="D77">
        <v>18.264116741381699</v>
      </c>
      <c r="E77">
        <v>1.4</v>
      </c>
      <c r="G77">
        <v>3.8514412421095898E+21</v>
      </c>
      <c r="H77">
        <f t="shared" si="9"/>
        <v>3.85144124210959</v>
      </c>
      <c r="I77">
        <v>7.0472758967758802</v>
      </c>
      <c r="J77">
        <v>4.4000000000000004</v>
      </c>
      <c r="L77">
        <v>3.8514412421095898E+21</v>
      </c>
      <c r="M77">
        <f t="shared" si="10"/>
        <v>3.85144124210959</v>
      </c>
      <c r="N77">
        <v>3.5859131207745798</v>
      </c>
      <c r="O77">
        <v>8.5</v>
      </c>
      <c r="Q77">
        <v>3.8514412421095898E+21</v>
      </c>
      <c r="R77">
        <f t="shared" si="11"/>
        <v>3.85144124210959</v>
      </c>
      <c r="S77">
        <v>2.1356706737709699</v>
      </c>
      <c r="T77">
        <v>17</v>
      </c>
      <c r="Y77">
        <v>7.0472758967758802</v>
      </c>
      <c r="Z77">
        <v>3.5859131207745798</v>
      </c>
      <c r="AA77">
        <v>2.1356706737709699</v>
      </c>
      <c r="AD77">
        <f t="shared" si="12"/>
        <v>0.87891439315876574</v>
      </c>
      <c r="AE77">
        <f t="shared" si="13"/>
        <v>19.350031930700737</v>
      </c>
      <c r="AF77">
        <f t="shared" si="14"/>
        <v>34.21208271522314</v>
      </c>
    </row>
    <row r="78" spans="2:32" x14ac:dyDescent="0.2">
      <c r="B78">
        <v>3.9027937920043901E+21</v>
      </c>
      <c r="C78">
        <f t="shared" si="8"/>
        <v>3.90279379200439</v>
      </c>
      <c r="D78">
        <v>18.642812100626902</v>
      </c>
      <c r="E78">
        <v>1.4</v>
      </c>
      <c r="G78">
        <v>3.9027937920043901E+21</v>
      </c>
      <c r="H78">
        <f t="shared" si="9"/>
        <v>3.90279379200439</v>
      </c>
      <c r="I78">
        <v>7.4505151197983697</v>
      </c>
      <c r="J78">
        <v>4.4000000000000004</v>
      </c>
      <c r="L78">
        <v>3.9027937920043901E+21</v>
      </c>
      <c r="M78">
        <f t="shared" si="10"/>
        <v>3.90279379200439</v>
      </c>
      <c r="N78">
        <v>3.9830843897599002</v>
      </c>
      <c r="O78">
        <v>8.5</v>
      </c>
      <c r="Q78">
        <v>3.9027937920043901E+21</v>
      </c>
      <c r="R78">
        <f t="shared" si="11"/>
        <v>3.90279379200439</v>
      </c>
      <c r="S78">
        <v>2.1469512540231399</v>
      </c>
      <c r="T78">
        <v>17</v>
      </c>
      <c r="Y78">
        <v>7.4505151197983697</v>
      </c>
      <c r="Z78">
        <v>3.9830843897599002</v>
      </c>
      <c r="AA78">
        <v>2.1469512540231399</v>
      </c>
      <c r="AD78">
        <f t="shared" si="12"/>
        <v>0.28543921843307724</v>
      </c>
      <c r="AE78">
        <f t="shared" si="13"/>
        <v>16.013569676098729</v>
      </c>
      <c r="AF78">
        <f t="shared" si="14"/>
        <v>34.080247266987676</v>
      </c>
    </row>
    <row r="79" spans="2:32" x14ac:dyDescent="0.2">
      <c r="B79">
        <v>3.9541463418991799E+21</v>
      </c>
      <c r="C79">
        <f t="shared" si="8"/>
        <v>3.9541463418991798</v>
      </c>
      <c r="D79">
        <v>18.845194327979801</v>
      </c>
      <c r="E79">
        <v>1.4</v>
      </c>
      <c r="G79">
        <v>3.9541463418991799E+21</v>
      </c>
      <c r="H79">
        <f t="shared" si="9"/>
        <v>3.9541463418991798</v>
      </c>
      <c r="I79">
        <v>7.8704638051740696</v>
      </c>
      <c r="J79">
        <v>4.4000000000000004</v>
      </c>
      <c r="L79">
        <v>3.9541463418991799E+21</v>
      </c>
      <c r="M79">
        <f t="shared" si="10"/>
        <v>3.9541463418991798</v>
      </c>
      <c r="N79">
        <v>4.40444049571287</v>
      </c>
      <c r="O79">
        <v>8.5</v>
      </c>
      <c r="Q79">
        <v>3.9541463418991799E+21</v>
      </c>
      <c r="R79">
        <f t="shared" si="11"/>
        <v>3.9541463418991798</v>
      </c>
      <c r="S79">
        <v>2.5694805371776002</v>
      </c>
      <c r="T79">
        <v>17</v>
      </c>
      <c r="Y79">
        <v>7.8704638051740696</v>
      </c>
      <c r="Z79">
        <v>4.40444049571287</v>
      </c>
      <c r="AA79">
        <v>2.5694805371776002</v>
      </c>
      <c r="AD79">
        <f t="shared" si="12"/>
        <v>1.3068247221887392E-2</v>
      </c>
      <c r="AE79">
        <f t="shared" si="13"/>
        <v>12.818832682974101</v>
      </c>
      <c r="AF79">
        <f t="shared" si="14"/>
        <v>29.325470869047106</v>
      </c>
    </row>
    <row r="80" spans="2:32" x14ac:dyDescent="0.2">
      <c r="B80">
        <v>4.0054988917939802E+21</v>
      </c>
      <c r="C80">
        <f t="shared" si="8"/>
        <v>4.0054988917939802</v>
      </c>
      <c r="D80">
        <v>19.1066594533794</v>
      </c>
      <c r="E80">
        <v>1.4</v>
      </c>
      <c r="G80">
        <v>4.0054988917939802E+21</v>
      </c>
      <c r="H80">
        <f t="shared" si="9"/>
        <v>4.0054988917939802</v>
      </c>
      <c r="I80">
        <v>8.3024145262682492</v>
      </c>
      <c r="J80">
        <v>4.4000000000000004</v>
      </c>
      <c r="L80">
        <v>4.0054988917939802E+21</v>
      </c>
      <c r="M80">
        <f t="shared" si="10"/>
        <v>4.0054988917939802</v>
      </c>
      <c r="N80">
        <v>4.4090974357775803</v>
      </c>
      <c r="O80">
        <v>8.5</v>
      </c>
      <c r="Q80">
        <v>4.0054988917939802E+21</v>
      </c>
      <c r="R80">
        <f t="shared" si="11"/>
        <v>4.0054988917939802</v>
      </c>
      <c r="S80">
        <v>2.5811227691095602</v>
      </c>
      <c r="T80">
        <v>17</v>
      </c>
      <c r="Y80">
        <v>8.3024145262682492</v>
      </c>
      <c r="Z80">
        <v>4.4090974357775803</v>
      </c>
      <c r="AA80">
        <v>2.5811227691095602</v>
      </c>
      <c r="AD80">
        <f t="shared" si="12"/>
        <v>0.10089153995046669</v>
      </c>
      <c r="AE80">
        <f t="shared" si="13"/>
        <v>12.785507514865989</v>
      </c>
      <c r="AF80">
        <f t="shared" si="14"/>
        <v>29.199514060373833</v>
      </c>
    </row>
    <row r="81" spans="2:32" x14ac:dyDescent="0.2">
      <c r="B81">
        <v>4.05685144168877E+21</v>
      </c>
      <c r="C81">
        <f t="shared" si="8"/>
        <v>4.05685144168877</v>
      </c>
      <c r="D81">
        <v>19.249716506636201</v>
      </c>
      <c r="E81">
        <v>1.4</v>
      </c>
      <c r="G81">
        <v>4.05685144168877E+21</v>
      </c>
      <c r="H81">
        <f t="shared" si="9"/>
        <v>4.05685144168877</v>
      </c>
      <c r="I81">
        <v>8.7545940582954902</v>
      </c>
      <c r="J81">
        <v>4.4000000000000004</v>
      </c>
      <c r="L81">
        <v>4.05685144168877E+21</v>
      </c>
      <c r="M81">
        <f t="shared" si="10"/>
        <v>4.05685144168877</v>
      </c>
      <c r="N81">
        <v>4.8563437817829502</v>
      </c>
      <c r="O81">
        <v>8.5</v>
      </c>
      <c r="Q81">
        <v>4.05685144168877E+21</v>
      </c>
      <c r="R81">
        <f t="shared" si="11"/>
        <v>4.05685144168877</v>
      </c>
      <c r="S81">
        <v>2.5910989900093302</v>
      </c>
      <c r="T81">
        <v>17</v>
      </c>
      <c r="Y81">
        <v>8.7545940582954902</v>
      </c>
      <c r="Z81">
        <v>4.8563437817829502</v>
      </c>
      <c r="AA81">
        <v>2.5910989900093302</v>
      </c>
      <c r="AD81">
        <f t="shared" si="12"/>
        <v>0.59261331517150484</v>
      </c>
      <c r="AE81">
        <f t="shared" si="13"/>
        <v>9.7871146717490838</v>
      </c>
      <c r="AF81">
        <f t="shared" si="14"/>
        <v>29.091797424168998</v>
      </c>
    </row>
    <row r="82" spans="2:32" x14ac:dyDescent="0.2">
      <c r="B82">
        <v>4.1082039915835697E+21</v>
      </c>
      <c r="C82">
        <f t="shared" si="8"/>
        <v>4.1082039915835695</v>
      </c>
      <c r="D82">
        <v>19.569566482374</v>
      </c>
      <c r="E82">
        <v>1.4</v>
      </c>
      <c r="G82">
        <v>4.1082039915835697E+21</v>
      </c>
      <c r="H82">
        <f t="shared" si="9"/>
        <v>4.1082039915835695</v>
      </c>
      <c r="I82">
        <v>9.2270541676251696</v>
      </c>
      <c r="J82">
        <v>4.4000000000000004</v>
      </c>
      <c r="L82">
        <v>4.1082039915835697E+21</v>
      </c>
      <c r="M82">
        <f t="shared" si="10"/>
        <v>4.1082039915835695</v>
      </c>
      <c r="N82">
        <v>4.8620516748732596</v>
      </c>
      <c r="O82">
        <v>8.5</v>
      </c>
      <c r="Q82">
        <v>4.1082039915835697E+21</v>
      </c>
      <c r="R82">
        <f t="shared" si="11"/>
        <v>4.1082039915835695</v>
      </c>
      <c r="S82">
        <v>3.0545696759296801</v>
      </c>
      <c r="T82">
        <v>17</v>
      </c>
      <c r="Y82">
        <v>9.2270541676251696</v>
      </c>
      <c r="Z82">
        <v>4.8620516748732596</v>
      </c>
      <c r="AA82">
        <v>3.0545696759296801</v>
      </c>
      <c r="AD82">
        <f t="shared" si="12"/>
        <v>1.5432445117943523</v>
      </c>
      <c r="AE82">
        <f t="shared" si="13"/>
        <v>9.7514336901084242</v>
      </c>
      <c r="AF82">
        <f t="shared" si="14"/>
        <v>24.306976203939044</v>
      </c>
    </row>
    <row r="83" spans="2:32" x14ac:dyDescent="0.2">
      <c r="B83">
        <v>4.1595565414783601E+21</v>
      </c>
      <c r="C83">
        <f t="shared" si="8"/>
        <v>4.1595565414783602</v>
      </c>
      <c r="D83">
        <v>19.746480640188501</v>
      </c>
      <c r="E83">
        <v>1.4</v>
      </c>
      <c r="G83">
        <v>4.1595565414783601E+21</v>
      </c>
      <c r="H83">
        <f t="shared" si="9"/>
        <v>4.1595565414783602</v>
      </c>
      <c r="I83">
        <v>9.7191895522186798</v>
      </c>
      <c r="J83">
        <v>4.4000000000000004</v>
      </c>
      <c r="L83">
        <v>4.1595565414783601E+21</v>
      </c>
      <c r="M83">
        <f t="shared" si="10"/>
        <v>4.1595565414783602</v>
      </c>
      <c r="N83">
        <v>5.3384947668423699</v>
      </c>
      <c r="O83">
        <v>8.5</v>
      </c>
      <c r="Q83">
        <v>4.1595565414783601E+21</v>
      </c>
      <c r="R83">
        <f t="shared" si="11"/>
        <v>4.1595565414783602</v>
      </c>
      <c r="S83">
        <v>3.0679840101879599</v>
      </c>
      <c r="T83">
        <v>17</v>
      </c>
      <c r="Y83">
        <v>9.7191895522186798</v>
      </c>
      <c r="Z83">
        <v>5.3384947668423699</v>
      </c>
      <c r="AA83">
        <v>3.0679840101879599</v>
      </c>
      <c r="AD83">
        <f t="shared" si="12"/>
        <v>3.0081756630607317</v>
      </c>
      <c r="AE83">
        <f t="shared" si="13"/>
        <v>7.0028268043010016</v>
      </c>
      <c r="AF83">
        <f t="shared" si="14"/>
        <v>24.174885163368156</v>
      </c>
    </row>
    <row r="84" spans="2:32" x14ac:dyDescent="0.2">
      <c r="B84">
        <v>4.2109090913731498E+21</v>
      </c>
      <c r="C84">
        <f t="shared" si="8"/>
        <v>4.2109090913731499</v>
      </c>
      <c r="D84">
        <v>19.923588434336001</v>
      </c>
      <c r="E84">
        <v>1.4</v>
      </c>
      <c r="G84">
        <v>4.2109090913731498E+21</v>
      </c>
      <c r="H84">
        <f t="shared" si="9"/>
        <v>4.2109090913731499</v>
      </c>
      <c r="I84">
        <v>10.231806729568801</v>
      </c>
      <c r="J84">
        <v>4.4000000000000004</v>
      </c>
      <c r="L84">
        <v>4.2109090913731498E+21</v>
      </c>
      <c r="M84">
        <f t="shared" si="10"/>
        <v>4.2109090913731499</v>
      </c>
      <c r="N84">
        <v>5.8393673089059996</v>
      </c>
      <c r="O84">
        <v>8.5</v>
      </c>
      <c r="Q84">
        <v>4.2109090913731498E+21</v>
      </c>
      <c r="R84">
        <f t="shared" si="11"/>
        <v>4.2109090913731499</v>
      </c>
      <c r="S84">
        <v>3.0785584035923002</v>
      </c>
      <c r="T84">
        <v>17</v>
      </c>
      <c r="Y84">
        <v>10.231806729568801</v>
      </c>
      <c r="Z84">
        <v>5.8393673089059996</v>
      </c>
      <c r="AA84">
        <v>3.0785584035923002</v>
      </c>
      <c r="AD84">
        <f t="shared" si="12"/>
        <v>5.0491280457953716</v>
      </c>
      <c r="AE84">
        <f t="shared" si="13"/>
        <v>4.6027966439777979</v>
      </c>
      <c r="AF84">
        <f t="shared" si="14"/>
        <v>24.071012705922577</v>
      </c>
    </row>
    <row r="85" spans="2:32" x14ac:dyDescent="0.2">
      <c r="B85">
        <v>4.2622616412679501E+21</v>
      </c>
      <c r="C85">
        <f t="shared" si="8"/>
        <v>4.2622616412679504</v>
      </c>
      <c r="D85">
        <v>20.118302765706101</v>
      </c>
      <c r="E85">
        <v>1.4</v>
      </c>
      <c r="G85">
        <v>4.2622616412679501E+21</v>
      </c>
      <c r="H85">
        <f t="shared" si="9"/>
        <v>4.2622616412679504</v>
      </c>
      <c r="I85">
        <v>10.764841568289199</v>
      </c>
      <c r="J85">
        <v>4.4000000000000004</v>
      </c>
      <c r="L85">
        <v>4.2622616412679501E+21</v>
      </c>
      <c r="M85">
        <f t="shared" si="10"/>
        <v>4.2622616412679504</v>
      </c>
      <c r="N85">
        <v>5.8492344107324499</v>
      </c>
      <c r="O85">
        <v>8.5</v>
      </c>
      <c r="Q85">
        <v>4.2622616412679501E+21</v>
      </c>
      <c r="R85">
        <f t="shared" si="11"/>
        <v>4.2622616412679504</v>
      </c>
      <c r="S85">
        <v>3.5841374734545899</v>
      </c>
      <c r="T85">
        <v>17</v>
      </c>
      <c r="Y85">
        <v>10.764841568289199</v>
      </c>
      <c r="Z85">
        <v>5.8492344107324499</v>
      </c>
      <c r="AA85">
        <v>3.5841374734545899</v>
      </c>
      <c r="AD85">
        <f t="shared" si="12"/>
        <v>7.7287409902510449</v>
      </c>
      <c r="AE85">
        <f t="shared" si="13"/>
        <v>4.5605559879787423</v>
      </c>
      <c r="AF85">
        <f t="shared" si="14"/>
        <v>19.365656756845862</v>
      </c>
    </row>
    <row r="86" spans="2:32" x14ac:dyDescent="0.2">
      <c r="B86">
        <v>4.3136141911627399E+21</v>
      </c>
      <c r="C86">
        <f t="shared" si="8"/>
        <v>4.3136141911627401</v>
      </c>
      <c r="D86">
        <v>20.557642329181</v>
      </c>
      <c r="E86">
        <v>1.4</v>
      </c>
      <c r="G86">
        <v>4.3136141911627399E+21</v>
      </c>
      <c r="H86">
        <f t="shared" si="9"/>
        <v>4.3136141911627401</v>
      </c>
      <c r="I86">
        <v>11.3195261991692</v>
      </c>
      <c r="J86">
        <v>4.4000000000000004</v>
      </c>
      <c r="L86">
        <v>4.3136141911627399E+21</v>
      </c>
      <c r="M86">
        <f t="shared" si="10"/>
        <v>4.3136141911627401</v>
      </c>
      <c r="N86">
        <v>6.3802992758326198</v>
      </c>
      <c r="O86">
        <v>8.5</v>
      </c>
      <c r="Q86">
        <v>4.3136141911627399E+21</v>
      </c>
      <c r="R86">
        <f t="shared" si="11"/>
        <v>4.3136141911627401</v>
      </c>
      <c r="S86">
        <v>3.5987808176581799</v>
      </c>
      <c r="T86">
        <v>17</v>
      </c>
      <c r="Y86">
        <v>11.3195261991692</v>
      </c>
      <c r="Z86">
        <v>6.3802992758326198</v>
      </c>
      <c r="AA86">
        <v>3.5987808176581799</v>
      </c>
      <c r="AD86">
        <f t="shared" si="12"/>
        <v>11.120530613637058</v>
      </c>
      <c r="AE86">
        <f t="shared" si="13"/>
        <v>2.5743591636818013</v>
      </c>
      <c r="AF86">
        <f t="shared" si="14"/>
        <v>19.236990930886527</v>
      </c>
    </row>
    <row r="87" spans="2:32" x14ac:dyDescent="0.2">
      <c r="B87">
        <v>4.3649667410575402E+21</v>
      </c>
      <c r="C87">
        <f t="shared" si="8"/>
        <v>4.3649667410575406</v>
      </c>
      <c r="D87">
        <v>20.5633035412047</v>
      </c>
      <c r="E87">
        <v>1.4</v>
      </c>
      <c r="G87">
        <v>4.3649667410575402E+21</v>
      </c>
      <c r="H87">
        <f t="shared" si="9"/>
        <v>4.3649667410575406</v>
      </c>
      <c r="I87">
        <v>11.8924642688118</v>
      </c>
      <c r="J87">
        <v>4.4000000000000004</v>
      </c>
      <c r="L87">
        <v>4.3649667410575402E+21</v>
      </c>
      <c r="M87">
        <f t="shared" si="10"/>
        <v>4.3649667410575406</v>
      </c>
      <c r="N87">
        <v>6.3886766304708598</v>
      </c>
      <c r="O87">
        <v>8.5</v>
      </c>
      <c r="Q87">
        <v>4.3649667410575402E+21</v>
      </c>
      <c r="R87">
        <f t="shared" si="11"/>
        <v>4.3649667410575406</v>
      </c>
      <c r="S87">
        <v>4.1404336776986099</v>
      </c>
      <c r="T87">
        <v>17</v>
      </c>
      <c r="Y87">
        <v>11.8924642688118</v>
      </c>
      <c r="Z87">
        <v>6.3886766304708598</v>
      </c>
      <c r="AA87">
        <v>4.1404336776986099</v>
      </c>
      <c r="AD87">
        <f t="shared" si="12"/>
        <v>15.269994470720276</v>
      </c>
      <c r="AE87">
        <f t="shared" si="13"/>
        <v>2.5475467316618876</v>
      </c>
      <c r="AF87">
        <f t="shared" si="14"/>
        <v>14.779000489416443</v>
      </c>
    </row>
    <row r="88" spans="2:32" x14ac:dyDescent="0.2">
      <c r="B88">
        <v>4.41631929095233E+21</v>
      </c>
      <c r="C88">
        <f t="shared" si="8"/>
        <v>4.4163192909523303</v>
      </c>
      <c r="D88">
        <v>20.671543116010099</v>
      </c>
      <c r="E88">
        <v>1.4</v>
      </c>
      <c r="G88">
        <v>4.41631929095233E+21</v>
      </c>
      <c r="H88">
        <f t="shared" si="9"/>
        <v>4.4163192909523303</v>
      </c>
      <c r="I88">
        <v>11.896017917065601</v>
      </c>
      <c r="J88">
        <v>4.4000000000000004</v>
      </c>
      <c r="L88">
        <v>4.41631929095233E+21</v>
      </c>
      <c r="M88">
        <f t="shared" si="10"/>
        <v>4.4163192909523303</v>
      </c>
      <c r="N88">
        <v>6.9499600658744098</v>
      </c>
      <c r="O88">
        <v>8.5</v>
      </c>
      <c r="Q88">
        <v>4.41631929095233E+21</v>
      </c>
      <c r="R88">
        <f t="shared" si="11"/>
        <v>4.4163192909523303</v>
      </c>
      <c r="S88">
        <v>4.1538249497260598</v>
      </c>
      <c r="T88">
        <v>17</v>
      </c>
      <c r="Y88">
        <v>11.896017917065601</v>
      </c>
      <c r="Z88">
        <v>6.9499600658744098</v>
      </c>
      <c r="AA88">
        <v>4.1538249497260598</v>
      </c>
      <c r="AD88">
        <f t="shared" si="12"/>
        <v>15.29778016818851</v>
      </c>
      <c r="AE88">
        <f t="shared" si="13"/>
        <v>1.0708527923299205</v>
      </c>
      <c r="AF88">
        <f t="shared" si="14"/>
        <v>14.676218434421607</v>
      </c>
    </row>
    <row r="89" spans="2:32" x14ac:dyDescent="0.2">
      <c r="B89">
        <v>4.4676718408471297E+21</v>
      </c>
      <c r="C89">
        <f t="shared" si="8"/>
        <v>4.4676718408471299</v>
      </c>
      <c r="D89">
        <v>20.8160056942924</v>
      </c>
      <c r="E89">
        <v>1.4</v>
      </c>
      <c r="G89">
        <v>4.4676718408471297E+21</v>
      </c>
      <c r="H89">
        <f t="shared" si="9"/>
        <v>4.4676718408471299</v>
      </c>
      <c r="I89">
        <v>12.4931126093731</v>
      </c>
      <c r="J89">
        <v>4.4000000000000004</v>
      </c>
      <c r="L89">
        <v>4.4676718408471297E+21</v>
      </c>
      <c r="M89">
        <f t="shared" si="10"/>
        <v>4.4676718408471299</v>
      </c>
      <c r="N89">
        <v>7.5375534910986604</v>
      </c>
      <c r="O89">
        <v>8.5</v>
      </c>
      <c r="Q89">
        <v>4.4676718408471297E+21</v>
      </c>
      <c r="R89">
        <f t="shared" si="11"/>
        <v>4.4676718408471299</v>
      </c>
      <c r="S89">
        <v>4.16668958489063</v>
      </c>
      <c r="T89">
        <v>17</v>
      </c>
      <c r="Y89">
        <v>12.4931126093731</v>
      </c>
      <c r="Z89">
        <v>7.5375534910986604</v>
      </c>
      <c r="AA89">
        <v>4.16668958489063</v>
      </c>
      <c r="AD89">
        <f t="shared" si="12"/>
        <v>20.325060754686408</v>
      </c>
      <c r="AE89">
        <f t="shared" si="13"/>
        <v>0.20001176473950699</v>
      </c>
      <c r="AF89">
        <f t="shared" si="14"/>
        <v>14.577816248982778</v>
      </c>
    </row>
    <row r="90" spans="2:32" x14ac:dyDescent="0.2">
      <c r="B90">
        <v>4.5190243907419201E+21</v>
      </c>
      <c r="C90">
        <f t="shared" si="8"/>
        <v>4.5190243907419196</v>
      </c>
      <c r="D90">
        <v>20.933002289243799</v>
      </c>
      <c r="E90">
        <v>1.4</v>
      </c>
      <c r="G90">
        <v>4.5190243907419201E+21</v>
      </c>
      <c r="H90">
        <f t="shared" si="9"/>
        <v>4.5190243907419196</v>
      </c>
      <c r="I90">
        <v>13.113321577638899</v>
      </c>
      <c r="J90">
        <v>4.4000000000000004</v>
      </c>
      <c r="L90">
        <v>4.5190243907419201E+21</v>
      </c>
      <c r="M90">
        <f t="shared" si="10"/>
        <v>4.5190243907419196</v>
      </c>
      <c r="N90">
        <v>7.5491959176034902</v>
      </c>
      <c r="O90">
        <v>8.5</v>
      </c>
      <c r="Q90">
        <v>4.5190243907419201E+21</v>
      </c>
      <c r="R90">
        <f t="shared" si="11"/>
        <v>4.5190243907419196</v>
      </c>
      <c r="S90">
        <v>4.75394195726438</v>
      </c>
      <c r="T90">
        <v>17</v>
      </c>
      <c r="Y90">
        <v>13.113321577638899</v>
      </c>
      <c r="Z90">
        <v>7.5491959176034902</v>
      </c>
      <c r="AA90">
        <v>4.75394195726438</v>
      </c>
      <c r="AD90">
        <f t="shared" si="12"/>
        <v>26.301936254088275</v>
      </c>
      <c r="AE90">
        <f t="shared" si="13"/>
        <v>0.1897337017293052</v>
      </c>
      <c r="AF90">
        <f t="shared" si="14"/>
        <v>10.438316007793222</v>
      </c>
    </row>
    <row r="91" spans="2:32" x14ac:dyDescent="0.2">
      <c r="B91">
        <v>4.5703769406367198E+21</v>
      </c>
      <c r="C91">
        <f t="shared" si="8"/>
        <v>4.5703769406367201</v>
      </c>
      <c r="D91">
        <v>20.9394977441554</v>
      </c>
      <c r="E91">
        <v>1.4</v>
      </c>
      <c r="G91">
        <v>4.5703769406367198E+21</v>
      </c>
      <c r="H91">
        <f t="shared" si="9"/>
        <v>4.5703769406367201</v>
      </c>
      <c r="I91">
        <v>13.7574198270965</v>
      </c>
      <c r="J91">
        <v>4.4000000000000004</v>
      </c>
      <c r="L91">
        <v>4.5703769406367198E+21</v>
      </c>
      <c r="M91">
        <f t="shared" si="10"/>
        <v>4.5703769406367201</v>
      </c>
      <c r="N91">
        <v>8.1700374156616498</v>
      </c>
      <c r="O91">
        <v>8.5</v>
      </c>
      <c r="Q91">
        <v>4.5703769406367198E+21</v>
      </c>
      <c r="R91">
        <f t="shared" si="11"/>
        <v>4.5703769406367201</v>
      </c>
      <c r="S91">
        <v>4.76925402499666</v>
      </c>
      <c r="T91">
        <v>17</v>
      </c>
      <c r="Y91">
        <v>13.7574198270965</v>
      </c>
      <c r="Z91">
        <v>8.1700374156616498</v>
      </c>
      <c r="AA91">
        <v>4.76925402499666</v>
      </c>
      <c r="AD91">
        <f t="shared" si="12"/>
        <v>33.323367805009404</v>
      </c>
      <c r="AE91">
        <f t="shared" si="13"/>
        <v>3.4320221214225816E-2</v>
      </c>
      <c r="AF91">
        <f t="shared" si="14"/>
        <v>10.3396088379835</v>
      </c>
    </row>
    <row r="92" spans="2:32" x14ac:dyDescent="0.2">
      <c r="B92">
        <v>4.6217294905315101E+21</v>
      </c>
      <c r="C92">
        <f t="shared" si="8"/>
        <v>4.6217294905315098</v>
      </c>
      <c r="D92">
        <v>20.942960228718299</v>
      </c>
      <c r="E92">
        <v>1.4</v>
      </c>
      <c r="G92">
        <v>4.6217294905315101E+21</v>
      </c>
      <c r="H92">
        <f t="shared" si="9"/>
        <v>4.6217294905315098</v>
      </c>
      <c r="I92">
        <v>14.4253791204126</v>
      </c>
      <c r="J92">
        <v>4.4000000000000004</v>
      </c>
      <c r="L92">
        <v>4.6217294905315101E+21</v>
      </c>
      <c r="M92">
        <f t="shared" si="10"/>
        <v>4.6217294905315098</v>
      </c>
      <c r="N92">
        <v>8.1778966268275006</v>
      </c>
      <c r="O92">
        <v>8.5</v>
      </c>
      <c r="Q92">
        <v>4.6217294905315101E+21</v>
      </c>
      <c r="R92">
        <f t="shared" si="11"/>
        <v>4.6217294905315098</v>
      </c>
      <c r="S92">
        <v>4.7782725036944997</v>
      </c>
      <c r="T92">
        <v>17</v>
      </c>
      <c r="Y92">
        <v>14.4253791204126</v>
      </c>
      <c r="Z92">
        <v>8.1778966268275006</v>
      </c>
      <c r="AA92">
        <v>4.7782725036944997</v>
      </c>
      <c r="AD92">
        <f t="shared" si="12"/>
        <v>41.481313941156579</v>
      </c>
      <c r="AE92">
        <f t="shared" si="13"/>
        <v>3.729393894480118E-2</v>
      </c>
      <c r="AF92">
        <f t="shared" si="14"/>
        <v>10.281691861600716</v>
      </c>
    </row>
    <row r="93" spans="2:32" x14ac:dyDescent="0.2">
      <c r="B93">
        <v>4.6730820404262999E+21</v>
      </c>
      <c r="C93">
        <f t="shared" si="8"/>
        <v>4.6730820404262996</v>
      </c>
      <c r="D93">
        <v>20.953085558198801</v>
      </c>
      <c r="E93">
        <v>1.4</v>
      </c>
      <c r="G93">
        <v>4.6730820404262999E+21</v>
      </c>
      <c r="H93">
        <f t="shared" si="9"/>
        <v>4.6730820404262996</v>
      </c>
      <c r="I93">
        <v>15.1288250246209</v>
      </c>
      <c r="J93">
        <v>4.4000000000000004</v>
      </c>
      <c r="L93">
        <v>4.6730820404262999E+21</v>
      </c>
      <c r="M93">
        <f t="shared" si="10"/>
        <v>4.6730820404262996</v>
      </c>
      <c r="N93">
        <v>8.8374089477222206</v>
      </c>
      <c r="O93">
        <v>8.5</v>
      </c>
      <c r="Q93">
        <v>4.6730820404262999E+21</v>
      </c>
      <c r="R93">
        <f t="shared" si="11"/>
        <v>4.6730820404262996</v>
      </c>
      <c r="S93">
        <v>5.4170953239434896</v>
      </c>
      <c r="T93">
        <v>17</v>
      </c>
      <c r="Y93">
        <v>15.1288250246209</v>
      </c>
      <c r="Z93">
        <v>8.8374089477222206</v>
      </c>
      <c r="AA93">
        <v>5.4170953239434896</v>
      </c>
      <c r="AD93">
        <f t="shared" si="12"/>
        <v>51.037375887757754</v>
      </c>
      <c r="AE93">
        <f t="shared" si="13"/>
        <v>0.72697571360069113</v>
      </c>
      <c r="AF93">
        <f t="shared" si="14"/>
        <v>6.5930058270340108</v>
      </c>
    </row>
    <row r="94" spans="2:32" x14ac:dyDescent="0.2">
      <c r="B94">
        <v>4.7244345903211002E+21</v>
      </c>
      <c r="C94">
        <f t="shared" si="8"/>
        <v>4.7244345903211</v>
      </c>
      <c r="D94">
        <v>20.953179032825201</v>
      </c>
      <c r="E94">
        <v>1.4</v>
      </c>
      <c r="G94">
        <v>4.7244345903211002E+21</v>
      </c>
      <c r="H94">
        <f t="shared" si="9"/>
        <v>4.7244345903211</v>
      </c>
      <c r="I94">
        <v>15.129205181876699</v>
      </c>
      <c r="J94">
        <v>4.4000000000000004</v>
      </c>
      <c r="L94">
        <v>4.7244345903211002E+21</v>
      </c>
      <c r="M94">
        <f t="shared" si="10"/>
        <v>4.7244345903211</v>
      </c>
      <c r="N94">
        <v>8.84549353153818</v>
      </c>
      <c r="O94">
        <v>8.5</v>
      </c>
      <c r="Q94">
        <v>4.7244345903211002E+21</v>
      </c>
      <c r="R94">
        <f t="shared" si="11"/>
        <v>4.7244345903211</v>
      </c>
      <c r="S94">
        <v>5.4263901852054</v>
      </c>
      <c r="T94">
        <v>17</v>
      </c>
      <c r="Y94">
        <v>15.129205181876699</v>
      </c>
      <c r="Z94">
        <v>8.84549353153818</v>
      </c>
      <c r="AA94">
        <v>5.4263901852054</v>
      </c>
      <c r="AD94">
        <f t="shared" si="12"/>
        <v>51.042807753198716</v>
      </c>
      <c r="AE94">
        <f t="shared" si="13"/>
        <v>0.7408273706026105</v>
      </c>
      <c r="AF94">
        <f t="shared" si="14"/>
        <v>6.5453596713658175</v>
      </c>
    </row>
    <row r="95" spans="2:32" x14ac:dyDescent="0.2">
      <c r="B95">
        <v>4.7757871402158905E+21</v>
      </c>
      <c r="C95">
        <f t="shared" si="8"/>
        <v>4.7757871402158907</v>
      </c>
      <c r="D95">
        <v>20.960470508331198</v>
      </c>
      <c r="E95">
        <v>1.4</v>
      </c>
      <c r="G95">
        <v>4.7757871402158905E+21</v>
      </c>
      <c r="H95">
        <f t="shared" si="9"/>
        <v>4.7757871402158907</v>
      </c>
      <c r="I95">
        <v>15.859996378753801</v>
      </c>
      <c r="J95">
        <v>4.4000000000000004</v>
      </c>
      <c r="L95">
        <v>4.7757871402158905E+21</v>
      </c>
      <c r="M95">
        <f t="shared" si="10"/>
        <v>4.7757871402158907</v>
      </c>
      <c r="N95">
        <v>9.5386602282557202</v>
      </c>
      <c r="O95">
        <v>8.5</v>
      </c>
      <c r="Q95">
        <v>4.7757871402158905E+21</v>
      </c>
      <c r="R95">
        <f t="shared" si="11"/>
        <v>4.7757871402158907</v>
      </c>
      <c r="S95">
        <v>5.4395750941985499</v>
      </c>
      <c r="T95">
        <v>17</v>
      </c>
      <c r="Y95">
        <v>15.859996378753801</v>
      </c>
      <c r="Z95">
        <v>9.5386602282557202</v>
      </c>
      <c r="AA95">
        <v>5.4395750941985499</v>
      </c>
      <c r="AD95">
        <f t="shared" si="12"/>
        <v>62.019029235493107</v>
      </c>
      <c r="AE95">
        <f t="shared" si="13"/>
        <v>2.4145430185734047</v>
      </c>
      <c r="AF95">
        <f t="shared" si="14"/>
        <v>6.4780692331137821</v>
      </c>
    </row>
    <row r="96" spans="2:32" x14ac:dyDescent="0.2">
      <c r="B96">
        <v>4.8271396901106903E+21</v>
      </c>
      <c r="C96">
        <f t="shared" si="8"/>
        <v>4.8271396901106902</v>
      </c>
      <c r="D96">
        <v>20.967821574470602</v>
      </c>
      <c r="E96">
        <v>1.4</v>
      </c>
      <c r="G96">
        <v>4.8271396901106903E+21</v>
      </c>
      <c r="H96">
        <f t="shared" si="9"/>
        <v>4.8271396901106902</v>
      </c>
      <c r="I96">
        <v>16.621023986653</v>
      </c>
      <c r="J96">
        <v>4.4000000000000004</v>
      </c>
      <c r="L96">
        <v>4.8271396901106903E+21</v>
      </c>
      <c r="M96">
        <f t="shared" si="10"/>
        <v>4.8271396901106902</v>
      </c>
      <c r="N96">
        <v>9.5503426553140294</v>
      </c>
      <c r="O96">
        <v>8.5</v>
      </c>
      <c r="Q96">
        <v>4.8271396901106903E+21</v>
      </c>
      <c r="R96">
        <f t="shared" si="11"/>
        <v>4.8271396901106902</v>
      </c>
      <c r="S96">
        <v>6.12502587497133</v>
      </c>
      <c r="T96">
        <v>17</v>
      </c>
      <c r="Y96">
        <v>16.621023986653</v>
      </c>
      <c r="Z96">
        <v>9.5503426553140294</v>
      </c>
      <c r="AA96">
        <v>6.12502587497133</v>
      </c>
      <c r="AD96">
        <f t="shared" si="12"/>
        <v>74.584706055336866</v>
      </c>
      <c r="AE96">
        <f t="shared" si="13"/>
        <v>2.4509856769207556</v>
      </c>
      <c r="AF96">
        <f t="shared" si="14"/>
        <v>3.4586862974391415</v>
      </c>
    </row>
    <row r="97" spans="2:32" x14ac:dyDescent="0.2">
      <c r="B97">
        <v>4.8784922400054795E+21</v>
      </c>
      <c r="C97">
        <f t="shared" si="8"/>
        <v>4.8784922400054791</v>
      </c>
      <c r="D97">
        <v>20.975636914912201</v>
      </c>
      <c r="E97">
        <v>1.4</v>
      </c>
      <c r="G97">
        <v>4.8784922400054795E+21</v>
      </c>
      <c r="H97">
        <f t="shared" si="9"/>
        <v>4.8784922400054791</v>
      </c>
      <c r="I97">
        <v>17.4135336918912</v>
      </c>
      <c r="J97">
        <v>4.4000000000000004</v>
      </c>
      <c r="L97">
        <v>4.8784922400054795E+21</v>
      </c>
      <c r="M97">
        <f t="shared" si="10"/>
        <v>4.8784922400054791</v>
      </c>
      <c r="N97">
        <v>10.281019449147699</v>
      </c>
      <c r="O97">
        <v>8.5</v>
      </c>
      <c r="Q97">
        <v>4.8784922400054795E+21</v>
      </c>
      <c r="R97">
        <f t="shared" si="11"/>
        <v>4.8784922400054791</v>
      </c>
      <c r="S97">
        <v>6.1423136175869404</v>
      </c>
      <c r="T97">
        <v>17</v>
      </c>
      <c r="Y97">
        <v>17.4135336918912</v>
      </c>
      <c r="Z97">
        <v>10.281019449147699</v>
      </c>
      <c r="AA97">
        <v>6.1423136175869404</v>
      </c>
      <c r="AD97">
        <f t="shared" si="12"/>
        <v>88.901391660626658</v>
      </c>
      <c r="AE97">
        <f t="shared" si="13"/>
        <v>5.2727145066200114</v>
      </c>
      <c r="AF97">
        <f t="shared" si="14"/>
        <v>3.3946832539096121</v>
      </c>
    </row>
    <row r="98" spans="2:32" x14ac:dyDescent="0.2">
      <c r="B98">
        <v>4.9298447899002803E+21</v>
      </c>
      <c r="C98">
        <f t="shared" si="8"/>
        <v>4.9298447899002804</v>
      </c>
      <c r="D98">
        <v>20.979353961120299</v>
      </c>
      <c r="E98">
        <v>1.4</v>
      </c>
      <c r="G98">
        <v>4.9298447899002803E+21</v>
      </c>
      <c r="H98">
        <f t="shared" si="9"/>
        <v>4.9298447899002804</v>
      </c>
      <c r="I98">
        <v>17.417281713700401</v>
      </c>
      <c r="J98">
        <v>4.4000000000000004</v>
      </c>
      <c r="L98">
        <v>4.9298447899002803E+21</v>
      </c>
      <c r="M98">
        <f t="shared" si="10"/>
        <v>4.9298447899002804</v>
      </c>
      <c r="N98">
        <v>10.292937840119601</v>
      </c>
      <c r="O98">
        <v>8.5</v>
      </c>
      <c r="Q98">
        <v>4.9298447899002803E+21</v>
      </c>
      <c r="R98">
        <f t="shared" si="11"/>
        <v>4.9298447899002804</v>
      </c>
      <c r="S98">
        <v>6.86543008323381</v>
      </c>
      <c r="T98">
        <v>17</v>
      </c>
      <c r="Y98">
        <v>17.417281713700401</v>
      </c>
      <c r="Z98">
        <v>10.292937840119601</v>
      </c>
      <c r="AA98">
        <v>6.86543008323381</v>
      </c>
      <c r="AD98">
        <f t="shared" si="12"/>
        <v>88.972084055438302</v>
      </c>
      <c r="AE98">
        <f t="shared" si="13"/>
        <v>5.3275915079877887</v>
      </c>
      <c r="AF98">
        <f t="shared" si="14"/>
        <v>1.2529447729685521</v>
      </c>
    </row>
    <row r="99" spans="2:32" x14ac:dyDescent="0.2">
      <c r="B99">
        <v>4.9811973397950696E+21</v>
      </c>
      <c r="C99">
        <f t="shared" si="8"/>
        <v>4.9811973397950693</v>
      </c>
      <c r="D99">
        <v>20.987568544754598</v>
      </c>
      <c r="E99">
        <v>1.4</v>
      </c>
      <c r="G99">
        <v>4.9811973397950696E+21</v>
      </c>
      <c r="H99">
        <f t="shared" si="9"/>
        <v>4.9811973397950693</v>
      </c>
      <c r="I99">
        <v>18.243798074434899</v>
      </c>
      <c r="J99">
        <v>4.4000000000000004</v>
      </c>
      <c r="L99">
        <v>4.9811973397950696E+21</v>
      </c>
      <c r="M99">
        <f t="shared" si="10"/>
        <v>4.9811973397950693</v>
      </c>
      <c r="N99">
        <v>11.062337459298201</v>
      </c>
      <c r="O99">
        <v>8.5</v>
      </c>
      <c r="Q99">
        <v>4.9811973397950696E+21</v>
      </c>
      <c r="R99">
        <f t="shared" si="11"/>
        <v>4.9811973397950693</v>
      </c>
      <c r="S99">
        <v>6.8886537972461799</v>
      </c>
      <c r="T99">
        <v>17</v>
      </c>
      <c r="Y99">
        <v>18.243798074434899</v>
      </c>
      <c r="Z99">
        <v>11.062337459298201</v>
      </c>
      <c r="AA99">
        <v>6.8886537972461799</v>
      </c>
      <c r="AD99">
        <f t="shared" si="12"/>
        <v>105.24744693168873</v>
      </c>
      <c r="AE99">
        <f t="shared" si="13"/>
        <v>9.4713584393850301</v>
      </c>
      <c r="AF99">
        <f t="shared" si="14"/>
        <v>1.2014931780302422</v>
      </c>
    </row>
    <row r="100" spans="2:32" x14ac:dyDescent="0.2">
      <c r="B100">
        <v>5.0325498896898704E+21</v>
      </c>
      <c r="C100">
        <f t="shared" si="8"/>
        <v>5.0325498896898706</v>
      </c>
      <c r="D100">
        <v>20.992024240221099</v>
      </c>
      <c r="E100">
        <v>1.4</v>
      </c>
      <c r="G100">
        <v>5.0325498896898704E+21</v>
      </c>
      <c r="H100">
        <f t="shared" si="9"/>
        <v>5.0325498896898706</v>
      </c>
      <c r="I100">
        <v>19.102895331856701</v>
      </c>
      <c r="J100">
        <v>4.4000000000000004</v>
      </c>
      <c r="L100">
        <v>5.0325498896898704E+21</v>
      </c>
      <c r="M100">
        <f t="shared" si="10"/>
        <v>5.0325498896898706</v>
      </c>
      <c r="N100">
        <v>11.070804019784701</v>
      </c>
      <c r="O100">
        <v>8.5</v>
      </c>
      <c r="Q100">
        <v>5.0325498896898704E+21</v>
      </c>
      <c r="R100">
        <f t="shared" si="11"/>
        <v>5.0325498896898706</v>
      </c>
      <c r="S100">
        <v>6.9025461174028999</v>
      </c>
      <c r="T100">
        <v>17</v>
      </c>
      <c r="Y100">
        <v>19.102895331856701</v>
      </c>
      <c r="Z100">
        <v>11.070804019784701</v>
      </c>
      <c r="AA100">
        <v>6.9025461174028999</v>
      </c>
      <c r="AD100">
        <f t="shared" si="12"/>
        <v>123.61248320057855</v>
      </c>
      <c r="AE100">
        <f t="shared" si="13"/>
        <v>9.5235427707308702</v>
      </c>
      <c r="AF100">
        <f t="shared" si="14"/>
        <v>1.1712306956456198</v>
      </c>
    </row>
    <row r="101" spans="2:32" x14ac:dyDescent="0.2">
      <c r="B101">
        <v>5.0839024395846597E+21</v>
      </c>
      <c r="C101">
        <f t="shared" si="8"/>
        <v>5.0839024395846595</v>
      </c>
      <c r="D101">
        <v>21.0001348975346</v>
      </c>
      <c r="E101">
        <v>1.4</v>
      </c>
      <c r="G101">
        <v>5.0839024395846597E+21</v>
      </c>
      <c r="H101">
        <f t="shared" si="9"/>
        <v>5.0839024395846595</v>
      </c>
      <c r="I101">
        <v>19.1116374887735</v>
      </c>
      <c r="J101">
        <v>4.4000000000000004</v>
      </c>
      <c r="L101">
        <v>5.0839024395846597E+21</v>
      </c>
      <c r="M101">
        <f t="shared" si="10"/>
        <v>5.0839024395846595</v>
      </c>
      <c r="N101">
        <v>11.8839776666379</v>
      </c>
      <c r="O101">
        <v>8.5</v>
      </c>
      <c r="Q101">
        <v>5.0839024395846597E+21</v>
      </c>
      <c r="R101">
        <f t="shared" si="11"/>
        <v>5.0839024395846595</v>
      </c>
      <c r="S101">
        <v>7.6825011166881501</v>
      </c>
      <c r="T101">
        <v>17</v>
      </c>
      <c r="Y101">
        <v>19.1116374887735</v>
      </c>
      <c r="Z101">
        <v>11.8839776666379</v>
      </c>
      <c r="AA101">
        <v>7.6825011166881501</v>
      </c>
      <c r="AD101">
        <f t="shared" si="12"/>
        <v>123.80695223939399</v>
      </c>
      <c r="AE101">
        <f t="shared" si="13"/>
        <v>15.20374057358541</v>
      </c>
      <c r="AF101">
        <f t="shared" si="14"/>
        <v>9.1372668259492626E-2</v>
      </c>
    </row>
    <row r="102" spans="2:32" x14ac:dyDescent="0.2">
      <c r="B102">
        <v>5.1352549894794605E+21</v>
      </c>
      <c r="C102">
        <f t="shared" si="8"/>
        <v>5.1352549894794608</v>
      </c>
      <c r="D102">
        <v>21.004826251226099</v>
      </c>
      <c r="E102">
        <v>1.4</v>
      </c>
      <c r="G102">
        <v>5.1352549894794605E+21</v>
      </c>
      <c r="H102">
        <f t="shared" si="9"/>
        <v>5.1352549894794608</v>
      </c>
      <c r="I102">
        <v>20.011776341407099</v>
      </c>
      <c r="J102">
        <v>4.4000000000000004</v>
      </c>
      <c r="L102">
        <v>5.1352549894794605E+21</v>
      </c>
      <c r="M102">
        <f t="shared" si="10"/>
        <v>5.1352549894794608</v>
      </c>
      <c r="N102">
        <v>11.8926546772222</v>
      </c>
      <c r="O102">
        <v>8.5</v>
      </c>
      <c r="Q102">
        <v>5.1352549894794605E+21</v>
      </c>
      <c r="R102">
        <f t="shared" si="11"/>
        <v>5.1352549894794608</v>
      </c>
      <c r="S102">
        <v>7.7017982766634603</v>
      </c>
      <c r="T102">
        <v>17</v>
      </c>
      <c r="Y102">
        <v>20.011776341407099</v>
      </c>
      <c r="Z102">
        <v>11.8926546772222</v>
      </c>
      <c r="AA102">
        <v>7.7017982766634603</v>
      </c>
      <c r="AD102">
        <f t="shared" si="12"/>
        <v>144.64863522846133</v>
      </c>
      <c r="AE102">
        <f t="shared" si="13"/>
        <v>15.271482618784267</v>
      </c>
      <c r="AF102">
        <f t="shared" si="14"/>
        <v>8.0078791451457715E-2</v>
      </c>
    </row>
    <row r="103" spans="2:32" x14ac:dyDescent="0.2">
      <c r="B103">
        <v>5.1866075393742497E+21</v>
      </c>
      <c r="C103">
        <f t="shared" si="8"/>
        <v>5.1866075393742497</v>
      </c>
      <c r="D103">
        <v>21.009268733767499</v>
      </c>
      <c r="E103">
        <v>1.4</v>
      </c>
      <c r="G103">
        <v>5.1866075393742497E+21</v>
      </c>
      <c r="H103">
        <f t="shared" si="9"/>
        <v>5.1866075393742497</v>
      </c>
      <c r="I103">
        <v>20.016344487936099</v>
      </c>
      <c r="J103">
        <v>4.4000000000000004</v>
      </c>
      <c r="L103">
        <v>5.1866075393742497E+21</v>
      </c>
      <c r="M103">
        <f t="shared" si="10"/>
        <v>5.1866075393742497</v>
      </c>
      <c r="N103">
        <v>12.7454143362511</v>
      </c>
      <c r="O103">
        <v>8.5</v>
      </c>
      <c r="Q103">
        <v>5.1866075393742497E+21</v>
      </c>
      <c r="R103">
        <f t="shared" si="11"/>
        <v>5.1866075393742497</v>
      </c>
      <c r="S103">
        <v>7.7157282016315403</v>
      </c>
      <c r="T103">
        <v>17</v>
      </c>
      <c r="Y103">
        <v>20.016344487936099</v>
      </c>
      <c r="Z103">
        <v>12.7454143362511</v>
      </c>
      <c r="AA103">
        <v>7.7157282016315403</v>
      </c>
      <c r="AD103">
        <f t="shared" si="12"/>
        <v>144.75853825741589</v>
      </c>
      <c r="AE103">
        <f t="shared" si="13"/>
        <v>22.663637000446752</v>
      </c>
      <c r="AF103">
        <f t="shared" si="14"/>
        <v>7.2388999233900631E-2</v>
      </c>
    </row>
    <row r="104" spans="2:32" x14ac:dyDescent="0.2">
      <c r="B104">
        <v>5.2379600892690401E+21</v>
      </c>
      <c r="C104">
        <f t="shared" si="8"/>
        <v>5.2379600892690403</v>
      </c>
      <c r="D104">
        <v>21.018340354572</v>
      </c>
      <c r="E104">
        <v>1.4</v>
      </c>
      <c r="G104">
        <v>5.2379600892690401E+21</v>
      </c>
      <c r="H104">
        <f t="shared" si="9"/>
        <v>5.2379600892690403</v>
      </c>
      <c r="I104">
        <v>20.9664147471142</v>
      </c>
      <c r="J104">
        <v>4.4000000000000004</v>
      </c>
      <c r="L104">
        <v>5.2379600892690401E+21</v>
      </c>
      <c r="M104">
        <f t="shared" si="10"/>
        <v>5.2379600892690403</v>
      </c>
      <c r="N104">
        <v>12.7596563529377</v>
      </c>
      <c r="O104">
        <v>8.5</v>
      </c>
      <c r="Q104">
        <v>5.2379600892690401E+21</v>
      </c>
      <c r="R104">
        <f t="shared" si="11"/>
        <v>5.2379600892690403</v>
      </c>
      <c r="S104">
        <v>8.5508063842825806</v>
      </c>
      <c r="T104">
        <v>17</v>
      </c>
      <c r="Y104">
        <v>20.9664147471142</v>
      </c>
      <c r="Z104">
        <v>12.7596563529377</v>
      </c>
      <c r="AA104">
        <v>8.5508063842825806</v>
      </c>
      <c r="AD104">
        <f t="shared" si="12"/>
        <v>168.52283448191065</v>
      </c>
      <c r="AE104">
        <f t="shared" si="13"/>
        <v>22.799441895967419</v>
      </c>
      <c r="AF104">
        <f t="shared" si="14"/>
        <v>0.32038559625612156</v>
      </c>
    </row>
    <row r="105" spans="2:32" x14ac:dyDescent="0.2">
      <c r="B105">
        <v>5.2893126391638398E+21</v>
      </c>
      <c r="C105">
        <f t="shared" si="8"/>
        <v>5.2893126391638399</v>
      </c>
      <c r="D105">
        <v>21.023051111550998</v>
      </c>
      <c r="E105">
        <v>1.4</v>
      </c>
      <c r="G105">
        <v>5.2893126391638398E+21</v>
      </c>
      <c r="H105">
        <f t="shared" si="9"/>
        <v>5.2893126391638399</v>
      </c>
      <c r="I105">
        <v>20.9711254662096</v>
      </c>
      <c r="J105">
        <v>4.4000000000000004</v>
      </c>
      <c r="L105">
        <v>5.2893126391638398E+21</v>
      </c>
      <c r="M105">
        <f t="shared" si="10"/>
        <v>5.2893126391638399</v>
      </c>
      <c r="N105">
        <v>13.6576154066474</v>
      </c>
      <c r="O105">
        <v>8.5</v>
      </c>
      <c r="Q105">
        <v>5.2893126391638398E+21</v>
      </c>
      <c r="R105">
        <f t="shared" si="11"/>
        <v>5.2893126391638399</v>
      </c>
      <c r="S105">
        <v>8.5721733513016893</v>
      </c>
      <c r="T105">
        <v>17</v>
      </c>
      <c r="Y105">
        <v>20.9711254662096</v>
      </c>
      <c r="Z105">
        <v>13.6576154066474</v>
      </c>
      <c r="AA105">
        <v>8.5721733513016893</v>
      </c>
      <c r="AD105">
        <f t="shared" si="12"/>
        <v>168.64516233991139</v>
      </c>
      <c r="AE105">
        <f t="shared" si="13"/>
        <v>32.181058830404041</v>
      </c>
      <c r="AF105">
        <f t="shared" si="14"/>
        <v>0.34503066745863353</v>
      </c>
    </row>
    <row r="106" spans="2:32" x14ac:dyDescent="0.2">
      <c r="B106">
        <v>5.3406651890586301E+21</v>
      </c>
      <c r="C106">
        <f t="shared" si="8"/>
        <v>5.3406651890586305</v>
      </c>
      <c r="D106">
        <v>21.028223024311</v>
      </c>
      <c r="E106">
        <v>1.4</v>
      </c>
      <c r="G106">
        <v>5.3406651890586301E+21</v>
      </c>
      <c r="H106">
        <f t="shared" si="9"/>
        <v>5.3406651890586305</v>
      </c>
      <c r="I106">
        <v>21.965885307448101</v>
      </c>
      <c r="J106">
        <v>4.4000000000000004</v>
      </c>
      <c r="L106">
        <v>5.3406651890586301E+21</v>
      </c>
      <c r="M106">
        <f t="shared" si="10"/>
        <v>5.3406651890586305</v>
      </c>
      <c r="N106">
        <v>13.6700800689947</v>
      </c>
      <c r="O106">
        <v>8.5</v>
      </c>
      <c r="Q106">
        <v>5.3406651890586301E+21</v>
      </c>
      <c r="R106">
        <f t="shared" si="11"/>
        <v>5.3406651890586305</v>
      </c>
      <c r="S106">
        <v>8.5879910714962104</v>
      </c>
      <c r="T106">
        <v>17</v>
      </c>
      <c r="Y106">
        <v>21.965885307448101</v>
      </c>
      <c r="Z106">
        <v>13.6700800689947</v>
      </c>
      <c r="AA106">
        <v>8.5879910714962104</v>
      </c>
      <c r="AD106">
        <f t="shared" si="12"/>
        <v>195.47129891306759</v>
      </c>
      <c r="AE106">
        <f t="shared" si="13"/>
        <v>32.322634148025159</v>
      </c>
      <c r="AF106">
        <f t="shared" si="14"/>
        <v>0.36386330749514295</v>
      </c>
    </row>
    <row r="107" spans="2:32" x14ac:dyDescent="0.2">
      <c r="B107">
        <v>5.3920177389534299E+21</v>
      </c>
      <c r="C107">
        <f t="shared" si="8"/>
        <v>5.3920177389534301</v>
      </c>
      <c r="D107">
        <v>21.041901450702799</v>
      </c>
      <c r="E107">
        <v>1.4</v>
      </c>
      <c r="G107">
        <v>5.3920177389534299E+21</v>
      </c>
      <c r="H107">
        <f t="shared" si="9"/>
        <v>5.3920177389534301</v>
      </c>
      <c r="I107">
        <v>22.921167169509499</v>
      </c>
      <c r="J107">
        <v>4.4000000000000004</v>
      </c>
      <c r="L107">
        <v>5.3920177389534299E+21</v>
      </c>
      <c r="M107">
        <f t="shared" si="10"/>
        <v>5.3920177389534301</v>
      </c>
      <c r="N107">
        <v>14.618573218961901</v>
      </c>
      <c r="O107">
        <v>8.5</v>
      </c>
      <c r="Q107">
        <v>5.3920177389534299E+21</v>
      </c>
      <c r="R107">
        <f t="shared" si="11"/>
        <v>5.3920177389534301</v>
      </c>
      <c r="S107">
        <v>9.4474056206454797</v>
      </c>
      <c r="T107">
        <v>17</v>
      </c>
      <c r="Y107">
        <v>22.921167169509499</v>
      </c>
      <c r="Z107">
        <v>14.618573218961901</v>
      </c>
      <c r="AA107">
        <v>9.4474056206454797</v>
      </c>
      <c r="AD107">
        <f t="shared" si="12"/>
        <v>223.0956545144798</v>
      </c>
      <c r="AE107">
        <f t="shared" si="13"/>
        <v>44.007209290592279</v>
      </c>
      <c r="AF107">
        <f t="shared" si="14"/>
        <v>2.1392730047406889</v>
      </c>
    </row>
    <row r="108" spans="2:32" x14ac:dyDescent="0.2">
      <c r="B108">
        <v>5.4433702888482202E+21</v>
      </c>
      <c r="C108">
        <f t="shared" si="8"/>
        <v>5.4433702888482198</v>
      </c>
      <c r="D108">
        <v>21.042164580848201</v>
      </c>
      <c r="E108">
        <v>1.4</v>
      </c>
      <c r="G108">
        <v>5.4433702888482202E+21</v>
      </c>
      <c r="H108">
        <f t="shared" si="9"/>
        <v>5.4433702888482198</v>
      </c>
      <c r="I108">
        <v>22.9328776522953</v>
      </c>
      <c r="J108">
        <v>4.4000000000000004</v>
      </c>
      <c r="L108">
        <v>5.4433702888482202E+21</v>
      </c>
      <c r="M108">
        <f t="shared" si="10"/>
        <v>5.4433702888482198</v>
      </c>
      <c r="N108">
        <v>14.632797121891899</v>
      </c>
      <c r="O108">
        <v>8.5</v>
      </c>
      <c r="Q108">
        <v>5.4433702888482202E+21</v>
      </c>
      <c r="R108">
        <f t="shared" si="11"/>
        <v>5.4433702888482198</v>
      </c>
      <c r="S108">
        <v>9.4678354179253503</v>
      </c>
      <c r="T108">
        <v>17</v>
      </c>
      <c r="Y108">
        <v>22.9328776522953</v>
      </c>
      <c r="Z108">
        <v>14.632797121891899</v>
      </c>
      <c r="AA108">
        <v>9.4678354179253503</v>
      </c>
      <c r="AD108">
        <f t="shared" si="12"/>
        <v>223.44561625393214</v>
      </c>
      <c r="AE108">
        <f t="shared" si="13"/>
        <v>44.196128464793908</v>
      </c>
      <c r="AF108">
        <f t="shared" si="14"/>
        <v>2.1994526614123795</v>
      </c>
    </row>
    <row r="109" spans="2:32" x14ac:dyDescent="0.2">
      <c r="B109">
        <v>5.4947228387430199E+21</v>
      </c>
      <c r="C109">
        <f t="shared" si="8"/>
        <v>5.4947228387430203</v>
      </c>
      <c r="D109">
        <v>21.0473751495282</v>
      </c>
      <c r="E109">
        <v>1.4</v>
      </c>
      <c r="G109">
        <v>5.4947228387430199E+21</v>
      </c>
      <c r="H109">
        <f t="shared" si="9"/>
        <v>5.4947228387430203</v>
      </c>
      <c r="I109">
        <v>22.947294714661499</v>
      </c>
      <c r="J109">
        <v>4.4000000000000004</v>
      </c>
      <c r="L109">
        <v>5.4947228387430199E+21</v>
      </c>
      <c r="M109">
        <f t="shared" si="10"/>
        <v>5.4947228387430203</v>
      </c>
      <c r="N109">
        <v>15.6243027640412</v>
      </c>
      <c r="O109">
        <v>8.5</v>
      </c>
      <c r="Q109">
        <v>5.4947228387430199E+21</v>
      </c>
      <c r="R109">
        <f t="shared" si="11"/>
        <v>5.4947228387430203</v>
      </c>
      <c r="S109">
        <v>9.4870535743312701</v>
      </c>
      <c r="T109">
        <v>17</v>
      </c>
      <c r="Y109">
        <v>22.947294714661499</v>
      </c>
      <c r="Z109">
        <v>15.6243027640412</v>
      </c>
      <c r="AA109">
        <v>9.4870535743312701</v>
      </c>
      <c r="AD109">
        <f t="shared" si="12"/>
        <v>223.87683941092379</v>
      </c>
      <c r="AE109">
        <f t="shared" si="13"/>
        <v>58.362304398635715</v>
      </c>
      <c r="AF109">
        <f t="shared" si="14"/>
        <v>2.2568251716922876</v>
      </c>
    </row>
    <row r="110" spans="2:32" x14ac:dyDescent="0.2">
      <c r="B110">
        <v>5.5460753886378103E+21</v>
      </c>
      <c r="C110">
        <f t="shared" si="8"/>
        <v>5.54607538863781</v>
      </c>
      <c r="D110">
        <v>21.053082458616501</v>
      </c>
      <c r="E110">
        <v>1.4</v>
      </c>
      <c r="G110">
        <v>5.5460753886378103E+21</v>
      </c>
      <c r="H110">
        <f t="shared" si="9"/>
        <v>5.54607538863781</v>
      </c>
      <c r="I110">
        <v>24.041447195339099</v>
      </c>
      <c r="J110">
        <v>4.4000000000000004</v>
      </c>
      <c r="L110">
        <v>5.5460753886378103E+21</v>
      </c>
      <c r="M110">
        <f t="shared" si="10"/>
        <v>5.54607538863781</v>
      </c>
      <c r="N110">
        <v>15.6417606637734</v>
      </c>
      <c r="O110">
        <v>8.5</v>
      </c>
      <c r="Q110">
        <v>5.5460753886378103E+21</v>
      </c>
      <c r="R110">
        <f t="shared" si="11"/>
        <v>5.54607538863781</v>
      </c>
      <c r="S110">
        <v>9.5019646977927401</v>
      </c>
      <c r="T110">
        <v>17</v>
      </c>
      <c r="Y110">
        <v>24.041447195339099</v>
      </c>
      <c r="Z110">
        <v>15.6417606637734</v>
      </c>
      <c r="AA110">
        <v>9.5019646977927401</v>
      </c>
      <c r="AD110">
        <f t="shared" si="12"/>
        <v>257.81655372162061</v>
      </c>
      <c r="AE110">
        <f t="shared" si="13"/>
        <v>58.629349213359518</v>
      </c>
      <c r="AF110">
        <f t="shared" si="14"/>
        <v>2.3018486796237934</v>
      </c>
    </row>
    <row r="111" spans="2:32" x14ac:dyDescent="0.2">
      <c r="B111">
        <v>5.59742793853261E+21</v>
      </c>
      <c r="C111">
        <f t="shared" si="8"/>
        <v>5.5974279385326104</v>
      </c>
      <c r="D111">
        <v>21.0580382832574</v>
      </c>
      <c r="E111">
        <v>1.4</v>
      </c>
      <c r="G111">
        <v>5.59742793853261E+21</v>
      </c>
      <c r="H111">
        <f t="shared" si="9"/>
        <v>5.5974279385326104</v>
      </c>
      <c r="I111">
        <v>24.053729088255601</v>
      </c>
      <c r="J111">
        <v>4.4000000000000004</v>
      </c>
      <c r="L111">
        <v>5.59742793853261E+21</v>
      </c>
      <c r="M111">
        <f t="shared" si="10"/>
        <v>5.5974279385326104</v>
      </c>
      <c r="N111">
        <v>15.656537549845501</v>
      </c>
      <c r="O111">
        <v>8.5</v>
      </c>
      <c r="Q111">
        <v>5.59742793853261E+21</v>
      </c>
      <c r="R111">
        <f t="shared" si="11"/>
        <v>5.5974279385326104</v>
      </c>
      <c r="S111">
        <v>10.4566565394896</v>
      </c>
      <c r="T111">
        <v>17</v>
      </c>
      <c r="Y111">
        <v>24.053729088255601</v>
      </c>
      <c r="Z111">
        <v>15.656537549845501</v>
      </c>
      <c r="AA111">
        <v>10.4566565394896</v>
      </c>
      <c r="AD111">
        <f t="shared" si="12"/>
        <v>258.2111170948022</v>
      </c>
      <c r="AE111">
        <f t="shared" si="13"/>
        <v>58.855860224484701</v>
      </c>
      <c r="AF111">
        <f t="shared" si="14"/>
        <v>6.1101724410470961</v>
      </c>
    </row>
    <row r="112" spans="2:32" x14ac:dyDescent="0.2">
      <c r="B112">
        <v>5.6487804884274003E+21</v>
      </c>
      <c r="C112">
        <f t="shared" si="8"/>
        <v>5.6487804884274002</v>
      </c>
      <c r="D112">
        <v>21.069373090139202</v>
      </c>
      <c r="E112">
        <v>1.4</v>
      </c>
      <c r="G112">
        <v>5.6487804884274003E+21</v>
      </c>
      <c r="H112">
        <f t="shared" si="9"/>
        <v>5.6487804884274002</v>
      </c>
      <c r="I112">
        <v>25.2124651210029</v>
      </c>
      <c r="J112">
        <v>4.4000000000000004</v>
      </c>
      <c r="L112">
        <v>5.6487804884274003E+21</v>
      </c>
      <c r="M112">
        <f t="shared" si="10"/>
        <v>5.6487804884274002</v>
      </c>
      <c r="N112">
        <v>16.709699476270298</v>
      </c>
      <c r="O112">
        <v>8.5</v>
      </c>
      <c r="Q112">
        <v>5.6487804884274003E+21</v>
      </c>
      <c r="R112">
        <f t="shared" si="11"/>
        <v>5.6487804884274002</v>
      </c>
      <c r="S112">
        <v>10.4828888349381</v>
      </c>
      <c r="T112">
        <v>17</v>
      </c>
      <c r="Y112">
        <v>25.2124651210029</v>
      </c>
      <c r="Z112">
        <v>16.709699476270298</v>
      </c>
      <c r="AA112">
        <v>10.4828888349381</v>
      </c>
      <c r="AD112">
        <f t="shared" si="12"/>
        <v>296.79312636658409</v>
      </c>
      <c r="AE112">
        <f t="shared" si="13"/>
        <v>76.124215683211631</v>
      </c>
      <c r="AF112">
        <f t="shared" si="14"/>
        <v>6.2405465531836457</v>
      </c>
    </row>
    <row r="113" spans="2:32" x14ac:dyDescent="0.2">
      <c r="B113">
        <v>5.7001330383222001E+21</v>
      </c>
      <c r="C113">
        <f t="shared" si="8"/>
        <v>5.7001330383221998</v>
      </c>
      <c r="D113">
        <v>21.069535012523399</v>
      </c>
      <c r="E113">
        <v>1.4</v>
      </c>
      <c r="G113">
        <v>5.7001330383222001E+21</v>
      </c>
      <c r="H113">
        <f t="shared" si="9"/>
        <v>5.7001330383221998</v>
      </c>
      <c r="I113">
        <v>25.2171979937998</v>
      </c>
      <c r="J113">
        <v>4.4000000000000004</v>
      </c>
      <c r="L113">
        <v>5.7001330383222001E+21</v>
      </c>
      <c r="M113">
        <f t="shared" si="10"/>
        <v>5.7001330383221998</v>
      </c>
      <c r="N113">
        <v>16.723586526313301</v>
      </c>
      <c r="O113">
        <v>8.5</v>
      </c>
      <c r="Q113">
        <v>5.7001330383222001E+21</v>
      </c>
      <c r="R113">
        <f t="shared" si="11"/>
        <v>5.7001330383221998</v>
      </c>
      <c r="S113">
        <v>10.493493197118999</v>
      </c>
      <c r="T113">
        <v>17</v>
      </c>
      <c r="Y113">
        <v>25.2171979937998</v>
      </c>
      <c r="Z113">
        <v>16.723586526313301</v>
      </c>
      <c r="AA113">
        <v>10.493493197118999</v>
      </c>
      <c r="AD113">
        <f t="shared" si="12"/>
        <v>296.95622164892478</v>
      </c>
      <c r="AE113">
        <f t="shared" si="13"/>
        <v>76.366735313487027</v>
      </c>
      <c r="AF113">
        <f t="shared" si="14"/>
        <v>6.2936407023013761</v>
      </c>
    </row>
    <row r="114" spans="2:32" x14ac:dyDescent="0.2">
      <c r="B114">
        <v>5.7514855882169904E+21</v>
      </c>
      <c r="C114">
        <f t="shared" si="8"/>
        <v>5.7514855882169904</v>
      </c>
      <c r="D114">
        <v>21.086534239160599</v>
      </c>
      <c r="E114">
        <v>1.4</v>
      </c>
      <c r="G114">
        <v>5.7514855882169904E+21</v>
      </c>
      <c r="H114">
        <f t="shared" si="9"/>
        <v>5.7514855882169904</v>
      </c>
      <c r="I114">
        <v>26.4425514032724</v>
      </c>
      <c r="J114">
        <v>4.4000000000000004</v>
      </c>
      <c r="L114">
        <v>5.7514855882169904E+21</v>
      </c>
      <c r="M114">
        <f t="shared" si="10"/>
        <v>5.7514855882169904</v>
      </c>
      <c r="N114">
        <v>17.8343958551702</v>
      </c>
      <c r="O114">
        <v>8.5</v>
      </c>
      <c r="Q114">
        <v>5.7514855882169904E+21</v>
      </c>
      <c r="R114">
        <f t="shared" si="11"/>
        <v>5.7514855882169904</v>
      </c>
      <c r="S114">
        <v>11.5221985908882</v>
      </c>
      <c r="T114">
        <v>17</v>
      </c>
      <c r="Y114">
        <v>26.4425514032724</v>
      </c>
      <c r="Z114">
        <v>17.8343958551702</v>
      </c>
      <c r="AA114">
        <v>11.5221985908882</v>
      </c>
      <c r="AD114">
        <f t="shared" si="12"/>
        <v>340.68931632371033</v>
      </c>
      <c r="AE114">
        <f t="shared" si="13"/>
        <v>97.014927770863039</v>
      </c>
      <c r="AF114">
        <f t="shared" si="14"/>
        <v>12.513328590729968</v>
      </c>
    </row>
    <row r="115" spans="2:32" x14ac:dyDescent="0.2">
      <c r="B115">
        <v>5.8028381381117797E+21</v>
      </c>
      <c r="C115">
        <f t="shared" si="8"/>
        <v>5.8028381381117793</v>
      </c>
      <c r="D115">
        <v>21.086747934428299</v>
      </c>
      <c r="E115">
        <v>1.4</v>
      </c>
      <c r="G115">
        <v>5.8028381381117797E+21</v>
      </c>
      <c r="H115">
        <f t="shared" si="9"/>
        <v>5.8028381381117793</v>
      </c>
      <c r="I115">
        <v>26.446812652975101</v>
      </c>
      <c r="J115">
        <v>4.4000000000000004</v>
      </c>
      <c r="L115">
        <v>5.8028381381117797E+21</v>
      </c>
      <c r="M115">
        <f t="shared" si="10"/>
        <v>5.8028381381117793</v>
      </c>
      <c r="N115">
        <v>17.853009641398302</v>
      </c>
      <c r="O115">
        <v>8.5</v>
      </c>
      <c r="Q115">
        <v>5.8028381381117797E+21</v>
      </c>
      <c r="R115">
        <f t="shared" si="11"/>
        <v>5.8028381381117793</v>
      </c>
      <c r="S115">
        <v>11.5393378835211</v>
      </c>
      <c r="T115">
        <v>17</v>
      </c>
      <c r="Y115">
        <v>26.446812652975101</v>
      </c>
      <c r="Z115">
        <v>17.853009641398302</v>
      </c>
      <c r="AA115">
        <v>11.5393378835211</v>
      </c>
      <c r="AD115">
        <f t="shared" si="12"/>
        <v>340.84664082572522</v>
      </c>
      <c r="AE115">
        <f t="shared" si="13"/>
        <v>97.381951522888329</v>
      </c>
      <c r="AF115">
        <f t="shared" si="14"/>
        <v>12.634880042651057</v>
      </c>
    </row>
    <row r="116" spans="2:32" x14ac:dyDescent="0.2">
      <c r="B116">
        <v>5.8541906880065805E+21</v>
      </c>
      <c r="C116">
        <f t="shared" si="8"/>
        <v>5.8541906880065806</v>
      </c>
      <c r="D116">
        <v>21.093361551540699</v>
      </c>
      <c r="E116">
        <v>1.4</v>
      </c>
      <c r="G116">
        <v>5.8541906880065805E+21</v>
      </c>
      <c r="H116">
        <f t="shared" si="9"/>
        <v>5.8541906880065806</v>
      </c>
      <c r="I116">
        <v>27.725154896901099</v>
      </c>
      <c r="J116">
        <v>4.4000000000000004</v>
      </c>
      <c r="L116">
        <v>5.8541906880065805E+21</v>
      </c>
      <c r="M116">
        <f t="shared" si="10"/>
        <v>5.8541906880065806</v>
      </c>
      <c r="N116">
        <v>17.864073454191001</v>
      </c>
      <c r="O116">
        <v>8.5</v>
      </c>
      <c r="Q116">
        <v>5.8541906880065805E+21</v>
      </c>
      <c r="R116">
        <f t="shared" si="11"/>
        <v>5.8541906880065806</v>
      </c>
      <c r="S116">
        <v>11.5576550934233</v>
      </c>
      <c r="T116">
        <v>17</v>
      </c>
      <c r="Y116">
        <v>27.725154896901099</v>
      </c>
      <c r="Z116">
        <v>17.864073454191001</v>
      </c>
      <c r="AA116">
        <v>11.5576550934233</v>
      </c>
      <c r="AD116">
        <f t="shared" si="12"/>
        <v>389.68239160335787</v>
      </c>
      <c r="AE116">
        <f t="shared" si="13"/>
        <v>97.600434416231593</v>
      </c>
      <c r="AF116">
        <f t="shared" si="14"/>
        <v>12.765434719769269</v>
      </c>
    </row>
    <row r="117" spans="2:32" x14ac:dyDescent="0.2">
      <c r="B117">
        <v>5.9055432379013697E+21</v>
      </c>
      <c r="C117">
        <f t="shared" si="8"/>
        <v>5.9055432379013695</v>
      </c>
      <c r="D117">
        <v>21.104904881310102</v>
      </c>
      <c r="E117">
        <v>1.4</v>
      </c>
      <c r="G117">
        <v>5.9055432379013697E+21</v>
      </c>
      <c r="H117">
        <f t="shared" si="9"/>
        <v>5.9055432379013695</v>
      </c>
      <c r="I117">
        <v>27.744670350272798</v>
      </c>
      <c r="J117">
        <v>4.4000000000000004</v>
      </c>
      <c r="L117">
        <v>5.9055432379013697E+21</v>
      </c>
      <c r="M117">
        <f t="shared" si="10"/>
        <v>5.9055432379013695</v>
      </c>
      <c r="N117">
        <v>19.041687539048901</v>
      </c>
      <c r="O117">
        <v>8.5</v>
      </c>
      <c r="Q117">
        <v>5.9055432379013697E+21</v>
      </c>
      <c r="R117">
        <f t="shared" si="11"/>
        <v>5.9055432379013695</v>
      </c>
      <c r="S117">
        <v>12.644984099262199</v>
      </c>
      <c r="T117">
        <v>17</v>
      </c>
      <c r="Y117">
        <v>27.744670350272798</v>
      </c>
      <c r="Z117">
        <v>19.041687539048901</v>
      </c>
      <c r="AA117">
        <v>12.644984099262199</v>
      </c>
      <c r="AD117">
        <f t="shared" si="12"/>
        <v>390.4532571785997</v>
      </c>
      <c r="AE117">
        <f t="shared" si="13"/>
        <v>122.25519902454123</v>
      </c>
      <c r="AF117">
        <f t="shared" si="14"/>
        <v>21.717500011897098</v>
      </c>
    </row>
    <row r="118" spans="2:32" x14ac:dyDescent="0.2">
      <c r="B118">
        <v>5.9568957877961695E+21</v>
      </c>
      <c r="C118">
        <f t="shared" si="8"/>
        <v>5.9568957877961699</v>
      </c>
      <c r="D118">
        <v>21.105090237273799</v>
      </c>
      <c r="E118">
        <v>1.4</v>
      </c>
      <c r="G118">
        <v>5.9568957877961695E+21</v>
      </c>
      <c r="H118">
        <f t="shared" si="9"/>
        <v>5.9568957877961699</v>
      </c>
      <c r="I118">
        <v>27.746926302168699</v>
      </c>
      <c r="J118">
        <v>4.4000000000000004</v>
      </c>
      <c r="L118">
        <v>5.9568957877961695E+21</v>
      </c>
      <c r="M118">
        <f t="shared" si="10"/>
        <v>5.9568957877961699</v>
      </c>
      <c r="N118">
        <v>19.0560115834231</v>
      </c>
      <c r="O118">
        <v>8.5</v>
      </c>
      <c r="Q118">
        <v>5.9568957877961695E+21</v>
      </c>
      <c r="R118">
        <f t="shared" si="11"/>
        <v>5.9568957877961699</v>
      </c>
      <c r="S118">
        <v>12.663623029798099</v>
      </c>
      <c r="T118">
        <v>17</v>
      </c>
      <c r="Y118">
        <v>27.746926302168699</v>
      </c>
      <c r="Z118">
        <v>19.0560115834231</v>
      </c>
      <c r="AA118">
        <v>12.663623029798099</v>
      </c>
      <c r="AD118">
        <f t="shared" si="12"/>
        <v>390.54241699103392</v>
      </c>
      <c r="AE118">
        <f t="shared" si="13"/>
        <v>122.57216346438061</v>
      </c>
      <c r="AF118">
        <f t="shared" si="14"/>
        <v>21.891569853668521</v>
      </c>
    </row>
    <row r="119" spans="2:32" x14ac:dyDescent="0.2">
      <c r="B119">
        <v>6.0082483376909598E+21</v>
      </c>
      <c r="C119">
        <f t="shared" si="8"/>
        <v>6.0082483376909597</v>
      </c>
      <c r="D119">
        <v>21.111462137587601</v>
      </c>
      <c r="E119">
        <v>1.4</v>
      </c>
      <c r="G119">
        <v>6.0082483376909598E+21</v>
      </c>
      <c r="H119">
        <f t="shared" si="9"/>
        <v>6.0082483376909597</v>
      </c>
      <c r="I119">
        <v>27.7532981535761</v>
      </c>
      <c r="J119">
        <v>4.4000000000000004</v>
      </c>
      <c r="L119">
        <v>6.0082483376909598E+21</v>
      </c>
      <c r="M119">
        <f t="shared" si="10"/>
        <v>6.0082483376909597</v>
      </c>
      <c r="N119">
        <v>20.285697421205398</v>
      </c>
      <c r="O119">
        <v>8.5</v>
      </c>
      <c r="Q119">
        <v>6.0082483376909598E+21</v>
      </c>
      <c r="R119">
        <f t="shared" si="11"/>
        <v>6.0082483376909597</v>
      </c>
      <c r="S119">
        <v>12.682660844832601</v>
      </c>
      <c r="T119">
        <v>17</v>
      </c>
      <c r="Y119">
        <v>27.7532981535761</v>
      </c>
      <c r="Z119">
        <v>20.285697421205398</v>
      </c>
      <c r="AA119">
        <v>12.682660844832601</v>
      </c>
      <c r="AD119">
        <f t="shared" si="12"/>
        <v>390.79430050792598</v>
      </c>
      <c r="AE119">
        <f t="shared" si="13"/>
        <v>151.31256350419235</v>
      </c>
      <c r="AF119">
        <f t="shared" si="14"/>
        <v>22.070082179293411</v>
      </c>
    </row>
    <row r="120" spans="2:32" x14ac:dyDescent="0.2">
      <c r="B120">
        <v>6.0596008875857596E+21</v>
      </c>
      <c r="C120">
        <f t="shared" si="8"/>
        <v>6.0596008875857592</v>
      </c>
      <c r="D120">
        <v>21.124314769263702</v>
      </c>
      <c r="E120">
        <v>1.4</v>
      </c>
      <c r="G120">
        <v>6.0596008875857596E+21</v>
      </c>
      <c r="H120">
        <f t="shared" si="9"/>
        <v>6.0596008875857592</v>
      </c>
      <c r="I120">
        <v>29.123793702909101</v>
      </c>
      <c r="J120">
        <v>4.4000000000000004</v>
      </c>
      <c r="L120">
        <v>6.0596008875857596E+21</v>
      </c>
      <c r="M120">
        <f t="shared" si="10"/>
        <v>6.0596008875857592</v>
      </c>
      <c r="N120">
        <v>20.310372573169801</v>
      </c>
      <c r="O120">
        <v>8.5</v>
      </c>
      <c r="Q120">
        <v>6.0596008875857596E+21</v>
      </c>
      <c r="R120">
        <f t="shared" si="11"/>
        <v>6.0596008875857592</v>
      </c>
      <c r="S120">
        <v>13.836694627623499</v>
      </c>
      <c r="T120">
        <v>17</v>
      </c>
      <c r="Y120">
        <v>29.123793702909101</v>
      </c>
      <c r="Z120">
        <v>20.310372573169801</v>
      </c>
      <c r="AA120">
        <v>13.836694627623499</v>
      </c>
      <c r="AD120">
        <f t="shared" si="12"/>
        <v>446.85789019419155</v>
      </c>
      <c r="AE120">
        <f t="shared" si="13"/>
        <v>151.92022636882305</v>
      </c>
      <c r="AF120">
        <f t="shared" si="14"/>
        <v>34.244902002604945</v>
      </c>
    </row>
    <row r="121" spans="2:32" x14ac:dyDescent="0.2">
      <c r="B121">
        <v>6.1109534374805499E+21</v>
      </c>
      <c r="C121">
        <f t="shared" si="8"/>
        <v>6.1109534374805499</v>
      </c>
      <c r="D121">
        <v>21.1244973807412</v>
      </c>
      <c r="E121">
        <v>1.4</v>
      </c>
      <c r="G121">
        <v>6.1109534374805499E+21</v>
      </c>
      <c r="H121">
        <f t="shared" si="9"/>
        <v>6.1109534374805499</v>
      </c>
      <c r="I121">
        <v>29.125440352026398</v>
      </c>
      <c r="J121">
        <v>4.4000000000000004</v>
      </c>
      <c r="L121">
        <v>6.1109534374805499E+21</v>
      </c>
      <c r="M121">
        <f t="shared" si="10"/>
        <v>6.1109534374805499</v>
      </c>
      <c r="N121">
        <v>20.322103893236601</v>
      </c>
      <c r="O121">
        <v>8.5</v>
      </c>
      <c r="Q121">
        <v>6.1109534374805499E+21</v>
      </c>
      <c r="R121">
        <f t="shared" si="11"/>
        <v>6.1109534374805499</v>
      </c>
      <c r="S121">
        <v>13.858597847901599</v>
      </c>
      <c r="T121">
        <v>17</v>
      </c>
      <c r="Y121">
        <v>29.125440352026398</v>
      </c>
      <c r="Z121">
        <v>20.322103893236601</v>
      </c>
      <c r="AA121">
        <v>13.858597847901599</v>
      </c>
      <c r="AD121">
        <f t="shared" si="12"/>
        <v>446.9275099813641</v>
      </c>
      <c r="AE121">
        <f t="shared" si="13"/>
        <v>152.20955493004527</v>
      </c>
      <c r="AF121">
        <f t="shared" si="14"/>
        <v>34.501733293434363</v>
      </c>
    </row>
    <row r="122" spans="2:32" x14ac:dyDescent="0.2">
      <c r="B122">
        <v>6.1623059873753496E+21</v>
      </c>
      <c r="C122">
        <f t="shared" si="8"/>
        <v>6.1623059873753494</v>
      </c>
      <c r="D122">
        <v>21.1312484311539</v>
      </c>
      <c r="E122">
        <v>1.4</v>
      </c>
      <c r="G122">
        <v>6.1623059873753496E+21</v>
      </c>
      <c r="H122">
        <f t="shared" si="9"/>
        <v>6.1623059873753494</v>
      </c>
      <c r="I122">
        <v>29.1321912604201</v>
      </c>
      <c r="J122">
        <v>4.4000000000000004</v>
      </c>
      <c r="L122">
        <v>6.1623059873753496E+21</v>
      </c>
      <c r="M122">
        <f t="shared" si="10"/>
        <v>6.1623059873753494</v>
      </c>
      <c r="N122">
        <v>21.624498109825101</v>
      </c>
      <c r="O122">
        <v>8.5</v>
      </c>
      <c r="Q122">
        <v>6.1623059873753496E+21</v>
      </c>
      <c r="R122">
        <f t="shared" si="11"/>
        <v>6.1623059873753494</v>
      </c>
      <c r="S122">
        <v>13.879640981583</v>
      </c>
      <c r="T122">
        <v>17</v>
      </c>
      <c r="Y122">
        <v>29.1321912604201</v>
      </c>
      <c r="Z122">
        <v>21.624498109825101</v>
      </c>
      <c r="AA122">
        <v>13.879640981583</v>
      </c>
      <c r="AD122">
        <f t="shared" si="12"/>
        <v>447.21299287572833</v>
      </c>
      <c r="AE122">
        <f t="shared" si="13"/>
        <v>186.04190357432321</v>
      </c>
      <c r="AF122">
        <f t="shared" si="14"/>
        <v>34.749383165205074</v>
      </c>
    </row>
    <row r="123" spans="2:32" x14ac:dyDescent="0.2">
      <c r="B123">
        <v>6.2136585372701399E+21</v>
      </c>
      <c r="C123">
        <f t="shared" si="8"/>
        <v>6.2136585372701401</v>
      </c>
      <c r="D123">
        <v>21.131390521125802</v>
      </c>
      <c r="E123">
        <v>1.4</v>
      </c>
      <c r="G123">
        <v>6.2136585372701399E+21</v>
      </c>
      <c r="H123">
        <f t="shared" si="9"/>
        <v>6.2136585372701401</v>
      </c>
      <c r="I123">
        <v>29.132333416659101</v>
      </c>
      <c r="J123">
        <v>4.4000000000000004</v>
      </c>
      <c r="L123">
        <v>6.2136585372701399E+21</v>
      </c>
      <c r="M123">
        <f t="shared" si="10"/>
        <v>6.2136585372701401</v>
      </c>
      <c r="N123">
        <v>21.641922863399</v>
      </c>
      <c r="O123">
        <v>8.5</v>
      </c>
      <c r="Q123">
        <v>6.2136585372701399E+21</v>
      </c>
      <c r="R123">
        <f t="shared" si="11"/>
        <v>6.2136585372701401</v>
      </c>
      <c r="S123">
        <v>13.8898497001368</v>
      </c>
      <c r="T123">
        <v>17</v>
      </c>
      <c r="Y123">
        <v>29.132333416659101</v>
      </c>
      <c r="Z123">
        <v>21.641922863399</v>
      </c>
      <c r="AA123">
        <v>13.8898497001368</v>
      </c>
      <c r="AD123">
        <f t="shared" si="12"/>
        <v>447.21900536876734</v>
      </c>
      <c r="AE123">
        <f t="shared" si="13"/>
        <v>186.51754464176625</v>
      </c>
      <c r="AF123">
        <f t="shared" si="14"/>
        <v>34.869845331593325</v>
      </c>
    </row>
    <row r="124" spans="2:32" x14ac:dyDescent="0.2">
      <c r="B124">
        <v>6.2650110871649397E+21</v>
      </c>
      <c r="C124">
        <f t="shared" si="8"/>
        <v>6.2650110871649396</v>
      </c>
      <c r="D124">
        <v>21.137685576212402</v>
      </c>
      <c r="E124">
        <v>1.4</v>
      </c>
      <c r="G124">
        <v>6.2650110871649397E+21</v>
      </c>
      <c r="H124">
        <f t="shared" si="9"/>
        <v>6.2650110871649396</v>
      </c>
      <c r="I124">
        <v>29.1386283912015</v>
      </c>
      <c r="J124">
        <v>4.4000000000000004</v>
      </c>
      <c r="L124">
        <v>6.2650110871649397E+21</v>
      </c>
      <c r="M124">
        <f t="shared" si="10"/>
        <v>6.2650110871649396</v>
      </c>
      <c r="N124">
        <v>21.658986401082402</v>
      </c>
      <c r="O124">
        <v>8.5</v>
      </c>
      <c r="Q124">
        <v>6.2650110871649397E+21</v>
      </c>
      <c r="R124">
        <f t="shared" si="11"/>
        <v>6.2650110871649396</v>
      </c>
      <c r="S124">
        <v>15.1197815668627</v>
      </c>
      <c r="T124">
        <v>17</v>
      </c>
      <c r="Y124">
        <v>29.1386283912015</v>
      </c>
      <c r="Z124">
        <v>21.658986401082402</v>
      </c>
      <c r="AA124">
        <v>15.1197815668627</v>
      </c>
      <c r="AD124">
        <f t="shared" si="12"/>
        <v>447.48529161323677</v>
      </c>
      <c r="AE124">
        <f t="shared" si="13"/>
        <v>186.98391414169583</v>
      </c>
      <c r="AF124">
        <f t="shared" si="14"/>
        <v>50.908243937417254</v>
      </c>
    </row>
    <row r="125" spans="2:32" x14ac:dyDescent="0.2">
      <c r="B125">
        <v>6.31636363705973E+21</v>
      </c>
      <c r="C125">
        <f t="shared" si="8"/>
        <v>6.3163636370597303</v>
      </c>
      <c r="D125">
        <v>21.152344756988601</v>
      </c>
      <c r="E125">
        <v>1.4</v>
      </c>
      <c r="G125">
        <v>6.31636363705973E+21</v>
      </c>
      <c r="H125">
        <f t="shared" si="9"/>
        <v>6.3163636370597303</v>
      </c>
      <c r="I125">
        <v>30.6194504181992</v>
      </c>
      <c r="J125">
        <v>4.4000000000000004</v>
      </c>
      <c r="L125">
        <v>6.31636363705973E+21</v>
      </c>
      <c r="M125">
        <f t="shared" si="10"/>
        <v>6.3163636370597303</v>
      </c>
      <c r="N125">
        <v>23.038020454640002</v>
      </c>
      <c r="O125">
        <v>8.5</v>
      </c>
      <c r="Q125">
        <v>6.31636363705973E+21</v>
      </c>
      <c r="R125">
        <f t="shared" si="11"/>
        <v>6.3163636370597303</v>
      </c>
      <c r="S125">
        <v>15.1539727808854</v>
      </c>
      <c r="T125">
        <v>17</v>
      </c>
      <c r="Y125">
        <v>30.6194504181992</v>
      </c>
      <c r="Z125">
        <v>23.038020454640002</v>
      </c>
      <c r="AA125">
        <v>15.1539727808854</v>
      </c>
      <c r="AD125">
        <f t="shared" si="12"/>
        <v>512.32829408564601</v>
      </c>
      <c r="AE125">
        <f t="shared" si="13"/>
        <v>226.60004096616311</v>
      </c>
      <c r="AF125">
        <f t="shared" si="14"/>
        <v>51.397321691386402</v>
      </c>
    </row>
    <row r="126" spans="2:32" x14ac:dyDescent="0.2">
      <c r="B126">
        <v>6.3677161869545203E+21</v>
      </c>
      <c r="C126">
        <f t="shared" si="8"/>
        <v>6.36771618695452</v>
      </c>
      <c r="D126">
        <v>21.152529892147001</v>
      </c>
      <c r="E126">
        <v>1.4</v>
      </c>
      <c r="G126">
        <v>6.3677161869545203E+21</v>
      </c>
      <c r="H126">
        <f t="shared" si="9"/>
        <v>6.36771618695452</v>
      </c>
      <c r="I126">
        <v>30.623416384630598</v>
      </c>
      <c r="J126">
        <v>4.4000000000000004</v>
      </c>
      <c r="L126">
        <v>6.3677161869545203E+21</v>
      </c>
      <c r="M126">
        <f t="shared" si="10"/>
        <v>6.36771618695452</v>
      </c>
      <c r="N126">
        <v>23.054339632994999</v>
      </c>
      <c r="O126">
        <v>8.5</v>
      </c>
      <c r="Q126">
        <v>6.3677161869545203E+21</v>
      </c>
      <c r="R126">
        <f t="shared" si="11"/>
        <v>6.36771618695452</v>
      </c>
      <c r="S126">
        <v>15.168107403745999</v>
      </c>
      <c r="T126">
        <v>17</v>
      </c>
      <c r="Y126">
        <v>30.623416384630598</v>
      </c>
      <c r="Z126">
        <v>23.054339632994999</v>
      </c>
      <c r="AA126">
        <v>15.168107403745999</v>
      </c>
      <c r="AD126">
        <f t="shared" si="12"/>
        <v>512.50784649876266</v>
      </c>
      <c r="AE126">
        <f t="shared" si="13"/>
        <v>227.091620305519</v>
      </c>
      <c r="AF126">
        <f t="shared" si="14"/>
        <v>51.600189144516797</v>
      </c>
    </row>
    <row r="127" spans="2:32" x14ac:dyDescent="0.2">
      <c r="B127">
        <v>6.4190687368493201E+21</v>
      </c>
      <c r="C127">
        <f t="shared" si="8"/>
        <v>6.4190687368493204</v>
      </c>
      <c r="D127">
        <v>21.1592308235148</v>
      </c>
      <c r="E127">
        <v>1.4</v>
      </c>
      <c r="G127">
        <v>6.4190687368493201E+21</v>
      </c>
      <c r="H127">
        <f t="shared" si="9"/>
        <v>6.4190687368493204</v>
      </c>
      <c r="I127">
        <v>30.6324520643666</v>
      </c>
      <c r="J127">
        <v>4.4000000000000004</v>
      </c>
      <c r="L127">
        <v>6.4190687368493201E+21</v>
      </c>
      <c r="M127">
        <f t="shared" si="10"/>
        <v>6.4190687368493204</v>
      </c>
      <c r="N127">
        <v>23.0713427406336</v>
      </c>
      <c r="O127">
        <v>8.5</v>
      </c>
      <c r="Q127">
        <v>6.4190687368493201E+21</v>
      </c>
      <c r="R127">
        <f t="shared" si="11"/>
        <v>6.4190687368493204</v>
      </c>
      <c r="S127">
        <v>16.473450222025299</v>
      </c>
      <c r="T127">
        <v>17</v>
      </c>
      <c r="Y127">
        <v>30.6324520643666</v>
      </c>
      <c r="Z127">
        <v>23.0713427406336</v>
      </c>
      <c r="AA127">
        <v>16.473450222025299</v>
      </c>
      <c r="AD127">
        <f t="shared" si="12"/>
        <v>512.9170390740004</v>
      </c>
      <c r="AE127">
        <f t="shared" si="13"/>
        <v>227.60436809204651</v>
      </c>
      <c r="AF127">
        <f t="shared" si="14"/>
        <v>72.057518067407401</v>
      </c>
    </row>
    <row r="128" spans="2:32" x14ac:dyDescent="0.2">
      <c r="B128">
        <v>6.4704212867441104E+21</v>
      </c>
      <c r="C128">
        <f t="shared" si="8"/>
        <v>6.4704212867441102</v>
      </c>
      <c r="D128">
        <v>21.166839218307999</v>
      </c>
      <c r="E128">
        <v>1.4</v>
      </c>
      <c r="G128">
        <v>6.4704212867441104E+21</v>
      </c>
      <c r="H128">
        <f t="shared" si="9"/>
        <v>6.4704212867441102</v>
      </c>
      <c r="I128">
        <v>30.640060370737402</v>
      </c>
      <c r="J128">
        <v>4.4000000000000004</v>
      </c>
      <c r="L128">
        <v>6.4704212867441104E+21</v>
      </c>
      <c r="M128">
        <f t="shared" si="10"/>
        <v>6.4704212867441102</v>
      </c>
      <c r="N128">
        <v>24.530051598161698</v>
      </c>
      <c r="O128">
        <v>8.5</v>
      </c>
      <c r="Q128">
        <v>6.4704212867441104E+21</v>
      </c>
      <c r="R128">
        <f t="shared" si="11"/>
        <v>6.4704212867441102</v>
      </c>
      <c r="S128">
        <v>16.5042123199072</v>
      </c>
      <c r="T128">
        <v>17</v>
      </c>
      <c r="Y128">
        <v>30.640060370737402</v>
      </c>
      <c r="Z128">
        <v>24.530051598161698</v>
      </c>
      <c r="AA128">
        <v>16.5042123199072</v>
      </c>
      <c r="AD128">
        <f t="shared" si="12"/>
        <v>513.26171781197968</v>
      </c>
      <c r="AE128">
        <f t="shared" si="13"/>
        <v>273.746004322359</v>
      </c>
      <c r="AF128">
        <f t="shared" si="14"/>
        <v>72.580722967835229</v>
      </c>
    </row>
    <row r="129" spans="2:32" x14ac:dyDescent="0.2">
      <c r="B129">
        <v>6.5217738366389102E+21</v>
      </c>
      <c r="C129">
        <f t="shared" si="8"/>
        <v>6.5217738366389097</v>
      </c>
      <c r="D129">
        <v>21.167008352235001</v>
      </c>
      <c r="E129">
        <v>1.4</v>
      </c>
      <c r="G129">
        <v>6.5217738366389102E+21</v>
      </c>
      <c r="H129">
        <f t="shared" si="9"/>
        <v>6.5217738366389097</v>
      </c>
      <c r="I129">
        <v>30.6402294663113</v>
      </c>
      <c r="J129">
        <v>4.4000000000000004</v>
      </c>
      <c r="L129">
        <v>6.5217738366389102E+21</v>
      </c>
      <c r="M129">
        <f t="shared" si="10"/>
        <v>6.5217738366389097</v>
      </c>
      <c r="N129">
        <v>24.545308477047701</v>
      </c>
      <c r="O129">
        <v>8.5</v>
      </c>
      <c r="Q129">
        <v>6.5217738366389102E+21</v>
      </c>
      <c r="R129">
        <f t="shared" si="11"/>
        <v>6.5217738366389097</v>
      </c>
      <c r="S129">
        <v>16.520441269354301</v>
      </c>
      <c r="T129">
        <v>17</v>
      </c>
      <c r="Y129">
        <v>30.6402294663113</v>
      </c>
      <c r="Z129">
        <v>24.545308477047701</v>
      </c>
      <c r="AA129">
        <v>16.520441269354301</v>
      </c>
      <c r="AD129">
        <f t="shared" si="12"/>
        <v>513.26937965576428</v>
      </c>
      <c r="AE129">
        <f t="shared" si="13"/>
        <v>274.25109549721412</v>
      </c>
      <c r="AF129">
        <f t="shared" si="14"/>
        <v>72.857509211728043</v>
      </c>
    </row>
    <row r="130" spans="2:32" x14ac:dyDescent="0.2">
      <c r="B130">
        <v>6.5731263865337005E+21</v>
      </c>
      <c r="C130">
        <f t="shared" si="8"/>
        <v>6.5731263865337004</v>
      </c>
      <c r="D130">
        <v>21.1749188616356</v>
      </c>
      <c r="E130">
        <v>1.4</v>
      </c>
      <c r="G130">
        <v>6.5731263865337005E+21</v>
      </c>
      <c r="H130">
        <f t="shared" si="9"/>
        <v>6.5731263865337004</v>
      </c>
      <c r="I130">
        <v>30.6481400088717</v>
      </c>
      <c r="J130">
        <v>4.4000000000000004</v>
      </c>
      <c r="L130">
        <v>6.5731263865337005E+21</v>
      </c>
      <c r="M130">
        <f t="shared" si="10"/>
        <v>6.5731263865337004</v>
      </c>
      <c r="N130">
        <v>26.0739748026397</v>
      </c>
      <c r="O130">
        <v>8.5</v>
      </c>
      <c r="Q130">
        <v>6.5731263865337005E+21</v>
      </c>
      <c r="R130">
        <f t="shared" si="11"/>
        <v>6.5731263865337004</v>
      </c>
      <c r="S130">
        <v>16.5402140529756</v>
      </c>
      <c r="T130">
        <v>17</v>
      </c>
      <c r="Y130">
        <v>30.6481400088717</v>
      </c>
      <c r="Z130">
        <v>26.0739748026397</v>
      </c>
      <c r="AA130">
        <v>16.5402140529756</v>
      </c>
      <c r="AD130">
        <f t="shared" si="12"/>
        <v>513.6278760231105</v>
      </c>
      <c r="AE130">
        <f t="shared" si="13"/>
        <v>327.21895993285449</v>
      </c>
      <c r="AF130">
        <f t="shared" si="14"/>
        <v>73.195447731905077</v>
      </c>
    </row>
    <row r="131" spans="2:32" x14ac:dyDescent="0.2">
      <c r="B131">
        <v>6.6244789364285002E+21</v>
      </c>
      <c r="C131">
        <f t="shared" si="8"/>
        <v>6.6244789364284999</v>
      </c>
      <c r="D131">
        <v>21.1821366816006</v>
      </c>
      <c r="E131">
        <v>1.4</v>
      </c>
      <c r="G131">
        <v>6.6244789364285002E+21</v>
      </c>
      <c r="H131">
        <f t="shared" si="9"/>
        <v>6.6244789364284999</v>
      </c>
      <c r="I131">
        <v>30.655357779840202</v>
      </c>
      <c r="J131">
        <v>4.4000000000000004</v>
      </c>
      <c r="L131">
        <v>6.6244789364285002E+21</v>
      </c>
      <c r="M131">
        <f t="shared" si="10"/>
        <v>6.6244789364284999</v>
      </c>
      <c r="N131">
        <v>26.103916493758799</v>
      </c>
      <c r="O131">
        <v>8.5</v>
      </c>
      <c r="Q131">
        <v>6.6244789364285002E+21</v>
      </c>
      <c r="R131">
        <f t="shared" si="11"/>
        <v>6.6244789364284999</v>
      </c>
      <c r="S131">
        <v>17.936953738008299</v>
      </c>
      <c r="T131">
        <v>17</v>
      </c>
      <c r="Y131">
        <v>30.655357779840202</v>
      </c>
      <c r="Z131">
        <v>26.103916493758799</v>
      </c>
      <c r="AA131">
        <v>17.936953738008299</v>
      </c>
      <c r="AD131">
        <f t="shared" si="12"/>
        <v>513.95508599970833</v>
      </c>
      <c r="AE131">
        <f t="shared" si="13"/>
        <v>328.30309859011015</v>
      </c>
      <c r="AF131">
        <f t="shared" si="14"/>
        <v>99.045757338761476</v>
      </c>
    </row>
    <row r="132" spans="2:32" x14ac:dyDescent="0.2">
      <c r="B132">
        <v>6.6758314863232895E+21</v>
      </c>
      <c r="C132">
        <f t="shared" ref="C132:C139" si="15">B132/(1E+21)</f>
        <v>6.6758314863232897</v>
      </c>
      <c r="D132">
        <v>21.190655457959</v>
      </c>
      <c r="E132">
        <v>1.4</v>
      </c>
      <c r="G132">
        <v>6.6758314863232895E+21</v>
      </c>
      <c r="H132">
        <f t="shared" ref="H132:H139" si="16">G132/(1E+21)</f>
        <v>6.6758314863232897</v>
      </c>
      <c r="I132">
        <v>32.298643555498501</v>
      </c>
      <c r="J132">
        <v>4.4000000000000004</v>
      </c>
      <c r="L132">
        <v>6.6758314863232895E+21</v>
      </c>
      <c r="M132">
        <f t="shared" ref="M132:M139" si="17">L132/(1E+21)</f>
        <v>6.6758314863232897</v>
      </c>
      <c r="N132">
        <v>26.118415999364998</v>
      </c>
      <c r="O132">
        <v>8.5</v>
      </c>
      <c r="Q132">
        <v>6.6758314863232895E+21</v>
      </c>
      <c r="R132">
        <f t="shared" ref="R132:R139" si="18">Q132/(1E+21)</f>
        <v>6.6758314863232897</v>
      </c>
      <c r="S132">
        <v>17.964171406373499</v>
      </c>
      <c r="T132">
        <v>17</v>
      </c>
      <c r="Y132">
        <v>32.298643555498501</v>
      </c>
      <c r="Z132">
        <v>26.118415999364998</v>
      </c>
      <c r="AA132">
        <v>17.964171406373499</v>
      </c>
      <c r="AD132">
        <f t="shared" ref="AD132:AD139" si="19">(Y132-$AB$2)^2</f>
        <v>591.16394933525555</v>
      </c>
      <c r="AE132">
        <f t="shared" ref="AE132:AE139" si="20">(Z132-$AB$2)^2</f>
        <v>328.82874586116088</v>
      </c>
      <c r="AF132">
        <f t="shared" ref="AF132:AF139" si="21">(AA132-$AB$2)^2</f>
        <v>99.588248055807924</v>
      </c>
    </row>
    <row r="133" spans="2:32" x14ac:dyDescent="0.2">
      <c r="B133">
        <v>6.7271840362180903E+21</v>
      </c>
      <c r="C133">
        <f t="shared" si="15"/>
        <v>6.7271840362180901</v>
      </c>
      <c r="D133">
        <v>21.190812841032798</v>
      </c>
      <c r="E133">
        <v>1.4</v>
      </c>
      <c r="G133">
        <v>6.7271840362180903E+21</v>
      </c>
      <c r="H133">
        <f t="shared" si="16"/>
        <v>6.7271840362180901</v>
      </c>
      <c r="I133">
        <v>32.304686219822202</v>
      </c>
      <c r="J133">
        <v>4.4000000000000004</v>
      </c>
      <c r="L133">
        <v>6.7271840362180903E+21</v>
      </c>
      <c r="M133">
        <f t="shared" si="17"/>
        <v>6.7271840362180901</v>
      </c>
      <c r="N133">
        <v>26.1280247020491</v>
      </c>
      <c r="O133">
        <v>8.5</v>
      </c>
      <c r="Q133">
        <v>6.7271840362180903E+21</v>
      </c>
      <c r="R133">
        <f t="shared" si="18"/>
        <v>6.7271840362180901</v>
      </c>
      <c r="S133">
        <v>17.978103253492101</v>
      </c>
      <c r="T133">
        <v>17</v>
      </c>
      <c r="Y133">
        <v>32.304686219822202</v>
      </c>
      <c r="Z133">
        <v>26.1280247020491</v>
      </c>
      <c r="AA133">
        <v>17.978103253492101</v>
      </c>
      <c r="AD133">
        <f t="shared" si="19"/>
        <v>591.45782687790609</v>
      </c>
      <c r="AE133">
        <f t="shared" si="20"/>
        <v>329.17731961751946</v>
      </c>
      <c r="AF133">
        <f t="shared" si="21"/>
        <v>99.86650485631138</v>
      </c>
    </row>
    <row r="134" spans="2:32" x14ac:dyDescent="0.2">
      <c r="B134">
        <v>6.7785365861128796E+21</v>
      </c>
      <c r="C134">
        <f t="shared" si="15"/>
        <v>6.7785365861128799</v>
      </c>
      <c r="D134">
        <v>21.199262175782302</v>
      </c>
      <c r="E134">
        <v>1.4</v>
      </c>
      <c r="G134">
        <v>6.7785365861128796E+21</v>
      </c>
      <c r="H134">
        <f t="shared" si="16"/>
        <v>6.7785365861128799</v>
      </c>
      <c r="I134">
        <v>32.315224565065101</v>
      </c>
      <c r="J134">
        <v>4.4000000000000004</v>
      </c>
      <c r="L134">
        <v>6.7785365861128796E+21</v>
      </c>
      <c r="M134">
        <f t="shared" si="17"/>
        <v>6.7785365861128799</v>
      </c>
      <c r="N134">
        <v>27.760086488300502</v>
      </c>
      <c r="O134">
        <v>8.5</v>
      </c>
      <c r="Q134">
        <v>6.7785365861128796E+21</v>
      </c>
      <c r="R134">
        <f t="shared" si="18"/>
        <v>6.7785365861128799</v>
      </c>
      <c r="S134">
        <v>17.997027546217399</v>
      </c>
      <c r="T134">
        <v>17</v>
      </c>
      <c r="Y134">
        <v>32.315224565065101</v>
      </c>
      <c r="Z134">
        <v>27.760086488300502</v>
      </c>
      <c r="AA134">
        <v>17.997027546217399</v>
      </c>
      <c r="AD134">
        <f t="shared" si="19"/>
        <v>591.97052106561159</v>
      </c>
      <c r="AE134">
        <f t="shared" si="20"/>
        <v>391.0627372226225</v>
      </c>
      <c r="AF134">
        <f t="shared" si="21"/>
        <v>100.24509612518628</v>
      </c>
    </row>
    <row r="135" spans="2:32" x14ac:dyDescent="0.2">
      <c r="B135">
        <v>6.8298891360076699E+21</v>
      </c>
      <c r="C135">
        <f t="shared" si="15"/>
        <v>6.8298891360076697</v>
      </c>
      <c r="D135">
        <v>21.2069453319708</v>
      </c>
      <c r="E135">
        <v>1.4</v>
      </c>
      <c r="G135">
        <v>6.8298891360076699E+21</v>
      </c>
      <c r="H135">
        <f t="shared" si="16"/>
        <v>6.8298891360076697</v>
      </c>
      <c r="I135">
        <v>32.3242323952419</v>
      </c>
      <c r="J135">
        <v>4.4000000000000004</v>
      </c>
      <c r="L135">
        <v>6.8298891360076699E+21</v>
      </c>
      <c r="M135">
        <f t="shared" si="17"/>
        <v>6.8298891360076697</v>
      </c>
      <c r="N135">
        <v>27.785442676220502</v>
      </c>
      <c r="O135">
        <v>8.5</v>
      </c>
      <c r="Q135">
        <v>6.8298891360076699E+21</v>
      </c>
      <c r="R135">
        <f t="shared" si="18"/>
        <v>6.8298891360076697</v>
      </c>
      <c r="S135">
        <v>19.489459544374299</v>
      </c>
      <c r="T135">
        <v>17</v>
      </c>
      <c r="Y135">
        <v>32.3242323952419</v>
      </c>
      <c r="Z135">
        <v>27.785442676220502</v>
      </c>
      <c r="AA135">
        <v>19.489459544374299</v>
      </c>
      <c r="AD135">
        <f t="shared" si="19"/>
        <v>592.40893122783245</v>
      </c>
      <c r="AE135">
        <f t="shared" si="20"/>
        <v>392.06623292171435</v>
      </c>
      <c r="AF135">
        <f t="shared" si="21"/>
        <v>132.35764590147224</v>
      </c>
    </row>
    <row r="136" spans="2:32" x14ac:dyDescent="0.2">
      <c r="B136">
        <v>6.8812416859024696E+21</v>
      </c>
      <c r="C136">
        <f t="shared" si="15"/>
        <v>6.8812416859024692</v>
      </c>
      <c r="D136">
        <v>21.207107566132098</v>
      </c>
      <c r="E136">
        <v>1.4</v>
      </c>
      <c r="G136">
        <v>6.8812416859024696E+21</v>
      </c>
      <c r="H136">
        <f t="shared" si="16"/>
        <v>6.8812416859024692</v>
      </c>
      <c r="I136">
        <v>32.324394845712902</v>
      </c>
      <c r="J136">
        <v>4.4000000000000004</v>
      </c>
      <c r="L136">
        <v>6.8812416859024696E+21</v>
      </c>
      <c r="M136">
        <f t="shared" si="17"/>
        <v>6.8812416859024692</v>
      </c>
      <c r="N136">
        <v>27.797221506244401</v>
      </c>
      <c r="O136">
        <v>8.5</v>
      </c>
      <c r="Q136">
        <v>6.8812416859024696E+21</v>
      </c>
      <c r="R136">
        <f t="shared" si="18"/>
        <v>6.8812416859024692</v>
      </c>
      <c r="S136">
        <v>19.508091724573902</v>
      </c>
      <c r="T136">
        <v>17</v>
      </c>
      <c r="Y136">
        <v>32.324394845712902</v>
      </c>
      <c r="Z136">
        <v>27.797221506244401</v>
      </c>
      <c r="AA136">
        <v>19.508091724573902</v>
      </c>
      <c r="AD136">
        <f t="shared" si="19"/>
        <v>592.41683916515581</v>
      </c>
      <c r="AE136">
        <f t="shared" si="20"/>
        <v>392.5328289369499</v>
      </c>
      <c r="AF136">
        <f t="shared" si="21"/>
        <v>132.7867075754948</v>
      </c>
    </row>
    <row r="137" spans="2:32" x14ac:dyDescent="0.2">
      <c r="B137">
        <v>6.9325942357972599E+21</v>
      </c>
      <c r="C137">
        <f t="shared" si="15"/>
        <v>6.9325942357972599</v>
      </c>
      <c r="D137">
        <v>21.2160503369061</v>
      </c>
      <c r="E137">
        <v>1.4</v>
      </c>
      <c r="G137">
        <v>6.9325942357972599E+21</v>
      </c>
      <c r="H137">
        <f t="shared" si="16"/>
        <v>6.9325942357972599</v>
      </c>
      <c r="I137">
        <v>32.333337330522497</v>
      </c>
      <c r="J137">
        <v>4.4000000000000004</v>
      </c>
      <c r="L137">
        <v>6.9325942357972599E+21</v>
      </c>
      <c r="M137">
        <f t="shared" si="17"/>
        <v>6.9325942357972599</v>
      </c>
      <c r="N137">
        <v>29.5237643996945</v>
      </c>
      <c r="O137">
        <v>8.5</v>
      </c>
      <c r="Q137">
        <v>6.9325942357972599E+21</v>
      </c>
      <c r="R137">
        <f t="shared" si="18"/>
        <v>6.9325942357972599</v>
      </c>
      <c r="S137">
        <v>19.530741072662298</v>
      </c>
      <c r="T137">
        <v>17</v>
      </c>
      <c r="Y137">
        <v>32.333337330522497</v>
      </c>
      <c r="Z137">
        <v>29.5237643996945</v>
      </c>
      <c r="AA137">
        <v>19.530741072662298</v>
      </c>
      <c r="AD137">
        <f t="shared" si="19"/>
        <v>592.85223240096013</v>
      </c>
      <c r="AE137">
        <f t="shared" si="20"/>
        <v>463.92783864088273</v>
      </c>
      <c r="AF137">
        <f t="shared" si="21"/>
        <v>133.30921155436369</v>
      </c>
    </row>
    <row r="138" spans="2:32" x14ac:dyDescent="0.2">
      <c r="B138">
        <v>6.9839467856920597E+21</v>
      </c>
      <c r="C138">
        <f t="shared" si="15"/>
        <v>6.9839467856920594</v>
      </c>
      <c r="D138">
        <v>21.2241747294986</v>
      </c>
      <c r="E138">
        <v>1.4</v>
      </c>
      <c r="G138">
        <v>6.9839467856920597E+21</v>
      </c>
      <c r="H138">
        <f t="shared" si="16"/>
        <v>6.9839467856920594</v>
      </c>
      <c r="I138">
        <v>32.341461682739897</v>
      </c>
      <c r="J138">
        <v>4.4000000000000004</v>
      </c>
      <c r="L138">
        <v>6.9839467856920597E+21</v>
      </c>
      <c r="M138">
        <f t="shared" si="17"/>
        <v>6.9839467856920594</v>
      </c>
      <c r="N138">
        <v>29.551897025042301</v>
      </c>
      <c r="O138">
        <v>8.5</v>
      </c>
      <c r="Q138">
        <v>6.9839467856920597E+21</v>
      </c>
      <c r="R138">
        <f t="shared" si="18"/>
        <v>6.9839467856920594</v>
      </c>
      <c r="S138">
        <v>21.109078663333701</v>
      </c>
      <c r="T138">
        <v>17</v>
      </c>
      <c r="Y138">
        <v>32.341461682739897</v>
      </c>
      <c r="Z138">
        <v>29.551897025042301</v>
      </c>
      <c r="AA138">
        <v>21.109078663333701</v>
      </c>
      <c r="AD138">
        <f t="shared" si="19"/>
        <v>593.2479309136404</v>
      </c>
      <c r="AE138">
        <f t="shared" si="20"/>
        <v>465.14052642897764</v>
      </c>
      <c r="AF138">
        <f t="shared" si="21"/>
        <v>172.24720911039367</v>
      </c>
    </row>
    <row r="139" spans="2:32" x14ac:dyDescent="0.2">
      <c r="B139">
        <v>7.03529933558685E+21</v>
      </c>
      <c r="C139">
        <f t="shared" si="15"/>
        <v>7.0352993355868501</v>
      </c>
      <c r="D139">
        <v>21.224376936440802</v>
      </c>
      <c r="E139">
        <v>1.4</v>
      </c>
      <c r="G139">
        <v>7.03529933558685E+21</v>
      </c>
      <c r="H139">
        <f t="shared" si="16"/>
        <v>7.0352993355868501</v>
      </c>
      <c r="I139">
        <v>32.341663620714201</v>
      </c>
      <c r="J139">
        <v>4.4000000000000004</v>
      </c>
      <c r="L139">
        <v>7.03529933558685E+21</v>
      </c>
      <c r="M139">
        <f t="shared" si="17"/>
        <v>7.0352993355868501</v>
      </c>
      <c r="N139">
        <v>29.565178691140702</v>
      </c>
      <c r="O139">
        <v>8.5</v>
      </c>
      <c r="Q139">
        <v>7.03529933558685E+21</v>
      </c>
      <c r="R139">
        <f t="shared" si="18"/>
        <v>7.0352993355868501</v>
      </c>
      <c r="S139">
        <v>21.134070474822501</v>
      </c>
      <c r="T139">
        <v>17</v>
      </c>
      <c r="Y139">
        <v>32.341663620714201</v>
      </c>
      <c r="Z139">
        <v>29.565178691140702</v>
      </c>
      <c r="AA139">
        <v>21.134070474822501</v>
      </c>
      <c r="AD139">
        <f t="shared" si="19"/>
        <v>593.25776803224198</v>
      </c>
      <c r="AE139">
        <f t="shared" si="20"/>
        <v>465.71359731932603</v>
      </c>
      <c r="AF139">
        <f t="shared" si="21"/>
        <v>172.90383368528336</v>
      </c>
    </row>
    <row r="141" spans="2:32" x14ac:dyDescent="0.2">
      <c r="N141">
        <f>AVERAGE(N3:N139)</f>
        <v>7.6620596588563705</v>
      </c>
    </row>
    <row r="143" spans="2:32" x14ac:dyDescent="0.2">
      <c r="N143">
        <f>(N3-$N$141)^2</f>
        <v>58.701195251764879</v>
      </c>
    </row>
    <row r="144" spans="2:32" x14ac:dyDescent="0.2">
      <c r="N144">
        <f t="shared" ref="N144:N207" si="22">(N4-$N$141)^2</f>
        <v>58.626414862650527</v>
      </c>
    </row>
    <row r="145" spans="14:14" x14ac:dyDescent="0.2">
      <c r="N145">
        <f t="shared" si="22"/>
        <v>58.432963355556232</v>
      </c>
    </row>
    <row r="146" spans="14:14" x14ac:dyDescent="0.2">
      <c r="N146">
        <f t="shared" si="22"/>
        <v>58.144992437910382</v>
      </c>
    </row>
    <row r="147" spans="14:14" x14ac:dyDescent="0.2">
      <c r="N147">
        <f t="shared" si="22"/>
        <v>57.759794430132253</v>
      </c>
    </row>
    <row r="148" spans="14:14" x14ac:dyDescent="0.2">
      <c r="N148">
        <f t="shared" si="22"/>
        <v>57.298510227755514</v>
      </c>
    </row>
    <row r="149" spans="14:14" x14ac:dyDescent="0.2">
      <c r="N149">
        <f t="shared" si="22"/>
        <v>56.775183751583555</v>
      </c>
    </row>
    <row r="150" spans="14:14" x14ac:dyDescent="0.2">
      <c r="N150">
        <f t="shared" si="22"/>
        <v>56.201736900550912</v>
      </c>
    </row>
    <row r="151" spans="14:14" x14ac:dyDescent="0.2">
      <c r="N151">
        <f t="shared" si="22"/>
        <v>55.589385544110691</v>
      </c>
    </row>
    <row r="152" spans="14:14" x14ac:dyDescent="0.2">
      <c r="N152">
        <f t="shared" si="22"/>
        <v>54.948396043674293</v>
      </c>
    </row>
    <row r="153" spans="14:14" x14ac:dyDescent="0.2">
      <c r="N153">
        <f t="shared" si="22"/>
        <v>54.288831959352805</v>
      </c>
    </row>
    <row r="154" spans="14:14" x14ac:dyDescent="0.2">
      <c r="N154">
        <f t="shared" si="22"/>
        <v>53.620180845720107</v>
      </c>
    </row>
    <row r="155" spans="14:14" x14ac:dyDescent="0.2">
      <c r="N155">
        <f t="shared" si="22"/>
        <v>52.951277768952565</v>
      </c>
    </row>
    <row r="156" spans="14:14" x14ac:dyDescent="0.2">
      <c r="N156">
        <f t="shared" si="22"/>
        <v>52.290050735446755</v>
      </c>
    </row>
    <row r="157" spans="14:14" x14ac:dyDescent="0.2">
      <c r="N157">
        <f t="shared" si="22"/>
        <v>51.643447588888122</v>
      </c>
    </row>
    <row r="158" spans="14:14" x14ac:dyDescent="0.2">
      <c r="N158">
        <f t="shared" si="22"/>
        <v>51.016867938548081</v>
      </c>
    </row>
    <row r="159" spans="14:14" x14ac:dyDescent="0.2">
      <c r="N159">
        <f t="shared" si="22"/>
        <v>50.414086515325756</v>
      </c>
    </row>
    <row r="160" spans="14:14" x14ac:dyDescent="0.2">
      <c r="N160">
        <f t="shared" si="22"/>
        <v>49.837207127849112</v>
      </c>
    </row>
    <row r="161" spans="14:14" x14ac:dyDescent="0.2">
      <c r="N161">
        <f t="shared" si="22"/>
        <v>49.288806252159709</v>
      </c>
    </row>
    <row r="162" spans="14:14" x14ac:dyDescent="0.2">
      <c r="N162">
        <f t="shared" si="22"/>
        <v>48.770531963830699</v>
      </c>
    </row>
    <row r="163" spans="14:14" x14ac:dyDescent="0.2">
      <c r="N163">
        <f t="shared" si="22"/>
        <v>48.282174917729108</v>
      </c>
    </row>
    <row r="164" spans="14:14" x14ac:dyDescent="0.2">
      <c r="N164">
        <f t="shared" si="22"/>
        <v>47.826388617240227</v>
      </c>
    </row>
    <row r="165" spans="14:14" x14ac:dyDescent="0.2">
      <c r="N165">
        <f t="shared" si="22"/>
        <v>47.402022661496261</v>
      </c>
    </row>
    <row r="166" spans="14:14" x14ac:dyDescent="0.2">
      <c r="N166">
        <f t="shared" si="22"/>
        <v>47.008646451321532</v>
      </c>
    </row>
    <row r="167" spans="14:14" x14ac:dyDescent="0.2">
      <c r="N167">
        <f t="shared" si="22"/>
        <v>46.645437313967349</v>
      </c>
    </row>
    <row r="168" spans="14:14" x14ac:dyDescent="0.2">
      <c r="N168">
        <f t="shared" si="22"/>
        <v>46.311474055511347</v>
      </c>
    </row>
    <row r="169" spans="14:14" x14ac:dyDescent="0.2">
      <c r="N169">
        <f t="shared" si="22"/>
        <v>46.005498589365345</v>
      </c>
    </row>
    <row r="170" spans="14:14" x14ac:dyDescent="0.2">
      <c r="N170">
        <f t="shared" si="22"/>
        <v>45.72642729767756</v>
      </c>
    </row>
    <row r="171" spans="14:14" x14ac:dyDescent="0.2">
      <c r="N171">
        <f t="shared" si="22"/>
        <v>45.472845898358315</v>
      </c>
    </row>
    <row r="172" spans="14:14" x14ac:dyDescent="0.2">
      <c r="N172">
        <f t="shared" si="22"/>
        <v>45.243452327832593</v>
      </c>
    </row>
    <row r="173" spans="14:14" x14ac:dyDescent="0.2">
      <c r="N173">
        <f t="shared" si="22"/>
        <v>45.036793745374951</v>
      </c>
    </row>
    <row r="174" spans="14:14" x14ac:dyDescent="0.2">
      <c r="N174">
        <f t="shared" si="22"/>
        <v>44.851581462745706</v>
      </c>
    </row>
    <row r="175" spans="14:14" x14ac:dyDescent="0.2">
      <c r="N175">
        <f t="shared" si="22"/>
        <v>44.686567189428033</v>
      </c>
    </row>
    <row r="176" spans="14:14" x14ac:dyDescent="0.2">
      <c r="N176">
        <f t="shared" si="22"/>
        <v>44.540480415208279</v>
      </c>
    </row>
    <row r="177" spans="14:14" x14ac:dyDescent="0.2">
      <c r="N177">
        <f t="shared" si="22"/>
        <v>44.41207820396243</v>
      </c>
    </row>
    <row r="178" spans="14:14" x14ac:dyDescent="0.2">
      <c r="N178">
        <f t="shared" si="22"/>
        <v>44.300282366019033</v>
      </c>
    </row>
    <row r="179" spans="14:14" x14ac:dyDescent="0.2">
      <c r="N179">
        <f t="shared" si="22"/>
        <v>44.203839620587765</v>
      </c>
    </row>
    <row r="180" spans="14:14" x14ac:dyDescent="0.2">
      <c r="N180">
        <f t="shared" si="22"/>
        <v>44.121927910742755</v>
      </c>
    </row>
    <row r="181" spans="14:14" x14ac:dyDescent="0.2">
      <c r="N181">
        <f t="shared" si="22"/>
        <v>44.053359990232359</v>
      </c>
    </row>
    <row r="182" spans="14:14" x14ac:dyDescent="0.2">
      <c r="N182">
        <f t="shared" si="22"/>
        <v>43.997278743767062</v>
      </c>
    </row>
    <row r="183" spans="14:14" x14ac:dyDescent="0.2">
      <c r="N183">
        <f t="shared" si="22"/>
        <v>43.952764719450741</v>
      </c>
    </row>
    <row r="184" spans="14:14" x14ac:dyDescent="0.2">
      <c r="N184">
        <f t="shared" si="22"/>
        <v>43.918256383326529</v>
      </c>
    </row>
    <row r="185" spans="14:14" x14ac:dyDescent="0.2">
      <c r="N185">
        <f t="shared" si="22"/>
        <v>43.892324933602588</v>
      </c>
    </row>
    <row r="186" spans="14:14" x14ac:dyDescent="0.2">
      <c r="N186">
        <f t="shared" si="22"/>
        <v>43.621127747675054</v>
      </c>
    </row>
    <row r="187" spans="14:14" x14ac:dyDescent="0.2">
      <c r="N187">
        <f t="shared" si="22"/>
        <v>43.610538406271324</v>
      </c>
    </row>
    <row r="188" spans="14:14" x14ac:dyDescent="0.2">
      <c r="N188">
        <f t="shared" si="22"/>
        <v>43.600569857411443</v>
      </c>
    </row>
    <row r="189" spans="14:14" x14ac:dyDescent="0.2">
      <c r="N189">
        <f t="shared" si="22"/>
        <v>43.591188671630405</v>
      </c>
    </row>
    <row r="190" spans="14:14" x14ac:dyDescent="0.2">
      <c r="N190">
        <f t="shared" si="22"/>
        <v>43.579006041731674</v>
      </c>
    </row>
    <row r="191" spans="14:14" x14ac:dyDescent="0.2">
      <c r="N191">
        <f t="shared" si="22"/>
        <v>43.570634239544773</v>
      </c>
    </row>
    <row r="192" spans="14:14" x14ac:dyDescent="0.2">
      <c r="N192">
        <f t="shared" si="22"/>
        <v>43.562727966731956</v>
      </c>
    </row>
    <row r="193" spans="14:14" x14ac:dyDescent="0.2">
      <c r="N193">
        <f t="shared" si="22"/>
        <v>43.555252018144671</v>
      </c>
    </row>
    <row r="194" spans="14:14" x14ac:dyDescent="0.2">
      <c r="N194">
        <f t="shared" si="22"/>
        <v>43.548204021075769</v>
      </c>
    </row>
    <row r="195" spans="14:14" x14ac:dyDescent="0.2">
      <c r="N195">
        <f t="shared" si="22"/>
        <v>43.541564799604977</v>
      </c>
    </row>
    <row r="196" spans="14:14" x14ac:dyDescent="0.2">
      <c r="N196">
        <f t="shared" si="22"/>
        <v>42.471061702299721</v>
      </c>
    </row>
    <row r="197" spans="14:14" x14ac:dyDescent="0.2">
      <c r="N197">
        <f t="shared" si="22"/>
        <v>42.465257906110715</v>
      </c>
    </row>
    <row r="198" spans="14:14" x14ac:dyDescent="0.2">
      <c r="N198">
        <f t="shared" si="22"/>
        <v>42.459820252488157</v>
      </c>
    </row>
    <row r="199" spans="14:14" x14ac:dyDescent="0.2">
      <c r="N199">
        <f t="shared" si="22"/>
        <v>42.454731773225177</v>
      </c>
    </row>
    <row r="200" spans="14:14" x14ac:dyDescent="0.2">
      <c r="N200">
        <f t="shared" si="22"/>
        <v>40.604729527475236</v>
      </c>
    </row>
    <row r="201" spans="14:14" x14ac:dyDescent="0.2">
      <c r="N201">
        <f t="shared" si="22"/>
        <v>40.60028667720659</v>
      </c>
    </row>
    <row r="202" spans="14:14" x14ac:dyDescent="0.2">
      <c r="N202">
        <f t="shared" si="22"/>
        <v>40.59622106297239</v>
      </c>
    </row>
    <row r="203" spans="14:14" x14ac:dyDescent="0.2">
      <c r="N203">
        <f t="shared" si="22"/>
        <v>38.260850961613578</v>
      </c>
    </row>
    <row r="204" spans="14:14" x14ac:dyDescent="0.2">
      <c r="N204">
        <f t="shared" si="22"/>
        <v>38.257467035761195</v>
      </c>
    </row>
    <row r="205" spans="14:14" x14ac:dyDescent="0.2">
      <c r="N205">
        <f t="shared" si="22"/>
        <v>38.240810779717954</v>
      </c>
    </row>
    <row r="206" spans="14:14" x14ac:dyDescent="0.2">
      <c r="N206">
        <f t="shared" si="22"/>
        <v>35.578863537429477</v>
      </c>
    </row>
    <row r="207" spans="14:14" x14ac:dyDescent="0.2">
      <c r="N207">
        <f t="shared" si="22"/>
        <v>35.576309140389441</v>
      </c>
    </row>
    <row r="208" spans="14:14" x14ac:dyDescent="0.2">
      <c r="N208">
        <f t="shared" ref="N208:N262" si="23">(N68-$N$141)^2</f>
        <v>32.66641815985578</v>
      </c>
    </row>
    <row r="209" spans="14:14" x14ac:dyDescent="0.2">
      <c r="N209">
        <f t="shared" si="23"/>
        <v>32.664208376693963</v>
      </c>
    </row>
    <row r="210" spans="14:14" x14ac:dyDescent="0.2">
      <c r="N210">
        <f t="shared" si="23"/>
        <v>29.592485854128082</v>
      </c>
    </row>
    <row r="211" spans="14:14" x14ac:dyDescent="0.2">
      <c r="N211">
        <f t="shared" si="23"/>
        <v>29.590938913642017</v>
      </c>
    </row>
    <row r="212" spans="14:14" x14ac:dyDescent="0.2">
      <c r="N212">
        <f t="shared" si="23"/>
        <v>26.368843919750006</v>
      </c>
    </row>
    <row r="213" spans="14:14" x14ac:dyDescent="0.2">
      <c r="N213">
        <f t="shared" si="23"/>
        <v>23.121528231225064</v>
      </c>
    </row>
    <row r="214" spans="14:14" x14ac:dyDescent="0.2">
      <c r="N214">
        <f t="shared" si="23"/>
        <v>23.088482973212681</v>
      </c>
    </row>
    <row r="215" spans="14:14" x14ac:dyDescent="0.2">
      <c r="N215">
        <f t="shared" si="23"/>
        <v>19.836854173434151</v>
      </c>
    </row>
    <row r="216" spans="14:14" x14ac:dyDescent="0.2">
      <c r="N216">
        <f t="shared" si="23"/>
        <v>16.658131702624878</v>
      </c>
    </row>
    <row r="217" spans="14:14" x14ac:dyDescent="0.2">
      <c r="N217">
        <f t="shared" si="23"/>
        <v>16.614970599916163</v>
      </c>
    </row>
    <row r="218" spans="14:14" x14ac:dyDescent="0.2">
      <c r="N218">
        <f t="shared" si="23"/>
        <v>13.534859030623446</v>
      </c>
    </row>
    <row r="219" spans="14:14" x14ac:dyDescent="0.2">
      <c r="N219">
        <f t="shared" si="23"/>
        <v>10.61208261207976</v>
      </c>
    </row>
    <row r="220" spans="14:14" x14ac:dyDescent="0.2">
      <c r="N220">
        <f t="shared" si="23"/>
        <v>10.581763224777704</v>
      </c>
    </row>
    <row r="221" spans="14:14" x14ac:dyDescent="0.2">
      <c r="N221">
        <f t="shared" si="23"/>
        <v>7.8720415828618719</v>
      </c>
    </row>
    <row r="222" spans="14:14" x14ac:dyDescent="0.2">
      <c r="N222">
        <f t="shared" si="23"/>
        <v>7.8400447103691651</v>
      </c>
    </row>
    <row r="223" spans="14:14" x14ac:dyDescent="0.2">
      <c r="N223">
        <f t="shared" si="23"/>
        <v>5.3989538074000345</v>
      </c>
    </row>
    <row r="224" spans="14:14" x14ac:dyDescent="0.2">
      <c r="N224">
        <f t="shared" si="23"/>
        <v>3.3222074025676052</v>
      </c>
    </row>
    <row r="225" spans="14:14" x14ac:dyDescent="0.2">
      <c r="N225">
        <f t="shared" si="23"/>
        <v>3.2863353802355544</v>
      </c>
    </row>
    <row r="226" spans="14:14" x14ac:dyDescent="0.2">
      <c r="N226">
        <f t="shared" si="23"/>
        <v>1.6429096794891922</v>
      </c>
    </row>
    <row r="227" spans="14:14" x14ac:dyDescent="0.2">
      <c r="N227">
        <f t="shared" si="23"/>
        <v>1.6215043369802544</v>
      </c>
    </row>
    <row r="228" spans="14:14" x14ac:dyDescent="0.2">
      <c r="N228">
        <f t="shared" si="23"/>
        <v>0.50708583032507404</v>
      </c>
    </row>
    <row r="229" spans="14:14" x14ac:dyDescent="0.2">
      <c r="N229">
        <f t="shared" si="23"/>
        <v>1.5501785809711068E-2</v>
      </c>
    </row>
    <row r="230" spans="14:14" x14ac:dyDescent="0.2">
      <c r="N230">
        <f t="shared" si="23"/>
        <v>1.2738224089597124E-2</v>
      </c>
    </row>
    <row r="231" spans="14:14" x14ac:dyDescent="0.2">
      <c r="N231">
        <f t="shared" si="23"/>
        <v>0.2580414014089234</v>
      </c>
    </row>
    <row r="232" spans="14:14" x14ac:dyDescent="0.2">
      <c r="N232">
        <f t="shared" si="23"/>
        <v>0.26608777752564872</v>
      </c>
    </row>
    <row r="233" spans="14:14" x14ac:dyDescent="0.2">
      <c r="N233">
        <f t="shared" si="23"/>
        <v>1.3814459508374595</v>
      </c>
    </row>
    <row r="234" spans="14:14" x14ac:dyDescent="0.2">
      <c r="N234">
        <f t="shared" si="23"/>
        <v>1.4005157310106651</v>
      </c>
    </row>
    <row r="235" spans="14:14" x14ac:dyDescent="0.2">
      <c r="N235">
        <f t="shared" si="23"/>
        <v>3.5216296970699634</v>
      </c>
    </row>
    <row r="236" spans="14:14" x14ac:dyDescent="0.2">
      <c r="N236">
        <f t="shared" si="23"/>
        <v>3.5656126747111148</v>
      </c>
    </row>
    <row r="237" spans="14:14" x14ac:dyDescent="0.2">
      <c r="N237">
        <f t="shared" si="23"/>
        <v>6.8589503831628003</v>
      </c>
    </row>
    <row r="238" spans="14:14" x14ac:dyDescent="0.2">
      <c r="N238">
        <f t="shared" si="23"/>
        <v>6.9215200046469221</v>
      </c>
    </row>
    <row r="239" spans="14:14" x14ac:dyDescent="0.2">
      <c r="N239">
        <f t="shared" si="23"/>
        <v>11.561889120177531</v>
      </c>
    </row>
    <row r="240" spans="14:14" x14ac:dyDescent="0.2">
      <c r="N240">
        <f t="shared" si="23"/>
        <v>11.61953811816069</v>
      </c>
    </row>
    <row r="241" spans="14:14" x14ac:dyDescent="0.2">
      <c r="N241">
        <f t="shared" si="23"/>
        <v>17.82459166442996</v>
      </c>
    </row>
    <row r="242" spans="14:14" x14ac:dyDescent="0.2">
      <c r="N242">
        <f t="shared" si="23"/>
        <v>17.897934209421777</v>
      </c>
    </row>
    <row r="243" spans="14:14" x14ac:dyDescent="0.2">
      <c r="N243">
        <f t="shared" si="23"/>
        <v>25.840494776190877</v>
      </c>
    </row>
    <row r="244" spans="14:14" x14ac:dyDescent="0.2">
      <c r="N244">
        <f t="shared" si="23"/>
        <v>25.9854920555089</v>
      </c>
    </row>
    <row r="245" spans="14:14" x14ac:dyDescent="0.2">
      <c r="N245">
        <f t="shared" si="23"/>
        <v>35.94668872487005</v>
      </c>
    </row>
    <row r="246" spans="14:14" x14ac:dyDescent="0.2">
      <c r="N246">
        <f t="shared" si="23"/>
        <v>36.09630924863874</v>
      </c>
    </row>
    <row r="247" spans="14:14" x14ac:dyDescent="0.2">
      <c r="N247">
        <f t="shared" si="23"/>
        <v>48.393080911932117</v>
      </c>
    </row>
    <row r="248" spans="14:14" x14ac:dyDescent="0.2">
      <c r="N248">
        <f t="shared" si="23"/>
        <v>48.591180778567001</v>
      </c>
    </row>
    <row r="249" spans="14:14" x14ac:dyDescent="0.2">
      <c r="N249">
        <f t="shared" si="23"/>
        <v>63.397315266063359</v>
      </c>
    </row>
    <row r="250" spans="14:14" x14ac:dyDescent="0.2">
      <c r="N250">
        <f t="shared" si="23"/>
        <v>63.675628127873857</v>
      </c>
    </row>
    <row r="251" spans="14:14" x14ac:dyDescent="0.2">
      <c r="N251">
        <f t="shared" si="23"/>
        <v>63.911676749514015</v>
      </c>
    </row>
    <row r="252" spans="14:14" x14ac:dyDescent="0.2">
      <c r="N252">
        <f t="shared" si="23"/>
        <v>81.859786265653923</v>
      </c>
    </row>
    <row r="253" spans="14:14" x14ac:dyDescent="0.2">
      <c r="N253">
        <f t="shared" si="23"/>
        <v>82.111269169643805</v>
      </c>
    </row>
    <row r="254" spans="14:14" x14ac:dyDescent="0.2">
      <c r="N254">
        <f t="shared" si="23"/>
        <v>103.4764236908365</v>
      </c>
    </row>
    <row r="255" spans="14:14" x14ac:dyDescent="0.2">
      <c r="N255">
        <f t="shared" si="23"/>
        <v>103.85546154667136</v>
      </c>
    </row>
    <row r="256" spans="14:14" x14ac:dyDescent="0.2">
      <c r="N256">
        <f t="shared" si="23"/>
        <v>104.08108548019808</v>
      </c>
    </row>
    <row r="257" spans="14:14" x14ac:dyDescent="0.2">
      <c r="N257">
        <f t="shared" si="23"/>
        <v>129.49593069165513</v>
      </c>
    </row>
    <row r="258" spans="14:14" x14ac:dyDescent="0.2">
      <c r="N258">
        <f t="shared" si="23"/>
        <v>129.82214045933785</v>
      </c>
    </row>
    <row r="259" spans="14:14" x14ac:dyDescent="0.2">
      <c r="N259">
        <f t="shared" si="23"/>
        <v>159.35623035500436</v>
      </c>
    </row>
    <row r="260" spans="14:14" x14ac:dyDescent="0.2">
      <c r="N260">
        <f t="shared" si="23"/>
        <v>159.97981957838786</v>
      </c>
    </row>
    <row r="261" spans="14:14" x14ac:dyDescent="0.2">
      <c r="N261">
        <f t="shared" si="23"/>
        <v>160.27672001646411</v>
      </c>
    </row>
    <row r="262" spans="14:14" x14ac:dyDescent="0.2">
      <c r="N262">
        <f>(N122-$N$141)^2</f>
        <v>194.94968749709005</v>
      </c>
    </row>
    <row r="263" spans="14:14" x14ac:dyDescent="0.2">
      <c r="N263">
        <f t="shared" ref="N263:N280" si="24">(N123-$N$141)^2</f>
        <v>195.43657521772488</v>
      </c>
    </row>
    <row r="264" spans="14:14" x14ac:dyDescent="0.2">
      <c r="N264">
        <f t="shared" si="24"/>
        <v>195.91395822724218</v>
      </c>
    </row>
    <row r="265" spans="14:14" x14ac:dyDescent="0.2">
      <c r="N265">
        <f t="shared" si="24"/>
        <v>236.42017039347516</v>
      </c>
    </row>
    <row r="266" spans="14:14" x14ac:dyDescent="0.2">
      <c r="N266">
        <f t="shared" si="24"/>
        <v>236.92228280226902</v>
      </c>
    </row>
    <row r="267" spans="14:14" x14ac:dyDescent="0.2">
      <c r="N267">
        <f t="shared" si="24"/>
        <v>237.44600509434594</v>
      </c>
    </row>
    <row r="268" spans="14:14" x14ac:dyDescent="0.2">
      <c r="N268">
        <f t="shared" si="24"/>
        <v>284.52915206446949</v>
      </c>
    </row>
    <row r="269" spans="14:14" x14ac:dyDescent="0.2">
      <c r="N269">
        <f t="shared" si="24"/>
        <v>285.04409065695893</v>
      </c>
    </row>
    <row r="270" spans="14:14" x14ac:dyDescent="0.2">
      <c r="N270">
        <f t="shared" si="24"/>
        <v>338.99861926187788</v>
      </c>
    </row>
    <row r="271" spans="14:14" x14ac:dyDescent="0.2">
      <c r="N271">
        <f t="shared" si="24"/>
        <v>340.10208351903736</v>
      </c>
    </row>
    <row r="272" spans="14:14" x14ac:dyDescent="0.2">
      <c r="N272">
        <f t="shared" si="24"/>
        <v>340.63708936783303</v>
      </c>
    </row>
    <row r="273" spans="13:14" x14ac:dyDescent="0.2">
      <c r="N273">
        <f t="shared" si="24"/>
        <v>340.9918649764158</v>
      </c>
    </row>
    <row r="274" spans="13:14" x14ac:dyDescent="0.2">
      <c r="N274">
        <f t="shared" si="24"/>
        <v>403.93068243705608</v>
      </c>
    </row>
    <row r="275" spans="13:14" x14ac:dyDescent="0.2">
      <c r="N275">
        <f t="shared" si="24"/>
        <v>404.9505440635391</v>
      </c>
    </row>
    <row r="276" spans="13:14" x14ac:dyDescent="0.2">
      <c r="N276">
        <f t="shared" si="24"/>
        <v>405.42474262051053</v>
      </c>
    </row>
    <row r="277" spans="13:14" x14ac:dyDescent="0.2">
      <c r="N277">
        <f t="shared" si="24"/>
        <v>477.93413417558429</v>
      </c>
    </row>
    <row r="278" spans="13:14" x14ac:dyDescent="0.2">
      <c r="N278">
        <f t="shared" si="24"/>
        <v>479.16497991806978</v>
      </c>
    </row>
    <row r="279" spans="13:14" x14ac:dyDescent="0.2">
      <c r="N279">
        <f t="shared" si="24"/>
        <v>479.74662334241606</v>
      </c>
    </row>
    <row r="281" spans="13:14" x14ac:dyDescent="0.2">
      <c r="M281" t="s">
        <v>42</v>
      </c>
      <c r="N281">
        <f>SUM(N143:N279)</f>
        <v>10946.063656216804</v>
      </c>
    </row>
    <row r="283" spans="13:14" x14ac:dyDescent="0.2">
      <c r="M283" t="s">
        <v>43</v>
      </c>
      <c r="N283">
        <f>1-22/N281</f>
        <v>0.99799014507032346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3rd order fit</vt:lpstr>
      <vt:lpstr>4th order fit</vt:lpstr>
      <vt:lpstr>manual 3rd fits</vt:lpstr>
      <vt:lpstr>Bei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2021-03-17T17:51:37Z</dcterms:created>
  <dcterms:modified xsi:type="dcterms:W3CDTF">2021-03-23T20:19:52Z</dcterms:modified>
</cp:coreProperties>
</file>