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13482B94-AC1F-C04E-B1B8-5BCF71C42A57}" xr6:coauthVersionLast="36" xr6:coauthVersionMax="36" xr10:uidLastSave="{00000000-0000-0000-0000-000000000000}"/>
  <bookViews>
    <workbookView xWindow="1640" yWindow="7720" windowWidth="29420" windowHeight="16940" activeTab="1" xr2:uid="{F87D22FA-6AF5-D040-A0C0-0969577BC6A2}"/>
  </bookViews>
  <sheets>
    <sheet name="concentations" sheetId="1" r:id="rId1"/>
    <sheet name="bccU" sheetId="2" r:id="rId2"/>
    <sheet name="u5mo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5" i="2" l="1"/>
  <c r="T82" i="2"/>
  <c r="U82" i="2" s="1"/>
  <c r="J82" i="2"/>
  <c r="K82" i="2" s="1"/>
  <c r="T81" i="2"/>
  <c r="J81" i="2"/>
  <c r="T78" i="2"/>
  <c r="U78" i="2" s="1"/>
  <c r="J78" i="2"/>
  <c r="K78" i="2" s="1"/>
  <c r="T77" i="2"/>
  <c r="J77" i="2"/>
  <c r="T146" i="2"/>
  <c r="J146" i="2"/>
  <c r="J145" i="2"/>
  <c r="T142" i="2"/>
  <c r="U142" i="2" s="1"/>
  <c r="J142" i="2"/>
  <c r="K142" i="2" s="1"/>
  <c r="T141" i="2"/>
  <c r="J141" i="2"/>
  <c r="U146" i="2" l="1"/>
  <c r="K146" i="2"/>
  <c r="T138" i="2"/>
  <c r="J138" i="2"/>
  <c r="T137" i="2"/>
  <c r="J137" i="2"/>
  <c r="T134" i="2"/>
  <c r="J134" i="2"/>
  <c r="T133" i="2"/>
  <c r="J133" i="2"/>
  <c r="T74" i="2"/>
  <c r="J74" i="2"/>
  <c r="T73" i="2"/>
  <c r="J73" i="2"/>
  <c r="T70" i="2"/>
  <c r="J70" i="2"/>
  <c r="T69" i="2"/>
  <c r="J69" i="2"/>
  <c r="T66" i="2"/>
  <c r="U66" i="2" s="1"/>
  <c r="T65" i="2"/>
  <c r="T61" i="2"/>
  <c r="T60" i="2"/>
  <c r="T56" i="2"/>
  <c r="U56" i="2" s="1"/>
  <c r="T55" i="2"/>
  <c r="J66" i="2"/>
  <c r="K66" i="2" s="1"/>
  <c r="J65" i="2"/>
  <c r="J61" i="2"/>
  <c r="K61" i="2" s="1"/>
  <c r="J60" i="2"/>
  <c r="J56" i="2"/>
  <c r="K56" i="2" s="1"/>
  <c r="J55" i="2"/>
  <c r="T130" i="2"/>
  <c r="U130" i="2" s="1"/>
  <c r="T129" i="2"/>
  <c r="J130" i="2"/>
  <c r="K130" i="2" s="1"/>
  <c r="J129" i="2"/>
  <c r="T123" i="2"/>
  <c r="T122" i="2"/>
  <c r="T117" i="2"/>
  <c r="U117" i="2" s="1"/>
  <c r="T116" i="2"/>
  <c r="U138" i="2" l="1"/>
  <c r="U134" i="2"/>
  <c r="K138" i="2"/>
  <c r="K134" i="2"/>
  <c r="U70" i="2"/>
  <c r="K74" i="2"/>
  <c r="K70" i="2"/>
  <c r="U74" i="2"/>
  <c r="U61" i="2"/>
  <c r="U123" i="2"/>
  <c r="J123" i="2" l="1"/>
  <c r="J122" i="2"/>
  <c r="J117" i="2"/>
  <c r="J116" i="2"/>
  <c r="K123" i="2" l="1"/>
  <c r="K117" i="2"/>
  <c r="K89" i="2" l="1"/>
  <c r="J89" i="2"/>
  <c r="T109" i="2"/>
  <c r="T108" i="2"/>
  <c r="T105" i="2"/>
  <c r="T104" i="2"/>
  <c r="U105" i="2" s="1"/>
  <c r="T101" i="2"/>
  <c r="T100" i="2"/>
  <c r="U101" i="2" s="1"/>
  <c r="T97" i="2"/>
  <c r="T96" i="2"/>
  <c r="T93" i="2"/>
  <c r="T92" i="2"/>
  <c r="T89" i="2"/>
  <c r="U89" i="2" s="1"/>
  <c r="T88" i="2"/>
  <c r="J109" i="2"/>
  <c r="J108" i="2"/>
  <c r="J105" i="2"/>
  <c r="K105" i="2" s="1"/>
  <c r="J104" i="2"/>
  <c r="J101" i="2"/>
  <c r="J100" i="2"/>
  <c r="J97" i="2"/>
  <c r="J96" i="2"/>
  <c r="J93" i="2"/>
  <c r="J92" i="2"/>
  <c r="J88" i="2"/>
  <c r="U50" i="2"/>
  <c r="T50" i="2"/>
  <c r="T49" i="2"/>
  <c r="I3" i="2"/>
  <c r="J38" i="2" s="1"/>
  <c r="J50" i="2"/>
  <c r="T46" i="2"/>
  <c r="T45" i="2"/>
  <c r="T42" i="2"/>
  <c r="T41" i="2"/>
  <c r="T38" i="2"/>
  <c r="T37" i="2"/>
  <c r="T34" i="2"/>
  <c r="T33" i="2"/>
  <c r="J33" i="2"/>
  <c r="J49" i="2"/>
  <c r="J46" i="2"/>
  <c r="J45" i="2"/>
  <c r="J42" i="2"/>
  <c r="K42" i="2" s="1"/>
  <c r="J41" i="2"/>
  <c r="J34" i="2"/>
  <c r="J36" i="3"/>
  <c r="J35" i="3"/>
  <c r="J27" i="3"/>
  <c r="J26" i="3"/>
  <c r="J19" i="3"/>
  <c r="J18" i="3"/>
  <c r="J11" i="3"/>
  <c r="J10" i="3"/>
  <c r="T11" i="3"/>
  <c r="T10" i="3"/>
  <c r="T19" i="3"/>
  <c r="T18" i="3"/>
  <c r="U19" i="3" s="1"/>
  <c r="T36" i="3"/>
  <c r="T35" i="3"/>
  <c r="T27" i="3"/>
  <c r="T26" i="3"/>
  <c r="T27" i="2"/>
  <c r="T26" i="2"/>
  <c r="J27" i="2"/>
  <c r="K27" i="2" s="1"/>
  <c r="J26" i="2"/>
  <c r="T18" i="2"/>
  <c r="T19" i="2"/>
  <c r="U19" i="2" s="1"/>
  <c r="J19" i="2"/>
  <c r="J18" i="2"/>
  <c r="U27" i="3"/>
  <c r="J22" i="3"/>
  <c r="T23" i="2"/>
  <c r="T22" i="2"/>
  <c r="T15" i="2"/>
  <c r="T14" i="2"/>
  <c r="T11" i="2"/>
  <c r="T10" i="2"/>
  <c r="U11" i="3"/>
  <c r="J23" i="2"/>
  <c r="J22" i="2"/>
  <c r="J15" i="2"/>
  <c r="J14" i="2"/>
  <c r="J11" i="2"/>
  <c r="J10" i="2"/>
  <c r="K27" i="3"/>
  <c r="J23" i="3"/>
  <c r="K23" i="3" s="1"/>
  <c r="K19" i="3"/>
  <c r="J15" i="3"/>
  <c r="K15" i="3" s="1"/>
  <c r="J14" i="3"/>
  <c r="U109" i="2" l="1"/>
  <c r="U97" i="2"/>
  <c r="U93" i="2"/>
  <c r="K97" i="2"/>
  <c r="K93" i="2"/>
  <c r="K109" i="2"/>
  <c r="K101" i="2"/>
  <c r="K23" i="2"/>
  <c r="U11" i="2"/>
  <c r="J37" i="2"/>
  <c r="K38" i="2" s="1"/>
  <c r="K19" i="2"/>
  <c r="U42" i="2"/>
  <c r="K34" i="2"/>
  <c r="U46" i="2"/>
  <c r="K46" i="2"/>
  <c r="U34" i="2"/>
  <c r="U38" i="2"/>
  <c r="K50" i="2"/>
  <c r="K11" i="2"/>
  <c r="K15" i="2"/>
  <c r="U23" i="2"/>
  <c r="U15" i="2"/>
  <c r="U36" i="3"/>
  <c r="K36" i="3"/>
  <c r="U27" i="2"/>
  <c r="K11" i="3"/>
  <c r="C12" i="1" l="1"/>
  <c r="D12" i="1" s="1"/>
  <c r="D11" i="1"/>
  <c r="C11" i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</calcChain>
</file>

<file path=xl/sharedStrings.xml><?xml version="1.0" encoding="utf-8"?>
<sst xmlns="http://schemas.openxmlformats.org/spreadsheetml/2006/main" count="762" uniqueCount="44">
  <si>
    <t>weight percent</t>
  </si>
  <si>
    <t>u frac</t>
  </si>
  <si>
    <t>mo frac</t>
  </si>
  <si>
    <t>bccU ADP</t>
  </si>
  <si>
    <t>vac0</t>
  </si>
  <si>
    <t>E</t>
  </si>
  <si>
    <t>P</t>
  </si>
  <si>
    <t>V</t>
  </si>
  <si>
    <t>NU</t>
  </si>
  <si>
    <t>Nmo</t>
  </si>
  <si>
    <t>Ef</t>
  </si>
  <si>
    <t>bulk</t>
  </si>
  <si>
    <t>vac</t>
  </si>
  <si>
    <t>14x14x14</t>
  </si>
  <si>
    <t>200 sims</t>
  </si>
  <si>
    <t>NPT</t>
  </si>
  <si>
    <t>int0</t>
  </si>
  <si>
    <t>int10000</t>
  </si>
  <si>
    <t>int-10000</t>
  </si>
  <si>
    <t>int20000</t>
  </si>
  <si>
    <t>int-20000</t>
  </si>
  <si>
    <t>u5mo ADP</t>
  </si>
  <si>
    <t>Ef def</t>
  </si>
  <si>
    <t>E U</t>
  </si>
  <si>
    <t>E Mo</t>
  </si>
  <si>
    <t>NVT</t>
  </si>
  <si>
    <t>int</t>
  </si>
  <si>
    <t>16k</t>
  </si>
  <si>
    <t>vac10</t>
  </si>
  <si>
    <t>vac20</t>
  </si>
  <si>
    <t>vac-10</t>
  </si>
  <si>
    <t>vac-20</t>
  </si>
  <si>
    <t>int20</t>
  </si>
  <si>
    <t>int-20</t>
  </si>
  <si>
    <t>16k NVT</t>
  </si>
  <si>
    <t>E NPT</t>
  </si>
  <si>
    <t>E NVT</t>
  </si>
  <si>
    <t>500 sims</t>
  </si>
  <si>
    <t>1000 sims</t>
  </si>
  <si>
    <t>propagated stderr</t>
  </si>
  <si>
    <t>5k atoms</t>
  </si>
  <si>
    <t>16k atoms</t>
  </si>
  <si>
    <t>int10</t>
  </si>
  <si>
    <t>int-10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</si>
</sst>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bccU!$W$89:$W$91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-20</c:v>
                </c:pt>
              </c:numCache>
            </c:numRef>
          </c:xVal>
          <c:yVal>
            <c:numRef>
              <c:f>bccU!$X$89:$X$91</c:f>
              <c:numCache>
                <c:formatCode>General</c:formatCode>
                <c:ptCount val="3"/>
                <c:pt idx="0">
                  <c:v>1.8263768437493404</c:v>
                </c:pt>
                <c:pt idx="1">
                  <c:v>1.5525766875009168</c:v>
                </c:pt>
                <c:pt idx="2">
                  <c:v>2.1761507187503071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A-7A45-99D3-BFEDEA0787F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bccU!$W$89:$W$91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-20</c:v>
                </c:pt>
              </c:numCache>
            </c:numRef>
          </c:xVal>
          <c:yVal>
            <c:numRef>
              <c:f>bccU!$Y$89:$Y$91</c:f>
              <c:numCache>
                <c:formatCode>General</c:formatCode>
                <c:ptCount val="3"/>
                <c:pt idx="0">
                  <c:v>1.2758843124945092</c:v>
                </c:pt>
                <c:pt idx="1">
                  <c:v>1.0890705937528935</c:v>
                </c:pt>
                <c:pt idx="2">
                  <c:v>1.325634031249848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A-7A45-99D3-BFEDEA0787F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bccU!$W$95:$W$97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-20</c:v>
                </c:pt>
              </c:numCache>
            </c:numRef>
          </c:xVal>
          <c:yVal>
            <c:numRef>
              <c:f>bccU!$X$95:$X$97</c:f>
              <c:numCache>
                <c:formatCode>General</c:formatCode>
                <c:ptCount val="3"/>
                <c:pt idx="0">
                  <c:v>2.6626157187593322</c:v>
                </c:pt>
                <c:pt idx="1">
                  <c:v>2.1104331562568319</c:v>
                </c:pt>
                <c:pt idx="2">
                  <c:v>2.6733578125108295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8A-7A45-99D3-BFEDEA0787F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bccU!$W$95:$W$97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-20</c:v>
                </c:pt>
              </c:numCache>
            </c:numRef>
          </c:xVal>
          <c:yVal>
            <c:numRef>
              <c:f>bccU!$Y$95:$Y$97</c:f>
              <c:numCache>
                <c:formatCode>General</c:formatCode>
                <c:ptCount val="3"/>
                <c:pt idx="0">
                  <c:v>2.833117593752231</c:v>
                </c:pt>
                <c:pt idx="1">
                  <c:v>2.2799324687531595</c:v>
                </c:pt>
                <c:pt idx="2">
                  <c:v>2.9073681562575757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8A-7A45-99D3-BFEDEA078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495647"/>
        <c:axId val="660821775"/>
      </c:scatterChart>
      <c:valAx>
        <c:axId val="115749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21775"/>
        <c:crosses val="autoZero"/>
        <c:crossBetween val="midCat"/>
      </c:valAx>
      <c:valAx>
        <c:axId val="66082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9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bccU!$W$89:$W$91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-20</c:v>
                </c:pt>
              </c:numCache>
            </c:numRef>
          </c:xVal>
          <c:yVal>
            <c:numRef>
              <c:f>bccU!$X$11:$X$13</c:f>
              <c:numCache>
                <c:formatCode>General</c:formatCode>
                <c:ptCount val="3"/>
                <c:pt idx="0">
                  <c:v>1.3733945881940599</c:v>
                </c:pt>
                <c:pt idx="1">
                  <c:v>1.0300980320645614</c:v>
                </c:pt>
                <c:pt idx="2">
                  <c:v>2.0122020772565357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6C-FB4C-B4EA-719194347A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bccU!$W$89:$W$91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-20</c:v>
                </c:pt>
              </c:numCache>
            </c:numRef>
          </c:xVal>
          <c:yVal>
            <c:numRef>
              <c:f>bccU!$Y$11:$Y$13</c:f>
              <c:numCache>
                <c:formatCode>General</c:formatCode>
                <c:ptCount val="3"/>
                <c:pt idx="0">
                  <c:v>1.3419253826537405</c:v>
                </c:pt>
                <c:pt idx="1">
                  <c:v>1.0465954810456957</c:v>
                </c:pt>
                <c:pt idx="2">
                  <c:v>1.1916885021856558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6C-FB4C-B4EA-719194347AD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bccU!$W$95:$W$97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-20</c:v>
                </c:pt>
              </c:numCache>
            </c:numRef>
          </c:xVal>
          <c:yVal>
            <c:numRef>
              <c:f>bccU!$X$17:$X$19</c:f>
              <c:numCache>
                <c:formatCode>General</c:formatCode>
                <c:ptCount val="3"/>
                <c:pt idx="0">
                  <c:v>2.3610942966478898</c:v>
                </c:pt>
                <c:pt idx="1">
                  <c:v>2.3469020590364416</c:v>
                </c:pt>
                <c:pt idx="2">
                  <c:v>2.6207931851284911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6C-FB4C-B4EA-719194347AD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bccU!$W$95:$W$97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-20</c:v>
                </c:pt>
              </c:numCache>
            </c:numRef>
          </c:xVal>
          <c:yVal>
            <c:numRef>
              <c:f>bccU!$Y$17:$Y$19</c:f>
              <c:numCache>
                <c:formatCode>General</c:formatCode>
                <c:ptCount val="3"/>
                <c:pt idx="0">
                  <c:v>2.5601045918415557</c:v>
                </c:pt>
                <c:pt idx="1">
                  <c:v>2.3233915816318635</c:v>
                </c:pt>
                <c:pt idx="2">
                  <c:v>3.0378578717186926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6C-FB4C-B4EA-719194347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495647"/>
        <c:axId val="660821775"/>
      </c:scatterChart>
      <c:valAx>
        <c:axId val="115749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21775"/>
        <c:crosses val="autoZero"/>
        <c:crossBetween val="midCat"/>
      </c:valAx>
      <c:valAx>
        <c:axId val="66082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9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bccU!$I$151:$I$155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-2</c:v>
                </c:pt>
                <c:pt idx="3">
                  <c:v>1</c:v>
                </c:pt>
                <c:pt idx="4">
                  <c:v>-1</c:v>
                </c:pt>
              </c:numCache>
            </c:numRef>
          </c:xVal>
          <c:yVal>
            <c:numRef>
              <c:f>bccU!$J$151:$J$155</c:f>
              <c:numCache>
                <c:formatCode>General</c:formatCode>
                <c:ptCount val="5"/>
                <c:pt idx="0">
                  <c:v>1.5056767500973569</c:v>
                </c:pt>
                <c:pt idx="1">
                  <c:v>1.3856737000989767</c:v>
                </c:pt>
                <c:pt idx="2">
                  <c:v>2.006341006152411</c:v>
                </c:pt>
                <c:pt idx="3">
                  <c:v>1.3739549320963675</c:v>
                </c:pt>
                <c:pt idx="4">
                  <c:v>1.9513048875017631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21-BD47-A2AF-F2C7F040297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bccU!$I$151:$I$155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-2</c:v>
                </c:pt>
                <c:pt idx="3">
                  <c:v>1</c:v>
                </c:pt>
                <c:pt idx="4">
                  <c:v>-1</c:v>
                </c:pt>
              </c:numCache>
            </c:numRef>
          </c:xVal>
          <c:yVal>
            <c:numRef>
              <c:f>bccU!$K$151:$K$155</c:f>
              <c:numCache>
                <c:formatCode>General</c:formatCode>
                <c:ptCount val="5"/>
                <c:pt idx="0">
                  <c:v>1.2785767938509247</c:v>
                </c:pt>
                <c:pt idx="1">
                  <c:v>1.1216717061496695</c:v>
                </c:pt>
                <c:pt idx="2">
                  <c:v>1.532959675001706</c:v>
                </c:pt>
                <c:pt idx="3">
                  <c:v>1.2635789751966016</c:v>
                </c:pt>
                <c:pt idx="4">
                  <c:v>1.2579994736096864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21-BD47-A2AF-F2C7F040297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bccU!$I$151:$I$155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-2</c:v>
                </c:pt>
                <c:pt idx="3">
                  <c:v>1</c:v>
                </c:pt>
                <c:pt idx="4">
                  <c:v>-1</c:v>
                </c:pt>
              </c:numCache>
            </c:numRef>
          </c:xVal>
          <c:yVal>
            <c:numRef>
              <c:f>bccU!$L$151:$L$155</c:f>
              <c:numCache>
                <c:formatCode>General</c:formatCode>
                <c:ptCount val="5"/>
                <c:pt idx="0">
                  <c:v>1.3667969387728949</c:v>
                </c:pt>
                <c:pt idx="1">
                  <c:v>1.1465009475226253</c:v>
                </c:pt>
                <c:pt idx="2">
                  <c:v>1.8163800109312831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21-BD47-A2AF-F2C7F040297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bccU!$I$151:$I$155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-2</c:v>
                </c:pt>
                <c:pt idx="3">
                  <c:v>1</c:v>
                </c:pt>
                <c:pt idx="4">
                  <c:v>-1</c:v>
                </c:pt>
              </c:numCache>
            </c:numRef>
          </c:xVal>
          <c:yVal>
            <c:numRef>
              <c:f>bccU!$M$151:$M$155</c:f>
              <c:numCache>
                <c:formatCode>General</c:formatCode>
                <c:ptCount val="5"/>
                <c:pt idx="0">
                  <c:v>1.223017146500833</c:v>
                </c:pt>
                <c:pt idx="1">
                  <c:v>1.0996995991260476</c:v>
                </c:pt>
                <c:pt idx="2">
                  <c:v>1.1885038265294554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21-BD47-A2AF-F2C7F0402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115791"/>
        <c:axId val="276117151"/>
      </c:scatterChart>
      <c:valAx>
        <c:axId val="26211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17151"/>
        <c:crosses val="autoZero"/>
        <c:crossBetween val="midCat"/>
      </c:valAx>
      <c:valAx>
        <c:axId val="2761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1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781050</xdr:colOff>
      <xdr:row>98</xdr:row>
      <xdr:rowOff>158750</xdr:rowOff>
    </xdr:from>
    <xdr:to>
      <xdr:col>27</xdr:col>
      <xdr:colOff>400050</xdr:colOff>
      <xdr:row>112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EBCCD3-B9CD-2F42-B77C-E2476B7B7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22</xdr:row>
      <xdr:rowOff>0</xdr:rowOff>
    </xdr:from>
    <xdr:to>
      <xdr:col>27</xdr:col>
      <xdr:colOff>444500</xdr:colOff>
      <xdr:row>35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320080-7EC3-9A44-A696-A9C37647A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520700</xdr:colOff>
      <xdr:row>147</xdr:row>
      <xdr:rowOff>31750</xdr:rowOff>
    </xdr:from>
    <xdr:to>
      <xdr:col>19</xdr:col>
      <xdr:colOff>139700</xdr:colOff>
      <xdr:row>160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E89B56-2D4B-A447-8E53-DD8544561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D8A9-178D-BB42-B90E-3CDBB2E663EB}">
  <dimension ref="B3:D12"/>
  <sheetViews>
    <sheetView workbookViewId="0">
      <selection activeCell="B12" sqref="B12"/>
    </sheetView>
  </sheetViews>
  <sheetFormatPr baseColWidth="10" defaultRowHeight="16"/>
  <sheetData>
    <row r="3" spans="2:4">
      <c r="B3" t="s">
        <v>0</v>
      </c>
      <c r="C3" t="s">
        <v>1</v>
      </c>
      <c r="D3" t="s">
        <v>2</v>
      </c>
    </row>
    <row r="4" spans="2:4">
      <c r="B4">
        <v>0</v>
      </c>
      <c r="C4">
        <f>(96-96*B4)/(142*B4+96)</f>
        <v>1</v>
      </c>
      <c r="D4">
        <f>1-C4</f>
        <v>0</v>
      </c>
    </row>
    <row r="5" spans="2:4">
      <c r="B5">
        <v>0.05</v>
      </c>
      <c r="C5" s="1">
        <f t="shared" ref="C5:C12" si="0">(96-96*B5)/(142*B5+96)</f>
        <v>0.88457807953443268</v>
      </c>
      <c r="D5" s="1">
        <f t="shared" ref="D5:D12" si="1">1-C5</f>
        <v>0.11542192046556732</v>
      </c>
    </row>
    <row r="6" spans="2:4">
      <c r="B6">
        <v>0.1</v>
      </c>
      <c r="C6" s="1">
        <f t="shared" si="0"/>
        <v>0.78402903811252267</v>
      </c>
      <c r="D6" s="1">
        <f t="shared" si="1"/>
        <v>0.21597096188747733</v>
      </c>
    </row>
    <row r="7" spans="2:4">
      <c r="B7">
        <v>0.15</v>
      </c>
      <c r="C7" s="1">
        <f t="shared" si="0"/>
        <v>0.69565217391304346</v>
      </c>
      <c r="D7" s="1">
        <f t="shared" si="1"/>
        <v>0.30434782608695654</v>
      </c>
    </row>
    <row r="8" spans="2:4">
      <c r="B8">
        <v>0.3</v>
      </c>
      <c r="C8" s="1">
        <f t="shared" si="0"/>
        <v>0.48484848484848486</v>
      </c>
      <c r="D8" s="1">
        <f t="shared" si="1"/>
        <v>0.51515151515151514</v>
      </c>
    </row>
    <row r="9" spans="2:4">
      <c r="B9">
        <v>0.4</v>
      </c>
      <c r="C9" s="1">
        <f t="shared" si="0"/>
        <v>0.37696335078534027</v>
      </c>
      <c r="D9" s="1">
        <f t="shared" si="1"/>
        <v>0.62303664921465973</v>
      </c>
    </row>
    <row r="10" spans="2:4">
      <c r="B10">
        <v>0.5</v>
      </c>
      <c r="C10" s="1">
        <f t="shared" si="0"/>
        <v>0.28742514970059879</v>
      </c>
      <c r="D10" s="1">
        <f t="shared" si="1"/>
        <v>0.71257485029940115</v>
      </c>
    </row>
    <row r="11" spans="2:4">
      <c r="B11">
        <v>0.6</v>
      </c>
      <c r="C11" s="1">
        <f t="shared" si="0"/>
        <v>0.21192052980132456</v>
      </c>
      <c r="D11" s="1">
        <f t="shared" si="1"/>
        <v>0.78807947019867541</v>
      </c>
    </row>
    <row r="12" spans="2:4">
      <c r="B12">
        <v>1</v>
      </c>
      <c r="C12">
        <f t="shared" si="0"/>
        <v>0</v>
      </c>
      <c r="D12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6BA29-A84D-1348-8342-67CEE9FDE424}">
  <dimension ref="B2:Y155"/>
  <sheetViews>
    <sheetView tabSelected="1" topLeftCell="A128" workbookViewId="0">
      <selection activeCell="U149" sqref="U149"/>
    </sheetView>
  </sheetViews>
  <sheetFormatPr baseColWidth="10" defaultRowHeight="16"/>
  <cols>
    <col min="3" max="3" width="12.1640625" customWidth="1"/>
  </cols>
  <sheetData>
    <row r="2" spans="2:25">
      <c r="B2" t="s">
        <v>13</v>
      </c>
      <c r="D2" t="s">
        <v>6</v>
      </c>
      <c r="E2" t="s">
        <v>23</v>
      </c>
      <c r="F2" t="s">
        <v>24</v>
      </c>
      <c r="H2" t="s">
        <v>6</v>
      </c>
      <c r="I2" t="s">
        <v>23</v>
      </c>
      <c r="J2" t="s">
        <v>24</v>
      </c>
    </row>
    <row r="3" spans="2:25">
      <c r="B3" t="s">
        <v>14</v>
      </c>
      <c r="D3">
        <v>0</v>
      </c>
      <c r="E3">
        <v>-22154.477500000001</v>
      </c>
      <c r="H3">
        <v>0</v>
      </c>
      <c r="I3">
        <f>E3/5488</f>
        <v>-4.0368945881924203</v>
      </c>
      <c r="J3">
        <v>-6.7243359375000002</v>
      </c>
    </row>
    <row r="4" spans="2:25">
      <c r="B4" t="s">
        <v>15</v>
      </c>
      <c r="D4">
        <v>10000</v>
      </c>
      <c r="H4">
        <v>10000</v>
      </c>
      <c r="I4">
        <v>-4.0411871777343746</v>
      </c>
      <c r="J4">
        <v>-6.7277100488281256</v>
      </c>
    </row>
    <row r="5" spans="2:25">
      <c r="D5">
        <v>20000</v>
      </c>
      <c r="H5">
        <v>20000</v>
      </c>
      <c r="I5">
        <v>-4.0452259179687502</v>
      </c>
      <c r="J5">
        <v>-6.7310841601562501</v>
      </c>
    </row>
    <row r="6" spans="2:25">
      <c r="B6" t="s">
        <v>3</v>
      </c>
      <c r="D6">
        <v>-10000</v>
      </c>
      <c r="H6">
        <v>-10000</v>
      </c>
      <c r="I6">
        <v>-4.0331096972656253</v>
      </c>
      <c r="J6">
        <v>-6.7209618261718749</v>
      </c>
    </row>
    <row r="7" spans="2:25">
      <c r="D7">
        <v>-20000</v>
      </c>
      <c r="H7">
        <v>-20000</v>
      </c>
      <c r="I7">
        <v>-4.0290709570312497</v>
      </c>
      <c r="J7">
        <v>-6.7175877148437504</v>
      </c>
      <c r="M7" t="s">
        <v>25</v>
      </c>
    </row>
    <row r="9" spans="2:25">
      <c r="C9" t="s">
        <v>16</v>
      </c>
      <c r="D9" t="s">
        <v>5</v>
      </c>
      <c r="E9" t="s">
        <v>6</v>
      </c>
      <c r="F9" t="s">
        <v>7</v>
      </c>
      <c r="G9" t="s">
        <v>8</v>
      </c>
      <c r="H9" t="s">
        <v>9</v>
      </c>
      <c r="J9" t="s">
        <v>10</v>
      </c>
      <c r="K9" t="s">
        <v>22</v>
      </c>
      <c r="M9" t="s">
        <v>16</v>
      </c>
      <c r="N9" t="s">
        <v>5</v>
      </c>
      <c r="O9" t="s">
        <v>6</v>
      </c>
      <c r="P9" t="s">
        <v>7</v>
      </c>
      <c r="Q9" t="s">
        <v>8</v>
      </c>
      <c r="R9" t="s">
        <v>9</v>
      </c>
      <c r="T9" t="s">
        <v>10</v>
      </c>
      <c r="U9" t="s">
        <v>22</v>
      </c>
      <c r="W9" t="s">
        <v>26</v>
      </c>
    </row>
    <row r="10" spans="2:25">
      <c r="C10" t="s">
        <v>11</v>
      </c>
      <c r="D10">
        <v>-22154.477500000001</v>
      </c>
      <c r="E10">
        <v>9.5288907499999995E-3</v>
      </c>
      <c r="F10">
        <v>120238.87</v>
      </c>
      <c r="G10">
        <v>5488</v>
      </c>
      <c r="H10">
        <v>0</v>
      </c>
      <c r="J10">
        <f>D10-(G10*$I$3-H10*$J$3)</f>
        <v>0</v>
      </c>
      <c r="M10" t="s">
        <v>11</v>
      </c>
      <c r="N10">
        <v>-22154.646499999999</v>
      </c>
      <c r="O10">
        <v>0.74564261500000095</v>
      </c>
      <c r="P10">
        <v>120239.2</v>
      </c>
      <c r="Q10">
        <v>5488</v>
      </c>
      <c r="R10">
        <v>0</v>
      </c>
      <c r="T10">
        <f>N10-(Q10*$I$3-R10*$J$3)</f>
        <v>-0.16899999999805004</v>
      </c>
      <c r="W10" t="s">
        <v>6</v>
      </c>
      <c r="X10" t="s">
        <v>35</v>
      </c>
      <c r="Y10" t="s">
        <v>36</v>
      </c>
    </row>
    <row r="11" spans="2:25">
      <c r="C11" t="s">
        <v>26</v>
      </c>
      <c r="D11">
        <v>-22157.141</v>
      </c>
      <c r="E11">
        <v>-5.6434304599999999E-2</v>
      </c>
      <c r="F11">
        <v>120262.71</v>
      </c>
      <c r="G11">
        <v>5489</v>
      </c>
      <c r="H11">
        <v>0</v>
      </c>
      <c r="J11">
        <f>D11-(G11*$I$3-H11*$J$3)</f>
        <v>1.3733945881940599</v>
      </c>
      <c r="K11">
        <f>J11-(SUM(G11:H11)/SUM(G10:H10))*J10</f>
        <v>1.3733945881940599</v>
      </c>
      <c r="M11" t="s">
        <v>26</v>
      </c>
      <c r="N11">
        <v>-22157.341499999999</v>
      </c>
      <c r="O11">
        <v>149.73704504</v>
      </c>
      <c r="P11">
        <v>120239.2</v>
      </c>
      <c r="Q11">
        <v>5489</v>
      </c>
      <c r="R11">
        <v>0</v>
      </c>
      <c r="T11">
        <f>N11-(Q11*$I$3-R11*$J$3)</f>
        <v>1.1728945881950494</v>
      </c>
      <c r="U11">
        <f>T11-(SUM(Q11:R11)/SUM(Q10:R10))*T10</f>
        <v>1.3419253826537405</v>
      </c>
      <c r="W11">
        <v>0</v>
      </c>
      <c r="X11">
        <v>1.3733945881940599</v>
      </c>
      <c r="Y11">
        <v>1.3419253826537405</v>
      </c>
    </row>
    <row r="12" spans="2:25">
      <c r="W12">
        <v>20</v>
      </c>
      <c r="X12">
        <v>1.0300980320645614</v>
      </c>
      <c r="Y12">
        <v>1.0465954810456957</v>
      </c>
    </row>
    <row r="13" spans="2:25">
      <c r="C13" t="s">
        <v>17</v>
      </c>
      <c r="D13" t="s">
        <v>5</v>
      </c>
      <c r="E13" t="s">
        <v>6</v>
      </c>
      <c r="F13" t="s">
        <v>7</v>
      </c>
      <c r="G13" t="s">
        <v>8</v>
      </c>
      <c r="H13" t="s">
        <v>9</v>
      </c>
      <c r="J13" t="s">
        <v>10</v>
      </c>
      <c r="K13" t="s">
        <v>22</v>
      </c>
      <c r="M13" t="s">
        <v>17</v>
      </c>
      <c r="N13" t="s">
        <v>5</v>
      </c>
      <c r="O13" t="s">
        <v>6</v>
      </c>
      <c r="P13" t="s">
        <v>7</v>
      </c>
      <c r="Q13" t="s">
        <v>8</v>
      </c>
      <c r="R13" t="s">
        <v>9</v>
      </c>
      <c r="T13" t="s">
        <v>10</v>
      </c>
      <c r="U13" t="s">
        <v>22</v>
      </c>
      <c r="W13">
        <v>-20</v>
      </c>
      <c r="X13">
        <v>2.0122020772565357</v>
      </c>
      <c r="Y13">
        <v>1.1916885021856558</v>
      </c>
    </row>
    <row r="14" spans="2:25">
      <c r="C14" t="s">
        <v>11</v>
      </c>
      <c r="J14">
        <f>D14-(G14*$I$3-H14*$J$3)</f>
        <v>0</v>
      </c>
      <c r="M14" t="s">
        <v>11</v>
      </c>
      <c r="T14">
        <f>N14-(Q14*$I$3-R14*$J$3)</f>
        <v>0</v>
      </c>
    </row>
    <row r="15" spans="2:25">
      <c r="C15" t="s">
        <v>26</v>
      </c>
      <c r="J15">
        <f>D15-(G15*$I$3-H15*$J$3)</f>
        <v>0</v>
      </c>
      <c r="K15" t="e">
        <f>J15-(SUM(G15:H15)/SUM(G14:H14))*J14</f>
        <v>#DIV/0!</v>
      </c>
      <c r="M15" t="s">
        <v>26</v>
      </c>
      <c r="T15">
        <f>N15-(Q15*$I$3-R15*$J$3)</f>
        <v>0</v>
      </c>
      <c r="U15" t="e">
        <f>T15-(SUM(Q15:R15)/SUM(Q14:R14))*T14</f>
        <v>#DIV/0!</v>
      </c>
      <c r="W15" t="s">
        <v>12</v>
      </c>
    </row>
    <row r="16" spans="2:25">
      <c r="W16" t="s">
        <v>6</v>
      </c>
      <c r="X16" t="s">
        <v>35</v>
      </c>
      <c r="Y16" t="s">
        <v>36</v>
      </c>
    </row>
    <row r="17" spans="3:25">
      <c r="C17" t="s">
        <v>19</v>
      </c>
      <c r="D17" t="s">
        <v>5</v>
      </c>
      <c r="E17" t="s">
        <v>6</v>
      </c>
      <c r="F17" t="s">
        <v>7</v>
      </c>
      <c r="G17" t="s">
        <v>8</v>
      </c>
      <c r="H17" t="s">
        <v>9</v>
      </c>
      <c r="J17" t="s">
        <v>10</v>
      </c>
      <c r="K17" t="s">
        <v>22</v>
      </c>
      <c r="M17" t="s">
        <v>19</v>
      </c>
      <c r="N17" t="s">
        <v>5</v>
      </c>
      <c r="O17" t="s">
        <v>6</v>
      </c>
      <c r="P17" t="s">
        <v>7</v>
      </c>
      <c r="Q17" t="s">
        <v>8</v>
      </c>
      <c r="R17" t="s">
        <v>9</v>
      </c>
      <c r="T17" t="s">
        <v>10</v>
      </c>
      <c r="U17" t="s">
        <v>22</v>
      </c>
      <c r="W17">
        <v>0</v>
      </c>
      <c r="X17">
        <v>2.3610942966478898</v>
      </c>
      <c r="Y17">
        <v>2.5601045918415557</v>
      </c>
    </row>
    <row r="18" spans="3:25">
      <c r="C18" t="s">
        <v>11</v>
      </c>
      <c r="D18">
        <v>-22177.545999999998</v>
      </c>
      <c r="E18">
        <v>19999.923999999999</v>
      </c>
      <c r="F18">
        <v>117368.11500000001</v>
      </c>
      <c r="G18">
        <v>5488</v>
      </c>
      <c r="H18">
        <v>0</v>
      </c>
      <c r="J18">
        <f>D18-(G18*$I$5-H18*$J$5)</f>
        <v>22.653837812504207</v>
      </c>
      <c r="M18" t="s">
        <v>11</v>
      </c>
      <c r="N18">
        <v>-22177.531999999999</v>
      </c>
      <c r="O18">
        <v>19999.537</v>
      </c>
      <c r="P18">
        <v>117368.91</v>
      </c>
      <c r="Q18">
        <v>5488</v>
      </c>
      <c r="R18">
        <v>0</v>
      </c>
      <c r="T18">
        <f>N18-(Q18*$I$5-R18*$J$5)</f>
        <v>22.667837812503421</v>
      </c>
      <c r="W18">
        <v>20</v>
      </c>
      <c r="X18">
        <v>2.3469020590364416</v>
      </c>
      <c r="Y18">
        <v>2.3233915816318635</v>
      </c>
    </row>
    <row r="19" spans="3:25">
      <c r="C19" t="s">
        <v>26</v>
      </c>
      <c r="D19">
        <v>-22180.557000000001</v>
      </c>
      <c r="E19">
        <v>20000.003000000001</v>
      </c>
      <c r="F19">
        <v>117391.715</v>
      </c>
      <c r="G19">
        <v>5489</v>
      </c>
      <c r="H19">
        <v>0</v>
      </c>
      <c r="J19">
        <f>D19-(G19*$I$5-H19*$J$5)</f>
        <v>23.688063730467547</v>
      </c>
      <c r="K19">
        <f>J19-(SUM(G19:H19)/SUM(G18:H18))*J18</f>
        <v>1.0300980320645614</v>
      </c>
      <c r="M19" t="s">
        <v>26</v>
      </c>
      <c r="N19">
        <v>-22180.5265</v>
      </c>
      <c r="O19">
        <v>20163.752499999999</v>
      </c>
      <c r="P19">
        <v>117368.91</v>
      </c>
      <c r="Q19">
        <v>5489</v>
      </c>
      <c r="R19">
        <v>0</v>
      </c>
      <c r="T19">
        <f>N19-(Q19*$I$5-R19*$J$5)</f>
        <v>23.718563730468304</v>
      </c>
      <c r="U19">
        <f>T19-(SUM(Q19:R19)/SUM(Q18:R18))*T18</f>
        <v>1.0465954810456957</v>
      </c>
      <c r="W19">
        <v>-20</v>
      </c>
      <c r="X19">
        <v>2.6207931851284911</v>
      </c>
      <c r="Y19">
        <v>3.0378578717186926</v>
      </c>
    </row>
    <row r="21" spans="3:25">
      <c r="C21" t="s">
        <v>18</v>
      </c>
      <c r="D21" t="s">
        <v>5</v>
      </c>
      <c r="E21" t="s">
        <v>6</v>
      </c>
      <c r="F21" t="s">
        <v>7</v>
      </c>
      <c r="G21" t="s">
        <v>8</v>
      </c>
      <c r="H21" t="s">
        <v>9</v>
      </c>
      <c r="J21" t="s">
        <v>10</v>
      </c>
      <c r="K21" t="s">
        <v>22</v>
      </c>
      <c r="M21" t="s">
        <v>18</v>
      </c>
      <c r="N21" t="s">
        <v>5</v>
      </c>
      <c r="O21" t="s">
        <v>6</v>
      </c>
      <c r="P21" t="s">
        <v>7</v>
      </c>
      <c r="Q21" t="s">
        <v>8</v>
      </c>
      <c r="R21" t="s">
        <v>9</v>
      </c>
      <c r="T21" t="s">
        <v>10</v>
      </c>
      <c r="U21" t="s">
        <v>22</v>
      </c>
    </row>
    <row r="22" spans="3:25">
      <c r="C22" t="s">
        <v>11</v>
      </c>
      <c r="J22">
        <f>D22-(G22*$I$3-H22*$J$3)</f>
        <v>0</v>
      </c>
      <c r="M22" t="s">
        <v>11</v>
      </c>
      <c r="T22">
        <f>N22-(Q22*$I$3-R22*$J$3)</f>
        <v>0</v>
      </c>
    </row>
    <row r="23" spans="3:25">
      <c r="C23" t="s">
        <v>26</v>
      </c>
      <c r="J23">
        <f>D23-(G23*$I$3-H23*$J$3)</f>
        <v>0</v>
      </c>
      <c r="K23" t="e">
        <f>J23-(SUM(G23:H23)/SUM(G22:H22))*J22</f>
        <v>#DIV/0!</v>
      </c>
      <c r="M23" t="s">
        <v>26</v>
      </c>
      <c r="T23">
        <f>N23-(Q23*$I$3-R23*$J$3)</f>
        <v>0</v>
      </c>
      <c r="U23" t="e">
        <f>T23-(SUM(Q23:R23)/SUM(Q22:R22))*T22</f>
        <v>#DIV/0!</v>
      </c>
    </row>
    <row r="25" spans="3:25">
      <c r="C25" t="s">
        <v>20</v>
      </c>
      <c r="D25" t="s">
        <v>5</v>
      </c>
      <c r="E25" t="s">
        <v>6</v>
      </c>
      <c r="F25" t="s">
        <v>7</v>
      </c>
      <c r="G25" t="s">
        <v>8</v>
      </c>
      <c r="H25" t="s">
        <v>9</v>
      </c>
      <c r="J25" t="s">
        <v>10</v>
      </c>
      <c r="K25" t="s">
        <v>22</v>
      </c>
      <c r="M25" t="s">
        <v>20</v>
      </c>
      <c r="N25" t="s">
        <v>5</v>
      </c>
      <c r="O25" t="s">
        <v>6</v>
      </c>
      <c r="P25" t="s">
        <v>7</v>
      </c>
      <c r="Q25" t="s">
        <v>8</v>
      </c>
      <c r="R25" t="s">
        <v>9</v>
      </c>
      <c r="T25" t="s">
        <v>10</v>
      </c>
      <c r="U25" t="s">
        <v>22</v>
      </c>
    </row>
    <row r="26" spans="3:25">
      <c r="C26" t="s">
        <v>11</v>
      </c>
      <c r="D26">
        <v>-22087.564999999999</v>
      </c>
      <c r="E26">
        <v>-19999.992999999999</v>
      </c>
      <c r="F26">
        <v>123507.33</v>
      </c>
      <c r="G26">
        <v>5488</v>
      </c>
      <c r="H26">
        <v>0</v>
      </c>
      <c r="J26">
        <f>D26-(G26*$I$7-H26*$J$7)</f>
        <v>23.97641218750141</v>
      </c>
      <c r="M26" t="s">
        <v>11</v>
      </c>
      <c r="N26">
        <v>-22087.4905</v>
      </c>
      <c r="O26">
        <v>-20003.144499999999</v>
      </c>
      <c r="P26">
        <v>123507.26</v>
      </c>
      <c r="Q26">
        <v>5488</v>
      </c>
      <c r="R26">
        <v>0</v>
      </c>
      <c r="T26">
        <f>N26-(Q26*$I$7-R26*$J$7)</f>
        <v>24.050912187500217</v>
      </c>
    </row>
    <row r="27" spans="3:25">
      <c r="C27" t="s">
        <v>26</v>
      </c>
      <c r="D27">
        <v>-22089.577499999999</v>
      </c>
      <c r="E27">
        <v>-20000.007000000001</v>
      </c>
      <c r="F27">
        <v>123531.705</v>
      </c>
      <c r="G27">
        <v>5489</v>
      </c>
      <c r="H27">
        <v>0</v>
      </c>
      <c r="J27">
        <f>D27-(G27*$I$7-H27*$J$7)</f>
        <v>25.992983144529717</v>
      </c>
      <c r="K27">
        <f>J27-(SUM(G27:H27)/SUM(G26:H26))*J26</f>
        <v>2.0122020772565357</v>
      </c>
      <c r="M27" t="s">
        <v>26</v>
      </c>
      <c r="N27">
        <v>-22090.323499999999</v>
      </c>
      <c r="O27">
        <v>-19860.812000000002</v>
      </c>
      <c r="P27">
        <v>123507.26</v>
      </c>
      <c r="Q27">
        <v>5489</v>
      </c>
      <c r="R27">
        <v>0</v>
      </c>
      <c r="T27">
        <f>N27-(Q27*$I$7-R27*$J$7)</f>
        <v>25.246983144530532</v>
      </c>
      <c r="U27">
        <f>T27-(SUM(Q27:R27)/SUM(Q26:R26))*T26</f>
        <v>1.1916885021856558</v>
      </c>
    </row>
    <row r="30" spans="3:25">
      <c r="M30" t="s">
        <v>25</v>
      </c>
    </row>
    <row r="32" spans="3:25">
      <c r="C32" t="s">
        <v>4</v>
      </c>
      <c r="D32" t="s">
        <v>5</v>
      </c>
      <c r="E32" t="s">
        <v>6</v>
      </c>
      <c r="F32" t="s">
        <v>7</v>
      </c>
      <c r="G32" t="s">
        <v>8</v>
      </c>
      <c r="H32" t="s">
        <v>9</v>
      </c>
      <c r="J32" t="s">
        <v>10</v>
      </c>
      <c r="K32" t="s">
        <v>22</v>
      </c>
      <c r="M32" t="s">
        <v>4</v>
      </c>
      <c r="N32" t="s">
        <v>5</v>
      </c>
      <c r="O32" t="s">
        <v>6</v>
      </c>
      <c r="P32" t="s">
        <v>7</v>
      </c>
      <c r="Q32" t="s">
        <v>8</v>
      </c>
      <c r="R32" t="s">
        <v>9</v>
      </c>
      <c r="T32" t="s">
        <v>10</v>
      </c>
      <c r="U32" t="s">
        <v>22</v>
      </c>
    </row>
    <row r="33" spans="3:21">
      <c r="C33" t="s">
        <v>11</v>
      </c>
      <c r="D33">
        <v>-22154.538499999999</v>
      </c>
      <c r="E33">
        <v>1.5392102385E-2</v>
      </c>
      <c r="F33">
        <v>120239.22500000001</v>
      </c>
      <c r="G33">
        <v>5488</v>
      </c>
      <c r="H33">
        <v>0</v>
      </c>
      <c r="J33">
        <f>D33-(G33*$I$3-H33*$J$3)</f>
        <v>-6.099999999787542E-2</v>
      </c>
      <c r="M33" t="s">
        <v>11</v>
      </c>
      <c r="N33">
        <v>-22154.482</v>
      </c>
      <c r="O33">
        <v>-6.4154905649999998</v>
      </c>
      <c r="P33">
        <v>120239.44500000001</v>
      </c>
      <c r="Q33">
        <v>5488</v>
      </c>
      <c r="R33">
        <v>0</v>
      </c>
      <c r="T33">
        <f>N33-(Q33*$I$3-R33*$J$3)</f>
        <v>-4.4999999990977813E-3</v>
      </c>
    </row>
    <row r="34" spans="3:21">
      <c r="C34" t="s">
        <v>12</v>
      </c>
      <c r="D34">
        <v>-22148.140500000001</v>
      </c>
      <c r="E34">
        <v>6.5162300949999905E-2</v>
      </c>
      <c r="F34">
        <v>120223.58500000001</v>
      </c>
      <c r="G34">
        <v>5487</v>
      </c>
      <c r="H34">
        <v>0</v>
      </c>
      <c r="J34">
        <f>D34-(G34*$I$3-H34*$J$3)</f>
        <v>2.3001054118103639</v>
      </c>
      <c r="K34">
        <f>J34-(SUM(G34:H34)/SUM(G33:H33))*J33</f>
        <v>2.3610942966478898</v>
      </c>
      <c r="M34" t="s">
        <v>12</v>
      </c>
      <c r="N34">
        <v>-22147.884999999998</v>
      </c>
      <c r="O34">
        <v>-111.70363116999999</v>
      </c>
      <c r="P34">
        <v>120239.44500000001</v>
      </c>
      <c r="Q34">
        <v>5487</v>
      </c>
      <c r="R34">
        <v>0</v>
      </c>
      <c r="T34">
        <f>N34-(Q34*$I$3-R34*$J$3)</f>
        <v>2.5556054118133034</v>
      </c>
      <c r="U34">
        <f>T34-(SUM(Q34:R34)/SUM(Q33:R33))*T33</f>
        <v>2.5601045918415557</v>
      </c>
    </row>
    <row r="36" spans="3:21">
      <c r="C36" t="s">
        <v>28</v>
      </c>
      <c r="D36" t="s">
        <v>5</v>
      </c>
      <c r="E36" t="s">
        <v>6</v>
      </c>
      <c r="F36" t="s">
        <v>7</v>
      </c>
      <c r="G36" t="s">
        <v>8</v>
      </c>
      <c r="H36" t="s">
        <v>9</v>
      </c>
      <c r="J36" t="s">
        <v>10</v>
      </c>
      <c r="K36" t="s">
        <v>22</v>
      </c>
      <c r="M36" t="s">
        <v>28</v>
      </c>
      <c r="N36" t="s">
        <v>5</v>
      </c>
      <c r="O36" t="s">
        <v>6</v>
      </c>
      <c r="P36" t="s">
        <v>7</v>
      </c>
      <c r="Q36" t="s">
        <v>8</v>
      </c>
      <c r="R36" t="s">
        <v>9</v>
      </c>
      <c r="T36" t="s">
        <v>10</v>
      </c>
      <c r="U36" t="s">
        <v>22</v>
      </c>
    </row>
    <row r="37" spans="3:21">
      <c r="C37" t="s">
        <v>11</v>
      </c>
      <c r="D37">
        <v>-22170.375</v>
      </c>
      <c r="E37">
        <v>10000.005999999999</v>
      </c>
      <c r="F37">
        <v>118759.97</v>
      </c>
      <c r="G37">
        <v>5488</v>
      </c>
      <c r="H37">
        <v>0</v>
      </c>
      <c r="J37">
        <f>D37-(G37*$I$3-H37*$J$3)</f>
        <v>-15.897499999999127</v>
      </c>
      <c r="M37" t="s">
        <v>11</v>
      </c>
      <c r="T37">
        <f>N37-(Q37*$I$3-R37*$J$3)</f>
        <v>0</v>
      </c>
    </row>
    <row r="38" spans="3:21">
      <c r="C38" t="s">
        <v>12</v>
      </c>
      <c r="D38">
        <v>-22164.130499999999</v>
      </c>
      <c r="E38">
        <v>10000.005349999999</v>
      </c>
      <c r="F38">
        <v>118743.395</v>
      </c>
      <c r="G38">
        <v>5487</v>
      </c>
      <c r="H38">
        <v>0</v>
      </c>
      <c r="J38">
        <f>D38-(G38*$I$3-H38*$J$3)</f>
        <v>-13.689894588187599</v>
      </c>
      <c r="K38">
        <f>J38-(SUM(G38:H38)/SUM(G37:H37))*J37</f>
        <v>2.2047086370301869</v>
      </c>
      <c r="M38" t="s">
        <v>12</v>
      </c>
      <c r="T38">
        <f>N38-(Q38*$I$3-R38*$J$3)</f>
        <v>0</v>
      </c>
      <c r="U38" t="e">
        <f>T38-(SUM(Q38:R38)/SUM(Q37:R37))*T37</f>
        <v>#DIV/0!</v>
      </c>
    </row>
    <row r="40" spans="3:21">
      <c r="C40" t="s">
        <v>29</v>
      </c>
      <c r="D40" t="s">
        <v>5</v>
      </c>
      <c r="E40" t="s">
        <v>6</v>
      </c>
      <c r="F40" t="s">
        <v>7</v>
      </c>
      <c r="G40" t="s">
        <v>8</v>
      </c>
      <c r="H40" t="s">
        <v>9</v>
      </c>
      <c r="J40" t="s">
        <v>10</v>
      </c>
      <c r="K40" t="s">
        <v>22</v>
      </c>
      <c r="M40" t="s">
        <v>29</v>
      </c>
      <c r="N40" t="s">
        <v>5</v>
      </c>
      <c r="O40" t="s">
        <v>6</v>
      </c>
      <c r="P40" t="s">
        <v>7</v>
      </c>
      <c r="Q40" t="s">
        <v>8</v>
      </c>
      <c r="R40" t="s">
        <v>9</v>
      </c>
      <c r="T40" t="s">
        <v>10</v>
      </c>
      <c r="U40" t="s">
        <v>22</v>
      </c>
    </row>
    <row r="41" spans="3:21">
      <c r="C41" t="s">
        <v>11</v>
      </c>
      <c r="D41">
        <v>-22177.5455</v>
      </c>
      <c r="E41">
        <v>19999.9745</v>
      </c>
      <c r="F41">
        <v>117369.125</v>
      </c>
      <c r="G41">
        <v>5488</v>
      </c>
      <c r="H41">
        <v>0</v>
      </c>
      <c r="J41">
        <f>D41-(G41*$I$5-H41*$J$5)</f>
        <v>22.65433781250249</v>
      </c>
      <c r="M41" t="s">
        <v>11</v>
      </c>
      <c r="N41">
        <v>-22177.602999999999</v>
      </c>
      <c r="O41">
        <v>20003.195500000002</v>
      </c>
      <c r="P41">
        <v>117368.42</v>
      </c>
      <c r="Q41">
        <v>5488</v>
      </c>
      <c r="R41">
        <v>0</v>
      </c>
      <c r="T41">
        <f>N41-(Q41*$I$5-R41*$J$5)</f>
        <v>22.596837812503509</v>
      </c>
    </row>
    <row r="42" spans="3:21">
      <c r="C42" t="s">
        <v>12</v>
      </c>
      <c r="D42">
        <v>-22171.157500000001</v>
      </c>
      <c r="E42">
        <v>20000.034</v>
      </c>
      <c r="F42">
        <v>117350.77</v>
      </c>
      <c r="G42">
        <v>5487</v>
      </c>
      <c r="H42">
        <v>0</v>
      </c>
      <c r="J42">
        <f>D42-(G42*$I$5-H42*$J$5)</f>
        <v>24.997111894532281</v>
      </c>
      <c r="K42">
        <f>J42-(SUM(G42:H42)/SUM(G41:H41))*J41</f>
        <v>2.3469020590364416</v>
      </c>
      <c r="M42" t="s">
        <v>12</v>
      </c>
      <c r="N42">
        <v>-22171.238499999999</v>
      </c>
      <c r="O42">
        <v>19870.621500000001</v>
      </c>
      <c r="P42">
        <v>117368.42</v>
      </c>
      <c r="Q42">
        <v>5487</v>
      </c>
      <c r="R42">
        <v>0</v>
      </c>
      <c r="T42">
        <f>N42-(Q42*$I$5-R42*$J$5)</f>
        <v>24.916111894533969</v>
      </c>
      <c r="U42">
        <f>T42-(SUM(Q42:R42)/SUM(Q41:R41))*T41</f>
        <v>2.3233915816318635</v>
      </c>
    </row>
    <row r="44" spans="3:21">
      <c r="C44" t="s">
        <v>30</v>
      </c>
      <c r="D44" t="s">
        <v>5</v>
      </c>
      <c r="E44" t="s">
        <v>6</v>
      </c>
      <c r="F44" t="s">
        <v>7</v>
      </c>
      <c r="G44" t="s">
        <v>8</v>
      </c>
      <c r="H44" t="s">
        <v>9</v>
      </c>
      <c r="J44" t="s">
        <v>10</v>
      </c>
      <c r="K44" t="s">
        <v>22</v>
      </c>
      <c r="M44" t="s">
        <v>30</v>
      </c>
      <c r="N44" t="s">
        <v>5</v>
      </c>
      <c r="O44" t="s">
        <v>6</v>
      </c>
      <c r="P44" t="s">
        <v>7</v>
      </c>
      <c r="Q44" t="s">
        <v>8</v>
      </c>
      <c r="R44" t="s">
        <v>9</v>
      </c>
      <c r="T44" t="s">
        <v>10</v>
      </c>
      <c r="U44" t="s">
        <v>22</v>
      </c>
    </row>
    <row r="45" spans="3:21">
      <c r="C45" t="s">
        <v>11</v>
      </c>
      <c r="J45">
        <f>D45-(G45*$I$3-H45*$J$3)</f>
        <v>0</v>
      </c>
      <c r="M45" t="s">
        <v>11</v>
      </c>
      <c r="T45">
        <f>N45-(Q45*$I$3-R45*$J$3)</f>
        <v>0</v>
      </c>
    </row>
    <row r="46" spans="3:21">
      <c r="C46" t="s">
        <v>12</v>
      </c>
      <c r="J46">
        <f>D46-(G46*$I$3-H46*$J$3)</f>
        <v>0</v>
      </c>
      <c r="K46" t="e">
        <f>J46-(SUM(G46:H46)/SUM(G45:H45))*J45</f>
        <v>#DIV/0!</v>
      </c>
      <c r="M46" t="s">
        <v>12</v>
      </c>
      <c r="T46">
        <f>N46-(Q46*$I$3-R46*$J$3)</f>
        <v>0</v>
      </c>
      <c r="U46" t="e">
        <f>T46-(SUM(Q46:R46)/SUM(Q45:R45))*T45</f>
        <v>#DIV/0!</v>
      </c>
    </row>
    <row r="48" spans="3:21">
      <c r="C48" t="s">
        <v>31</v>
      </c>
      <c r="D48" t="s">
        <v>5</v>
      </c>
      <c r="E48" t="s">
        <v>6</v>
      </c>
      <c r="F48" t="s">
        <v>7</v>
      </c>
      <c r="G48" t="s">
        <v>8</v>
      </c>
      <c r="H48" t="s">
        <v>9</v>
      </c>
      <c r="J48" t="s">
        <v>10</v>
      </c>
      <c r="K48" t="s">
        <v>22</v>
      </c>
      <c r="M48" t="s">
        <v>31</v>
      </c>
      <c r="N48" t="s">
        <v>5</v>
      </c>
      <c r="O48" t="s">
        <v>6</v>
      </c>
      <c r="P48" t="s">
        <v>7</v>
      </c>
      <c r="Q48" t="s">
        <v>8</v>
      </c>
      <c r="R48" t="s">
        <v>9</v>
      </c>
      <c r="T48" t="s">
        <v>10</v>
      </c>
      <c r="U48" t="s">
        <v>22</v>
      </c>
    </row>
    <row r="49" spans="2:21">
      <c r="C49" t="s">
        <v>11</v>
      </c>
      <c r="D49">
        <v>-22087.591</v>
      </c>
      <c r="E49">
        <v>-19999.9715</v>
      </c>
      <c r="F49">
        <v>123508.16</v>
      </c>
      <c r="G49">
        <v>5488</v>
      </c>
      <c r="H49">
        <v>0</v>
      </c>
      <c r="J49">
        <f>D49-(G49*$I$7-H49*$J$7)</f>
        <v>23.950412187499751</v>
      </c>
      <c r="M49" t="s">
        <v>11</v>
      </c>
      <c r="N49">
        <v>-22087.236000000001</v>
      </c>
      <c r="O49">
        <v>-20006.733499999998</v>
      </c>
      <c r="P49">
        <v>123508.25</v>
      </c>
      <c r="Q49">
        <v>5488</v>
      </c>
      <c r="R49">
        <v>0</v>
      </c>
      <c r="T49">
        <f>N49-(Q49*$I$7-R49*$J$7)</f>
        <v>24.305412187499314</v>
      </c>
    </row>
    <row r="50" spans="2:21">
      <c r="C50" t="s">
        <v>12</v>
      </c>
      <c r="D50">
        <v>-22080.945500000002</v>
      </c>
      <c r="E50">
        <v>-19999.988499999999</v>
      </c>
      <c r="F50">
        <v>123496.05</v>
      </c>
      <c r="G50">
        <v>5487</v>
      </c>
      <c r="H50">
        <v>0</v>
      </c>
      <c r="J50">
        <f>D50-(G50*$I$7-H50*$J$7)</f>
        <v>26.566841230465798</v>
      </c>
      <c r="K50">
        <f>J50-(SUM(G50:H50)/SUM(G49:H49))*J49</f>
        <v>2.6207931851284911</v>
      </c>
      <c r="M50" t="s">
        <v>12</v>
      </c>
      <c r="N50">
        <v>-22080.173500000001</v>
      </c>
      <c r="O50">
        <v>-20072.760999999999</v>
      </c>
      <c r="P50">
        <v>123508.25</v>
      </c>
      <c r="Q50">
        <v>5487</v>
      </c>
      <c r="R50">
        <v>0</v>
      </c>
      <c r="T50">
        <f>N50-(Q50*$I$7-R50*$J$7)</f>
        <v>27.338841230466642</v>
      </c>
      <c r="U50">
        <f>T50-(SUM(Q50:R50)/SUM(Q49:R49))*T49</f>
        <v>3.0378578717186926</v>
      </c>
    </row>
    <row r="51" spans="2:21" s="2" customFormat="1"/>
    <row r="53" spans="2:21">
      <c r="B53" t="s">
        <v>40</v>
      </c>
      <c r="C53">
        <v>200</v>
      </c>
      <c r="M53">
        <v>200</v>
      </c>
      <c r="N53" t="s">
        <v>25</v>
      </c>
    </row>
    <row r="54" spans="2:21">
      <c r="C54" t="s">
        <v>16</v>
      </c>
      <c r="D54" t="s">
        <v>5</v>
      </c>
      <c r="E54" t="s">
        <v>6</v>
      </c>
      <c r="F54" t="s">
        <v>7</v>
      </c>
      <c r="G54" t="s">
        <v>8</v>
      </c>
      <c r="H54" t="s">
        <v>9</v>
      </c>
      <c r="J54" t="s">
        <v>10</v>
      </c>
      <c r="K54" t="s">
        <v>22</v>
      </c>
      <c r="M54" t="s">
        <v>16</v>
      </c>
      <c r="N54" t="s">
        <v>5</v>
      </c>
      <c r="O54" t="s">
        <v>6</v>
      </c>
      <c r="P54" t="s">
        <v>7</v>
      </c>
      <c r="Q54" t="s">
        <v>8</v>
      </c>
      <c r="R54" t="s">
        <v>9</v>
      </c>
      <c r="T54" t="s">
        <v>10</v>
      </c>
      <c r="U54" t="s">
        <v>22</v>
      </c>
    </row>
    <row r="55" spans="2:21">
      <c r="C55" t="s">
        <v>11</v>
      </c>
      <c r="D55">
        <v>-22154.477500000001</v>
      </c>
      <c r="E55">
        <v>9.5288907499999995E-3</v>
      </c>
      <c r="F55">
        <v>120238.87</v>
      </c>
      <c r="G55">
        <v>5488</v>
      </c>
      <c r="H55">
        <v>0</v>
      </c>
      <c r="J55">
        <f>D55-(G55*$I$3-H55*$J$3)</f>
        <v>0</v>
      </c>
      <c r="M55" t="s">
        <v>11</v>
      </c>
      <c r="N55">
        <v>-22154.646499999999</v>
      </c>
      <c r="O55">
        <v>0.74564261500000095</v>
      </c>
      <c r="P55">
        <v>120239.2</v>
      </c>
      <c r="Q55">
        <v>5488</v>
      </c>
      <c r="R55">
        <v>0</v>
      </c>
      <c r="T55">
        <f>N55-(Q55*$I$3-R55*$J$3)</f>
        <v>-0.16899999999805004</v>
      </c>
    </row>
    <row r="56" spans="2:21">
      <c r="C56" t="s">
        <v>26</v>
      </c>
      <c r="D56">
        <v>-22157.141</v>
      </c>
      <c r="E56">
        <v>-5.6434304599999999E-2</v>
      </c>
      <c r="F56">
        <v>120262.71</v>
      </c>
      <c r="G56">
        <v>5489</v>
      </c>
      <c r="H56">
        <v>0</v>
      </c>
      <c r="J56">
        <f>D56-(G56*$I$3-H56*$J$3)</f>
        <v>1.3733945881940599</v>
      </c>
      <c r="K56">
        <f>J56-(SUM(G56:H56)/SUM(G55:H55))*J55</f>
        <v>1.3733945881940599</v>
      </c>
      <c r="M56" t="s">
        <v>26</v>
      </c>
      <c r="N56">
        <v>-22157.341499999999</v>
      </c>
      <c r="O56">
        <v>149.73704504</v>
      </c>
      <c r="P56">
        <v>120239.2</v>
      </c>
      <c r="Q56">
        <v>5489</v>
      </c>
      <c r="R56">
        <v>0</v>
      </c>
      <c r="T56">
        <f>N56-(Q56*$I$3-R56*$J$3)</f>
        <v>1.1728945881950494</v>
      </c>
      <c r="U56">
        <f>T56-(SUM(Q56:R56)/SUM(Q55:R55))*T55</f>
        <v>1.3419253826537405</v>
      </c>
    </row>
    <row r="58" spans="2:21">
      <c r="C58">
        <v>500</v>
      </c>
      <c r="M58">
        <v>500</v>
      </c>
    </row>
    <row r="59" spans="2:21">
      <c r="C59" t="s">
        <v>16</v>
      </c>
      <c r="D59" t="s">
        <v>5</v>
      </c>
      <c r="E59" t="s">
        <v>6</v>
      </c>
      <c r="F59" t="s">
        <v>7</v>
      </c>
      <c r="G59" t="s">
        <v>8</v>
      </c>
      <c r="H59" t="s">
        <v>9</v>
      </c>
      <c r="J59" t="s">
        <v>10</v>
      </c>
      <c r="K59" t="s">
        <v>22</v>
      </c>
      <c r="M59" t="s">
        <v>16</v>
      </c>
      <c r="N59" t="s">
        <v>5</v>
      </c>
      <c r="O59" t="s">
        <v>6</v>
      </c>
      <c r="P59" t="s">
        <v>7</v>
      </c>
      <c r="Q59" t="s">
        <v>8</v>
      </c>
      <c r="R59" t="s">
        <v>9</v>
      </c>
      <c r="T59" t="s">
        <v>10</v>
      </c>
      <c r="U59" t="s">
        <v>22</v>
      </c>
    </row>
    <row r="60" spans="2:21">
      <c r="C60" t="s">
        <v>11</v>
      </c>
      <c r="D60">
        <v>-22154.476600000002</v>
      </c>
      <c r="E60">
        <v>2.2474867098E-2</v>
      </c>
      <c r="F60">
        <v>120239.16800000001</v>
      </c>
      <c r="G60">
        <v>5488</v>
      </c>
      <c r="H60">
        <v>0</v>
      </c>
      <c r="J60">
        <f>D60-(G60*$I$3-H60*$J$3)</f>
        <v>8.9999999909196049E-4</v>
      </c>
      <c r="M60" t="s">
        <v>11</v>
      </c>
      <c r="N60">
        <v>-22154.568800000001</v>
      </c>
      <c r="O60">
        <v>-0.523111521999999</v>
      </c>
      <c r="P60">
        <v>120239.21799999999</v>
      </c>
      <c r="Q60">
        <v>5488</v>
      </c>
      <c r="R60">
        <v>0</v>
      </c>
      <c r="T60">
        <f>N60-(Q60*$I$3-R60*$J$3)</f>
        <v>-9.1300000000046566E-2</v>
      </c>
    </row>
    <row r="61" spans="2:21">
      <c r="C61" t="s">
        <v>26</v>
      </c>
      <c r="D61">
        <v>-22157.209800000001</v>
      </c>
      <c r="E61">
        <v>-4.24263873400001E-2</v>
      </c>
      <c r="F61">
        <v>120262.70600000001</v>
      </c>
      <c r="G61">
        <v>5489</v>
      </c>
      <c r="H61">
        <v>0</v>
      </c>
      <c r="J61">
        <f>D61-(G61*$I$3-H61*$J$3)</f>
        <v>1.3045945881931402</v>
      </c>
      <c r="K61">
        <f>J61-(SUM(G61:H61)/SUM(G60:H60))*J60</f>
        <v>1.3036944241998794</v>
      </c>
      <c r="M61" t="s">
        <v>26</v>
      </c>
      <c r="N61">
        <v>-22157.444599999999</v>
      </c>
      <c r="O61">
        <v>147.663486296</v>
      </c>
      <c r="P61">
        <v>120239.21799999999</v>
      </c>
      <c r="Q61">
        <v>5489</v>
      </c>
      <c r="R61">
        <v>0</v>
      </c>
      <c r="T61">
        <f>N61-(Q61*$I$3-R61*$J$3)</f>
        <v>1.0697945881947817</v>
      </c>
      <c r="U61">
        <f>T61-(SUM(Q61:R61)/SUM(Q60:R60))*T60</f>
        <v>1.1611112244922044</v>
      </c>
    </row>
    <row r="63" spans="2:21">
      <c r="C63" t="s">
        <v>38</v>
      </c>
      <c r="M63" t="s">
        <v>38</v>
      </c>
    </row>
    <row r="64" spans="2:21">
      <c r="C64" t="s">
        <v>16</v>
      </c>
      <c r="D64" t="s">
        <v>5</v>
      </c>
      <c r="E64" t="s">
        <v>6</v>
      </c>
      <c r="F64" t="s">
        <v>7</v>
      </c>
      <c r="G64" t="s">
        <v>8</v>
      </c>
      <c r="H64" t="s">
        <v>9</v>
      </c>
      <c r="J64" t="s">
        <v>10</v>
      </c>
      <c r="K64" t="s">
        <v>22</v>
      </c>
      <c r="M64" t="s">
        <v>16</v>
      </c>
      <c r="N64" t="s">
        <v>5</v>
      </c>
      <c r="O64" t="s">
        <v>6</v>
      </c>
      <c r="P64" t="s">
        <v>7</v>
      </c>
      <c r="Q64" t="s">
        <v>8</v>
      </c>
      <c r="R64" t="s">
        <v>9</v>
      </c>
      <c r="T64" t="s">
        <v>10</v>
      </c>
      <c r="U64" t="s">
        <v>22</v>
      </c>
    </row>
    <row r="65" spans="3:21">
      <c r="C65" t="s">
        <v>11</v>
      </c>
      <c r="D65">
        <v>-22154.490399999999</v>
      </c>
      <c r="E65">
        <v>2.7360374254000001E-2</v>
      </c>
      <c r="F65">
        <v>120238.997</v>
      </c>
      <c r="G65">
        <v>5488</v>
      </c>
      <c r="H65">
        <v>0</v>
      </c>
      <c r="J65">
        <f>D65-(G65*$I$3-H65*$J$3)</f>
        <v>-1.2899999997898703E-2</v>
      </c>
      <c r="M65" t="s">
        <v>11</v>
      </c>
      <c r="N65">
        <v>-22154.601299999998</v>
      </c>
      <c r="O65">
        <v>-1.9232286041</v>
      </c>
      <c r="P65">
        <v>120239.09299999999</v>
      </c>
      <c r="Q65">
        <v>5488</v>
      </c>
      <c r="R65">
        <v>0</v>
      </c>
      <c r="T65">
        <f>N65-(Q65*$I$3-R65*$J$3)</f>
        <v>-0.12379999999757274</v>
      </c>
    </row>
    <row r="66" spans="3:21">
      <c r="C66" t="s">
        <v>26</v>
      </c>
      <c r="D66">
        <v>-22157.160500000002</v>
      </c>
      <c r="E66">
        <v>-4.1327196198000099E-2</v>
      </c>
      <c r="F66">
        <v>120262.735</v>
      </c>
      <c r="G66">
        <v>5489</v>
      </c>
      <c r="H66">
        <v>0</v>
      </c>
      <c r="J66">
        <f>D66-(G66*$I$3-H66*$J$3)</f>
        <v>1.3538945881919062</v>
      </c>
      <c r="K66">
        <f>J66-(SUM(G66:H66)/SUM(G65:H65))*J65</f>
        <v>1.3667969387728949</v>
      </c>
      <c r="M66" t="s">
        <v>26</v>
      </c>
      <c r="N66">
        <v>-22157.415199999999</v>
      </c>
      <c r="O66">
        <v>149.24462153100001</v>
      </c>
      <c r="P66">
        <v>120239.09299999999</v>
      </c>
      <c r="Q66">
        <v>5489</v>
      </c>
      <c r="R66">
        <v>0</v>
      </c>
      <c r="T66">
        <f>N66-(Q66*$I$3-R66*$J$3)</f>
        <v>1.0991945881942229</v>
      </c>
      <c r="U66">
        <f>T66-(SUM(Q66:R66)/SUM(Q65:R65))*T65</f>
        <v>1.223017146500833</v>
      </c>
    </row>
    <row r="68" spans="3:21">
      <c r="C68" t="s">
        <v>32</v>
      </c>
      <c r="D68" t="s">
        <v>5</v>
      </c>
      <c r="E68" t="s">
        <v>6</v>
      </c>
      <c r="F68" t="s">
        <v>7</v>
      </c>
      <c r="G68" t="s">
        <v>8</v>
      </c>
      <c r="H68" t="s">
        <v>9</v>
      </c>
      <c r="J68" t="s">
        <v>10</v>
      </c>
      <c r="K68" t="s">
        <v>22</v>
      </c>
      <c r="M68" t="s">
        <v>32</v>
      </c>
      <c r="N68" t="s">
        <v>5</v>
      </c>
      <c r="O68" t="s">
        <v>6</v>
      </c>
      <c r="P68" t="s">
        <v>7</v>
      </c>
      <c r="Q68" t="s">
        <v>8</v>
      </c>
      <c r="R68" t="s">
        <v>9</v>
      </c>
      <c r="T68" t="s">
        <v>10</v>
      </c>
      <c r="U68" t="s">
        <v>22</v>
      </c>
    </row>
    <row r="69" spans="3:21">
      <c r="C69" t="s">
        <v>11</v>
      </c>
      <c r="D69">
        <v>-22177.562000000002</v>
      </c>
      <c r="E69">
        <v>20000.0265</v>
      </c>
      <c r="F69">
        <v>117368.44</v>
      </c>
      <c r="G69">
        <v>5488</v>
      </c>
      <c r="H69">
        <v>0</v>
      </c>
      <c r="J69">
        <f>D69-(G69*$I$3-H69*$J$3)</f>
        <v>-23.084500000000844</v>
      </c>
      <c r="M69" t="s">
        <v>11</v>
      </c>
      <c r="N69">
        <v>-22177.554599999999</v>
      </c>
      <c r="O69">
        <v>19998.6738</v>
      </c>
      <c r="P69">
        <v>117368.485</v>
      </c>
      <c r="Q69">
        <v>5488</v>
      </c>
      <c r="R69">
        <v>0</v>
      </c>
      <c r="T69">
        <f>N69-(Q69*$I$3-R69*$J$3)</f>
        <v>-23.077099999998609</v>
      </c>
    </row>
    <row r="70" spans="3:21">
      <c r="C70" t="s">
        <v>26</v>
      </c>
      <c r="D70">
        <v>-22180.456600000001</v>
      </c>
      <c r="E70">
        <v>20000.0605</v>
      </c>
      <c r="F70">
        <v>117391.519</v>
      </c>
      <c r="G70">
        <v>5489</v>
      </c>
      <c r="H70">
        <v>0</v>
      </c>
      <c r="J70">
        <f>D70-(G70*$I$3-H70*$J$3)</f>
        <v>-21.942205411807663</v>
      </c>
      <c r="K70">
        <f>J70-(SUM(G70:H70)/SUM(G69:H69))*J69</f>
        <v>1.1465009475226253</v>
      </c>
      <c r="M70" t="s">
        <v>26</v>
      </c>
      <c r="N70">
        <v>-22180.495999999999</v>
      </c>
      <c r="O70">
        <v>20166.617399999999</v>
      </c>
      <c r="P70">
        <v>117368.485</v>
      </c>
      <c r="Q70">
        <v>5489</v>
      </c>
      <c r="R70">
        <v>0</v>
      </c>
      <c r="T70">
        <f>N70-(Q70*$I$3-R70*$J$3)</f>
        <v>-21.981605411805504</v>
      </c>
      <c r="U70">
        <f>T70-(SUM(Q70:R70)/SUM(Q69:R69))*T69</f>
        <v>1.0996995991260476</v>
      </c>
    </row>
    <row r="72" spans="3:21">
      <c r="C72" t="s">
        <v>33</v>
      </c>
      <c r="D72" t="s">
        <v>5</v>
      </c>
      <c r="E72" t="s">
        <v>6</v>
      </c>
      <c r="F72" t="s">
        <v>7</v>
      </c>
      <c r="G72" t="s">
        <v>8</v>
      </c>
      <c r="H72" t="s">
        <v>9</v>
      </c>
      <c r="J72" t="s">
        <v>10</v>
      </c>
      <c r="K72" t="s">
        <v>22</v>
      </c>
      <c r="M72" t="s">
        <v>33</v>
      </c>
      <c r="N72" t="s">
        <v>5</v>
      </c>
      <c r="O72" t="s">
        <v>6</v>
      </c>
      <c r="P72" t="s">
        <v>7</v>
      </c>
      <c r="Q72" t="s">
        <v>8</v>
      </c>
      <c r="R72" t="s">
        <v>9</v>
      </c>
      <c r="T72" t="s">
        <v>10</v>
      </c>
      <c r="U72" t="s">
        <v>22</v>
      </c>
    </row>
    <row r="73" spans="3:21">
      <c r="C73" t="s">
        <v>11</v>
      </c>
      <c r="D73">
        <v>-22087.443899999998</v>
      </c>
      <c r="E73">
        <v>-20000.0013</v>
      </c>
      <c r="F73">
        <v>123507.53599999999</v>
      </c>
      <c r="G73">
        <v>5488</v>
      </c>
      <c r="H73">
        <v>0</v>
      </c>
      <c r="J73">
        <f>D73-(G73*$I$3-H73*$J$3)</f>
        <v>67.03360000000248</v>
      </c>
      <c r="M73" t="s">
        <v>11</v>
      </c>
      <c r="N73">
        <v>-22087.5746</v>
      </c>
      <c r="O73">
        <v>-20000.481199999998</v>
      </c>
      <c r="P73">
        <v>123507.257</v>
      </c>
      <c r="Q73">
        <v>5488</v>
      </c>
      <c r="R73">
        <v>0</v>
      </c>
      <c r="T73">
        <f>N73-(Q73*$I$3-R73*$J$3)</f>
        <v>66.902900000000955</v>
      </c>
    </row>
    <row r="74" spans="3:21">
      <c r="C74" t="s">
        <v>26</v>
      </c>
      <c r="D74">
        <v>-22089.6522</v>
      </c>
      <c r="E74">
        <v>-20000.018899999999</v>
      </c>
      <c r="F74">
        <v>123532.137</v>
      </c>
      <c r="G74">
        <v>5489</v>
      </c>
      <c r="H74">
        <v>0</v>
      </c>
      <c r="J74">
        <f>D74-(G74*$I$3-H74*$J$3)</f>
        <v>68.862194588193233</v>
      </c>
      <c r="K74">
        <f>J74-(SUM(G74:H74)/SUM(G73:H73))*J73</f>
        <v>1.8163800109312831</v>
      </c>
      <c r="M74" t="s">
        <v>26</v>
      </c>
      <c r="N74">
        <v>-22090.410800000001</v>
      </c>
      <c r="O74">
        <v>-19860.056400000001</v>
      </c>
      <c r="P74">
        <v>123507.257</v>
      </c>
      <c r="Q74">
        <v>5489</v>
      </c>
      <c r="R74">
        <v>0</v>
      </c>
      <c r="T74">
        <f>N74-(Q74*$I$3-R74*$J$3)</f>
        <v>68.103594588192209</v>
      </c>
      <c r="U74">
        <f>T74-(SUM(Q74:R74)/SUM(Q73:R73))*T73</f>
        <v>1.1885038265294554</v>
      </c>
    </row>
    <row r="76" spans="3:21">
      <c r="C76" t="s">
        <v>42</v>
      </c>
      <c r="D76" t="s">
        <v>5</v>
      </c>
      <c r="E76" t="s">
        <v>6</v>
      </c>
      <c r="F76" t="s">
        <v>7</v>
      </c>
      <c r="G76" t="s">
        <v>8</v>
      </c>
      <c r="H76" t="s">
        <v>9</v>
      </c>
      <c r="J76" t="s">
        <v>10</v>
      </c>
      <c r="K76" t="s">
        <v>22</v>
      </c>
      <c r="M76" t="s">
        <v>42</v>
      </c>
      <c r="N76" t="s">
        <v>5</v>
      </c>
      <c r="O76" t="s">
        <v>6</v>
      </c>
      <c r="P76" t="s">
        <v>7</v>
      </c>
      <c r="Q76" t="s">
        <v>8</v>
      </c>
      <c r="R76" t="s">
        <v>9</v>
      </c>
      <c r="T76" t="s">
        <v>10</v>
      </c>
      <c r="U76" t="s">
        <v>22</v>
      </c>
    </row>
    <row r="77" spans="3:21">
      <c r="C77" t="s">
        <v>11</v>
      </c>
      <c r="J77">
        <f>D77-(G77*$I$3-H77*$J$3)</f>
        <v>0</v>
      </c>
      <c r="M77" t="s">
        <v>11</v>
      </c>
      <c r="T77">
        <f>N77-(Q77*$I$3-R77*$J$3)</f>
        <v>0</v>
      </c>
    </row>
    <row r="78" spans="3:21">
      <c r="C78" t="s">
        <v>26</v>
      </c>
      <c r="J78">
        <f>D78-(G78*$I$3-H78*$J$3)</f>
        <v>0</v>
      </c>
      <c r="K78" t="e">
        <f>J78-(SUM(G78:H78)/SUM(G77:H77))*J77</f>
        <v>#DIV/0!</v>
      </c>
      <c r="M78" t="s">
        <v>26</v>
      </c>
      <c r="T78">
        <f>N78-(Q78*$I$3-R78*$J$3)</f>
        <v>0</v>
      </c>
      <c r="U78" t="e">
        <f>T78-(SUM(Q78:R78)/SUM(Q77:R77))*T77</f>
        <v>#DIV/0!</v>
      </c>
    </row>
    <row r="80" spans="3:21">
      <c r="C80" t="s">
        <v>43</v>
      </c>
      <c r="D80" t="s">
        <v>5</v>
      </c>
      <c r="E80" t="s">
        <v>6</v>
      </c>
      <c r="F80" t="s">
        <v>7</v>
      </c>
      <c r="G80" t="s">
        <v>8</v>
      </c>
      <c r="H80" t="s">
        <v>9</v>
      </c>
      <c r="J80" t="s">
        <v>10</v>
      </c>
      <c r="K80" t="s">
        <v>22</v>
      </c>
      <c r="M80" t="s">
        <v>43</v>
      </c>
      <c r="N80" t="s">
        <v>5</v>
      </c>
      <c r="O80" t="s">
        <v>6</v>
      </c>
      <c r="P80" t="s">
        <v>7</v>
      </c>
      <c r="Q80" t="s">
        <v>8</v>
      </c>
      <c r="R80" t="s">
        <v>9</v>
      </c>
      <c r="T80" t="s">
        <v>10</v>
      </c>
      <c r="U80" t="s">
        <v>22</v>
      </c>
    </row>
    <row r="81" spans="3:25">
      <c r="C81" t="s">
        <v>11</v>
      </c>
      <c r="J81">
        <f>D81-(G81*$I$3-H81*$J$3)</f>
        <v>0</v>
      </c>
      <c r="M81" t="s">
        <v>11</v>
      </c>
      <c r="T81">
        <f>N81-(Q81*$I$3-R81*$J$3)</f>
        <v>0</v>
      </c>
    </row>
    <row r="82" spans="3:25">
      <c r="C82" t="s">
        <v>26</v>
      </c>
      <c r="J82">
        <f>D82-(G82*$I$3-H82*$J$3)</f>
        <v>0</v>
      </c>
      <c r="K82" t="e">
        <f>J82-(SUM(G82:H82)/SUM(G81:H81))*J81</f>
        <v>#DIV/0!</v>
      </c>
      <c r="M82" t="s">
        <v>26</v>
      </c>
      <c r="T82">
        <f>N82-(Q82*$I$3-R82*$J$3)</f>
        <v>0</v>
      </c>
      <c r="U82" t="e">
        <f>T82-(SUM(Q82:R82)/SUM(Q81:R81))*T81</f>
        <v>#DIV/0!</v>
      </c>
    </row>
    <row r="83" spans="3: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5" spans="3:25">
      <c r="C85" t="s">
        <v>27</v>
      </c>
      <c r="M85" t="s">
        <v>34</v>
      </c>
    </row>
    <row r="87" spans="3:25">
      <c r="C87" t="s">
        <v>16</v>
      </c>
      <c r="D87" t="s">
        <v>5</v>
      </c>
      <c r="E87" t="s">
        <v>6</v>
      </c>
      <c r="F87" t="s">
        <v>7</v>
      </c>
      <c r="G87" t="s">
        <v>8</v>
      </c>
      <c r="H87" t="s">
        <v>9</v>
      </c>
      <c r="J87" t="s">
        <v>10</v>
      </c>
      <c r="K87" t="s">
        <v>22</v>
      </c>
      <c r="M87" t="s">
        <v>16</v>
      </c>
      <c r="N87" t="s">
        <v>5</v>
      </c>
      <c r="O87" t="s">
        <v>6</v>
      </c>
      <c r="P87" t="s">
        <v>7</v>
      </c>
      <c r="Q87" t="s">
        <v>8</v>
      </c>
      <c r="R87" t="s">
        <v>9</v>
      </c>
      <c r="T87" t="s">
        <v>10</v>
      </c>
      <c r="U87" t="s">
        <v>22</v>
      </c>
      <c r="W87" t="s">
        <v>26</v>
      </c>
    </row>
    <row r="88" spans="3:25">
      <c r="C88" t="s">
        <v>11</v>
      </c>
      <c r="D88">
        <v>-64590.029499999997</v>
      </c>
      <c r="E88">
        <v>-4.0995990400000001E-2</v>
      </c>
      <c r="F88">
        <v>350551.41</v>
      </c>
      <c r="G88">
        <v>16000</v>
      </c>
      <c r="H88">
        <v>0</v>
      </c>
      <c r="J88">
        <f>D88-(G88*$I$3-H88*$J$3)</f>
        <v>0.28391107872448629</v>
      </c>
      <c r="M88" t="s">
        <v>11</v>
      </c>
      <c r="N88">
        <v>-64590.148999999998</v>
      </c>
      <c r="O88">
        <v>2.89858218</v>
      </c>
      <c r="P88">
        <v>350548.95500000002</v>
      </c>
      <c r="Q88">
        <v>16000</v>
      </c>
      <c r="R88">
        <v>0</v>
      </c>
      <c r="T88">
        <f>N88-(Q88*$I$3-R88*$J$3)</f>
        <v>0.1644110787237878</v>
      </c>
      <c r="W88" t="s">
        <v>6</v>
      </c>
      <c r="X88" t="s">
        <v>35</v>
      </c>
      <c r="Y88" t="s">
        <v>36</v>
      </c>
    </row>
    <row r="89" spans="3:25">
      <c r="C89" t="s">
        <v>26</v>
      </c>
      <c r="D89">
        <v>-64592.24</v>
      </c>
      <c r="E89">
        <v>-6.8563341999999996E-3</v>
      </c>
      <c r="F89">
        <v>350573.42499999999</v>
      </c>
      <c r="G89">
        <v>16001</v>
      </c>
      <c r="H89">
        <v>0</v>
      </c>
      <c r="J89">
        <f>D89-(G89*$I$3-H89*$J$3)</f>
        <v>2.110305666916247</v>
      </c>
      <c r="K89">
        <f>J89-(SUM(G89:H89)/SUM(G88:H88))*J88</f>
        <v>1.8263768437493404</v>
      </c>
      <c r="M89" t="s">
        <v>26</v>
      </c>
      <c r="N89">
        <v>-64592.91</v>
      </c>
      <c r="O89">
        <v>53.845266250000002</v>
      </c>
      <c r="P89">
        <v>350548.95500000002</v>
      </c>
      <c r="Q89">
        <v>16001</v>
      </c>
      <c r="R89">
        <v>0</v>
      </c>
      <c r="T89">
        <f>N89-(Q89*$I$3-R89*$J$3)</f>
        <v>1.4403056669107173</v>
      </c>
      <c r="U89">
        <f>T89-(SUM(Q89:R89)/SUM(Q88:R88))*T88</f>
        <v>1.2758843124945092</v>
      </c>
      <c r="W89">
        <v>0</v>
      </c>
      <c r="X89">
        <v>1.8263768437493404</v>
      </c>
      <c r="Y89">
        <v>1.2758843124945092</v>
      </c>
    </row>
    <row r="90" spans="3:25">
      <c r="W90">
        <v>20</v>
      </c>
      <c r="X90">
        <v>1.5525766875009168</v>
      </c>
      <c r="Y90">
        <v>1.0890705937528935</v>
      </c>
    </row>
    <row r="91" spans="3:25">
      <c r="C91" t="s">
        <v>32</v>
      </c>
      <c r="D91" t="s">
        <v>5</v>
      </c>
      <c r="E91" t="s">
        <v>6</v>
      </c>
      <c r="F91" t="s">
        <v>7</v>
      </c>
      <c r="G91" t="s">
        <v>8</v>
      </c>
      <c r="H91" t="s">
        <v>9</v>
      </c>
      <c r="J91" t="s">
        <v>10</v>
      </c>
      <c r="K91" t="s">
        <v>22</v>
      </c>
      <c r="M91" t="s">
        <v>32</v>
      </c>
      <c r="N91" t="s">
        <v>5</v>
      </c>
      <c r="O91" t="s">
        <v>6</v>
      </c>
      <c r="P91" t="s">
        <v>7</v>
      </c>
      <c r="Q91" t="s">
        <v>8</v>
      </c>
      <c r="R91" t="s">
        <v>9</v>
      </c>
      <c r="T91" t="s">
        <v>10</v>
      </c>
      <c r="U91" t="s">
        <v>22</v>
      </c>
      <c r="W91">
        <v>-20</v>
      </c>
      <c r="X91">
        <v>2.1761507187503071</v>
      </c>
      <c r="Y91">
        <v>1.325634031249848</v>
      </c>
    </row>
    <row r="92" spans="3:25">
      <c r="C92" t="s">
        <v>11</v>
      </c>
      <c r="D92">
        <v>-64657.226999999999</v>
      </c>
      <c r="E92">
        <v>19999.983499999998</v>
      </c>
      <c r="F92">
        <v>342181.84</v>
      </c>
      <c r="G92">
        <v>16000</v>
      </c>
      <c r="H92">
        <v>0</v>
      </c>
      <c r="J92">
        <f>D92-(G92*$I$3-H92*$J$3)</f>
        <v>-66.913588921277551</v>
      </c>
      <c r="M92" t="s">
        <v>11</v>
      </c>
      <c r="N92">
        <v>-64657.129500000003</v>
      </c>
      <c r="O92">
        <v>19992.864000000001</v>
      </c>
      <c r="P92">
        <v>342182.72499999998</v>
      </c>
      <c r="Q92">
        <v>16000</v>
      </c>
      <c r="R92">
        <v>0</v>
      </c>
      <c r="T92">
        <f>N92-(Q92*$I$3-R92*$J$3)</f>
        <v>-66.816088921281334</v>
      </c>
    </row>
    <row r="93" spans="3:25">
      <c r="C93" t="s">
        <v>26</v>
      </c>
      <c r="D93">
        <v>-64659.715499999998</v>
      </c>
      <c r="E93">
        <v>20000.0635</v>
      </c>
      <c r="F93">
        <v>342204.80499999999</v>
      </c>
      <c r="G93">
        <v>16001</v>
      </c>
      <c r="H93">
        <v>0</v>
      </c>
      <c r="J93">
        <f>D93-(G93*$I$3-H93*$J$3)</f>
        <v>-65.365194333084219</v>
      </c>
      <c r="K93">
        <f>J93-(SUM(G93:H93)/SUM(G92:H92))*J92</f>
        <v>1.5525766875009168</v>
      </c>
      <c r="M93" t="s">
        <v>26</v>
      </c>
      <c r="N93">
        <v>-64660.0815</v>
      </c>
      <c r="O93">
        <v>20052.757000000001</v>
      </c>
      <c r="P93">
        <v>342182.72499999998</v>
      </c>
      <c r="Q93">
        <v>16001</v>
      </c>
      <c r="R93">
        <v>0</v>
      </c>
      <c r="T93">
        <f>N93-(Q93*$I$3-R93*$J$3)</f>
        <v>-65.731194333086023</v>
      </c>
      <c r="U93">
        <f>T93-(SUM(Q93:R93)/SUM(Q92:R92))*T92</f>
        <v>1.0890705937528935</v>
      </c>
      <c r="W93" t="s">
        <v>12</v>
      </c>
    </row>
    <row r="94" spans="3:25">
      <c r="W94" t="s">
        <v>6</v>
      </c>
      <c r="X94" t="s">
        <v>35</v>
      </c>
      <c r="Y94" t="s">
        <v>36</v>
      </c>
    </row>
    <row r="95" spans="3:25">
      <c r="C95" t="s">
        <v>33</v>
      </c>
      <c r="D95" t="s">
        <v>5</v>
      </c>
      <c r="E95" t="s">
        <v>6</v>
      </c>
      <c r="F95" t="s">
        <v>7</v>
      </c>
      <c r="G95" t="s">
        <v>8</v>
      </c>
      <c r="H95" t="s">
        <v>9</v>
      </c>
      <c r="J95" t="s">
        <v>10</v>
      </c>
      <c r="K95" t="s">
        <v>22</v>
      </c>
      <c r="M95" t="s">
        <v>33</v>
      </c>
      <c r="N95" t="s">
        <v>5</v>
      </c>
      <c r="O95" t="s">
        <v>6</v>
      </c>
      <c r="P95" t="s">
        <v>7</v>
      </c>
      <c r="Q95" t="s">
        <v>8</v>
      </c>
      <c r="R95" t="s">
        <v>9</v>
      </c>
      <c r="T95" t="s">
        <v>10</v>
      </c>
      <c r="U95" t="s">
        <v>22</v>
      </c>
      <c r="W95">
        <v>0</v>
      </c>
      <c r="X95">
        <v>2.6626157187593322</v>
      </c>
      <c r="Y95">
        <v>2.833117593752231</v>
      </c>
    </row>
    <row r="96" spans="3:25">
      <c r="C96" t="s">
        <v>11</v>
      </c>
      <c r="D96">
        <v>-64394.411500000002</v>
      </c>
      <c r="E96">
        <v>-19999.986499999999</v>
      </c>
      <c r="F96">
        <v>360078.63</v>
      </c>
      <c r="G96">
        <v>16000</v>
      </c>
      <c r="H96">
        <v>0</v>
      </c>
      <c r="J96">
        <f>D96-(G96*$I$3-H96*$J$3)</f>
        <v>195.90191107871942</v>
      </c>
      <c r="M96" t="s">
        <v>11</v>
      </c>
      <c r="N96">
        <v>-64394.144500000002</v>
      </c>
      <c r="O96">
        <v>-19998.216</v>
      </c>
      <c r="P96">
        <v>360078.29499999998</v>
      </c>
      <c r="Q96">
        <v>16000</v>
      </c>
      <c r="R96">
        <v>0</v>
      </c>
      <c r="T96">
        <f>N96-(Q96*$I$3-R96*$J$3)</f>
        <v>196.16891107871925</v>
      </c>
      <c r="W96">
        <v>20</v>
      </c>
      <c r="X96">
        <v>2.1104331562568319</v>
      </c>
      <c r="Y96">
        <v>2.2799324687531595</v>
      </c>
    </row>
    <row r="97" spans="3:25">
      <c r="C97" t="s">
        <v>26</v>
      </c>
      <c r="D97">
        <v>-64396.26</v>
      </c>
      <c r="E97">
        <v>-20000.039000000001</v>
      </c>
      <c r="F97">
        <v>360103.55</v>
      </c>
      <c r="G97">
        <v>16001</v>
      </c>
      <c r="H97">
        <v>0</v>
      </c>
      <c r="J97">
        <f>D97-(G97*$I$3-H97*$J$3)</f>
        <v>198.09030566691217</v>
      </c>
      <c r="K97">
        <f>J97-(SUM(G97:H97)/SUM(G96:H96))*J96</f>
        <v>2.1761507187503071</v>
      </c>
      <c r="M97" t="s">
        <v>26</v>
      </c>
      <c r="N97">
        <v>-64396.843500000003</v>
      </c>
      <c r="O97">
        <v>-19948.993999999999</v>
      </c>
      <c r="P97">
        <v>360078.29499999998</v>
      </c>
      <c r="Q97">
        <v>16001</v>
      </c>
      <c r="R97">
        <v>0</v>
      </c>
      <c r="T97">
        <f>N97-(Q97*$I$3-R97*$J$3)</f>
        <v>197.50680566691153</v>
      </c>
      <c r="U97">
        <f>T97-(SUM(Q97:R97)/SUM(Q96:R96))*T96</f>
        <v>1.325634031249848</v>
      </c>
      <c r="W97">
        <v>-20</v>
      </c>
      <c r="X97">
        <v>2.6733578125108295</v>
      </c>
      <c r="Y97">
        <v>2.9073681562575757</v>
      </c>
    </row>
    <row r="99" spans="3:25">
      <c r="C99" t="s">
        <v>4</v>
      </c>
      <c r="D99" t="s">
        <v>5</v>
      </c>
      <c r="E99" t="s">
        <v>6</v>
      </c>
      <c r="F99" t="s">
        <v>7</v>
      </c>
      <c r="G99" t="s">
        <v>8</v>
      </c>
      <c r="H99" t="s">
        <v>9</v>
      </c>
      <c r="J99" t="s">
        <v>10</v>
      </c>
      <c r="K99" t="s">
        <v>22</v>
      </c>
      <c r="M99" t="s">
        <v>4</v>
      </c>
      <c r="N99" t="s">
        <v>5</v>
      </c>
      <c r="O99" t="s">
        <v>6</v>
      </c>
      <c r="P99" t="s">
        <v>7</v>
      </c>
      <c r="Q99" t="s">
        <v>8</v>
      </c>
      <c r="R99" t="s">
        <v>9</v>
      </c>
      <c r="T99" t="s">
        <v>10</v>
      </c>
      <c r="U99" t="s">
        <v>22</v>
      </c>
    </row>
    <row r="100" spans="3:25">
      <c r="C100" t="s">
        <v>11</v>
      </c>
      <c r="D100">
        <v>-64590.148500000003</v>
      </c>
      <c r="E100">
        <v>-2.75818704E-2</v>
      </c>
      <c r="F100">
        <v>350550.52500000002</v>
      </c>
      <c r="G100">
        <v>16000</v>
      </c>
      <c r="H100">
        <v>0</v>
      </c>
      <c r="J100">
        <f>D100-(G100*$I$3-H100*$J$3)</f>
        <v>0.16491107871843269</v>
      </c>
      <c r="M100" t="s">
        <v>11</v>
      </c>
      <c r="N100">
        <v>-64590.118499999997</v>
      </c>
      <c r="O100">
        <v>0.21996510499999999</v>
      </c>
      <c r="P100">
        <v>350550.48</v>
      </c>
      <c r="Q100">
        <v>16000</v>
      </c>
      <c r="R100">
        <v>0</v>
      </c>
      <c r="T100">
        <f>N100-(Q100*$I$3-R100*$J$3)</f>
        <v>0.1949110787245445</v>
      </c>
    </row>
    <row r="101" spans="3:25">
      <c r="C101" t="s">
        <v>12</v>
      </c>
      <c r="D101">
        <v>-64583.449000000001</v>
      </c>
      <c r="E101">
        <v>-2.6980105550000001E-2</v>
      </c>
      <c r="F101">
        <v>350535.44500000001</v>
      </c>
      <c r="G101">
        <v>15999</v>
      </c>
      <c r="H101">
        <v>0</v>
      </c>
      <c r="J101">
        <f>D101-(G101*$I$3-H101*$J$3)</f>
        <v>2.8275164905353449</v>
      </c>
      <c r="K101">
        <f>J101-(SUM(G101:H101)/SUM(G100:H100))*J100</f>
        <v>2.6626157187593322</v>
      </c>
      <c r="M101" t="s">
        <v>12</v>
      </c>
      <c r="N101">
        <v>-64583.248500000002</v>
      </c>
      <c r="O101">
        <v>-35.953811426500003</v>
      </c>
      <c r="P101">
        <v>350550.48</v>
      </c>
      <c r="Q101">
        <v>15999</v>
      </c>
      <c r="R101">
        <v>0</v>
      </c>
      <c r="T101">
        <f>N101-(Q101*$I$3-R101*$J$3)</f>
        <v>3.0280164905343554</v>
      </c>
      <c r="U101">
        <f>T101-(SUM(Q101:R101)/SUM(Q100:R100))*T100</f>
        <v>2.833117593752231</v>
      </c>
    </row>
    <row r="103" spans="3:25">
      <c r="C103" t="s">
        <v>29</v>
      </c>
      <c r="D103" t="s">
        <v>5</v>
      </c>
      <c r="E103" t="s">
        <v>6</v>
      </c>
      <c r="F103" t="s">
        <v>7</v>
      </c>
      <c r="G103" t="s">
        <v>8</v>
      </c>
      <c r="H103" t="s">
        <v>9</v>
      </c>
      <c r="J103" t="s">
        <v>10</v>
      </c>
      <c r="K103" t="s">
        <v>22</v>
      </c>
      <c r="M103" t="s">
        <v>29</v>
      </c>
      <c r="N103" t="s">
        <v>5</v>
      </c>
      <c r="O103" t="s">
        <v>6</v>
      </c>
      <c r="P103" t="s">
        <v>7</v>
      </c>
      <c r="Q103" t="s">
        <v>8</v>
      </c>
      <c r="R103" t="s">
        <v>9</v>
      </c>
      <c r="T103" t="s">
        <v>10</v>
      </c>
      <c r="U103" t="s">
        <v>22</v>
      </c>
    </row>
    <row r="104" spans="3:25">
      <c r="C104" t="s">
        <v>11</v>
      </c>
      <c r="D104">
        <v>-64657.069499999998</v>
      </c>
      <c r="E104">
        <v>20000.008000000002</v>
      </c>
      <c r="F104">
        <v>342181.88500000001</v>
      </c>
      <c r="G104">
        <v>16000</v>
      </c>
      <c r="H104">
        <v>0</v>
      </c>
      <c r="J104">
        <f>D104-(G104*$I$3-H104*$J$3)</f>
        <v>-66.756088921276387</v>
      </c>
      <c r="M104" t="s">
        <v>11</v>
      </c>
      <c r="N104">
        <v>-64657.080499999996</v>
      </c>
      <c r="O104">
        <v>20000.714</v>
      </c>
      <c r="P104">
        <v>342180.875</v>
      </c>
      <c r="Q104">
        <v>16000</v>
      </c>
      <c r="R104">
        <v>0</v>
      </c>
      <c r="T104">
        <f>N104-(Q104*$I$3-R104*$J$3)</f>
        <v>-66.76708892127499</v>
      </c>
    </row>
    <row r="105" spans="3:25">
      <c r="C105" t="s">
        <v>12</v>
      </c>
      <c r="D105">
        <v>-64650.917999999998</v>
      </c>
      <c r="E105">
        <v>20000.035</v>
      </c>
      <c r="F105">
        <v>342164.10499999998</v>
      </c>
      <c r="G105">
        <v>15999</v>
      </c>
      <c r="H105">
        <v>0</v>
      </c>
      <c r="J105">
        <f>D105-(G105*$I$3-H105*$J$3)</f>
        <v>-64.641483509461978</v>
      </c>
      <c r="K105">
        <f>J105-(SUM(G105:H105)/SUM(G104:H104))*J104</f>
        <v>2.1104331562568319</v>
      </c>
      <c r="M105" t="s">
        <v>12</v>
      </c>
      <c r="N105">
        <v>-64650.7595</v>
      </c>
      <c r="O105">
        <v>19957.979500000001</v>
      </c>
      <c r="P105">
        <v>342180.875</v>
      </c>
      <c r="Q105">
        <v>15999</v>
      </c>
      <c r="R105">
        <v>0</v>
      </c>
      <c r="T105">
        <f>N105-(Q105*$I$3-R105*$J$3)</f>
        <v>-64.482983509464248</v>
      </c>
      <c r="U105">
        <f>T105-(SUM(Q105:R105)/SUM(Q104:R104))*T104</f>
        <v>2.2799324687531595</v>
      </c>
    </row>
    <row r="107" spans="3:25">
      <c r="C107" t="s">
        <v>31</v>
      </c>
      <c r="D107" t="s">
        <v>5</v>
      </c>
      <c r="E107" t="s">
        <v>6</v>
      </c>
      <c r="F107" t="s">
        <v>7</v>
      </c>
      <c r="G107" t="s">
        <v>8</v>
      </c>
      <c r="H107" t="s">
        <v>9</v>
      </c>
      <c r="J107" t="s">
        <v>10</v>
      </c>
      <c r="K107" t="s">
        <v>22</v>
      </c>
      <c r="M107" t="s">
        <v>31</v>
      </c>
      <c r="N107" t="s">
        <v>5</v>
      </c>
      <c r="O107" t="s">
        <v>6</v>
      </c>
      <c r="P107" t="s">
        <v>7</v>
      </c>
      <c r="Q107" t="s">
        <v>8</v>
      </c>
      <c r="R107" t="s">
        <v>9</v>
      </c>
      <c r="T107" t="s">
        <v>10</v>
      </c>
      <c r="U107" t="s">
        <v>22</v>
      </c>
    </row>
    <row r="108" spans="3:25">
      <c r="C108" t="s">
        <v>11</v>
      </c>
      <c r="D108">
        <v>-64394.275000000001</v>
      </c>
      <c r="E108">
        <v>-19999.9905</v>
      </c>
      <c r="F108">
        <v>360078.77</v>
      </c>
      <c r="G108">
        <v>16000</v>
      </c>
      <c r="H108">
        <v>0</v>
      </c>
      <c r="J108">
        <f>D108-(G108*$I$3-H108*$J$3)</f>
        <v>196.03841107871995</v>
      </c>
      <c r="M108" t="s">
        <v>11</v>
      </c>
      <c r="N108">
        <v>-64394.109499999999</v>
      </c>
      <c r="O108">
        <v>-19997.633999999998</v>
      </c>
      <c r="P108">
        <v>360078.6</v>
      </c>
      <c r="Q108">
        <v>16000</v>
      </c>
      <c r="R108">
        <v>0</v>
      </c>
      <c r="T108">
        <f>N108-(Q108*$I$3-R108*$J$3)</f>
        <v>196.20391107872274</v>
      </c>
    </row>
    <row r="109" spans="3:25">
      <c r="C109" t="s">
        <v>12</v>
      </c>
      <c r="D109">
        <v>-64387.576999999997</v>
      </c>
      <c r="E109">
        <v>-20000.016500000002</v>
      </c>
      <c r="F109">
        <v>360066.86499999999</v>
      </c>
      <c r="G109">
        <v>15999</v>
      </c>
      <c r="H109">
        <v>0</v>
      </c>
      <c r="J109">
        <f>D109-(G109*$I$3-H109*$J$3)</f>
        <v>198.69951649053837</v>
      </c>
      <c r="K109">
        <f>J109-(SUM(G109:H109)/SUM(G108:H108))*J108</f>
        <v>2.6733578125108295</v>
      </c>
      <c r="M109" t="s">
        <v>12</v>
      </c>
      <c r="N109">
        <v>-64387.177499999998</v>
      </c>
      <c r="O109">
        <v>-20020.305499999999</v>
      </c>
      <c r="P109">
        <v>360078.6</v>
      </c>
      <c r="Q109">
        <v>15999</v>
      </c>
      <c r="R109">
        <v>0</v>
      </c>
      <c r="T109">
        <f>N109-(Q109*$I$3-R109*$J$3)</f>
        <v>199.09901649053791</v>
      </c>
      <c r="U109">
        <f>T109-(SUM(Q109:R109)/SUM(Q108:R108))*T108</f>
        <v>2.9073681562575757</v>
      </c>
    </row>
    <row r="113" spans="3:21">
      <c r="C113" t="s">
        <v>14</v>
      </c>
      <c r="M113" t="s">
        <v>14</v>
      </c>
      <c r="N113" t="s">
        <v>34</v>
      </c>
    </row>
    <row r="115" spans="3:21">
      <c r="C115" t="s">
        <v>16</v>
      </c>
      <c r="D115" t="s">
        <v>5</v>
      </c>
      <c r="E115" t="s">
        <v>6</v>
      </c>
      <c r="F115" t="s">
        <v>7</v>
      </c>
      <c r="G115" t="s">
        <v>8</v>
      </c>
      <c r="H115" t="s">
        <v>9</v>
      </c>
      <c r="J115" t="s">
        <v>10</v>
      </c>
      <c r="K115" t="s">
        <v>22</v>
      </c>
      <c r="M115" t="s">
        <v>16</v>
      </c>
      <c r="N115" t="s">
        <v>5</v>
      </c>
      <c r="O115" t="s">
        <v>6</v>
      </c>
      <c r="P115" t="s">
        <v>7</v>
      </c>
      <c r="Q115" t="s">
        <v>8</v>
      </c>
      <c r="R115" t="s">
        <v>9</v>
      </c>
      <c r="T115" t="s">
        <v>10</v>
      </c>
      <c r="U115" t="s">
        <v>22</v>
      </c>
    </row>
    <row r="116" spans="3:21">
      <c r="C116" t="s">
        <v>11</v>
      </c>
      <c r="D116">
        <v>-64590.029499999997</v>
      </c>
      <c r="E116">
        <v>-4.0995990400000001E-2</v>
      </c>
      <c r="F116">
        <v>350551.41</v>
      </c>
      <c r="G116">
        <v>16000</v>
      </c>
      <c r="H116">
        <v>0</v>
      </c>
      <c r="J116">
        <f>D116-(G116*$I$3-H116*$J$3)</f>
        <v>0.28391107872448629</v>
      </c>
      <c r="M116" t="s">
        <v>11</v>
      </c>
      <c r="N116">
        <v>-64590.148999999998</v>
      </c>
      <c r="O116">
        <v>2.89858218</v>
      </c>
      <c r="P116">
        <v>350548.95500000002</v>
      </c>
      <c r="Q116">
        <v>16000</v>
      </c>
      <c r="R116">
        <v>0</v>
      </c>
      <c r="T116">
        <f>N116-(Q116*$I$3-R116*$J$3)</f>
        <v>0.1644110787237878</v>
      </c>
    </row>
    <row r="117" spans="3:21">
      <c r="C117" t="s">
        <v>26</v>
      </c>
      <c r="D117">
        <v>-64592.24</v>
      </c>
      <c r="E117">
        <v>-6.8563341999999996E-3</v>
      </c>
      <c r="F117">
        <v>350573.42499999999</v>
      </c>
      <c r="G117">
        <v>16001</v>
      </c>
      <c r="H117">
        <v>0</v>
      </c>
      <c r="J117">
        <f>D117-(G117*$I$3-H117*$J$3)</f>
        <v>2.110305666916247</v>
      </c>
      <c r="K117">
        <f>J117-(SUM(G117:H117)/SUM(G116:H116))*J116</f>
        <v>1.8263768437493404</v>
      </c>
      <c r="M117" t="s">
        <v>26</v>
      </c>
      <c r="N117">
        <v>-64592.91</v>
      </c>
      <c r="O117">
        <v>53.845266250000002</v>
      </c>
      <c r="P117">
        <v>350548.95500000002</v>
      </c>
      <c r="Q117">
        <v>16001</v>
      </c>
      <c r="R117">
        <v>0</v>
      </c>
      <c r="T117">
        <f>N117-(Q117*$I$3-R117*$J$3)</f>
        <v>1.4403056669107173</v>
      </c>
      <c r="U117">
        <f>T117-(SUM(Q117:R117)/SUM(Q116:R116))*T116</f>
        <v>1.2758843124945092</v>
      </c>
    </row>
    <row r="119" spans="3:21">
      <c r="C119" t="s">
        <v>37</v>
      </c>
      <c r="M119" t="s">
        <v>37</v>
      </c>
    </row>
    <row r="121" spans="3:21">
      <c r="C121" t="s">
        <v>16</v>
      </c>
      <c r="D121" t="s">
        <v>5</v>
      </c>
      <c r="E121" t="s">
        <v>6</v>
      </c>
      <c r="F121" t="s">
        <v>7</v>
      </c>
      <c r="G121" t="s">
        <v>8</v>
      </c>
      <c r="H121" t="s">
        <v>9</v>
      </c>
      <c r="J121" t="s">
        <v>10</v>
      </c>
      <c r="K121" t="s">
        <v>22</v>
      </c>
      <c r="M121" t="s">
        <v>16</v>
      </c>
      <c r="N121" t="s">
        <v>5</v>
      </c>
      <c r="O121" t="s">
        <v>6</v>
      </c>
      <c r="P121" t="s">
        <v>7</v>
      </c>
      <c r="Q121" t="s">
        <v>8</v>
      </c>
      <c r="R121" t="s">
        <v>9</v>
      </c>
      <c r="T121" t="s">
        <v>10</v>
      </c>
      <c r="U121" t="s">
        <v>22</v>
      </c>
    </row>
    <row r="122" spans="3:21">
      <c r="C122" t="s">
        <v>11</v>
      </c>
      <c r="D122">
        <v>-64590.085200000001</v>
      </c>
      <c r="E122">
        <v>-8.2226789860000305E-3</v>
      </c>
      <c r="F122">
        <v>350550.72600000002</v>
      </c>
      <c r="G122">
        <v>16000</v>
      </c>
      <c r="H122">
        <v>0</v>
      </c>
      <c r="J122">
        <f>D122-(G122*$I$3-H122*$J$3)</f>
        <v>0.22821107872005086</v>
      </c>
      <c r="M122" t="s">
        <v>11</v>
      </c>
      <c r="N122">
        <v>-64590.031199999998</v>
      </c>
      <c r="O122">
        <v>-0.59419144799999901</v>
      </c>
      <c r="P122">
        <v>350549.93199999997</v>
      </c>
      <c r="Q122">
        <v>16000</v>
      </c>
      <c r="R122">
        <v>0</v>
      </c>
      <c r="T122">
        <f>N122-(Q122*$I$3-R122*$J$3)</f>
        <v>0.28221107872377615</v>
      </c>
    </row>
    <row r="123" spans="3:21">
      <c r="C123" t="s">
        <v>26</v>
      </c>
      <c r="D123">
        <v>-64592.455999999998</v>
      </c>
      <c r="E123">
        <v>-8.0524767399999895E-3</v>
      </c>
      <c r="F123">
        <v>350573.50599999999</v>
      </c>
      <c r="G123">
        <v>16001</v>
      </c>
      <c r="H123">
        <v>0</v>
      </c>
      <c r="J123">
        <f>D123-(G123*$I$3-H123*$J$3)</f>
        <v>1.8943056669158977</v>
      </c>
      <c r="K123">
        <f>J123-(SUM(G123:H123)/SUM(G122:H122))*J122</f>
        <v>1.6660803250034268</v>
      </c>
      <c r="M123" t="s">
        <v>26</v>
      </c>
      <c r="N123">
        <v>-64592.672400000003</v>
      </c>
      <c r="O123">
        <v>51.796799742000097</v>
      </c>
      <c r="P123">
        <v>350549.93199999997</v>
      </c>
      <c r="Q123">
        <v>16001</v>
      </c>
      <c r="R123">
        <v>0</v>
      </c>
      <c r="T123">
        <f>N123-(Q123*$I$3-R123*$J$3)</f>
        <v>1.6779056669111014</v>
      </c>
      <c r="U123">
        <f>T123-(SUM(Q123:R123)/SUM(Q122:R122))*T122</f>
        <v>1.3956769499949051</v>
      </c>
    </row>
    <row r="124" spans="3:21">
      <c r="H124" t="s">
        <v>39</v>
      </c>
      <c r="J124">
        <v>0.14171894170107854</v>
      </c>
    </row>
    <row r="125" spans="3:21" s="2" customFormat="1"/>
    <row r="127" spans="3:21">
      <c r="C127" t="s">
        <v>38</v>
      </c>
      <c r="M127" t="s">
        <v>38</v>
      </c>
    </row>
    <row r="128" spans="3:21">
      <c r="C128" t="s">
        <v>16</v>
      </c>
      <c r="D128" t="s">
        <v>5</v>
      </c>
      <c r="E128" t="s">
        <v>6</v>
      </c>
      <c r="F128" t="s">
        <v>7</v>
      </c>
      <c r="G128" t="s">
        <v>8</v>
      </c>
      <c r="H128" t="s">
        <v>9</v>
      </c>
      <c r="J128" t="s">
        <v>10</v>
      </c>
      <c r="K128" t="s">
        <v>22</v>
      </c>
      <c r="M128" t="s">
        <v>16</v>
      </c>
      <c r="N128" t="s">
        <v>5</v>
      </c>
      <c r="O128" t="s">
        <v>6</v>
      </c>
      <c r="P128" t="s">
        <v>7</v>
      </c>
      <c r="Q128" t="s">
        <v>8</v>
      </c>
      <c r="R128" t="s">
        <v>9</v>
      </c>
      <c r="T128" t="s">
        <v>10</v>
      </c>
      <c r="U128" t="s">
        <v>22</v>
      </c>
    </row>
    <row r="129" spans="3:21">
      <c r="C129" t="s">
        <v>11</v>
      </c>
      <c r="D129">
        <v>-64590.0280000001</v>
      </c>
      <c r="E129">
        <v>-6.9441665200000204E-3</v>
      </c>
      <c r="F129">
        <v>350550.45899999997</v>
      </c>
      <c r="G129">
        <v>16000</v>
      </c>
      <c r="H129">
        <v>0</v>
      </c>
      <c r="J129">
        <f>D129-(G129*$I$3-H129*$J$3)</f>
        <v>0.28541107862110948</v>
      </c>
      <c r="M129" t="s">
        <v>11</v>
      </c>
      <c r="N129">
        <v>-64590.028700000003</v>
      </c>
      <c r="O129">
        <v>-0.46834882799999999</v>
      </c>
      <c r="P129">
        <v>350550.13900000002</v>
      </c>
      <c r="Q129">
        <v>16000</v>
      </c>
      <c r="R129">
        <v>0</v>
      </c>
      <c r="T129">
        <f>N129-(Q129*$I$3-R129*$J$3)</f>
        <v>0.2847110787188285</v>
      </c>
    </row>
    <row r="130" spans="3:21">
      <c r="C130" t="s">
        <v>26</v>
      </c>
      <c r="D130">
        <v>-64592.559200000003</v>
      </c>
      <c r="E130">
        <v>-1.3564661826E-2</v>
      </c>
      <c r="F130">
        <v>350574.02399999998</v>
      </c>
      <c r="G130">
        <v>16001</v>
      </c>
      <c r="H130">
        <v>0</v>
      </c>
      <c r="J130">
        <f>D130-(G130*$I$3-H130*$J$3)</f>
        <v>1.7911056669108802</v>
      </c>
      <c r="K130">
        <f>J130-(SUM(G130:H130)/SUM(G129:H129))*J129</f>
        <v>1.5056767500973569</v>
      </c>
      <c r="M130" t="s">
        <v>26</v>
      </c>
      <c r="N130">
        <v>-64592.786999999902</v>
      </c>
      <c r="O130">
        <v>52.693049452399997</v>
      </c>
      <c r="P130">
        <v>350550.13900000002</v>
      </c>
      <c r="Q130">
        <v>16001</v>
      </c>
      <c r="R130">
        <v>0</v>
      </c>
      <c r="T130">
        <f>N130-(Q130*$I$3-R130*$J$3)</f>
        <v>1.5633056670121732</v>
      </c>
      <c r="U130">
        <f>T130-(SUM(Q130:R130)/SUM(Q129:R129))*T129</f>
        <v>1.2785767938509247</v>
      </c>
    </row>
    <row r="132" spans="3:21">
      <c r="C132" t="s">
        <v>32</v>
      </c>
      <c r="D132" t="s">
        <v>5</v>
      </c>
      <c r="E132" t="s">
        <v>6</v>
      </c>
      <c r="F132" t="s">
        <v>7</v>
      </c>
      <c r="G132" t="s">
        <v>8</v>
      </c>
      <c r="H132" t="s">
        <v>9</v>
      </c>
      <c r="J132" t="s">
        <v>10</v>
      </c>
      <c r="K132" t="s">
        <v>22</v>
      </c>
      <c r="M132" t="s">
        <v>32</v>
      </c>
      <c r="N132" t="s">
        <v>5</v>
      </c>
      <c r="O132" t="s">
        <v>6</v>
      </c>
      <c r="P132" t="s">
        <v>7</v>
      </c>
      <c r="Q132" t="s">
        <v>8</v>
      </c>
      <c r="R132" t="s">
        <v>9</v>
      </c>
      <c r="T132" t="s">
        <v>10</v>
      </c>
      <c r="U132" t="s">
        <v>22</v>
      </c>
    </row>
    <row r="133" spans="3:21">
      <c r="C133" t="s">
        <v>11</v>
      </c>
      <c r="D133">
        <v>-64657.179200000101</v>
      </c>
      <c r="E133">
        <v>19999.996200000001</v>
      </c>
      <c r="F133">
        <v>342182.02500000002</v>
      </c>
      <c r="G133">
        <v>16000</v>
      </c>
      <c r="H133">
        <v>0</v>
      </c>
      <c r="J133">
        <f>D133-(G133*$I$3-H133*$J$3)</f>
        <v>-66.865788921379135</v>
      </c>
      <c r="M133" t="s">
        <v>11</v>
      </c>
      <c r="N133">
        <v>-64657.147299999997</v>
      </c>
      <c r="O133">
        <v>19996.349600000001</v>
      </c>
      <c r="P133">
        <v>342181.94099999999</v>
      </c>
      <c r="Q133">
        <v>16000</v>
      </c>
      <c r="R133">
        <v>0</v>
      </c>
      <c r="T133">
        <f>N133-(Q133*$I$3-R133*$J$3)</f>
        <v>-66.833888921275502</v>
      </c>
    </row>
    <row r="134" spans="3:21">
      <c r="C134" t="s">
        <v>26</v>
      </c>
      <c r="D134">
        <v>-64659.834600000002</v>
      </c>
      <c r="E134">
        <v>20000.056499999999</v>
      </c>
      <c r="F134">
        <v>342204.125</v>
      </c>
      <c r="G134">
        <v>16001</v>
      </c>
      <c r="H134">
        <v>0</v>
      </c>
      <c r="J134">
        <f>D134-(G134*$I$3-H134*$J$3)</f>
        <v>-65.484294333087746</v>
      </c>
      <c r="K134">
        <f>J134-(SUM(G134:H134)/SUM(G133:H133))*J133</f>
        <v>1.3856737000989767</v>
      </c>
      <c r="M134" t="s">
        <v>26</v>
      </c>
      <c r="N134">
        <v>-64660.066700000098</v>
      </c>
      <c r="O134">
        <v>20057.625700000001</v>
      </c>
      <c r="P134">
        <v>342181.94099999999</v>
      </c>
      <c r="Q134">
        <v>16001</v>
      </c>
      <c r="R134">
        <v>0</v>
      </c>
      <c r="T134">
        <f>N134-(Q134*$I$3-R134*$J$3)</f>
        <v>-65.716394333183416</v>
      </c>
      <c r="U134">
        <f>T134-(SUM(Q134:R134)/SUM(Q133:R133))*T133</f>
        <v>1.1216717061496695</v>
      </c>
    </row>
    <row r="136" spans="3:21">
      <c r="C136" t="s">
        <v>33</v>
      </c>
      <c r="D136" t="s">
        <v>5</v>
      </c>
      <c r="E136" t="s">
        <v>6</v>
      </c>
      <c r="F136" t="s">
        <v>7</v>
      </c>
      <c r="G136" t="s">
        <v>8</v>
      </c>
      <c r="H136" t="s">
        <v>9</v>
      </c>
      <c r="J136" t="s">
        <v>10</v>
      </c>
      <c r="K136" t="s">
        <v>22</v>
      </c>
      <c r="M136" t="s">
        <v>33</v>
      </c>
      <c r="N136" t="s">
        <v>5</v>
      </c>
      <c r="O136" t="s">
        <v>6</v>
      </c>
      <c r="P136" t="s">
        <v>7</v>
      </c>
      <c r="Q136" t="s">
        <v>8</v>
      </c>
      <c r="R136" t="s">
        <v>9</v>
      </c>
      <c r="T136" t="s">
        <v>10</v>
      </c>
      <c r="U136" t="s">
        <v>22</v>
      </c>
    </row>
    <row r="137" spans="3:21">
      <c r="C137" t="s">
        <v>11</v>
      </c>
      <c r="D137">
        <v>-64394.256099999999</v>
      </c>
      <c r="E137">
        <v>-19999.995699999999</v>
      </c>
      <c r="F137">
        <v>360079.28700000001</v>
      </c>
      <c r="G137">
        <v>16000</v>
      </c>
      <c r="H137">
        <v>0</v>
      </c>
      <c r="J137">
        <f>D137-(G137*$I$3-H137*$J$3)</f>
        <v>196.05731107872271</v>
      </c>
      <c r="M137" t="s">
        <v>11</v>
      </c>
      <c r="N137">
        <v>-64394.554799999998</v>
      </c>
      <c r="O137">
        <v>-19998.037400000001</v>
      </c>
      <c r="P137">
        <v>360078.09600000002</v>
      </c>
      <c r="Q137">
        <v>16000</v>
      </c>
      <c r="R137">
        <v>0</v>
      </c>
      <c r="T137">
        <f>N137-(Q137*$I$3-R137*$J$3)</f>
        <v>195.75861107872333</v>
      </c>
    </row>
    <row r="138" spans="3:21">
      <c r="C138" t="s">
        <v>26</v>
      </c>
      <c r="D138">
        <v>-64396.274400000097</v>
      </c>
      <c r="E138">
        <v>-20000.026000000002</v>
      </c>
      <c r="F138">
        <v>360104.70699999999</v>
      </c>
      <c r="G138">
        <v>16001</v>
      </c>
      <c r="H138">
        <v>0</v>
      </c>
      <c r="J138">
        <f>D138-(G138*$I$3-H138*$J$3)</f>
        <v>198.07590566681756</v>
      </c>
      <c r="K138">
        <f>J138-(SUM(G138:H138)/SUM(G137:H137))*J137</f>
        <v>2.006341006152411</v>
      </c>
      <c r="M138" t="s">
        <v>26</v>
      </c>
      <c r="N138">
        <v>-64397.046499999997</v>
      </c>
      <c r="O138">
        <v>-19949.500800000002</v>
      </c>
      <c r="P138">
        <v>360078.09600000002</v>
      </c>
      <c r="Q138">
        <v>16001</v>
      </c>
      <c r="R138">
        <v>0</v>
      </c>
      <c r="T138">
        <f>N138-(Q138*$I$3-R138*$J$3)</f>
        <v>197.30380566691747</v>
      </c>
      <c r="U138">
        <f>T138-(SUM(Q138:R138)/SUM(Q137:R137))*T137</f>
        <v>1.532959675001706</v>
      </c>
    </row>
    <row r="140" spans="3:21">
      <c r="C140" t="s">
        <v>42</v>
      </c>
      <c r="D140" t="s">
        <v>5</v>
      </c>
      <c r="E140" t="s">
        <v>6</v>
      </c>
      <c r="F140" t="s">
        <v>7</v>
      </c>
      <c r="G140" t="s">
        <v>8</v>
      </c>
      <c r="H140" t="s">
        <v>9</v>
      </c>
      <c r="J140" t="s">
        <v>10</v>
      </c>
      <c r="K140" t="s">
        <v>22</v>
      </c>
      <c r="M140" t="s">
        <v>42</v>
      </c>
      <c r="N140" t="s">
        <v>5</v>
      </c>
      <c r="O140" t="s">
        <v>6</v>
      </c>
      <c r="P140" t="s">
        <v>7</v>
      </c>
      <c r="Q140" t="s">
        <v>8</v>
      </c>
      <c r="R140" t="s">
        <v>9</v>
      </c>
      <c r="T140" t="s">
        <v>10</v>
      </c>
      <c r="U140" t="s">
        <v>22</v>
      </c>
    </row>
    <row r="141" spans="3:21">
      <c r="C141" t="s">
        <v>11</v>
      </c>
      <c r="D141">
        <v>-64636.314057508003</v>
      </c>
      <c r="E141">
        <v>10000.0105644302</v>
      </c>
      <c r="F141">
        <v>346236.90095846599</v>
      </c>
      <c r="G141">
        <v>16000</v>
      </c>
      <c r="H141">
        <v>0</v>
      </c>
      <c r="J141">
        <f>D141-(G141*$I$3-H141*$J$3)</f>
        <v>-46.000646429281915</v>
      </c>
      <c r="M141" t="s">
        <v>11</v>
      </c>
      <c r="N141">
        <v>-64636.463600000097</v>
      </c>
      <c r="O141">
        <v>9998.1749600000003</v>
      </c>
      <c r="P141">
        <v>346237.103</v>
      </c>
      <c r="Q141">
        <v>16000</v>
      </c>
      <c r="R141">
        <v>0</v>
      </c>
      <c r="T141">
        <f>N141-(Q141*$I$3-R141*$J$3)</f>
        <v>-46.150188921375957</v>
      </c>
    </row>
    <row r="142" spans="3:21">
      <c r="C142" t="s">
        <v>26</v>
      </c>
      <c r="D142">
        <v>-64638.979872204502</v>
      </c>
      <c r="E142">
        <v>10000.017401490901</v>
      </c>
      <c r="F142">
        <v>346259.92438764602</v>
      </c>
      <c r="G142">
        <v>16001</v>
      </c>
      <c r="H142">
        <v>0</v>
      </c>
      <c r="J142">
        <f>D142-(G142*$I$3-H142*$J$3)</f>
        <v>-44.62956653758738</v>
      </c>
      <c r="K142">
        <f>J142-(SUM(G142:H142)/SUM(G141:H141))*J141</f>
        <v>1.3739549320963675</v>
      </c>
      <c r="M142" t="s">
        <v>26</v>
      </c>
      <c r="N142">
        <v>-64639.239799999901</v>
      </c>
      <c r="O142">
        <v>10055.760550000001</v>
      </c>
      <c r="P142">
        <v>346237.103</v>
      </c>
      <c r="Q142">
        <v>16001</v>
      </c>
      <c r="R142">
        <v>0</v>
      </c>
      <c r="T142">
        <f>N142-(Q142*$I$3-R142*$J$3)</f>
        <v>-44.889494332986942</v>
      </c>
      <c r="U142">
        <f>T142-(SUM(Q142:R142)/SUM(Q141:R141))*T141</f>
        <v>1.2635789751966016</v>
      </c>
    </row>
    <row r="144" spans="3:21">
      <c r="C144" t="s">
        <v>43</v>
      </c>
      <c r="D144" t="s">
        <v>5</v>
      </c>
      <c r="E144" t="s">
        <v>6</v>
      </c>
      <c r="F144" t="s">
        <v>7</v>
      </c>
      <c r="G144" t="s">
        <v>8</v>
      </c>
      <c r="H144" t="s">
        <v>9</v>
      </c>
      <c r="J144" t="s">
        <v>10</v>
      </c>
      <c r="K144" t="s">
        <v>22</v>
      </c>
      <c r="M144" t="s">
        <v>43</v>
      </c>
      <c r="N144" t="s">
        <v>5</v>
      </c>
      <c r="O144" t="s">
        <v>6</v>
      </c>
      <c r="P144" t="s">
        <v>7</v>
      </c>
      <c r="Q144" t="s">
        <v>8</v>
      </c>
      <c r="R144" t="s">
        <v>9</v>
      </c>
      <c r="T144" t="s">
        <v>10</v>
      </c>
      <c r="U144" t="s">
        <v>22</v>
      </c>
    </row>
    <row r="145" spans="3:21">
      <c r="C145" t="s">
        <v>11</v>
      </c>
      <c r="D145">
        <v>-64512.078200000004</v>
      </c>
      <c r="E145">
        <v>-10000.002469999999</v>
      </c>
      <c r="F145">
        <v>355148.85100000002</v>
      </c>
      <c r="G145">
        <v>16000</v>
      </c>
      <c r="H145">
        <v>0</v>
      </c>
      <c r="J145">
        <f>D145-(G145*$I$3-H145*$J$3)</f>
        <v>78.235211078717839</v>
      </c>
      <c r="M145" t="s">
        <v>11</v>
      </c>
      <c r="N145">
        <v>-64512.040760157302</v>
      </c>
      <c r="O145">
        <v>-10000.3140366972</v>
      </c>
      <c r="P145">
        <v>355148.94364351197</v>
      </c>
      <c r="Q145">
        <v>16000</v>
      </c>
      <c r="R145">
        <v>0</v>
      </c>
      <c r="T145">
        <f>N145-(Q145*$I$3-R145*$J$3)</f>
        <v>78.272650921418972</v>
      </c>
    </row>
    <row r="146" spans="3:21">
      <c r="C146" t="s">
        <v>26</v>
      </c>
      <c r="D146">
        <v>-64514.158900000002</v>
      </c>
      <c r="E146">
        <v>-9999.96460999999</v>
      </c>
      <c r="F146">
        <v>355174.38199999998</v>
      </c>
      <c r="G146">
        <v>16001</v>
      </c>
      <c r="H146">
        <v>0</v>
      </c>
      <c r="J146">
        <f>D146-(G146*$I$3-H146*$J$3)</f>
        <v>80.191405666912033</v>
      </c>
      <c r="K146">
        <f>J146-(SUM(G146:H146)/SUM(G145:H145))*J145</f>
        <v>1.9513048875017631</v>
      </c>
      <c r="M146" t="s">
        <v>26</v>
      </c>
      <c r="N146">
        <v>-64514.814763231203</v>
      </c>
      <c r="O146">
        <v>-9949.6402785515293</v>
      </c>
      <c r="P146">
        <v>355148.82172702003</v>
      </c>
      <c r="Q146">
        <v>16001</v>
      </c>
      <c r="R146">
        <v>0</v>
      </c>
      <c r="T146">
        <f>N146-(Q146*$I$3-R146*$J$3)</f>
        <v>79.53554243571125</v>
      </c>
      <c r="U146">
        <f>T146-(SUM(Q146:R146)/SUM(Q145:R145))*T145</f>
        <v>1.2579994736096864</v>
      </c>
    </row>
    <row r="149" spans="3:21">
      <c r="I149" t="s">
        <v>38</v>
      </c>
      <c r="J149" t="s">
        <v>41</v>
      </c>
      <c r="L149" t="s">
        <v>40</v>
      </c>
    </row>
    <row r="150" spans="3:21">
      <c r="J150" t="s">
        <v>15</v>
      </c>
      <c r="K150" t="s">
        <v>25</v>
      </c>
      <c r="L150" t="s">
        <v>15</v>
      </c>
      <c r="M150" t="s">
        <v>25</v>
      </c>
    </row>
    <row r="151" spans="3:21">
      <c r="I151">
        <v>0</v>
      </c>
      <c r="J151">
        <v>1.5056767500973569</v>
      </c>
      <c r="K151">
        <v>1.2785767938509247</v>
      </c>
      <c r="L151">
        <v>1.3667969387728949</v>
      </c>
      <c r="M151">
        <v>1.223017146500833</v>
      </c>
    </row>
    <row r="152" spans="3:21">
      <c r="I152">
        <v>2</v>
      </c>
      <c r="J152">
        <v>1.3856737000989767</v>
      </c>
      <c r="K152">
        <v>1.1216717061496695</v>
      </c>
      <c r="L152">
        <v>1.1465009475226253</v>
      </c>
      <c r="M152">
        <v>1.0996995991260476</v>
      </c>
    </row>
    <row r="153" spans="3:21">
      <c r="I153">
        <v>-2</v>
      </c>
      <c r="J153">
        <v>2.006341006152411</v>
      </c>
      <c r="K153">
        <v>1.532959675001706</v>
      </c>
      <c r="L153">
        <v>1.8163800109312831</v>
      </c>
      <c r="M153">
        <v>1.1885038265294554</v>
      </c>
    </row>
    <row r="154" spans="3:21">
      <c r="I154">
        <v>1</v>
      </c>
      <c r="J154">
        <v>1.3739549320963675</v>
      </c>
      <c r="K154">
        <v>1.2635789751966016</v>
      </c>
    </row>
    <row r="155" spans="3:21">
      <c r="I155">
        <v>-1</v>
      </c>
      <c r="J155">
        <v>1.9513048875017631</v>
      </c>
      <c r="K155">
        <v>1.2579994736096864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F978-8AE6-9B46-9F65-A65AE470FA4E}">
  <dimension ref="B2:U36"/>
  <sheetViews>
    <sheetView topLeftCell="B4" workbookViewId="0">
      <selection activeCell="O36" sqref="O36"/>
    </sheetView>
  </sheetViews>
  <sheetFormatPr baseColWidth="10" defaultRowHeight="16"/>
  <cols>
    <col min="3" max="3" width="12.83203125" customWidth="1"/>
    <col min="6" max="6" width="12.1640625" bestFit="1" customWidth="1"/>
  </cols>
  <sheetData>
    <row r="2" spans="2:21">
      <c r="B2" t="s">
        <v>13</v>
      </c>
      <c r="D2" t="s">
        <v>6</v>
      </c>
      <c r="E2" t="s">
        <v>23</v>
      </c>
      <c r="F2" t="s">
        <v>24</v>
      </c>
    </row>
    <row r="3" spans="2:21">
      <c r="B3" t="s">
        <v>14</v>
      </c>
      <c r="D3">
        <v>0</v>
      </c>
      <c r="E3">
        <v>-4.0371484375</v>
      </c>
      <c r="F3">
        <v>-6.7243359375000002</v>
      </c>
    </row>
    <row r="4" spans="2:21">
      <c r="B4" t="s">
        <v>15</v>
      </c>
      <c r="D4">
        <v>10000</v>
      </c>
      <c r="E4">
        <v>-4.0411871777343746</v>
      </c>
      <c r="F4">
        <v>-6.7277100488281256</v>
      </c>
    </row>
    <row r="5" spans="2:21">
      <c r="D5">
        <v>20000</v>
      </c>
      <c r="E5">
        <v>-4.0452259179687502</v>
      </c>
      <c r="F5">
        <v>-6.7310841601562501</v>
      </c>
    </row>
    <row r="6" spans="2:21">
      <c r="B6" t="s">
        <v>21</v>
      </c>
      <c r="D6">
        <v>-10000</v>
      </c>
      <c r="E6">
        <v>-4.0331096972656253</v>
      </c>
      <c r="F6">
        <v>-6.7209618261718749</v>
      </c>
    </row>
    <row r="7" spans="2:21">
      <c r="D7">
        <v>-20000</v>
      </c>
      <c r="E7">
        <v>-4.0290709570312497</v>
      </c>
      <c r="F7">
        <v>-6.7175877148437504</v>
      </c>
      <c r="M7" t="s">
        <v>25</v>
      </c>
    </row>
    <row r="9" spans="2:21">
      <c r="C9" t="s">
        <v>16</v>
      </c>
      <c r="D9" t="s">
        <v>5</v>
      </c>
      <c r="E9" t="s">
        <v>6</v>
      </c>
      <c r="F9" t="s">
        <v>7</v>
      </c>
      <c r="G9" t="s">
        <v>8</v>
      </c>
      <c r="H9" t="s">
        <v>9</v>
      </c>
      <c r="J9" t="s">
        <v>10</v>
      </c>
      <c r="K9" t="s">
        <v>22</v>
      </c>
      <c r="M9" t="s">
        <v>16</v>
      </c>
      <c r="N9" t="s">
        <v>5</v>
      </c>
      <c r="O9" t="s">
        <v>6</v>
      </c>
      <c r="P9" t="s">
        <v>7</v>
      </c>
      <c r="Q9" t="s">
        <v>8</v>
      </c>
      <c r="R9" t="s">
        <v>9</v>
      </c>
      <c r="T9" t="s">
        <v>10</v>
      </c>
      <c r="U9" t="s">
        <v>22</v>
      </c>
    </row>
    <row r="10" spans="2:21">
      <c r="C10" t="s">
        <v>11</v>
      </c>
      <c r="D10">
        <v>-23816.512500000001</v>
      </c>
      <c r="E10">
        <v>2.4311445750000001E-2</v>
      </c>
      <c r="F10">
        <v>114768.185</v>
      </c>
      <c r="G10">
        <v>4830</v>
      </c>
      <c r="H10">
        <v>658</v>
      </c>
      <c r="J10">
        <f>D10-(G10*$E$7+H10*$F$7)</f>
        <v>64.072938828121551</v>
      </c>
      <c r="M10" t="s">
        <v>11</v>
      </c>
      <c r="N10">
        <v>-23816.6345</v>
      </c>
      <c r="O10">
        <v>4.4953307450000004</v>
      </c>
      <c r="P10">
        <v>114765.895</v>
      </c>
      <c r="Q10">
        <v>4830</v>
      </c>
      <c r="R10">
        <v>658</v>
      </c>
      <c r="T10">
        <f>N10-(Q10*$E$7+R10*$F$7)</f>
        <v>63.950938828122162</v>
      </c>
    </row>
    <row r="11" spans="2:21">
      <c r="C11" t="s">
        <v>26</v>
      </c>
      <c r="D11">
        <v>-23819.493999999999</v>
      </c>
      <c r="E11">
        <v>4.4811562999999997E-3</v>
      </c>
      <c r="F11">
        <v>114791.59</v>
      </c>
      <c r="G11">
        <v>4830.8900000000003</v>
      </c>
      <c r="H11">
        <v>658.11</v>
      </c>
      <c r="J11">
        <f>D11-(G11*$E$7+H11*$F$7)</f>
        <v>65.416246628516092</v>
      </c>
      <c r="K11">
        <f>J11-(SUM(G11:H11)/SUM(G10:H10))*J10</f>
        <v>1.3316327022115786</v>
      </c>
      <c r="M11" t="s">
        <v>26</v>
      </c>
      <c r="N11">
        <v>-23820.136999999999</v>
      </c>
      <c r="O11">
        <v>200.022403</v>
      </c>
      <c r="P11">
        <v>114765.895</v>
      </c>
      <c r="Q11">
        <v>4830.8950000000004</v>
      </c>
      <c r="R11">
        <v>658.10500000000002</v>
      </c>
      <c r="T11">
        <f>N11-(Q11*$E$7+R11*$F$7)</f>
        <v>64.759804044726479</v>
      </c>
      <c r="U11">
        <f>T11-(SUM(Q11:R11)/SUM(Q10:R10))*T10</f>
        <v>0.79721234874205749</v>
      </c>
    </row>
    <row r="13" spans="2:21">
      <c r="C13" t="s">
        <v>17</v>
      </c>
      <c r="D13" t="s">
        <v>5</v>
      </c>
      <c r="E13" t="s">
        <v>6</v>
      </c>
      <c r="F13" t="s">
        <v>7</v>
      </c>
      <c r="G13" t="s">
        <v>8</v>
      </c>
      <c r="H13" t="s">
        <v>9</v>
      </c>
      <c r="J13" t="s">
        <v>10</v>
      </c>
      <c r="K13" t="s">
        <v>22</v>
      </c>
    </row>
    <row r="14" spans="2:21">
      <c r="C14" t="s">
        <v>11</v>
      </c>
      <c r="J14">
        <f>D14-(G14*$E$3-H14*$F$3)</f>
        <v>0</v>
      </c>
    </row>
    <row r="15" spans="2:21">
      <c r="C15" t="s">
        <v>26</v>
      </c>
      <c r="J15">
        <f>D15-(G15*$E$3-H15*$F$3)</f>
        <v>0</v>
      </c>
      <c r="K15" t="e">
        <f>J15-(SUM(G15:H15)/SUM(G14:H14))*J14</f>
        <v>#DIV/0!</v>
      </c>
    </row>
    <row r="17" spans="3:21">
      <c r="C17" t="s">
        <v>19</v>
      </c>
      <c r="D17" t="s">
        <v>5</v>
      </c>
      <c r="E17" t="s">
        <v>6</v>
      </c>
      <c r="F17" t="s">
        <v>7</v>
      </c>
      <c r="G17" t="s">
        <v>8</v>
      </c>
      <c r="H17" t="s">
        <v>9</v>
      </c>
      <c r="J17" t="s">
        <v>10</v>
      </c>
      <c r="K17" t="s">
        <v>22</v>
      </c>
      <c r="M17" t="s">
        <v>19</v>
      </c>
      <c r="N17" t="s">
        <v>5</v>
      </c>
      <c r="O17" t="s">
        <v>6</v>
      </c>
      <c r="P17" t="s">
        <v>7</v>
      </c>
      <c r="Q17" t="s">
        <v>8</v>
      </c>
      <c r="R17" t="s">
        <v>9</v>
      </c>
      <c r="T17" t="s">
        <v>10</v>
      </c>
      <c r="U17" t="s">
        <v>22</v>
      </c>
    </row>
    <row r="18" spans="3:21">
      <c r="C18" t="s">
        <v>11</v>
      </c>
      <c r="D18">
        <v>-23858.626499999998</v>
      </c>
      <c r="E18">
        <v>20000.044999999998</v>
      </c>
      <c r="F18">
        <v>112458.36</v>
      </c>
      <c r="G18">
        <v>4830</v>
      </c>
      <c r="H18">
        <v>658</v>
      </c>
      <c r="J18">
        <f>D18-(G18*$E$7+H18*$F$7)</f>
        <v>21.958938828123792</v>
      </c>
      <c r="M18" t="s">
        <v>11</v>
      </c>
      <c r="N18">
        <v>-23858.601500000001</v>
      </c>
      <c r="O18">
        <v>19996.302500000002</v>
      </c>
      <c r="P18">
        <v>112458.22</v>
      </c>
      <c r="Q18">
        <v>4830</v>
      </c>
      <c r="R18">
        <v>658</v>
      </c>
      <c r="T18">
        <f>N18-(Q18*$E$7+R18*$F$7)</f>
        <v>21.983938828121609</v>
      </c>
    </row>
    <row r="19" spans="3:21">
      <c r="C19" t="s">
        <v>26</v>
      </c>
      <c r="D19">
        <v>-23861.656999999999</v>
      </c>
      <c r="E19">
        <v>20000.002499999999</v>
      </c>
      <c r="F19">
        <v>112483.02</v>
      </c>
      <c r="G19">
        <v>4830.915</v>
      </c>
      <c r="H19">
        <v>658.08500000000004</v>
      </c>
      <c r="J19">
        <f>D19-(G19*$E$7+H19*$F$7)</f>
        <v>23.186033709571348</v>
      </c>
      <c r="K19">
        <f>J19-(SUM(G19:H19)/SUM(G18:H18))*J18</f>
        <v>1.2230936170838334</v>
      </c>
      <c r="M19" t="s">
        <v>26</v>
      </c>
      <c r="N19">
        <v>-23862.159</v>
      </c>
      <c r="O19">
        <v>20216.192999999999</v>
      </c>
      <c r="P19">
        <v>112458.22</v>
      </c>
      <c r="Q19">
        <v>4830.8549999999996</v>
      </c>
      <c r="R19">
        <v>658.14499999999998</v>
      </c>
      <c r="T19">
        <f>N19-(Q19*$E$7+R19*$F$7)</f>
        <v>22.845344715035026</v>
      </c>
      <c r="U19">
        <f>T19-(SUM(Q19:R19)/SUM(Q18:R18))*T18</f>
        <v>0.85740006715611017</v>
      </c>
    </row>
    <row r="21" spans="3:21">
      <c r="C21" t="s">
        <v>18</v>
      </c>
      <c r="D21" t="s">
        <v>5</v>
      </c>
      <c r="E21" t="s">
        <v>6</v>
      </c>
      <c r="F21" t="s">
        <v>7</v>
      </c>
      <c r="G21" t="s">
        <v>8</v>
      </c>
      <c r="H21" t="s">
        <v>9</v>
      </c>
      <c r="J21" t="s">
        <v>10</v>
      </c>
      <c r="K21" t="s">
        <v>22</v>
      </c>
    </row>
    <row r="22" spans="3:21">
      <c r="C22" t="s">
        <v>11</v>
      </c>
      <c r="J22">
        <f>D22-(G22*$E$3-H22*$F$3)</f>
        <v>0</v>
      </c>
    </row>
    <row r="23" spans="3:21">
      <c r="C23" t="s">
        <v>26</v>
      </c>
      <c r="J23">
        <f>D23-(G23*$E$3-H23*$F$3)</f>
        <v>0</v>
      </c>
      <c r="K23" t="e">
        <f>J23-(SUM(G23:H23)/SUM(G22:H22))*J22</f>
        <v>#DIV/0!</v>
      </c>
    </row>
    <row r="25" spans="3:21">
      <c r="C25" t="s">
        <v>20</v>
      </c>
      <c r="D25" t="s">
        <v>5</v>
      </c>
      <c r="E25" t="s">
        <v>6</v>
      </c>
      <c r="F25" t="s">
        <v>7</v>
      </c>
      <c r="G25" t="s">
        <v>8</v>
      </c>
      <c r="H25" t="s">
        <v>9</v>
      </c>
      <c r="J25" t="s">
        <v>10</v>
      </c>
      <c r="K25" t="s">
        <v>22</v>
      </c>
      <c r="M25" t="s">
        <v>20</v>
      </c>
      <c r="N25" t="s">
        <v>5</v>
      </c>
      <c r="O25" t="s">
        <v>6</v>
      </c>
      <c r="P25" t="s">
        <v>7</v>
      </c>
      <c r="Q25" t="s">
        <v>8</v>
      </c>
      <c r="R25" t="s">
        <v>9</v>
      </c>
      <c r="T25" t="s">
        <v>10</v>
      </c>
      <c r="U25" t="s">
        <v>22</v>
      </c>
    </row>
    <row r="26" spans="3:21">
      <c r="C26" t="s">
        <v>11</v>
      </c>
      <c r="D26">
        <v>-23739.137999999999</v>
      </c>
      <c r="E26">
        <v>-19999.988499999999</v>
      </c>
      <c r="F26">
        <v>117403.425</v>
      </c>
      <c r="G26">
        <v>4830</v>
      </c>
      <c r="H26">
        <v>658</v>
      </c>
      <c r="J26">
        <f>D26-(G26*$E$7+H26*$F$7)</f>
        <v>141.44743882812327</v>
      </c>
      <c r="M26" t="s">
        <v>11</v>
      </c>
      <c r="N26">
        <v>-23738.644499999999</v>
      </c>
      <c r="O26">
        <v>-20000.443500000001</v>
      </c>
      <c r="P26">
        <v>117404.68</v>
      </c>
      <c r="Q26">
        <v>4830</v>
      </c>
      <c r="R26">
        <v>658</v>
      </c>
      <c r="T26">
        <f>N26-(Q26*$E$7+R26*$F$7)</f>
        <v>141.94093882812376</v>
      </c>
    </row>
    <row r="27" spans="3:21">
      <c r="C27" t="s">
        <v>26</v>
      </c>
      <c r="D27">
        <v>-23741.870500000001</v>
      </c>
      <c r="E27">
        <v>-19999.9395</v>
      </c>
      <c r="F27">
        <v>117428.345</v>
      </c>
      <c r="G27">
        <v>4830.9049999999997</v>
      </c>
      <c r="H27">
        <v>658.09500000000003</v>
      </c>
      <c r="J27">
        <f>D27-(G27*$E$7+H27*$F$7)</f>
        <v>142.99941887714522</v>
      </c>
      <c r="K27">
        <f>J27-(SUM(G27:H27)/SUM(G26:H26))*J26</f>
        <v>1.526206098798184</v>
      </c>
      <c r="M27" t="s">
        <v>26</v>
      </c>
      <c r="N27">
        <v>-23742.434499999999</v>
      </c>
      <c r="O27">
        <v>-19821.816999999999</v>
      </c>
      <c r="P27">
        <v>117404.68</v>
      </c>
      <c r="Q27">
        <v>4830.92</v>
      </c>
      <c r="R27">
        <v>658.08</v>
      </c>
      <c r="T27">
        <f>N27-(Q27*$E$7+R27*$F$7)</f>
        <v>142.39509112578162</v>
      </c>
      <c r="U27">
        <f>T27-(SUM(Q27:R27)/SUM(Q26:R26))*T26</f>
        <v>0.42828842396468758</v>
      </c>
    </row>
    <row r="31" spans="3:21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3" spans="3:21">
      <c r="C33" t="s">
        <v>27</v>
      </c>
      <c r="M33" t="s">
        <v>25</v>
      </c>
    </row>
    <row r="34" spans="3:21">
      <c r="C34" t="s">
        <v>16</v>
      </c>
      <c r="D34" t="s">
        <v>5</v>
      </c>
      <c r="E34" t="s">
        <v>6</v>
      </c>
      <c r="F34" t="s">
        <v>7</v>
      </c>
      <c r="G34" t="s">
        <v>8</v>
      </c>
      <c r="H34" t="s">
        <v>9</v>
      </c>
      <c r="J34" t="s">
        <v>10</v>
      </c>
      <c r="K34" t="s">
        <v>22</v>
      </c>
      <c r="M34" t="s">
        <v>16</v>
      </c>
      <c r="N34" t="s">
        <v>5</v>
      </c>
      <c r="O34" t="s">
        <v>6</v>
      </c>
      <c r="P34" t="s">
        <v>7</v>
      </c>
      <c r="Q34" t="s">
        <v>8</v>
      </c>
      <c r="R34" t="s">
        <v>9</v>
      </c>
      <c r="T34" t="s">
        <v>10</v>
      </c>
      <c r="U34" t="s">
        <v>22</v>
      </c>
    </row>
    <row r="35" spans="3:21">
      <c r="C35" t="s">
        <v>11</v>
      </c>
      <c r="D35">
        <v>-69439.611000000004</v>
      </c>
      <c r="E35">
        <v>-2.6076561115000001E-2</v>
      </c>
      <c r="F35">
        <v>334586.69</v>
      </c>
      <c r="G35">
        <v>14080</v>
      </c>
      <c r="H35">
        <v>1920</v>
      </c>
      <c r="J35">
        <f>D35-(G35*$E$7+H35*$F$7)</f>
        <v>187.47648749999644</v>
      </c>
      <c r="M35" t="s">
        <v>11</v>
      </c>
      <c r="N35">
        <v>-69439.788</v>
      </c>
      <c r="O35">
        <v>-2.9730218449999999</v>
      </c>
      <c r="P35">
        <v>334584.64500000002</v>
      </c>
      <c r="Q35">
        <v>14080</v>
      </c>
      <c r="R35">
        <v>1920</v>
      </c>
      <c r="T35">
        <f>N35-(Q35*$E$7+R35*$F$7)</f>
        <v>187.2994875000004</v>
      </c>
    </row>
    <row r="36" spans="3:21">
      <c r="C36" t="s">
        <v>26</v>
      </c>
      <c r="D36">
        <v>-69442.464500000002</v>
      </c>
      <c r="E36">
        <v>4.1827328249999997E-2</v>
      </c>
      <c r="F36">
        <v>334611.09499999997</v>
      </c>
      <c r="G36">
        <v>14080.9</v>
      </c>
      <c r="H36">
        <v>1920.1</v>
      </c>
      <c r="J36">
        <f>D36-(G36*$E$7+H36*$F$7)</f>
        <v>188.92091013280151</v>
      </c>
      <c r="K36">
        <f>J36-(SUM(G36:H36)/SUM(G35:H35))*J35</f>
        <v>1.4327053523363134</v>
      </c>
      <c r="M36" t="s">
        <v>26</v>
      </c>
      <c r="N36">
        <v>-69443.3655</v>
      </c>
      <c r="O36">
        <v>62.542299900000003</v>
      </c>
      <c r="P36">
        <v>334584.64500000002</v>
      </c>
      <c r="Q36">
        <v>14080.87</v>
      </c>
      <c r="R36">
        <v>1920.13</v>
      </c>
      <c r="T36">
        <f>N36-(Q36*$E$7+R36*$F$7)</f>
        <v>188.10056563555554</v>
      </c>
      <c r="U36">
        <f>T36-(SUM(Q36:R36)/SUM(Q35:R35))*T35</f>
        <v>0.78937191758637937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concentations</vt:lpstr>
      <vt:lpstr>bccU</vt:lpstr>
      <vt:lpstr>u5mo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2021-04-26T19:37:00Z</dcterms:created>
  <dcterms:modified xsi:type="dcterms:W3CDTF">2021-04-30T15:38:28Z</dcterms:modified>
</cp:coreProperties>
</file>