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A6B71E0-4344-F643-A618-79F630579995}" xr6:coauthVersionLast="47" xr6:coauthVersionMax="47" xr10:uidLastSave="{00000000-0000-0000-0000-000000000000}"/>
  <bookViews>
    <workbookView xWindow="11580" yWindow="5400" windowWidth="28040" windowHeight="17440" activeTab="1" xr2:uid="{4D1B4DF2-4903-D74B-AD70-5EB4874BD28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D32" i="2"/>
  <c r="D20" i="2"/>
  <c r="D26" i="2"/>
  <c r="C26" i="2"/>
  <c r="B27" i="2"/>
  <c r="B28" i="2"/>
  <c r="B29" i="2"/>
  <c r="B26" i="2"/>
  <c r="C21" i="2"/>
  <c r="D21" i="2"/>
  <c r="E21" i="2"/>
  <c r="F21" i="2"/>
  <c r="G21" i="2"/>
  <c r="G27" i="2" s="1"/>
  <c r="H21" i="2"/>
  <c r="H27" i="2" s="1"/>
  <c r="I21" i="2"/>
  <c r="I27" i="2" s="1"/>
  <c r="J21" i="2"/>
  <c r="J27" i="2" s="1"/>
  <c r="K21" i="2"/>
  <c r="K27" i="2" s="1"/>
  <c r="L21" i="2"/>
  <c r="L27" i="2" s="1"/>
  <c r="M21" i="2"/>
  <c r="M27" i="2" s="1"/>
  <c r="C22" i="2"/>
  <c r="C28" i="2" s="1"/>
  <c r="D22" i="2"/>
  <c r="D28" i="2" s="1"/>
  <c r="E22" i="2"/>
  <c r="E28" i="2" s="1"/>
  <c r="F22" i="2"/>
  <c r="F28" i="2" s="1"/>
  <c r="G22" i="2"/>
  <c r="G28" i="2" s="1"/>
  <c r="H22" i="2"/>
  <c r="I22" i="2"/>
  <c r="J22" i="2"/>
  <c r="K22" i="2"/>
  <c r="L22" i="2"/>
  <c r="L28" i="2" s="1"/>
  <c r="M22" i="2"/>
  <c r="M28" i="2" s="1"/>
  <c r="C23" i="2"/>
  <c r="C29" i="2" s="1"/>
  <c r="D23" i="2"/>
  <c r="D29" i="2" s="1"/>
  <c r="E23" i="2"/>
  <c r="E29" i="2" s="1"/>
  <c r="F23" i="2"/>
  <c r="F29" i="2" s="1"/>
  <c r="G23" i="2"/>
  <c r="G29" i="2" s="1"/>
  <c r="H23" i="2"/>
  <c r="H29" i="2" s="1"/>
  <c r="I23" i="2"/>
  <c r="I29" i="2" s="1"/>
  <c r="J23" i="2"/>
  <c r="J29" i="2" s="1"/>
  <c r="K23" i="2"/>
  <c r="K29" i="2" s="1"/>
  <c r="L23" i="2"/>
  <c r="L29" i="2" s="1"/>
  <c r="M23" i="2"/>
  <c r="E20" i="2"/>
  <c r="F20" i="2"/>
  <c r="G20" i="2"/>
  <c r="G26" i="2" s="1"/>
  <c r="H20" i="2"/>
  <c r="H26" i="2" s="1"/>
  <c r="I20" i="2"/>
  <c r="I26" i="2" s="1"/>
  <c r="J20" i="2"/>
  <c r="J26" i="2" s="1"/>
  <c r="K20" i="2"/>
  <c r="L20" i="2"/>
  <c r="L26" i="2" s="1"/>
  <c r="M20" i="2"/>
  <c r="M26" i="2" s="1"/>
  <c r="C20" i="2"/>
  <c r="K26" i="2"/>
  <c r="C27" i="2"/>
  <c r="D27" i="2"/>
  <c r="E27" i="2"/>
  <c r="F27" i="2"/>
  <c r="H28" i="2"/>
  <c r="I28" i="2"/>
  <c r="J28" i="2"/>
  <c r="K28" i="2"/>
  <c r="M29" i="2"/>
  <c r="E26" i="2"/>
  <c r="F26" i="2"/>
  <c r="D18" i="2"/>
  <c r="E18" i="2"/>
  <c r="F18" i="2"/>
  <c r="G18" i="2"/>
  <c r="H18" i="2"/>
  <c r="I18" i="2"/>
  <c r="J18" i="2"/>
  <c r="K18" i="2"/>
  <c r="L18" i="2"/>
  <c r="M18" i="2"/>
  <c r="C18" i="2"/>
  <c r="C17" i="1" l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D16" i="1"/>
  <c r="E16" i="1"/>
  <c r="F16" i="1"/>
  <c r="G16" i="1"/>
  <c r="H16" i="1"/>
  <c r="I16" i="1"/>
  <c r="J16" i="1"/>
  <c r="K16" i="1"/>
  <c r="L16" i="1"/>
  <c r="M16" i="1"/>
  <c r="C16" i="1"/>
  <c r="D6" i="1"/>
  <c r="E6" i="1"/>
  <c r="F6" i="1"/>
  <c r="G6" i="1"/>
  <c r="H6" i="1"/>
  <c r="I6" i="1"/>
  <c r="J6" i="1"/>
  <c r="K6" i="1"/>
  <c r="L6" i="1"/>
  <c r="M6" i="1"/>
  <c r="C6" i="1"/>
  <c r="F2" i="1"/>
  <c r="E2" i="1"/>
  <c r="L22" i="1" l="1"/>
  <c r="M22" i="1"/>
  <c r="L25" i="1"/>
  <c r="C23" i="1"/>
  <c r="L23" i="1"/>
  <c r="L24" i="1"/>
  <c r="M24" i="1"/>
  <c r="D25" i="1"/>
  <c r="E25" i="1"/>
  <c r="C24" i="1"/>
  <c r="C25" i="1"/>
  <c r="C22" i="1"/>
  <c r="D9" i="1"/>
  <c r="D23" i="1" s="1"/>
  <c r="E9" i="1"/>
  <c r="E24" i="1" s="1"/>
  <c r="F9" i="1"/>
  <c r="F24" i="1" s="1"/>
  <c r="G9" i="1"/>
  <c r="G22" i="1" s="1"/>
  <c r="H9" i="1"/>
  <c r="H24" i="1" s="1"/>
  <c r="I9" i="1"/>
  <c r="I25" i="1" s="1"/>
  <c r="J9" i="1"/>
  <c r="J25" i="1" s="1"/>
  <c r="K9" i="1"/>
  <c r="K25" i="1" s="1"/>
  <c r="L9" i="1"/>
  <c r="M9" i="1"/>
  <c r="M23" i="1" s="1"/>
  <c r="C9" i="1"/>
  <c r="K23" i="1" l="1"/>
  <c r="K24" i="1"/>
  <c r="D22" i="1"/>
  <c r="H25" i="1"/>
  <c r="G25" i="1"/>
  <c r="K22" i="1"/>
  <c r="F22" i="1"/>
  <c r="E22" i="1"/>
  <c r="F25" i="1"/>
  <c r="H23" i="1"/>
  <c r="F23" i="1"/>
  <c r="J23" i="1"/>
  <c r="J24" i="1"/>
  <c r="G24" i="1"/>
  <c r="E23" i="1"/>
  <c r="I22" i="1"/>
  <c r="I23" i="1"/>
  <c r="D24" i="1"/>
  <c r="H22" i="1"/>
  <c r="G23" i="1"/>
  <c r="I24" i="1"/>
  <c r="M25" i="1"/>
  <c r="J22" i="1"/>
  <c r="D27" i="1" l="1"/>
</calcChain>
</file>

<file path=xl/sharedStrings.xml><?xml version="1.0" encoding="utf-8"?>
<sst xmlns="http://schemas.openxmlformats.org/spreadsheetml/2006/main" count="22" uniqueCount="13">
  <si>
    <t>Temperature</t>
  </si>
  <si>
    <t>[K]</t>
  </si>
  <si>
    <t>difference</t>
  </si>
  <si>
    <t>Li</t>
  </si>
  <si>
    <t>K</t>
  </si>
  <si>
    <t>Cl</t>
  </si>
  <si>
    <t>LiCl</t>
  </si>
  <si>
    <t>KCl</t>
  </si>
  <si>
    <t>mass fraction</t>
  </si>
  <si>
    <t>total mass</t>
  </si>
  <si>
    <t>average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</si>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</sst>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1.32</c:v>
                </c:pt>
                <c:pt idx="1">
                  <c:v>1.33</c:v>
                </c:pt>
                <c:pt idx="2">
                  <c:v>1.34</c:v>
                </c:pt>
                <c:pt idx="3">
                  <c:v>1.35</c:v>
                </c:pt>
                <c:pt idx="4">
                  <c:v>1.37</c:v>
                </c:pt>
                <c:pt idx="5">
                  <c:v>1.36</c:v>
                </c:pt>
                <c:pt idx="6">
                  <c:v>1.37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0-4047-BC6A-7784C733C7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Sheet1!$C$16:$M$16</c:f>
              <c:numCache>
                <c:formatCode>General</c:formatCode>
                <c:ptCount val="11"/>
                <c:pt idx="0">
                  <c:v>1.32</c:v>
                </c:pt>
                <c:pt idx="1">
                  <c:v>1.3281827178834911</c:v>
                </c:pt>
                <c:pt idx="2">
                  <c:v>1.3413772592459074</c:v>
                </c:pt>
                <c:pt idx="3">
                  <c:v>1.3500842855330975</c:v>
                </c:pt>
                <c:pt idx="4">
                  <c:v>1.3584981748915603</c:v>
                </c:pt>
                <c:pt idx="5">
                  <c:v>1.3646250149651951</c:v>
                </c:pt>
                <c:pt idx="6">
                  <c:v>1.3707583067465565</c:v>
                </c:pt>
                <c:pt idx="7">
                  <c:v>1.3762837939864963</c:v>
                </c:pt>
                <c:pt idx="8">
                  <c:v>1.3812875607049109</c:v>
                </c:pt>
                <c:pt idx="9">
                  <c:v>1.3871269738387266</c:v>
                </c:pt>
                <c:pt idx="1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30-4047-BC6A-7784C733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68175"/>
        <c:axId val="1704955455"/>
      </c:scatterChart>
      <c:valAx>
        <c:axId val="17049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55455"/>
        <c:crosses val="autoZero"/>
        <c:crossBetween val="midCat"/>
      </c:valAx>
      <c:valAx>
        <c:axId val="1704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Sheet1!$C$11:$M$11</c:f>
              <c:numCache>
                <c:formatCode>General</c:formatCode>
                <c:ptCount val="11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1.39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1.42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0-644D-ABEF-319A41BCDF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Sheet1!$C$17:$M$17</c:f>
              <c:numCache>
                <c:formatCode>General</c:formatCode>
                <c:ptCount val="11"/>
                <c:pt idx="0">
                  <c:v>1.35</c:v>
                </c:pt>
                <c:pt idx="1">
                  <c:v>1.3593516775811327</c:v>
                </c:pt>
                <c:pt idx="2">
                  <c:v>1.3744311534238942</c:v>
                </c:pt>
                <c:pt idx="3">
                  <c:v>1.3843820406092542</c:v>
                </c:pt>
                <c:pt idx="4">
                  <c:v>1.3939979141617833</c:v>
                </c:pt>
                <c:pt idx="5">
                  <c:v>1.4010000171030803</c:v>
                </c:pt>
                <c:pt idx="6">
                  <c:v>1.4080094934246361</c:v>
                </c:pt>
                <c:pt idx="7">
                  <c:v>1.4143243359845672</c:v>
                </c:pt>
                <c:pt idx="8">
                  <c:v>1.4200429265198984</c:v>
                </c:pt>
                <c:pt idx="9">
                  <c:v>1.4267165415299734</c:v>
                </c:pt>
                <c:pt idx="10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0-644D-ABEF-319A41BC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68175"/>
        <c:axId val="1704955455"/>
      </c:scatterChart>
      <c:valAx>
        <c:axId val="17049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55455"/>
        <c:crosses val="autoZero"/>
        <c:crossBetween val="midCat"/>
      </c:valAx>
      <c:valAx>
        <c:axId val="1704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Sheet1!$C$12:$M$12</c:f>
              <c:numCache>
                <c:formatCode>General</c:formatCode>
                <c:ptCount val="11"/>
                <c:pt idx="0">
                  <c:v>1.38</c:v>
                </c:pt>
                <c:pt idx="1">
                  <c:v>1.39</c:v>
                </c:pt>
                <c:pt idx="2">
                  <c:v>1.41</c:v>
                </c:pt>
                <c:pt idx="3">
                  <c:v>1.42</c:v>
                </c:pt>
                <c:pt idx="4">
                  <c:v>1.44</c:v>
                </c:pt>
                <c:pt idx="5">
                  <c:v>1.44</c:v>
                </c:pt>
                <c:pt idx="6">
                  <c:v>1.45</c:v>
                </c:pt>
                <c:pt idx="7">
                  <c:v>1.46</c:v>
                </c:pt>
                <c:pt idx="8">
                  <c:v>1.47</c:v>
                </c:pt>
                <c:pt idx="9">
                  <c:v>1.47</c:v>
                </c:pt>
                <c:pt idx="1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514A-8171-2DC6C5DD46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Sheet1!$C$18:$M$18</c:f>
              <c:numCache>
                <c:formatCode>General</c:formatCode>
                <c:ptCount val="11"/>
                <c:pt idx="0">
                  <c:v>1.38</c:v>
                </c:pt>
                <c:pt idx="1">
                  <c:v>1.3916895969764158</c:v>
                </c:pt>
                <c:pt idx="2">
                  <c:v>1.4105389417798677</c:v>
                </c:pt>
                <c:pt idx="3">
                  <c:v>1.4229775507615678</c:v>
                </c:pt>
                <c:pt idx="4">
                  <c:v>1.4349973927022293</c:v>
                </c:pt>
                <c:pt idx="5">
                  <c:v>1.4437500213788503</c:v>
                </c:pt>
                <c:pt idx="6">
                  <c:v>1.4525118667807952</c:v>
                </c:pt>
                <c:pt idx="7">
                  <c:v>1.4604054199807091</c:v>
                </c:pt>
                <c:pt idx="8">
                  <c:v>1.4675536581498727</c:v>
                </c:pt>
                <c:pt idx="9">
                  <c:v>1.4758956769124669</c:v>
                </c:pt>
                <c:pt idx="1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D-514A-8171-2DC6C5DD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68175"/>
        <c:axId val="1704955455"/>
      </c:scatterChart>
      <c:valAx>
        <c:axId val="17049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55455"/>
        <c:crosses val="autoZero"/>
        <c:crossBetween val="midCat"/>
      </c:valAx>
      <c:valAx>
        <c:axId val="1704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Sheet1!$C$13:$M$13</c:f>
              <c:numCache>
                <c:formatCode>General</c:formatCode>
                <c:ptCount val="11"/>
                <c:pt idx="0">
                  <c:v>1.42</c:v>
                </c:pt>
                <c:pt idx="1">
                  <c:v>1.43</c:v>
                </c:pt>
                <c:pt idx="2">
                  <c:v>1.45</c:v>
                </c:pt>
                <c:pt idx="3">
                  <c:v>1.46</c:v>
                </c:pt>
                <c:pt idx="4">
                  <c:v>1.48</c:v>
                </c:pt>
                <c:pt idx="5">
                  <c:v>1.48</c:v>
                </c:pt>
                <c:pt idx="6">
                  <c:v>1.5</c:v>
                </c:pt>
                <c:pt idx="7">
                  <c:v>1.5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2D48-8431-73E6FB7AED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Sheet1!$C$9:$M$9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Sheet1!$C$19:$M$19</c:f>
              <c:numCache>
                <c:formatCode>General</c:formatCode>
                <c:ptCount val="11"/>
                <c:pt idx="0">
                  <c:v>1.42</c:v>
                </c:pt>
                <c:pt idx="1">
                  <c:v>1.4305206372787744</c:v>
                </c:pt>
                <c:pt idx="2">
                  <c:v>1.447485047601881</c:v>
                </c:pt>
                <c:pt idx="3">
                  <c:v>1.458679795685411</c:v>
                </c:pt>
                <c:pt idx="4">
                  <c:v>1.4694976534320063</c:v>
                </c:pt>
                <c:pt idx="5">
                  <c:v>1.4773750192409651</c:v>
                </c:pt>
                <c:pt idx="6">
                  <c:v>1.4852606801027157</c:v>
                </c:pt>
                <c:pt idx="7">
                  <c:v>1.4923648779826379</c:v>
                </c:pt>
                <c:pt idx="8">
                  <c:v>1.4987982923348855</c:v>
                </c:pt>
                <c:pt idx="9">
                  <c:v>1.5063061092212202</c:v>
                </c:pt>
                <c:pt idx="1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4-2D48-8431-73E6FB7A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68175"/>
        <c:axId val="1704955455"/>
      </c:scatterChart>
      <c:valAx>
        <c:axId val="17049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55455"/>
        <c:crosses val="autoZero"/>
        <c:crossBetween val="midCat"/>
      </c:valAx>
      <c:valAx>
        <c:axId val="1704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Sheet2!$C$12:$M$12</c:f>
              <c:numCache>
                <c:formatCode>General</c:formatCode>
                <c:ptCount val="11"/>
                <c:pt idx="0">
                  <c:v>1.32</c:v>
                </c:pt>
                <c:pt idx="1">
                  <c:v>1.33</c:v>
                </c:pt>
                <c:pt idx="2">
                  <c:v>1.34</c:v>
                </c:pt>
                <c:pt idx="3">
                  <c:v>1.35</c:v>
                </c:pt>
                <c:pt idx="4">
                  <c:v>1.37</c:v>
                </c:pt>
                <c:pt idx="5">
                  <c:v>1.36</c:v>
                </c:pt>
                <c:pt idx="6">
                  <c:v>1.37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A-F74E-A4A2-1F140CB7C7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Sheet2!$C$20:$M$20</c:f>
              <c:numCache>
                <c:formatCode>General</c:formatCode>
                <c:ptCount val="11"/>
                <c:pt idx="0">
                  <c:v>1.3200000000000003</c:v>
                </c:pt>
                <c:pt idx="1">
                  <c:v>1.3326729799888752</c:v>
                </c:pt>
                <c:pt idx="2">
                  <c:v>1.3496367441259081</c:v>
                </c:pt>
                <c:pt idx="3">
                  <c:v>1.3590089315365255</c:v>
                </c:pt>
                <c:pt idx="4">
                  <c:v>1.3669810118213583</c:v>
                </c:pt>
                <c:pt idx="5">
                  <c:v>1.3722199749574937</c:v>
                </c:pt>
                <c:pt idx="6">
                  <c:v>1.377050234989879</c:v>
                </c:pt>
                <c:pt idx="7">
                  <c:v>1.3810862152601691</c:v>
                </c:pt>
                <c:pt idx="8">
                  <c:v>1.3845089465917908</c:v>
                </c:pt>
                <c:pt idx="9">
                  <c:v>1.3882508821587527</c:v>
                </c:pt>
                <c:pt idx="10">
                  <c:v>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A-F74E-A4A2-1F140CB7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21231"/>
        <c:axId val="1744233631"/>
      </c:scatterChart>
      <c:valAx>
        <c:axId val="17442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3631"/>
        <c:crosses val="autoZero"/>
        <c:crossBetween val="midCat"/>
      </c:valAx>
      <c:valAx>
        <c:axId val="1744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Sheet2!$C$13:$M$13</c:f>
              <c:numCache>
                <c:formatCode>General</c:formatCode>
                <c:ptCount val="11"/>
                <c:pt idx="0">
                  <c:v>1.35</c:v>
                </c:pt>
                <c:pt idx="1">
                  <c:v>1.36</c:v>
                </c:pt>
                <c:pt idx="2">
                  <c:v>1.38</c:v>
                </c:pt>
                <c:pt idx="3">
                  <c:v>1.39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1.42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9-8348-B847-A4D78C2038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Sheet2!$C$21:$M$21</c:f>
              <c:numCache>
                <c:formatCode>General</c:formatCode>
                <c:ptCount val="11"/>
                <c:pt idx="0">
                  <c:v>1.35</c:v>
                </c:pt>
                <c:pt idx="1">
                  <c:v>1.3644135812333467</c:v>
                </c:pt>
                <c:pt idx="2">
                  <c:v>1.3837554300226473</c:v>
                </c:pt>
                <c:pt idx="3">
                  <c:v>1.394465187769274</c:v>
                </c:pt>
                <c:pt idx="4">
                  <c:v>1.4035883452881119</c:v>
                </c:pt>
                <c:pt idx="5">
                  <c:v>1.4095904379308388</c:v>
                </c:pt>
                <c:pt idx="6">
                  <c:v>1.4151289975928083</c:v>
                </c:pt>
                <c:pt idx="7">
                  <c:v>1.4197602705923873</c:v>
                </c:pt>
                <c:pt idx="8">
                  <c:v>1.4236903169767803</c:v>
                </c:pt>
                <c:pt idx="9">
                  <c:v>1.4279894807786373</c:v>
                </c:pt>
                <c:pt idx="10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9-8348-B847-A4D78C20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21231"/>
        <c:axId val="1744233631"/>
      </c:scatterChart>
      <c:valAx>
        <c:axId val="17442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3631"/>
        <c:crosses val="autoZero"/>
        <c:crossBetween val="midCat"/>
      </c:valAx>
      <c:valAx>
        <c:axId val="1744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Sheet2!$C$14:$M$14</c:f>
              <c:numCache>
                <c:formatCode>General</c:formatCode>
                <c:ptCount val="11"/>
                <c:pt idx="0">
                  <c:v>1.38</c:v>
                </c:pt>
                <c:pt idx="1">
                  <c:v>1.39</c:v>
                </c:pt>
                <c:pt idx="2">
                  <c:v>1.41</c:v>
                </c:pt>
                <c:pt idx="3">
                  <c:v>1.42</c:v>
                </c:pt>
                <c:pt idx="4">
                  <c:v>1.44</c:v>
                </c:pt>
                <c:pt idx="5">
                  <c:v>1.44</c:v>
                </c:pt>
                <c:pt idx="6">
                  <c:v>1.45</c:v>
                </c:pt>
                <c:pt idx="7">
                  <c:v>1.46</c:v>
                </c:pt>
                <c:pt idx="8">
                  <c:v>1.47</c:v>
                </c:pt>
                <c:pt idx="9">
                  <c:v>1.47</c:v>
                </c:pt>
                <c:pt idx="1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A-7C43-BAD2-A809CD385B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Sheet2!$C$22:$M$22</c:f>
              <c:numCache>
                <c:formatCode>General</c:formatCode>
                <c:ptCount val="11"/>
                <c:pt idx="0">
                  <c:v>1.38</c:v>
                </c:pt>
                <c:pt idx="1">
                  <c:v>1.3978347087485126</c:v>
                </c:pt>
                <c:pt idx="2">
                  <c:v>1.4218924132425672</c:v>
                </c:pt>
                <c:pt idx="3">
                  <c:v>1.4352754180286131</c:v>
                </c:pt>
                <c:pt idx="4">
                  <c:v>1.4467108810817766</c:v>
                </c:pt>
                <c:pt idx="5">
                  <c:v>1.4542519064715855</c:v>
                </c:pt>
                <c:pt idx="6">
                  <c:v>1.4612230340640624</c:v>
                </c:pt>
                <c:pt idx="7">
                  <c:v>1.4670614248066658</c:v>
                </c:pt>
                <c:pt idx="8">
                  <c:v>1.472022420679298</c:v>
                </c:pt>
                <c:pt idx="9">
                  <c:v>1.4774563194669694</c:v>
                </c:pt>
                <c:pt idx="10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A-7C43-BAD2-A809CD38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21231"/>
        <c:axId val="1744233631"/>
      </c:scatterChart>
      <c:valAx>
        <c:axId val="17442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3631"/>
        <c:crosses val="autoZero"/>
        <c:crossBetween val="midCat"/>
      </c:valAx>
      <c:valAx>
        <c:axId val="1744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Sheet2!$C$15:$M$15</c:f>
              <c:numCache>
                <c:formatCode>General</c:formatCode>
                <c:ptCount val="11"/>
                <c:pt idx="0">
                  <c:v>1.42</c:v>
                </c:pt>
                <c:pt idx="1">
                  <c:v>1.43</c:v>
                </c:pt>
                <c:pt idx="2">
                  <c:v>1.45</c:v>
                </c:pt>
                <c:pt idx="3">
                  <c:v>1.46</c:v>
                </c:pt>
                <c:pt idx="4">
                  <c:v>1.48</c:v>
                </c:pt>
                <c:pt idx="5">
                  <c:v>1.48</c:v>
                </c:pt>
                <c:pt idx="6">
                  <c:v>1.5</c:v>
                </c:pt>
                <c:pt idx="7">
                  <c:v>1.5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1A44-B92C-F2544B3475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Sheet2!$C$11:$M$11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Sheet2!$C$23:$M$23</c:f>
              <c:numCache>
                <c:formatCode>General</c:formatCode>
                <c:ptCount val="11"/>
                <c:pt idx="0">
                  <c:v>1.42</c:v>
                </c:pt>
                <c:pt idx="1">
                  <c:v>1.4361637242103218</c:v>
                </c:pt>
                <c:pt idx="2">
                  <c:v>1.4578896480938246</c:v>
                </c:pt>
                <c:pt idx="3">
                  <c:v>1.4699370404626213</c:v>
                </c:pt>
                <c:pt idx="4">
                  <c:v>1.4802095538670932</c:v>
                </c:pt>
                <c:pt idx="5">
                  <c:v>1.4869727697656536</c:v>
                </c:pt>
                <c:pt idx="6">
                  <c:v>1.4932171722975152</c:v>
                </c:pt>
                <c:pt idx="7">
                  <c:v>1.4984412432083674</c:v>
                </c:pt>
                <c:pt idx="8">
                  <c:v>1.5028761763874554</c:v>
                </c:pt>
                <c:pt idx="9">
                  <c:v>1.5077295882512172</c:v>
                </c:pt>
                <c:pt idx="1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1A44-B92C-F2544B34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21231"/>
        <c:axId val="1744233631"/>
      </c:scatterChart>
      <c:valAx>
        <c:axId val="17442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3631"/>
        <c:crosses val="autoZero"/>
        <c:crossBetween val="midCat"/>
      </c:valAx>
      <c:valAx>
        <c:axId val="1744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28</xdr:row>
      <xdr:rowOff>57150</xdr:rowOff>
    </xdr:from>
    <xdr:to>
      <xdr:col>6</xdr:col>
      <xdr:colOff>285750</xdr:colOff>
      <xdr:row>41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D30ED-AD0F-2742-AA3B-F8AED1273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28</xdr:row>
      <xdr:rowOff>76200</xdr:rowOff>
    </xdr:from>
    <xdr:to>
      <xdr:col>12</xdr:col>
      <xdr:colOff>279400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C7162-2992-CE49-ADDB-6AB647277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18</xdr:col>
      <xdr:colOff>444500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44617-ED22-B64B-82C4-005ABA413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20</xdr:col>
      <xdr:colOff>444500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64F16-9576-E04B-A760-0CDC20F6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</xdr:row>
      <xdr:rowOff>31750</xdr:rowOff>
    </xdr:from>
    <xdr:to>
      <xdr:col>19</xdr:col>
      <xdr:colOff>425450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DA519-19F6-E04F-9DBA-004CA3516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16</xdr:row>
      <xdr:rowOff>63500</xdr:rowOff>
    </xdr:from>
    <xdr:to>
      <xdr:col>19</xdr:col>
      <xdr:colOff>393700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B96-EF10-5542-BC52-9C03C524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70C01-47F7-B745-A4C9-00464C34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444500</xdr:colOff>
      <xdr:row>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627D9-9E92-D84E-B65C-D0B93A72E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BF02-E059-6E49-A260-93E0F57D7E90}">
  <dimension ref="B1:M27"/>
  <sheetViews>
    <sheetView workbookViewId="0">
      <selection activeCell="C21" sqref="C21:M22"/>
    </sheetView>
  </sheetViews>
  <sheetFormatPr baseColWidth="10" defaultRowHeight="16" x14ac:dyDescent="0.2"/>
  <sheetData>
    <row r="1" spans="2:13" x14ac:dyDescent="0.2">
      <c r="B1" t="s">
        <v>3</v>
      </c>
      <c r="C1">
        <v>6.94</v>
      </c>
      <c r="E1" t="s">
        <v>6</v>
      </c>
      <c r="F1" t="s">
        <v>7</v>
      </c>
    </row>
    <row r="2" spans="2:13" x14ac:dyDescent="0.2">
      <c r="B2" t="s">
        <v>4</v>
      </c>
      <c r="C2">
        <v>39.097999999999999</v>
      </c>
      <c r="E2">
        <f>C1+C3</f>
        <v>42.39</v>
      </c>
      <c r="F2">
        <f>C2+C3</f>
        <v>74.548000000000002</v>
      </c>
    </row>
    <row r="3" spans="2:13" x14ac:dyDescent="0.2">
      <c r="B3" t="s">
        <v>5</v>
      </c>
      <c r="C3">
        <v>35.450000000000003</v>
      </c>
    </row>
    <row r="6" spans="2:13" ht="17" thickBot="1" x14ac:dyDescent="0.25">
      <c r="B6" t="s">
        <v>8</v>
      </c>
      <c r="C6">
        <f>(C9*$F$2)/(C9*$F$2+(1-C9)*$E$2)</f>
        <v>0</v>
      </c>
      <c r="D6">
        <f t="shared" ref="D6:M6" si="0">(D9*$F$2)/(D9*$F$2+(1-D9)*$E$2)</f>
        <v>0.11689596976415885</v>
      </c>
      <c r="E6">
        <f t="shared" si="0"/>
        <v>0.30538941779867929</v>
      </c>
      <c r="F6">
        <f t="shared" si="0"/>
        <v>0.42977550761567646</v>
      </c>
      <c r="G6">
        <f t="shared" si="0"/>
        <v>0.5499739270222932</v>
      </c>
      <c r="H6">
        <f t="shared" si="0"/>
        <v>0.6375002137885033</v>
      </c>
      <c r="I6">
        <f t="shared" si="0"/>
        <v>0.72511866780795275</v>
      </c>
      <c r="J6">
        <f t="shared" si="0"/>
        <v>0.80405419980708959</v>
      </c>
      <c r="K6">
        <f t="shared" si="0"/>
        <v>0.87553658149872871</v>
      </c>
      <c r="L6">
        <f t="shared" si="0"/>
        <v>0.95895676912466843</v>
      </c>
      <c r="M6">
        <f t="shared" si="0"/>
        <v>1</v>
      </c>
    </row>
    <row r="7" spans="2:13" x14ac:dyDescent="0.2">
      <c r="B7" s="1" t="s">
        <v>0</v>
      </c>
      <c r="C7" s="4">
        <v>0</v>
      </c>
      <c r="D7" s="4">
        <v>7</v>
      </c>
      <c r="E7" s="4">
        <v>20</v>
      </c>
      <c r="F7" s="4">
        <v>30</v>
      </c>
      <c r="G7" s="4">
        <v>41</v>
      </c>
      <c r="H7" s="4">
        <v>50</v>
      </c>
      <c r="I7" s="4">
        <v>60</v>
      </c>
      <c r="J7" s="4">
        <v>70</v>
      </c>
      <c r="K7" s="4">
        <v>80</v>
      </c>
      <c r="L7" s="4">
        <v>93</v>
      </c>
      <c r="M7" s="4">
        <v>100</v>
      </c>
    </row>
    <row r="8" spans="2:13" ht="17" thickBot="1" x14ac:dyDescent="0.25">
      <c r="B8" s="2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ht="17" thickBot="1" x14ac:dyDescent="0.25">
      <c r="B9" s="2"/>
      <c r="C9" s="6">
        <f>C7/100</f>
        <v>0</v>
      </c>
      <c r="D9" s="6">
        <f t="shared" ref="D9:M9" si="1">D7/100</f>
        <v>7.0000000000000007E-2</v>
      </c>
      <c r="E9" s="6">
        <f t="shared" si="1"/>
        <v>0.2</v>
      </c>
      <c r="F9" s="6">
        <f t="shared" si="1"/>
        <v>0.3</v>
      </c>
      <c r="G9" s="6">
        <f t="shared" si="1"/>
        <v>0.41</v>
      </c>
      <c r="H9" s="6">
        <f t="shared" si="1"/>
        <v>0.5</v>
      </c>
      <c r="I9" s="6">
        <f t="shared" si="1"/>
        <v>0.6</v>
      </c>
      <c r="J9" s="6">
        <f t="shared" si="1"/>
        <v>0.7</v>
      </c>
      <c r="K9" s="6">
        <f t="shared" si="1"/>
        <v>0.8</v>
      </c>
      <c r="L9" s="6">
        <f t="shared" si="1"/>
        <v>0.93</v>
      </c>
      <c r="M9" s="6">
        <f t="shared" si="1"/>
        <v>1</v>
      </c>
    </row>
    <row r="10" spans="2:13" ht="17" thickBot="1" x14ac:dyDescent="0.25">
      <c r="B10" s="2">
        <v>1300</v>
      </c>
      <c r="C10" s="3">
        <v>1.32</v>
      </c>
      <c r="D10" s="3">
        <v>1.33</v>
      </c>
      <c r="E10" s="3">
        <v>1.34</v>
      </c>
      <c r="F10" s="3">
        <v>1.35</v>
      </c>
      <c r="G10" s="3">
        <v>1.37</v>
      </c>
      <c r="H10" s="3">
        <v>1.36</v>
      </c>
      <c r="I10" s="3">
        <v>1.37</v>
      </c>
      <c r="J10" s="3">
        <v>1.38</v>
      </c>
      <c r="K10" s="3">
        <v>1.39</v>
      </c>
      <c r="L10" s="3">
        <v>1.39</v>
      </c>
      <c r="M10" s="3">
        <v>1.39</v>
      </c>
    </row>
    <row r="11" spans="2:13" ht="17" thickBot="1" x14ac:dyDescent="0.25">
      <c r="B11" s="2">
        <v>1200</v>
      </c>
      <c r="C11" s="3">
        <v>1.35</v>
      </c>
      <c r="D11" s="3">
        <v>1.36</v>
      </c>
      <c r="E11" s="3">
        <v>1.38</v>
      </c>
      <c r="F11" s="3">
        <v>1.39</v>
      </c>
      <c r="G11" s="3">
        <v>1.4</v>
      </c>
      <c r="H11" s="3">
        <v>1.4</v>
      </c>
      <c r="I11" s="3">
        <v>1.42</v>
      </c>
      <c r="J11" s="3">
        <v>1.42</v>
      </c>
      <c r="K11" s="3">
        <v>1.43</v>
      </c>
      <c r="L11" s="3">
        <v>1.43</v>
      </c>
      <c r="M11" s="3">
        <v>1.43</v>
      </c>
    </row>
    <row r="12" spans="2:13" ht="17" thickBot="1" x14ac:dyDescent="0.25">
      <c r="B12" s="2">
        <v>1100</v>
      </c>
      <c r="C12" s="3">
        <v>1.38</v>
      </c>
      <c r="D12" s="3">
        <v>1.39</v>
      </c>
      <c r="E12" s="3">
        <v>1.41</v>
      </c>
      <c r="F12" s="3">
        <v>1.42</v>
      </c>
      <c r="G12" s="3">
        <v>1.44</v>
      </c>
      <c r="H12" s="3">
        <v>1.44</v>
      </c>
      <c r="I12" s="3">
        <v>1.45</v>
      </c>
      <c r="J12" s="3">
        <v>1.46</v>
      </c>
      <c r="K12" s="3">
        <v>1.47</v>
      </c>
      <c r="L12" s="3">
        <v>1.47</v>
      </c>
      <c r="M12" s="3">
        <v>1.48</v>
      </c>
    </row>
    <row r="13" spans="2:13" ht="17" thickBot="1" x14ac:dyDescent="0.25">
      <c r="B13" s="2">
        <v>1000</v>
      </c>
      <c r="C13" s="3">
        <v>1.42</v>
      </c>
      <c r="D13" s="3">
        <v>1.43</v>
      </c>
      <c r="E13" s="3">
        <v>1.45</v>
      </c>
      <c r="F13" s="3">
        <v>1.46</v>
      </c>
      <c r="G13" s="3">
        <v>1.48</v>
      </c>
      <c r="H13" s="3">
        <v>1.48</v>
      </c>
      <c r="I13" s="3">
        <v>1.5</v>
      </c>
      <c r="J13" s="3">
        <v>1.5</v>
      </c>
      <c r="K13" s="3">
        <v>1.51</v>
      </c>
      <c r="L13" s="3">
        <v>1.51</v>
      </c>
      <c r="M13" s="3">
        <v>1.51</v>
      </c>
    </row>
    <row r="16" spans="2:13" x14ac:dyDescent="0.2">
      <c r="C16">
        <f>$C10*(1-C$6)+C$6*$M10</f>
        <v>1.32</v>
      </c>
      <c r="D16">
        <f t="shared" ref="D16:M16" si="2">$C10*(1-D$6)+D$6*$M10</f>
        <v>1.3281827178834911</v>
      </c>
      <c r="E16">
        <f t="shared" si="2"/>
        <v>1.3413772592459074</v>
      </c>
      <c r="F16">
        <f t="shared" si="2"/>
        <v>1.3500842855330975</v>
      </c>
      <c r="G16">
        <f t="shared" si="2"/>
        <v>1.3584981748915603</v>
      </c>
      <c r="H16">
        <f t="shared" si="2"/>
        <v>1.3646250149651951</v>
      </c>
      <c r="I16">
        <f t="shared" si="2"/>
        <v>1.3707583067465565</v>
      </c>
      <c r="J16">
        <f t="shared" si="2"/>
        <v>1.3762837939864963</v>
      </c>
      <c r="K16">
        <f t="shared" si="2"/>
        <v>1.3812875607049109</v>
      </c>
      <c r="L16">
        <f t="shared" si="2"/>
        <v>1.3871269738387266</v>
      </c>
      <c r="M16">
        <f t="shared" si="2"/>
        <v>1.39</v>
      </c>
    </row>
    <row r="17" spans="3:13" x14ac:dyDescent="0.2">
      <c r="C17">
        <f t="shared" ref="C17:M17" si="3">$C11*(1-C$6)+C$6*$M11</f>
        <v>1.35</v>
      </c>
      <c r="D17">
        <f t="shared" si="3"/>
        <v>1.3593516775811327</v>
      </c>
      <c r="E17">
        <f t="shared" si="3"/>
        <v>1.3744311534238942</v>
      </c>
      <c r="F17">
        <f t="shared" si="3"/>
        <v>1.3843820406092542</v>
      </c>
      <c r="G17">
        <f t="shared" si="3"/>
        <v>1.3939979141617833</v>
      </c>
      <c r="H17">
        <f t="shared" si="3"/>
        <v>1.4010000171030803</v>
      </c>
      <c r="I17">
        <f t="shared" si="3"/>
        <v>1.4080094934246361</v>
      </c>
      <c r="J17">
        <f t="shared" si="3"/>
        <v>1.4143243359845672</v>
      </c>
      <c r="K17">
        <f t="shared" si="3"/>
        <v>1.4200429265198984</v>
      </c>
      <c r="L17">
        <f t="shared" si="3"/>
        <v>1.4267165415299734</v>
      </c>
      <c r="M17">
        <f t="shared" si="3"/>
        <v>1.43</v>
      </c>
    </row>
    <row r="18" spans="3:13" x14ac:dyDescent="0.2">
      <c r="C18">
        <f t="shared" ref="C18:M18" si="4">$C12*(1-C$6)+C$6*$M12</f>
        <v>1.38</v>
      </c>
      <c r="D18">
        <f t="shared" si="4"/>
        <v>1.3916895969764158</v>
      </c>
      <c r="E18">
        <f t="shared" si="4"/>
        <v>1.4105389417798677</v>
      </c>
      <c r="F18">
        <f t="shared" si="4"/>
        <v>1.4229775507615678</v>
      </c>
      <c r="G18">
        <f t="shared" si="4"/>
        <v>1.4349973927022293</v>
      </c>
      <c r="H18">
        <f t="shared" si="4"/>
        <v>1.4437500213788503</v>
      </c>
      <c r="I18">
        <f t="shared" si="4"/>
        <v>1.4525118667807952</v>
      </c>
      <c r="J18">
        <f t="shared" si="4"/>
        <v>1.4604054199807091</v>
      </c>
      <c r="K18">
        <f t="shared" si="4"/>
        <v>1.4675536581498727</v>
      </c>
      <c r="L18">
        <f t="shared" si="4"/>
        <v>1.4758956769124669</v>
      </c>
      <c r="M18">
        <f t="shared" si="4"/>
        <v>1.48</v>
      </c>
    </row>
    <row r="19" spans="3:13" x14ac:dyDescent="0.2">
      <c r="C19">
        <f t="shared" ref="C19:M19" si="5">$C13*(1-C$6)+C$6*$M13</f>
        <v>1.42</v>
      </c>
      <c r="D19">
        <f t="shared" si="5"/>
        <v>1.4305206372787744</v>
      </c>
      <c r="E19">
        <f t="shared" si="5"/>
        <v>1.447485047601881</v>
      </c>
      <c r="F19">
        <f t="shared" si="5"/>
        <v>1.458679795685411</v>
      </c>
      <c r="G19">
        <f t="shared" si="5"/>
        <v>1.4694976534320063</v>
      </c>
      <c r="H19">
        <f t="shared" si="5"/>
        <v>1.4773750192409651</v>
      </c>
      <c r="I19">
        <f t="shared" si="5"/>
        <v>1.4852606801027157</v>
      </c>
      <c r="J19">
        <f t="shared" si="5"/>
        <v>1.4923648779826379</v>
      </c>
      <c r="K19">
        <f t="shared" si="5"/>
        <v>1.4987982923348855</v>
      </c>
      <c r="L19">
        <f t="shared" si="5"/>
        <v>1.5063061092212202</v>
      </c>
      <c r="M19">
        <f t="shared" si="5"/>
        <v>1.51</v>
      </c>
    </row>
    <row r="21" spans="3:13" x14ac:dyDescent="0.2">
      <c r="C21" t="s">
        <v>2</v>
      </c>
    </row>
    <row r="22" spans="3:13" x14ac:dyDescent="0.2">
      <c r="C22" s="7">
        <f>100*(C10-C16)/C10</f>
        <v>0</v>
      </c>
      <c r="D22" s="7">
        <f t="shared" ref="D22:M22" si="6">100*(D10-D16)/D10</f>
        <v>0.13663775312097745</v>
      </c>
      <c r="E22" s="7">
        <f t="shared" si="6"/>
        <v>-0.10278054073935593</v>
      </c>
      <c r="F22" s="7">
        <f t="shared" si="6"/>
        <v>-6.2433728220267631E-3</v>
      </c>
      <c r="G22" s="7">
        <f t="shared" si="6"/>
        <v>0.83954927798830492</v>
      </c>
      <c r="H22" s="7">
        <f t="shared" si="6"/>
        <v>-0.3400746297937472</v>
      </c>
      <c r="I22" s="7">
        <f t="shared" si="6"/>
        <v>-5.5350857412876944E-2</v>
      </c>
      <c r="J22" s="7">
        <f t="shared" si="6"/>
        <v>0.26929029083359729</v>
      </c>
      <c r="K22" s="7">
        <f t="shared" si="6"/>
        <v>0.62679419389129676</v>
      </c>
      <c r="L22" s="7">
        <f t="shared" si="6"/>
        <v>0.2066925295880053</v>
      </c>
      <c r="M22" s="7">
        <f t="shared" si="6"/>
        <v>0</v>
      </c>
    </row>
    <row r="23" spans="3:13" x14ac:dyDescent="0.2">
      <c r="C23" s="7">
        <f t="shared" ref="C23:M25" si="7">100*(C11-C17)/C11</f>
        <v>0</v>
      </c>
      <c r="D23" s="7">
        <f t="shared" si="7"/>
        <v>4.7670766093188544E-2</v>
      </c>
      <c r="E23" s="7">
        <f t="shared" si="7"/>
        <v>0.40353960696417968</v>
      </c>
      <c r="F23" s="7">
        <f t="shared" si="7"/>
        <v>0.40416974034141867</v>
      </c>
      <c r="G23" s="7">
        <f t="shared" si="7"/>
        <v>0.42872041701547126</v>
      </c>
      <c r="H23" s="7">
        <f t="shared" si="7"/>
        <v>-7.1429793077171233E-2</v>
      </c>
      <c r="I23" s="7">
        <f t="shared" si="7"/>
        <v>0.84440187150449464</v>
      </c>
      <c r="J23" s="7">
        <f t="shared" si="7"/>
        <v>0.39969464897413631</v>
      </c>
      <c r="K23" s="7">
        <f t="shared" si="7"/>
        <v>0.69629884476234638</v>
      </c>
      <c r="L23" s="7">
        <f t="shared" si="7"/>
        <v>0.229612480421436</v>
      </c>
      <c r="M23" s="7">
        <f t="shared" si="7"/>
        <v>0</v>
      </c>
    </row>
    <row r="24" spans="3:13" x14ac:dyDescent="0.2">
      <c r="C24" s="7">
        <f t="shared" si="7"/>
        <v>0</v>
      </c>
      <c r="D24" s="7">
        <f t="shared" si="7"/>
        <v>-0.12155373931049698</v>
      </c>
      <c r="E24" s="7">
        <f t="shared" si="7"/>
        <v>-3.8222821267219612E-2</v>
      </c>
      <c r="F24" s="7">
        <f t="shared" si="7"/>
        <v>-0.20968667334985319</v>
      </c>
      <c r="G24" s="7">
        <f t="shared" si="7"/>
        <v>0.34740328456740899</v>
      </c>
      <c r="H24" s="7">
        <f t="shared" si="7"/>
        <v>-0.26041815130905471</v>
      </c>
      <c r="I24" s="7">
        <f t="shared" si="7"/>
        <v>-0.17323219177898561</v>
      </c>
      <c r="J24" s="7">
        <f t="shared" si="7"/>
        <v>-2.7768491829389553E-2</v>
      </c>
      <c r="K24" s="7">
        <f t="shared" si="7"/>
        <v>0.16641781293382754</v>
      </c>
      <c r="L24" s="7">
        <f t="shared" si="7"/>
        <v>-0.40106645663040491</v>
      </c>
      <c r="M24" s="7">
        <f t="shared" si="7"/>
        <v>0</v>
      </c>
    </row>
    <row r="25" spans="3:13" x14ac:dyDescent="0.2">
      <c r="C25" s="7">
        <f t="shared" si="7"/>
        <v>0</v>
      </c>
      <c r="D25" s="7">
        <f t="shared" si="7"/>
        <v>-3.6408201312901678E-2</v>
      </c>
      <c r="E25" s="7">
        <f t="shared" si="7"/>
        <v>0.1734449929737201</v>
      </c>
      <c r="F25" s="7">
        <f t="shared" si="7"/>
        <v>9.0424953054041982E-2</v>
      </c>
      <c r="G25" s="7">
        <f t="shared" si="7"/>
        <v>0.70961801135092217</v>
      </c>
      <c r="H25" s="7">
        <f t="shared" si="7"/>
        <v>0.17736356479965096</v>
      </c>
      <c r="I25" s="7">
        <f t="shared" si="7"/>
        <v>0.9826213264856184</v>
      </c>
      <c r="J25" s="7">
        <f t="shared" si="7"/>
        <v>0.5090081344908034</v>
      </c>
      <c r="K25" s="7">
        <f t="shared" si="7"/>
        <v>0.74183494470957112</v>
      </c>
      <c r="L25" s="7">
        <f t="shared" si="7"/>
        <v>0.24462852839601298</v>
      </c>
      <c r="M25" s="7">
        <f t="shared" si="7"/>
        <v>0</v>
      </c>
    </row>
    <row r="27" spans="3:13" x14ac:dyDescent="0.2">
      <c r="D27" s="7">
        <f>AVERAGE(C22:M25)</f>
        <v>0.17799095578697607</v>
      </c>
    </row>
  </sheetData>
  <mergeCells count="11">
    <mergeCell ref="I7:I8"/>
    <mergeCell ref="J7:J8"/>
    <mergeCell ref="K7:K8"/>
    <mergeCell ref="L7:L8"/>
    <mergeCell ref="M7:M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A05-8764-1949-B1FA-B8A8D26B5F9A}">
  <dimension ref="B3:M32"/>
  <sheetViews>
    <sheetView tabSelected="1" topLeftCell="A6" workbookViewId="0">
      <selection activeCell="H28" sqref="H28"/>
    </sheetView>
  </sheetViews>
  <sheetFormatPr baseColWidth="10" defaultRowHeight="16" x14ac:dyDescent="0.2"/>
  <sheetData>
    <row r="3" spans="2:13" x14ac:dyDescent="0.2">
      <c r="B3" t="s">
        <v>3</v>
      </c>
      <c r="C3">
        <v>6.94</v>
      </c>
      <c r="E3" t="s">
        <v>6</v>
      </c>
      <c r="F3" t="s">
        <v>7</v>
      </c>
    </row>
    <row r="4" spans="2:13" x14ac:dyDescent="0.2">
      <c r="B4" t="s">
        <v>4</v>
      </c>
      <c r="C4">
        <v>39.097999999999999</v>
      </c>
      <c r="E4">
        <v>42.39</v>
      </c>
      <c r="F4">
        <v>74.548000000000002</v>
      </c>
    </row>
    <row r="5" spans="2:13" x14ac:dyDescent="0.2">
      <c r="B5" t="s">
        <v>5</v>
      </c>
      <c r="C5">
        <v>35.450000000000003</v>
      </c>
    </row>
    <row r="8" spans="2:13" x14ac:dyDescent="0.2">
      <c r="B8" t="s">
        <v>8</v>
      </c>
      <c r="C8">
        <v>0</v>
      </c>
      <c r="D8">
        <v>0.11689596976415885</v>
      </c>
      <c r="E8">
        <v>0.30538941779867929</v>
      </c>
      <c r="F8">
        <v>0.42977550761567646</v>
      </c>
      <c r="G8">
        <v>0.5499739270222932</v>
      </c>
      <c r="H8">
        <v>0.6375002137885033</v>
      </c>
      <c r="I8">
        <v>0.72511866780795275</v>
      </c>
      <c r="J8">
        <v>0.80405419980708959</v>
      </c>
      <c r="K8">
        <v>0.87553658149872871</v>
      </c>
      <c r="L8">
        <v>0.95895676912466843</v>
      </c>
      <c r="M8">
        <v>1</v>
      </c>
    </row>
    <row r="9" spans="2:13" x14ac:dyDescent="0.2">
      <c r="B9" t="s">
        <v>0</v>
      </c>
      <c r="C9">
        <v>0</v>
      </c>
      <c r="D9">
        <v>7</v>
      </c>
      <c r="E9">
        <v>20</v>
      </c>
      <c r="F9">
        <v>30</v>
      </c>
      <c r="G9">
        <v>41</v>
      </c>
      <c r="H9">
        <v>50</v>
      </c>
      <c r="I9">
        <v>60</v>
      </c>
      <c r="J9">
        <v>70</v>
      </c>
      <c r="K9">
        <v>80</v>
      </c>
      <c r="L9">
        <v>93</v>
      </c>
      <c r="M9">
        <v>100</v>
      </c>
    </row>
    <row r="10" spans="2:13" x14ac:dyDescent="0.2">
      <c r="B10" t="s">
        <v>1</v>
      </c>
    </row>
    <row r="11" spans="2:13" x14ac:dyDescent="0.2">
      <c r="C11">
        <v>0</v>
      </c>
      <c r="D11">
        <v>7.0000000000000007E-2</v>
      </c>
      <c r="E11">
        <v>0.2</v>
      </c>
      <c r="F11">
        <v>0.3</v>
      </c>
      <c r="G11">
        <v>0.41</v>
      </c>
      <c r="H11">
        <v>0.5</v>
      </c>
      <c r="I11">
        <v>0.6</v>
      </c>
      <c r="J11">
        <v>0.7</v>
      </c>
      <c r="K11">
        <v>0.8</v>
      </c>
      <c r="L11">
        <v>0.93</v>
      </c>
      <c r="M11">
        <v>1</v>
      </c>
    </row>
    <row r="12" spans="2:13" x14ac:dyDescent="0.2">
      <c r="B12">
        <v>1300</v>
      </c>
      <c r="C12">
        <v>1.32</v>
      </c>
      <c r="D12">
        <v>1.33</v>
      </c>
      <c r="E12">
        <v>1.34</v>
      </c>
      <c r="F12">
        <v>1.35</v>
      </c>
      <c r="G12">
        <v>1.37</v>
      </c>
      <c r="H12">
        <v>1.36</v>
      </c>
      <c r="I12">
        <v>1.37</v>
      </c>
      <c r="J12">
        <v>1.38</v>
      </c>
      <c r="K12">
        <v>1.39</v>
      </c>
      <c r="L12">
        <v>1.39</v>
      </c>
      <c r="M12">
        <v>1.39</v>
      </c>
    </row>
    <row r="13" spans="2:13" x14ac:dyDescent="0.2">
      <c r="B13">
        <v>1200</v>
      </c>
      <c r="C13">
        <v>1.35</v>
      </c>
      <c r="D13">
        <v>1.36</v>
      </c>
      <c r="E13">
        <v>1.38</v>
      </c>
      <c r="F13">
        <v>1.39</v>
      </c>
      <c r="G13">
        <v>1.4</v>
      </c>
      <c r="H13">
        <v>1.4</v>
      </c>
      <c r="I13">
        <v>1.42</v>
      </c>
      <c r="J13">
        <v>1.42</v>
      </c>
      <c r="K13">
        <v>1.43</v>
      </c>
      <c r="L13">
        <v>1.43</v>
      </c>
      <c r="M13">
        <v>1.43</v>
      </c>
    </row>
    <row r="14" spans="2:13" x14ac:dyDescent="0.2">
      <c r="B14">
        <v>1100</v>
      </c>
      <c r="C14">
        <v>1.38</v>
      </c>
      <c r="D14">
        <v>1.39</v>
      </c>
      <c r="E14">
        <v>1.41</v>
      </c>
      <c r="F14">
        <v>1.42</v>
      </c>
      <c r="G14">
        <v>1.44</v>
      </c>
      <c r="H14">
        <v>1.44</v>
      </c>
      <c r="I14">
        <v>1.45</v>
      </c>
      <c r="J14">
        <v>1.46</v>
      </c>
      <c r="K14">
        <v>1.47</v>
      </c>
      <c r="L14">
        <v>1.47</v>
      </c>
      <c r="M14">
        <v>1.48</v>
      </c>
    </row>
    <row r="15" spans="2:13" x14ac:dyDescent="0.2">
      <c r="B15">
        <v>1000</v>
      </c>
      <c r="C15">
        <v>1.42</v>
      </c>
      <c r="D15">
        <v>1.43</v>
      </c>
      <c r="E15">
        <v>1.45</v>
      </c>
      <c r="F15">
        <v>1.46</v>
      </c>
      <c r="G15">
        <v>1.48</v>
      </c>
      <c r="H15">
        <v>1.48</v>
      </c>
      <c r="I15">
        <v>1.5</v>
      </c>
      <c r="J15">
        <v>1.5</v>
      </c>
      <c r="K15">
        <v>1.51</v>
      </c>
      <c r="L15">
        <v>1.51</v>
      </c>
      <c r="M15">
        <v>1.51</v>
      </c>
    </row>
    <row r="17" spans="2:13" x14ac:dyDescent="0.2">
      <c r="C17" t="s">
        <v>9</v>
      </c>
    </row>
    <row r="18" spans="2:13" x14ac:dyDescent="0.2">
      <c r="C18">
        <f>(1-C8)*$E$4+C8*$F$4</f>
        <v>42.39</v>
      </c>
      <c r="D18">
        <f t="shared" ref="D18:M18" si="0">(1-D8)*$E$4+D8*$F$4</f>
        <v>46.149140595675817</v>
      </c>
      <c r="E18">
        <f t="shared" si="0"/>
        <v>52.210712897569927</v>
      </c>
      <c r="F18">
        <f t="shared" si="0"/>
        <v>56.210720773904924</v>
      </c>
      <c r="G18">
        <f t="shared" si="0"/>
        <v>60.07606154518291</v>
      </c>
      <c r="H18">
        <f t="shared" si="0"/>
        <v>62.890731875010687</v>
      </c>
      <c r="I18">
        <f t="shared" si="0"/>
        <v>65.708366119368137</v>
      </c>
      <c r="J18">
        <f t="shared" si="0"/>
        <v>68.246774957396383</v>
      </c>
      <c r="K18">
        <f t="shared" si="0"/>
        <v>70.545505387836116</v>
      </c>
      <c r="L18">
        <f t="shared" si="0"/>
        <v>73.228131781511095</v>
      </c>
      <c r="M18">
        <f t="shared" si="0"/>
        <v>74.548000000000002</v>
      </c>
    </row>
    <row r="20" spans="2:13" x14ac:dyDescent="0.2">
      <c r="C20">
        <f>C$18/((1-C$8)*$E$4/$C12+C$8*$F$4/$M12)</f>
        <v>1.3200000000000003</v>
      </c>
      <c r="D20">
        <f>D$18/((1-D$8)*$E$4/$C12+D$8*$F$4/$M12)</f>
        <v>1.3326729799888752</v>
      </c>
      <c r="E20">
        <f t="shared" ref="D20:M20" si="1">E$18/((1-E$8)*$E$4/$C12+E$8*$F$4/$M12)</f>
        <v>1.3496367441259081</v>
      </c>
      <c r="F20">
        <f t="shared" si="1"/>
        <v>1.3590089315365255</v>
      </c>
      <c r="G20">
        <f t="shared" si="1"/>
        <v>1.3669810118213583</v>
      </c>
      <c r="H20">
        <f t="shared" si="1"/>
        <v>1.3722199749574937</v>
      </c>
      <c r="I20">
        <f t="shared" si="1"/>
        <v>1.377050234989879</v>
      </c>
      <c r="J20">
        <f t="shared" si="1"/>
        <v>1.3810862152601691</v>
      </c>
      <c r="K20">
        <f t="shared" si="1"/>
        <v>1.3845089465917908</v>
      </c>
      <c r="L20">
        <f t="shared" si="1"/>
        <v>1.3882508821587527</v>
      </c>
      <c r="M20">
        <f t="shared" si="1"/>
        <v>1.39</v>
      </c>
    </row>
    <row r="21" spans="2:13" x14ac:dyDescent="0.2">
      <c r="C21">
        <f t="shared" ref="C21:M21" si="2">C$18/((1-C$8)*$E$4/$C13+C$8*$F$4/$M13)</f>
        <v>1.35</v>
      </c>
      <c r="D21">
        <f t="shared" si="2"/>
        <v>1.3644135812333467</v>
      </c>
      <c r="E21">
        <f t="shared" si="2"/>
        <v>1.3837554300226473</v>
      </c>
      <c r="F21">
        <f t="shared" si="2"/>
        <v>1.394465187769274</v>
      </c>
      <c r="G21">
        <f t="shared" si="2"/>
        <v>1.4035883452881119</v>
      </c>
      <c r="H21">
        <f t="shared" si="2"/>
        <v>1.4095904379308388</v>
      </c>
      <c r="I21">
        <f t="shared" si="2"/>
        <v>1.4151289975928083</v>
      </c>
      <c r="J21">
        <f t="shared" si="2"/>
        <v>1.4197602705923873</v>
      </c>
      <c r="K21">
        <f t="shared" si="2"/>
        <v>1.4236903169767803</v>
      </c>
      <c r="L21">
        <f t="shared" si="2"/>
        <v>1.4279894807786373</v>
      </c>
      <c r="M21">
        <f t="shared" si="2"/>
        <v>1.43</v>
      </c>
    </row>
    <row r="22" spans="2:13" x14ac:dyDescent="0.2">
      <c r="C22">
        <f t="shared" ref="C22:M22" si="3">C$18/((1-C$8)*$E$4/$C14+C$8*$F$4/$M14)</f>
        <v>1.38</v>
      </c>
      <c r="D22">
        <f t="shared" si="3"/>
        <v>1.3978347087485126</v>
      </c>
      <c r="E22">
        <f t="shared" si="3"/>
        <v>1.4218924132425672</v>
      </c>
      <c r="F22">
        <f t="shared" si="3"/>
        <v>1.4352754180286131</v>
      </c>
      <c r="G22">
        <f t="shared" si="3"/>
        <v>1.4467108810817766</v>
      </c>
      <c r="H22">
        <f t="shared" si="3"/>
        <v>1.4542519064715855</v>
      </c>
      <c r="I22">
        <f t="shared" si="3"/>
        <v>1.4612230340640624</v>
      </c>
      <c r="J22">
        <f t="shared" si="3"/>
        <v>1.4670614248066658</v>
      </c>
      <c r="K22">
        <f t="shared" si="3"/>
        <v>1.472022420679298</v>
      </c>
      <c r="L22">
        <f t="shared" si="3"/>
        <v>1.4774563194669694</v>
      </c>
      <c r="M22">
        <f t="shared" si="3"/>
        <v>1.48</v>
      </c>
    </row>
    <row r="23" spans="2:13" x14ac:dyDescent="0.2">
      <c r="C23">
        <f t="shared" ref="C23:M23" si="4">C$18/((1-C$8)*$E$4/$C15+C$8*$F$4/$M15)</f>
        <v>1.42</v>
      </c>
      <c r="D23">
        <f t="shared" si="4"/>
        <v>1.4361637242103218</v>
      </c>
      <c r="E23">
        <f t="shared" si="4"/>
        <v>1.4578896480938246</v>
      </c>
      <c r="F23">
        <f t="shared" si="4"/>
        <v>1.4699370404626213</v>
      </c>
      <c r="G23">
        <f t="shared" si="4"/>
        <v>1.4802095538670932</v>
      </c>
      <c r="H23">
        <f t="shared" si="4"/>
        <v>1.4869727697656536</v>
      </c>
      <c r="I23">
        <f t="shared" si="4"/>
        <v>1.4932171722975152</v>
      </c>
      <c r="J23">
        <f t="shared" si="4"/>
        <v>1.4984412432083674</v>
      </c>
      <c r="K23">
        <f t="shared" si="4"/>
        <v>1.5028761763874554</v>
      </c>
      <c r="L23">
        <f t="shared" si="4"/>
        <v>1.5077295882512172</v>
      </c>
      <c r="M23">
        <f t="shared" si="4"/>
        <v>1.51</v>
      </c>
    </row>
    <row r="25" spans="2:13" x14ac:dyDescent="0.2">
      <c r="B25" t="s">
        <v>10</v>
      </c>
      <c r="C25" t="s">
        <v>2</v>
      </c>
    </row>
    <row r="26" spans="2:13" x14ac:dyDescent="0.2">
      <c r="B26" s="7">
        <f>AVERAGE(C26:M26)</f>
        <v>-0.2125526358289819</v>
      </c>
      <c r="C26" s="7">
        <f>100*(C12-C20)/C12</f>
        <v>-1.6821560979169037E-14</v>
      </c>
      <c r="D26" s="7">
        <f>100*(D12-D20)/D12</f>
        <v>-0.20097593901317054</v>
      </c>
      <c r="E26" s="7">
        <f t="shared" ref="D26:M26" si="5">100*(E12-E20)/E12</f>
        <v>-0.71916000939611791</v>
      </c>
      <c r="F26" s="7">
        <f t="shared" si="5"/>
        <v>-0.66732826196484274</v>
      </c>
      <c r="G26" s="7">
        <f t="shared" si="5"/>
        <v>0.22036410063078599</v>
      </c>
      <c r="H26" s="7">
        <f t="shared" si="5"/>
        <v>-0.8985275704039416</v>
      </c>
      <c r="I26" s="7">
        <f t="shared" si="5"/>
        <v>-0.51461569269188967</v>
      </c>
      <c r="J26" s="7">
        <f t="shared" si="5"/>
        <v>-7.8711250736896055E-2</v>
      </c>
      <c r="K26" s="7">
        <f>100*(K12-K20)/K12</f>
        <v>0.39503981354022311</v>
      </c>
      <c r="L26" s="7">
        <f t="shared" si="5"/>
        <v>0.12583581591706514</v>
      </c>
      <c r="M26" s="7">
        <f t="shared" si="5"/>
        <v>0</v>
      </c>
    </row>
    <row r="27" spans="2:13" x14ac:dyDescent="0.2">
      <c r="B27" s="7">
        <f t="shared" ref="B27:B29" si="6">AVERAGE(C27:M27)</f>
        <v>-8.3408710443747633E-2</v>
      </c>
      <c r="C27" s="7">
        <f t="shared" ref="C27:M27" si="7">100*(C13-C21)/C13</f>
        <v>0</v>
      </c>
      <c r="D27" s="7">
        <f t="shared" si="7"/>
        <v>-0.32452803186371793</v>
      </c>
      <c r="E27" s="7">
        <f t="shared" si="7"/>
        <v>-0.27213261033677127</v>
      </c>
      <c r="F27" s="7">
        <f t="shared" si="7"/>
        <v>-0.32123653016360221</v>
      </c>
      <c r="G27" s="7">
        <f t="shared" si="7"/>
        <v>-0.25631037772228765</v>
      </c>
      <c r="H27" s="7">
        <f t="shared" si="7"/>
        <v>-0.68503128077420816</v>
      </c>
      <c r="I27" s="7">
        <f t="shared" si="7"/>
        <v>0.34302833853462161</v>
      </c>
      <c r="J27" s="7">
        <f t="shared" si="7"/>
        <v>1.6882352648776914E-2</v>
      </c>
      <c r="K27" s="7">
        <f t="shared" si="7"/>
        <v>0.44123657505032582</v>
      </c>
      <c r="L27" s="7">
        <f t="shared" si="7"/>
        <v>0.1405957497456391</v>
      </c>
      <c r="M27" s="7">
        <f t="shared" si="7"/>
        <v>0</v>
      </c>
    </row>
    <row r="28" spans="2:13" x14ac:dyDescent="0.2">
      <c r="B28" s="7">
        <f t="shared" si="6"/>
        <v>-0.53100348288822941</v>
      </c>
      <c r="C28" s="7">
        <f t="shared" ref="C28:M28" si="8">100*(C14-C22)/C14</f>
        <v>0</v>
      </c>
      <c r="D28" s="7">
        <f t="shared" si="8"/>
        <v>-0.56364811140378879</v>
      </c>
      <c r="E28" s="7">
        <f t="shared" si="8"/>
        <v>-0.84343356330264474</v>
      </c>
      <c r="F28" s="7">
        <f t="shared" si="8"/>
        <v>-1.0757336639868458</v>
      </c>
      <c r="G28" s="7">
        <f t="shared" si="8"/>
        <v>-0.46603340845671132</v>
      </c>
      <c r="H28" s="7">
        <f t="shared" si="8"/>
        <v>-0.98971572719344347</v>
      </c>
      <c r="I28" s="7">
        <f t="shared" si="8"/>
        <v>-0.77400234924568567</v>
      </c>
      <c r="J28" s="7">
        <f t="shared" si="8"/>
        <v>-0.48365923333327593</v>
      </c>
      <c r="K28" s="7">
        <f t="shared" si="8"/>
        <v>-0.13757963804748513</v>
      </c>
      <c r="L28" s="7">
        <f t="shared" si="8"/>
        <v>-0.50723261680064302</v>
      </c>
      <c r="M28" s="7">
        <f t="shared" si="8"/>
        <v>0</v>
      </c>
    </row>
    <row r="29" spans="2:13" x14ac:dyDescent="0.2">
      <c r="B29" s="7">
        <f t="shared" si="6"/>
        <v>-8.7528568066803633E-2</v>
      </c>
      <c r="C29" s="7">
        <f t="shared" ref="C29:M29" si="9">100*(C15-C23)/C15</f>
        <v>0</v>
      </c>
      <c r="D29" s="7">
        <f t="shared" si="9"/>
        <v>-0.4310296650574722</v>
      </c>
      <c r="E29" s="7">
        <f t="shared" si="9"/>
        <v>-0.54411366164307873</v>
      </c>
      <c r="F29" s="7">
        <f t="shared" si="9"/>
        <v>-0.68061920976858481</v>
      </c>
      <c r="G29" s="7">
        <f t="shared" si="9"/>
        <v>-1.4159045073865135E-2</v>
      </c>
      <c r="H29" s="7">
        <f t="shared" si="9"/>
        <v>-0.47113309227389472</v>
      </c>
      <c r="I29" s="7">
        <f t="shared" si="9"/>
        <v>0.45218851349898931</v>
      </c>
      <c r="J29" s="7">
        <f t="shared" si="9"/>
        <v>0.10391711944217619</v>
      </c>
      <c r="K29" s="7">
        <f t="shared" si="9"/>
        <v>0.47177639818176159</v>
      </c>
      <c r="L29" s="7">
        <f t="shared" si="9"/>
        <v>0.15035839395912856</v>
      </c>
      <c r="M29" s="7">
        <f t="shared" si="9"/>
        <v>0</v>
      </c>
    </row>
    <row r="31" spans="2:13" x14ac:dyDescent="0.2">
      <c r="C31" t="s">
        <v>11</v>
      </c>
      <c r="D31" s="7">
        <f>AVERAGE(D26:L29)</f>
        <v>-0.27942853804181594</v>
      </c>
    </row>
    <row r="32" spans="2:13" x14ac:dyDescent="0.2">
      <c r="C32" t="s">
        <v>12</v>
      </c>
      <c r="D32" s="7">
        <f>MIN(C26:M29)</f>
        <v>-1.0757336639868458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2021-09-28T18:48:20Z</dcterms:created>
  <dcterms:modified xsi:type="dcterms:W3CDTF">2021-09-29T14:56:05Z</dcterms:modified>
</cp:coreProperties>
</file>