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437715B2-D271-294F-9DFE-D2B97B7C9383}" xr6:coauthVersionLast="47" xr6:coauthVersionMax="47" xr10:uidLastSave="{00000000-0000-0000-0000-000000000000}"/>
  <bookViews>
    <workbookView xWindow="3380" yWindow="2200" windowWidth="33320" windowHeight="16940" activeTab="5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7" l="1"/>
  <c r="M12" i="7"/>
  <c r="N12" i="7"/>
  <c r="O12" i="7"/>
  <c r="Q12" i="7"/>
  <c r="AH31" i="7"/>
  <c r="AE31" i="7"/>
  <c r="AB31" i="7"/>
  <c r="Y31" i="7"/>
  <c r="V31" i="7"/>
  <c r="R31" i="7"/>
  <c r="O31" i="7"/>
  <c r="T70" i="9"/>
  <c r="L31" i="7"/>
  <c r="I31" i="7"/>
  <c r="B53" i="6"/>
  <c r="E12" i="7"/>
  <c r="F12" i="7"/>
  <c r="G12" i="7"/>
  <c r="H12" i="7"/>
  <c r="I12" i="7"/>
  <c r="F46" i="7"/>
  <c r="F31" i="7"/>
  <c r="BH51" i="9" l="1"/>
  <c r="BH50" i="9"/>
  <c r="BH49" i="9"/>
  <c r="BH48" i="9"/>
  <c r="BH45" i="9"/>
  <c r="BH44" i="9"/>
  <c r="BH43" i="9"/>
  <c r="BH42" i="9"/>
  <c r="BH41" i="9"/>
  <c r="BH38" i="9"/>
  <c r="BH37" i="9"/>
  <c r="BH36" i="9"/>
  <c r="BH35" i="9"/>
  <c r="BH32" i="9"/>
  <c r="BH31" i="9"/>
  <c r="BH30" i="9"/>
  <c r="BH29" i="9"/>
  <c r="BH28" i="9"/>
  <c r="BH25" i="9"/>
  <c r="BH24" i="9"/>
  <c r="BH23" i="9"/>
  <c r="BH22" i="9"/>
  <c r="BH21" i="9"/>
  <c r="BH18" i="9"/>
  <c r="BH17" i="9"/>
  <c r="BH16" i="9"/>
  <c r="BH15" i="9"/>
  <c r="BH14" i="9"/>
  <c r="BH7" i="9"/>
  <c r="BH11" i="9"/>
  <c r="BH10" i="9"/>
  <c r="BH9" i="9"/>
  <c r="BH8" i="9"/>
  <c r="AU49" i="9"/>
  <c r="AU48" i="9"/>
  <c r="AU47" i="9"/>
  <c r="AU46" i="9"/>
  <c r="AU43" i="9"/>
  <c r="AU42" i="9"/>
  <c r="AU41" i="9"/>
  <c r="AU40" i="9"/>
  <c r="AU37" i="9"/>
  <c r="AU36" i="9"/>
  <c r="AU35" i="9"/>
  <c r="AU34" i="9"/>
  <c r="AU31" i="9"/>
  <c r="AU30" i="9"/>
  <c r="AU29" i="9"/>
  <c r="AU28" i="9"/>
  <c r="AU27" i="9"/>
  <c r="AU24" i="9"/>
  <c r="AU23" i="9"/>
  <c r="AU22" i="9"/>
  <c r="AU21" i="9"/>
  <c r="AU18" i="9"/>
  <c r="AU17" i="9"/>
  <c r="AU16" i="9"/>
  <c r="AU15" i="9"/>
  <c r="AU14" i="9"/>
  <c r="AU11" i="9"/>
  <c r="AU8" i="9"/>
  <c r="AU9" i="9"/>
  <c r="AU10" i="9"/>
  <c r="AU7" i="9"/>
  <c r="BE45" i="9" a="1"/>
  <c r="BE45" i="9" s="1"/>
  <c r="BE25" i="9" a="1"/>
  <c r="BE25" i="9" s="1"/>
  <c r="BE51" i="9" a="1"/>
  <c r="BE51" i="9" s="1"/>
  <c r="BE50" i="9" a="1"/>
  <c r="BE50" i="9" s="1"/>
  <c r="BE49" i="9" a="1"/>
  <c r="BE49" i="9" s="1"/>
  <c r="BE48" i="9" a="1"/>
  <c r="BE48" i="9" s="1"/>
  <c r="BG52" i="9" s="1"/>
  <c r="BE44" i="9" a="1"/>
  <c r="BE44" i="9" s="1"/>
  <c r="BE43" i="9" a="1"/>
  <c r="BE43" i="9" s="1"/>
  <c r="BE42" i="9" a="1"/>
  <c r="BE42" i="9" s="1"/>
  <c r="BE41" i="9" a="1"/>
  <c r="BE41" i="9" s="1"/>
  <c r="BE38" i="9" a="1"/>
  <c r="BE38" i="9" s="1"/>
  <c r="BE37" i="9" a="1"/>
  <c r="BE37" i="9" s="1"/>
  <c r="BE36" i="9" a="1"/>
  <c r="BE36" i="9" s="1"/>
  <c r="BE35" i="9" a="1"/>
  <c r="BE35" i="9" s="1"/>
  <c r="BE32" i="9" a="1"/>
  <c r="BE32" i="9" s="1"/>
  <c r="BE31" i="9" a="1"/>
  <c r="BE31" i="9" s="1"/>
  <c r="BE30" i="9" a="1"/>
  <c r="BE30" i="9" s="1"/>
  <c r="BE29" i="9" a="1"/>
  <c r="BE29" i="9" s="1"/>
  <c r="BE28" i="9" a="1"/>
  <c r="BE28" i="9" s="1"/>
  <c r="BE24" i="9" a="1"/>
  <c r="BE24" i="9" s="1"/>
  <c r="BE23" i="9" a="1"/>
  <c r="BE23" i="9" s="1"/>
  <c r="BE22" i="9" a="1"/>
  <c r="BE22" i="9" s="1"/>
  <c r="BE21" i="9" a="1"/>
  <c r="BE21" i="9" s="1"/>
  <c r="BE18" i="9" a="1"/>
  <c r="BE18" i="9" s="1"/>
  <c r="BE17" i="9" a="1"/>
  <c r="BE17" i="9" s="1"/>
  <c r="BE16" i="9" a="1"/>
  <c r="BE16" i="9" s="1"/>
  <c r="BE15" i="9" a="1"/>
  <c r="BE15" i="9" s="1"/>
  <c r="BE14" i="9" a="1"/>
  <c r="BE14" i="9" s="1"/>
  <c r="BE11" i="9" a="1"/>
  <c r="BE11" i="9" s="1"/>
  <c r="BE10" i="9" a="1"/>
  <c r="BE10" i="9" s="1"/>
  <c r="BE9" i="9" a="1"/>
  <c r="BE9" i="9" s="1"/>
  <c r="BE8" i="9" a="1"/>
  <c r="BE8" i="9" s="1"/>
  <c r="BE7" i="9" a="1"/>
  <c r="BE7" i="9" s="1"/>
  <c r="AR49" i="9" a="1"/>
  <c r="AR49" i="9" s="1"/>
  <c r="AR48" i="9" a="1"/>
  <c r="AR48" i="9" s="1"/>
  <c r="AR47" i="9" a="1"/>
  <c r="AR47" i="9" s="1"/>
  <c r="AR46" i="9" a="1"/>
  <c r="AR46" i="9" s="1"/>
  <c r="AT50" i="9" s="1"/>
  <c r="AR43" i="9" a="1"/>
  <c r="AR43" i="9" s="1"/>
  <c r="AR42" i="9" a="1"/>
  <c r="AR42" i="9" s="1"/>
  <c r="AR41" i="9" a="1"/>
  <c r="AR41" i="9" s="1"/>
  <c r="AR40" i="9" a="1"/>
  <c r="AR40" i="9" s="1"/>
  <c r="AR37" i="9" a="1"/>
  <c r="AR37" i="9" s="1"/>
  <c r="AR36" i="9" a="1"/>
  <c r="AR36" i="9" s="1"/>
  <c r="AR35" i="9" a="1"/>
  <c r="AR35" i="9" s="1"/>
  <c r="AR34" i="9" a="1"/>
  <c r="AR34" i="9" s="1"/>
  <c r="AR31" i="9" a="1"/>
  <c r="AR31" i="9" s="1"/>
  <c r="AT31" i="9" s="1"/>
  <c r="AR30" i="9" a="1"/>
  <c r="AR30" i="9" s="1"/>
  <c r="AT30" i="9" s="1"/>
  <c r="AR29" i="9" a="1"/>
  <c r="AR29" i="9" s="1"/>
  <c r="AT29" i="9" s="1"/>
  <c r="AR28" i="9" a="1"/>
  <c r="AR28" i="9" s="1"/>
  <c r="AT28" i="9" s="1"/>
  <c r="AR27" i="9" a="1"/>
  <c r="AR27" i="9" s="1"/>
  <c r="AT27" i="9" s="1"/>
  <c r="AR24" i="9" a="1"/>
  <c r="AR24" i="9" s="1"/>
  <c r="AT24" i="9" s="1"/>
  <c r="AR23" i="9" a="1"/>
  <c r="AR23" i="9" s="1"/>
  <c r="AT23" i="9" s="1"/>
  <c r="AR22" i="9" a="1"/>
  <c r="AR22" i="9" s="1"/>
  <c r="AT22" i="9" s="1"/>
  <c r="AR21" i="9" a="1"/>
  <c r="AR21" i="9" s="1"/>
  <c r="AR18" i="9" a="1"/>
  <c r="AR18" i="9" s="1"/>
  <c r="AT18" i="9" s="1"/>
  <c r="AR17" i="9" a="1"/>
  <c r="AR17" i="9" s="1"/>
  <c r="AT17" i="9" s="1"/>
  <c r="AR16" i="9" a="1"/>
  <c r="AR16" i="9" s="1"/>
  <c r="AT16" i="9" s="1"/>
  <c r="AR15" i="9" a="1"/>
  <c r="AR15" i="9" s="1"/>
  <c r="AT15" i="9" s="1"/>
  <c r="AR14" i="9" a="1"/>
  <c r="AR14" i="9" s="1"/>
  <c r="AT14" i="9" s="1"/>
  <c r="AR8" i="9" a="1"/>
  <c r="AR8" i="9" s="1"/>
  <c r="AT8" i="9" s="1"/>
  <c r="AR9" i="9" a="1"/>
  <c r="AR9" i="9" s="1"/>
  <c r="AT9" i="9" s="1"/>
  <c r="AR10" i="9" a="1"/>
  <c r="AR10" i="9" s="1"/>
  <c r="AT10" i="9" s="1"/>
  <c r="AR11" i="9" a="1"/>
  <c r="AR11" i="9" s="1"/>
  <c r="AT11" i="9" s="1"/>
  <c r="AR7" i="9" a="1"/>
  <c r="AR7" i="9" s="1"/>
  <c r="AT7" i="9" s="1"/>
  <c r="AE106" i="9"/>
  <c r="AD106" i="9"/>
  <c r="AC106" i="9"/>
  <c r="AB106" i="9"/>
  <c r="AA106" i="9"/>
  <c r="T106" i="9"/>
  <c r="AE105" i="9"/>
  <c r="AD105" i="9"/>
  <c r="AC105" i="9"/>
  <c r="AB105" i="9"/>
  <c r="AA105" i="9"/>
  <c r="T105" i="9"/>
  <c r="AE104" i="9"/>
  <c r="AD104" i="9"/>
  <c r="AC104" i="9"/>
  <c r="AB104" i="9"/>
  <c r="AA104" i="9"/>
  <c r="T104" i="9"/>
  <c r="AE103" i="9"/>
  <c r="AD103" i="9"/>
  <c r="AC103" i="9"/>
  <c r="AB103" i="9"/>
  <c r="AA103" i="9"/>
  <c r="T103" i="9"/>
  <c r="T88" i="9"/>
  <c r="T89" i="9"/>
  <c r="T90" i="9"/>
  <c r="T87" i="9"/>
  <c r="T7" i="9"/>
  <c r="T8" i="9"/>
  <c r="T9" i="9"/>
  <c r="T10" i="9"/>
  <c r="T6" i="9"/>
  <c r="T23" i="9"/>
  <c r="T24" i="9"/>
  <c r="T25" i="9"/>
  <c r="T26" i="9"/>
  <c r="T22" i="9"/>
  <c r="T39" i="9"/>
  <c r="T40" i="9"/>
  <c r="T41" i="9"/>
  <c r="T42" i="9"/>
  <c r="T38" i="9"/>
  <c r="T74" i="9"/>
  <c r="T73" i="9"/>
  <c r="T72" i="9"/>
  <c r="T71" i="9"/>
  <c r="T55" i="9"/>
  <c r="T56" i="9"/>
  <c r="T57" i="9"/>
  <c r="T58" i="9"/>
  <c r="T54" i="9"/>
  <c r="AE90" i="9"/>
  <c r="AD90" i="9"/>
  <c r="AC90" i="9"/>
  <c r="AB90" i="9"/>
  <c r="AA90" i="9"/>
  <c r="AE89" i="9"/>
  <c r="AD89" i="9"/>
  <c r="AC89" i="9"/>
  <c r="AB89" i="9"/>
  <c r="AA89" i="9"/>
  <c r="AE88" i="9"/>
  <c r="AD88" i="9"/>
  <c r="AC88" i="9"/>
  <c r="AB88" i="9"/>
  <c r="AA88" i="9"/>
  <c r="AE87" i="9"/>
  <c r="AD87" i="9"/>
  <c r="AC87" i="9"/>
  <c r="AB87" i="9"/>
  <c r="AA87" i="9"/>
  <c r="AE74" i="9"/>
  <c r="AD74" i="9"/>
  <c r="AC74" i="9"/>
  <c r="AB74" i="9"/>
  <c r="AA74" i="9"/>
  <c r="AE73" i="9"/>
  <c r="AD73" i="9"/>
  <c r="AC73" i="9"/>
  <c r="AB73" i="9"/>
  <c r="AA73" i="9"/>
  <c r="AE72" i="9"/>
  <c r="AD72" i="9"/>
  <c r="AC72" i="9"/>
  <c r="AB72" i="9"/>
  <c r="AA72" i="9"/>
  <c r="AE71" i="9"/>
  <c r="AD71" i="9"/>
  <c r="AC71" i="9"/>
  <c r="AB71" i="9"/>
  <c r="AA71" i="9"/>
  <c r="AA54" i="9"/>
  <c r="AA58" i="9"/>
  <c r="AB58" i="9"/>
  <c r="AC58" i="9"/>
  <c r="AD58" i="9"/>
  <c r="AE58" i="9"/>
  <c r="AE57" i="9"/>
  <c r="AD57" i="9"/>
  <c r="AC57" i="9"/>
  <c r="AB57" i="9"/>
  <c r="AA57" i="9"/>
  <c r="AE56" i="9"/>
  <c r="AD56" i="9"/>
  <c r="AC56" i="9"/>
  <c r="AB56" i="9"/>
  <c r="AA56" i="9"/>
  <c r="AE55" i="9"/>
  <c r="AD55" i="9"/>
  <c r="AC55" i="9"/>
  <c r="AB55" i="9"/>
  <c r="AA55" i="9"/>
  <c r="AE54" i="9"/>
  <c r="AD54" i="9"/>
  <c r="AC54" i="9"/>
  <c r="AB54" i="9"/>
  <c r="I6" i="9"/>
  <c r="AA62" i="9" l="1" a="1"/>
  <c r="AA62" i="9" s="1"/>
  <c r="AT25" i="9"/>
  <c r="BE3" i="9"/>
  <c r="BG46" i="9"/>
  <c r="AT44" i="9"/>
  <c r="AT21" i="9"/>
  <c r="AC62" i="9" a="1"/>
  <c r="AC62" i="9" s="1"/>
  <c r="BG26" i="9"/>
  <c r="BG19" i="9"/>
  <c r="AC79" i="9" a="1"/>
  <c r="AC79" i="9" s="1"/>
  <c r="AT19" i="9"/>
  <c r="AT38" i="9"/>
  <c r="AC95" i="9" a="1"/>
  <c r="AC95" i="9" s="1"/>
  <c r="W111" i="9" a="1"/>
  <c r="W111" i="9" s="1"/>
  <c r="BG39" i="9"/>
  <c r="Y62" i="9" a="1"/>
  <c r="Y62" i="9" s="1"/>
  <c r="AT32" i="9"/>
  <c r="AT12" i="9"/>
  <c r="U79" i="9" a="1"/>
  <c r="U79" i="9" s="1"/>
  <c r="W79" i="9" a="1"/>
  <c r="W79" i="9" s="1"/>
  <c r="Y79" i="9" a="1"/>
  <c r="Y79" i="9" s="1"/>
  <c r="U111" i="9" a="1"/>
  <c r="U111" i="9" s="1"/>
  <c r="W95" i="9" a="1"/>
  <c r="W95" i="9" s="1"/>
  <c r="AR3" i="9"/>
  <c r="U62" i="9" a="1"/>
  <c r="U62" i="9" s="1"/>
  <c r="AA95" i="9" a="1"/>
  <c r="AA95" i="9" s="1"/>
  <c r="W62" i="9" a="1"/>
  <c r="W62" i="9" s="1"/>
  <c r="U95" i="9" a="1"/>
  <c r="U95" i="9" s="1"/>
  <c r="AA79" i="9" a="1"/>
  <c r="AA79" i="9" s="1"/>
  <c r="Y95" i="9" a="1"/>
  <c r="Y95" i="9" s="1"/>
  <c r="BG12" i="9"/>
  <c r="BG33" i="9"/>
  <c r="AC111" i="9" a="1"/>
  <c r="AC111" i="9" s="1"/>
  <c r="AA111" i="9" a="1"/>
  <c r="AA111" i="9" s="1"/>
  <c r="Y111" i="9" a="1"/>
  <c r="Y111" i="9" s="1"/>
  <c r="E12" i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4" i="6"/>
  <c r="B63" i="6"/>
  <c r="B62" i="6"/>
  <c r="B61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AB39" i="9"/>
  <c r="AA39" i="9"/>
  <c r="AE38" i="9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AA22" i="9"/>
  <c r="AJ12" i="9"/>
  <c r="AJ11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AB6" i="9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B74" i="9"/>
  <c r="B73" i="9"/>
  <c r="B72" i="9"/>
  <c r="B71" i="9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E12" i="5"/>
  <c r="F12" i="5"/>
  <c r="G12" i="5"/>
  <c r="H12" i="5"/>
  <c r="I12" i="5"/>
  <c r="B54" i="6"/>
  <c r="B55" i="6"/>
  <c r="B56" i="6"/>
  <c r="B57" i="6"/>
  <c r="M13" i="5"/>
  <c r="N13" i="5"/>
  <c r="O13" i="5"/>
  <c r="P13" i="5"/>
  <c r="Q13" i="5"/>
  <c r="C78" i="9" l="1" a="1"/>
  <c r="C78" i="9" s="1"/>
  <c r="E78" i="9" a="1"/>
  <c r="E78" i="9" s="1"/>
  <c r="K78" i="9" a="1"/>
  <c r="K78" i="9" s="1"/>
  <c r="G78" i="9" a="1"/>
  <c r="G78" i="9" s="1"/>
  <c r="I78" i="9" a="1"/>
  <c r="I78" i="9" s="1"/>
  <c r="AA46" i="9" a="1"/>
  <c r="AA46" i="9" s="1"/>
  <c r="C14" i="9" a="1"/>
  <c r="C14" i="9" s="1"/>
  <c r="E112" i="9" a="1"/>
  <c r="E112" i="9" s="1"/>
  <c r="AA30" i="9" a="1"/>
  <c r="AA30" i="9" s="1"/>
  <c r="K96" i="9" a="1"/>
  <c r="K96" i="9" s="1"/>
  <c r="W30" i="9" a="1"/>
  <c r="W30" i="9" s="1"/>
  <c r="I14" i="9" a="1"/>
  <c r="I14" i="9" s="1"/>
  <c r="G14" i="9" a="1"/>
  <c r="G14" i="9" s="1"/>
  <c r="Y30" i="9" a="1"/>
  <c r="Y30" i="9" s="1"/>
  <c r="K14" i="9" a="1"/>
  <c r="K14" i="9" s="1"/>
  <c r="G96" i="9" a="1"/>
  <c r="G96" i="9" s="1"/>
  <c r="U46" i="9" a="1"/>
  <c r="U46" i="9" s="1"/>
  <c r="K112" i="9" a="1"/>
  <c r="K112" i="9" s="1"/>
  <c r="I96" i="9" a="1"/>
  <c r="I96" i="9" s="1"/>
  <c r="W46" i="9" a="1"/>
  <c r="W46" i="9" s="1"/>
  <c r="C112" i="9" a="1"/>
  <c r="C112" i="9" s="1"/>
  <c r="G112" i="9" a="1"/>
  <c r="G112" i="9" s="1"/>
  <c r="C96" i="9" a="1"/>
  <c r="C96" i="9" s="1"/>
  <c r="I112" i="9" a="1"/>
  <c r="I112" i="9" s="1"/>
  <c r="E96" i="9" a="1"/>
  <c r="E96" i="9" s="1"/>
  <c r="E62" i="9" a="1"/>
  <c r="E62" i="9" s="1"/>
  <c r="I62" i="9" a="1"/>
  <c r="I62" i="9" s="1"/>
  <c r="G62" i="9" a="1"/>
  <c r="G62" i="9" s="1"/>
  <c r="E30" i="9" a="1"/>
  <c r="E30" i="9" s="1"/>
  <c r="W14" i="9" a="1"/>
  <c r="W14" i="9" s="1"/>
  <c r="AC46" i="9" a="1"/>
  <c r="AC46" i="9" s="1"/>
  <c r="E14" i="9" a="1"/>
  <c r="E14" i="9" s="1"/>
  <c r="G30" i="9" a="1"/>
  <c r="G30" i="9" s="1"/>
  <c r="C62" i="9" a="1"/>
  <c r="C62" i="9" s="1"/>
  <c r="Y14" i="9" a="1"/>
  <c r="Y14" i="9" s="1"/>
  <c r="U30" i="9" a="1"/>
  <c r="U30" i="9" s="1"/>
  <c r="Y46" i="9" a="1"/>
  <c r="Y46" i="9" s="1"/>
  <c r="K46" i="9" a="1"/>
  <c r="K46" i="9" s="1"/>
  <c r="K62" i="9" a="1"/>
  <c r="K62" i="9" s="1"/>
  <c r="AC30" i="9" a="1"/>
  <c r="AC30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88" i="7"/>
  <c r="AE88" i="7"/>
  <c r="AB88" i="7"/>
  <c r="Y88" i="7"/>
  <c r="V88" i="7"/>
  <c r="R88" i="7"/>
  <c r="O88" i="7"/>
  <c r="L88" i="7"/>
  <c r="I88" i="7"/>
  <c r="F88" i="7"/>
  <c r="AH74" i="7"/>
  <c r="AE74" i="7"/>
  <c r="AB74" i="7"/>
  <c r="Y74" i="7"/>
  <c r="V74" i="7"/>
  <c r="R74" i="7"/>
  <c r="O74" i="7"/>
  <c r="L74" i="7"/>
  <c r="I74" i="7"/>
  <c r="F74" i="7"/>
  <c r="AH60" i="7"/>
  <c r="AE60" i="7"/>
  <c r="AB60" i="7"/>
  <c r="Y60" i="7"/>
  <c r="V60" i="7"/>
  <c r="R60" i="7"/>
  <c r="O60" i="7"/>
  <c r="L60" i="7"/>
  <c r="I60" i="7"/>
  <c r="F60" i="7"/>
  <c r="AH46" i="7"/>
  <c r="AE46" i="7"/>
  <c r="AB46" i="7"/>
  <c r="Y46" i="7"/>
  <c r="V46" i="7"/>
  <c r="R46" i="7"/>
  <c r="O46" i="7"/>
  <c r="L46" i="7"/>
  <c r="I46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3" i="7" l="1"/>
  <c r="N13" i="7"/>
  <c r="Q13" i="7"/>
  <c r="N16" i="7"/>
  <c r="O16" i="7"/>
  <c r="F13" i="7"/>
  <c r="G13" i="7"/>
  <c r="Q16" i="7"/>
  <c r="H13" i="7"/>
  <c r="I13" i="7"/>
  <c r="M13" i="7"/>
  <c r="O13" i="7"/>
  <c r="P13" i="7"/>
  <c r="P16" i="7"/>
  <c r="M16" i="7"/>
  <c r="E14" i="7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V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<sst xmlns="http://schemas.openxmlformats.org/spreadsheetml/2006/main" count="1273" uniqueCount="48">
  <si>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</si>
  <si>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</si>
  <si>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</si>
  <si>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</si>
  <si>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</si>
  <si>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</si>
  <si>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</si>
  <si>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</si>
  <si>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</si>
  <si>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</si>
  <si>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</si>
  <si>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</si>
  <si>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</si>
  <si>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</si>
  <si>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</si>
  <si>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</si>
  <si>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</si>
  <si>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</si>
  <si>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</si>
  <si>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</si>
  <si>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</si>
  <si>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</si>
  <si>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</si>
  <si>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</si>
  <si>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</si>
  <si>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</si>
  <si>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</si>
  <si>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</si>
  <si>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</si>
  <si>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</si>
  <si>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</si>
  <si>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</si>
  <si>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</si>
  <si>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</si>
  <si>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</si>
  <si>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</si>
  <si>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</si>
  <si>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</si>
  <si>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</si>
  <si>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</si>
  <si>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</si>
  <si>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</si>
  <si>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</si>
  <si>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</si>
  <si>
    <t xml:space="preserve">slope </t>
  </si>
  <si>
    <t>intercept</t>
  </si>
  <si>
    <t>IDEENTIFYING PRESSURE DEPENDENCE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</si>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</sst>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summary!$D$61:$D$64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summary!$B$53:$B$57</c:f>
              <c:numCache>
                <c:formatCode>General</c:formatCode>
                <c:ptCount val="5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</c:numCache>
            </c:numRef>
          </c:xVal>
          <c:yVal>
            <c:numRef>
              <c:f>summary!$D$53:$D$57</c:f>
              <c:numCache>
                <c:formatCode>General</c:formatCode>
                <c:ptCount val="5"/>
                <c:pt idx="0" formatCode="0.0000E+00">
                  <c:v>4.1261161631671457E-5</c:v>
                </c:pt>
                <c:pt idx="1">
                  <c:v>2.9944514031675467E-5</c:v>
                </c:pt>
                <c:pt idx="2">
                  <c:v>1.8590684784734281E-5</c:v>
                </c:pt>
                <c:pt idx="3">
                  <c:v>1.1063711765148486E-5</c:v>
                </c:pt>
                <c:pt idx="4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summary!$B$54:$B$57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summary!$L$54:$L$57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summary!$L$61:$L$64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fits'!$Q$6:$Q$12</c:f>
              <c:numCache>
                <c:formatCode>General</c:formatCode>
                <c:ptCount val="7"/>
                <c:pt idx="0">
                  <c:v>-6.7282011766947525</c:v>
                </c:pt>
                <c:pt idx="1">
                  <c:v>-7.4105596545081385</c:v>
                </c:pt>
                <c:pt idx="2">
                  <c:v>-5.9043889442109574</c:v>
                </c:pt>
                <c:pt idx="3">
                  <c:v>-8.0598412567443471</c:v>
                </c:pt>
                <c:pt idx="4">
                  <c:v>-7.205305996412898</c:v>
                </c:pt>
                <c:pt idx="5">
                  <c:v>-4.7613147946186158</c:v>
                </c:pt>
                <c:pt idx="6">
                  <c:v>-4.1503758623540215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fits'!$AG$6:$AG$12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fits'!$AI$6:$AI$12</c:f>
              <c:numCache>
                <c:formatCode>General</c:formatCode>
                <c:ptCount val="7"/>
                <c:pt idx="0">
                  <c:v>-4.6354335787771763</c:v>
                </c:pt>
                <c:pt idx="1">
                  <c:v>-4.9753452680622203</c:v>
                </c:pt>
                <c:pt idx="2">
                  <c:v>-4.6522796393652452</c:v>
                </c:pt>
                <c:pt idx="3">
                  <c:v>-6.1423545968780084</c:v>
                </c:pt>
                <c:pt idx="4">
                  <c:v>-2.1781060504945167</c:v>
                </c:pt>
                <c:pt idx="5">
                  <c:v>-2.7635323282855317</c:v>
                </c:pt>
                <c:pt idx="6">
                  <c:v>-4.8861689707446967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BB46-B7AB-06F02089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fits'!$AW$7:$AW$13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fits'!$AX$7:$AX$13</c:f>
              <c:numCache>
                <c:formatCode>General</c:formatCode>
                <c:ptCount val="7"/>
                <c:pt idx="0">
                  <c:v>-1.9555508930711228E-8</c:v>
                </c:pt>
                <c:pt idx="1">
                  <c:v>-2.0114747349890359E-8</c:v>
                </c:pt>
                <c:pt idx="2">
                  <c:v>-1.5943764102244538E-8</c:v>
                </c:pt>
                <c:pt idx="3">
                  <c:v>2.6237547374263697E-7</c:v>
                </c:pt>
                <c:pt idx="4">
                  <c:v>-9.9074242017826737E-9</c:v>
                </c:pt>
                <c:pt idx="5">
                  <c:v>6.7158894608013773E-10</c:v>
                </c:pt>
                <c:pt idx="6">
                  <c:v>-2.4464593829941192E-9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7-A54C-98E5-F28C467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fits'!$BJ$7:$BJ$13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fits'!$BK$7:$BK$13</c:f>
              <c:numCache>
                <c:formatCode>General</c:formatCode>
                <c:ptCount val="7"/>
                <c:pt idx="0">
                  <c:v>-2.0431719382141597E-7</c:v>
                </c:pt>
                <c:pt idx="1">
                  <c:v>-1.3736656924807227E-7</c:v>
                </c:pt>
                <c:pt idx="2">
                  <c:v>-1.8675242354416351E-7</c:v>
                </c:pt>
                <c:pt idx="3">
                  <c:v>9.1124151342602243E-8</c:v>
                </c:pt>
                <c:pt idx="4">
                  <c:v>-1.2976602531205245E-7</c:v>
                </c:pt>
                <c:pt idx="5">
                  <c:v>2.7744271492817047E-8</c:v>
                </c:pt>
                <c:pt idx="6">
                  <c:v>-1.2712559969533403E-7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9-3E4F-93D4-CC36BB48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36</xdr:col>
      <xdr:colOff>723900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6A37-6406-9B45-AF4C-C2B4ADF9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190500</xdr:colOff>
      <xdr:row>19</xdr:row>
      <xdr:rowOff>12700</xdr:rowOff>
    </xdr:from>
    <xdr:to>
      <xdr:col>43</xdr:col>
      <xdr:colOff>88900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D82DE-F917-F24C-82F6-C1FDBA76B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101600</xdr:colOff>
      <xdr:row>22</xdr:row>
      <xdr:rowOff>127000</xdr:rowOff>
    </xdr:from>
    <xdr:to>
      <xdr:col>56</xdr:col>
      <xdr:colOff>0</xdr:colOff>
      <xdr:row>36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451A4-DE7E-D046-93E4-8F3AD24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workbookViewId="0">
      <selection activeCell="M16" sqref="M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E13" activeCellId="1" sqref="E12:I12 E13:I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88"/>
  <sheetViews>
    <sheetView tabSelected="1" topLeftCell="I1" workbookViewId="0">
      <selection activeCell="R12" sqref="R12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9.0204762175270096E-7</v>
      </c>
      <c r="F4" s="2">
        <v>8.4397969382953199E-7</v>
      </c>
      <c r="G4" s="1">
        <v>8.2928697786314502E-7</v>
      </c>
      <c r="H4" s="2">
        <v>9.2987522775510204E-7</v>
      </c>
      <c r="I4" s="2">
        <v>9.2852650136854804E-7</v>
      </c>
      <c r="L4">
        <v>1400</v>
      </c>
      <c r="M4" s="1">
        <v>1.7322802214655401E-7</v>
      </c>
      <c r="N4" s="1">
        <v>1.6156526126078101E-7</v>
      </c>
      <c r="O4" s="1">
        <v>1.6730717209405199E-7</v>
      </c>
      <c r="P4" s="1">
        <v>1.7886491871371801E-7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4.1261161631671457E-5</v>
      </c>
      <c r="F12" s="2">
        <f t="shared" ref="F12:I14" si="1">F4*5489*$B$9/6</f>
        <v>3.8605037828585839E-5</v>
      </c>
      <c r="G12" s="2">
        <f t="shared" si="1"/>
        <v>3.7932968512423359E-5</v>
      </c>
      <c r="H12" s="2">
        <f t="shared" si="1"/>
        <v>4.2534042709564621E-5</v>
      </c>
      <c r="I12" s="2">
        <f t="shared" si="1"/>
        <v>4.2472349716766331E-5</v>
      </c>
      <c r="J12" s="1"/>
      <c r="L12">
        <v>1400</v>
      </c>
      <c r="M12" s="2">
        <f>M4*5487*$B$9/6</f>
        <v>7.9208513126511822E-6</v>
      </c>
      <c r="N12" s="2">
        <f t="shared" ref="N12:Q14" si="2">N4*5487*$B$9/6</f>
        <v>7.3875715711492113E-6</v>
      </c>
      <c r="O12" s="2">
        <f t="shared" si="2"/>
        <v>7.6501204440005267E-6</v>
      </c>
      <c r="P12" s="2">
        <f>P4*5487*$B$9/6</f>
        <v>8.1785984081847566E-6</v>
      </c>
      <c r="Q12" s="2">
        <f t="shared" si="2"/>
        <v>0</v>
      </c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si="1"/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si="2"/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8.6833824825930405E-7</v>
      </c>
      <c r="F20" s="2">
        <v>0.99914353202172801</v>
      </c>
      <c r="G20" s="2">
        <v>1</v>
      </c>
      <c r="H20" s="2">
        <v>8.2899471404561899E-7</v>
      </c>
      <c r="I20" s="2">
        <v>0.99765442638365998</v>
      </c>
      <c r="J20" s="1">
        <v>1</v>
      </c>
      <c r="K20" s="1">
        <v>8.2837115150060001E-7</v>
      </c>
      <c r="L20">
        <v>0.99821118359816996</v>
      </c>
      <c r="M20" s="2">
        <v>1</v>
      </c>
      <c r="N20" s="2">
        <v>9.2397115918367301E-7</v>
      </c>
      <c r="O20" s="2">
        <v>0.99856626531707604</v>
      </c>
      <c r="P20" s="2">
        <v>1</v>
      </c>
      <c r="Q20" s="2">
        <v>9.3457421944778004E-7</v>
      </c>
      <c r="R20" s="1">
        <v>0.99843735356192698</v>
      </c>
      <c r="T20">
        <v>1</v>
      </c>
      <c r="U20" s="1">
        <v>1.69677675039376E-7</v>
      </c>
      <c r="V20">
        <v>0.99550733715164696</v>
      </c>
      <c r="W20">
        <v>1</v>
      </c>
      <c r="X20" s="1">
        <v>1.49292077536938E-7</v>
      </c>
      <c r="Y20">
        <v>0.995814897570656</v>
      </c>
      <c r="Z20">
        <v>1</v>
      </c>
      <c r="AA20" s="1">
        <v>1.62702056776419E-7</v>
      </c>
      <c r="AB20">
        <v>0.99798745413018897</v>
      </c>
      <c r="AC20">
        <v>1</v>
      </c>
      <c r="AD20" s="1">
        <v>1.62723918285457E-7</v>
      </c>
      <c r="AE20">
        <v>0.99704823394653797</v>
      </c>
    </row>
    <row r="21" spans="2:34" x14ac:dyDescent="0.2">
      <c r="D21">
        <v>2</v>
      </c>
      <c r="E21" s="2">
        <v>9.0681466890756203E-7</v>
      </c>
      <c r="F21" s="2">
        <v>0.99964860175538195</v>
      </c>
      <c r="G21" s="2">
        <v>2</v>
      </c>
      <c r="H21" s="2">
        <v>7.9243012196878803E-7</v>
      </c>
      <c r="I21" s="2">
        <v>0.998497707124955</v>
      </c>
      <c r="J21" s="1">
        <v>2</v>
      </c>
      <c r="K21" s="1">
        <v>8.43956152220889E-7</v>
      </c>
      <c r="L21">
        <v>0.99856510381399399</v>
      </c>
      <c r="M21" s="2">
        <v>2</v>
      </c>
      <c r="N21" s="2">
        <v>9.7860797791116506E-7</v>
      </c>
      <c r="O21" s="2">
        <v>0.99911730231363305</v>
      </c>
      <c r="P21" s="2">
        <v>2</v>
      </c>
      <c r="Q21" s="2">
        <v>8.9374270012004903E-7</v>
      </c>
      <c r="R21" s="1">
        <v>0.99894418954256203</v>
      </c>
      <c r="T21">
        <v>2</v>
      </c>
      <c r="U21" s="1">
        <v>1.66074167036676E-7</v>
      </c>
      <c r="V21">
        <v>0.99816252275759099</v>
      </c>
      <c r="W21">
        <v>2</v>
      </c>
      <c r="X21" s="1">
        <v>1.6865106736668501E-7</v>
      </c>
      <c r="Y21">
        <v>0.99590644767012804</v>
      </c>
      <c r="Z21">
        <v>2</v>
      </c>
      <c r="AA21" s="1">
        <v>1.6300214191854799E-7</v>
      </c>
      <c r="AB21">
        <v>0.99678615245073598</v>
      </c>
      <c r="AC21">
        <v>2</v>
      </c>
      <c r="AD21" s="1">
        <v>1.7914635922147999E-7</v>
      </c>
      <c r="AE21">
        <v>0.99562999404321195</v>
      </c>
    </row>
    <row r="22" spans="2:34" x14ac:dyDescent="0.2">
      <c r="D22">
        <v>3</v>
      </c>
      <c r="E22" s="2">
        <v>8.7476062136854696E-7</v>
      </c>
      <c r="F22" s="2">
        <v>0.99915907384888902</v>
      </c>
      <c r="G22" s="2">
        <v>3</v>
      </c>
      <c r="H22" s="2">
        <v>9.1464184249699897E-7</v>
      </c>
      <c r="I22" s="2">
        <v>0.99808238832479301</v>
      </c>
      <c r="J22" s="1">
        <v>3</v>
      </c>
      <c r="K22" s="1">
        <v>7.79327302280911E-7</v>
      </c>
      <c r="L22">
        <v>0.99812099807657595</v>
      </c>
      <c r="M22" s="2">
        <v>3</v>
      </c>
      <c r="N22" s="2">
        <v>9.9358313037214997E-7</v>
      </c>
      <c r="O22" s="2">
        <v>0.99838658056415797</v>
      </c>
      <c r="P22" s="2">
        <v>3</v>
      </c>
      <c r="Q22" s="2">
        <v>8.8623581272509004E-7</v>
      </c>
      <c r="R22" s="1">
        <v>0.99788389087074003</v>
      </c>
      <c r="T22">
        <v>3</v>
      </c>
      <c r="U22" s="1">
        <v>1.7346379915997899E-7</v>
      </c>
      <c r="V22">
        <v>0.98873459836278399</v>
      </c>
      <c r="W22">
        <v>3</v>
      </c>
      <c r="X22" s="1">
        <v>1.75648556776419E-7</v>
      </c>
      <c r="Y22">
        <v>0.99810358711862301</v>
      </c>
      <c r="Z22">
        <v>3</v>
      </c>
      <c r="AA22" s="1">
        <v>1.7806373663841601E-7</v>
      </c>
      <c r="AB22">
        <v>0.99517755999814606</v>
      </c>
      <c r="AC22">
        <v>3</v>
      </c>
      <c r="AD22" s="1">
        <v>1.8984074100352501E-7</v>
      </c>
      <c r="AE22">
        <v>0.99471242393508197</v>
      </c>
    </row>
    <row r="23" spans="2:34" x14ac:dyDescent="0.2">
      <c r="D23">
        <v>4</v>
      </c>
      <c r="E23" s="2">
        <v>9.1990787707082801E-7</v>
      </c>
      <c r="F23" s="2">
        <v>0.99916142095906202</v>
      </c>
      <c r="G23" s="2">
        <v>4</v>
      </c>
      <c r="H23" s="2">
        <v>8.1712817286914898E-7</v>
      </c>
      <c r="I23" s="2">
        <v>0.99811152252343205</v>
      </c>
      <c r="J23" s="1">
        <v>4</v>
      </c>
      <c r="K23" s="1">
        <v>8.2906392509003604E-7</v>
      </c>
      <c r="L23">
        <v>0.998212342515437</v>
      </c>
      <c r="M23" s="2">
        <v>4</v>
      </c>
      <c r="N23" s="2">
        <v>9.1275941176470601E-7</v>
      </c>
      <c r="O23" s="2">
        <v>0.99909868492623499</v>
      </c>
      <c r="P23" s="2">
        <v>4</v>
      </c>
      <c r="Q23" s="2">
        <v>9.9398502088835504E-7</v>
      </c>
      <c r="R23" s="1">
        <v>0.99781223231198601</v>
      </c>
      <c r="T23">
        <v>4</v>
      </c>
      <c r="U23" s="1">
        <v>1.7192841345533701E-7</v>
      </c>
      <c r="V23">
        <v>0.99751642234707105</v>
      </c>
      <c r="W23">
        <v>4</v>
      </c>
      <c r="X23" s="1">
        <v>1.7012565520888001E-7</v>
      </c>
      <c r="Y23">
        <v>0.998170560211458</v>
      </c>
      <c r="Z23">
        <v>4</v>
      </c>
      <c r="AA23" s="1">
        <v>1.5756713828845701E-7</v>
      </c>
      <c r="AB23">
        <v>0.99822585249794005</v>
      </c>
      <c r="AC23">
        <v>4</v>
      </c>
      <c r="AD23" s="1">
        <v>1.7056456203405101E-7</v>
      </c>
      <c r="AE23">
        <v>0.99695065913804704</v>
      </c>
    </row>
    <row r="24" spans="2:34" x14ac:dyDescent="0.2">
      <c r="D24">
        <v>5</v>
      </c>
      <c r="E24" s="2">
        <v>8.3862554765906303E-7</v>
      </c>
      <c r="F24" s="2">
        <v>0.99674653287632198</v>
      </c>
      <c r="G24" s="2">
        <v>5</v>
      </c>
      <c r="H24" s="2">
        <v>7.9665185498199301E-7</v>
      </c>
      <c r="I24" s="2">
        <v>0.997380793418573</v>
      </c>
      <c r="J24" s="1">
        <v>5</v>
      </c>
      <c r="K24" s="1">
        <v>8.35387019447779E-7</v>
      </c>
      <c r="L24">
        <v>0.99849773883956205</v>
      </c>
      <c r="M24" s="2">
        <v>5</v>
      </c>
      <c r="N24" s="2">
        <v>9.1010594861944796E-7</v>
      </c>
      <c r="O24" s="2">
        <v>0.99815432608240995</v>
      </c>
      <c r="P24" s="2">
        <v>5</v>
      </c>
      <c r="Q24" s="2">
        <v>8.5327689603841601E-7</v>
      </c>
      <c r="R24" s="1">
        <v>0.99613769940403896</v>
      </c>
      <c r="T24">
        <v>5</v>
      </c>
      <c r="U24" s="1">
        <v>1.9182029132978299E-7</v>
      </c>
      <c r="V24">
        <v>0.99879679904033902</v>
      </c>
      <c r="W24">
        <v>5</v>
      </c>
      <c r="X24" s="1">
        <v>1.81123536945924E-7</v>
      </c>
      <c r="Y24">
        <v>0.998510022790837</v>
      </c>
      <c r="Z24">
        <v>5</v>
      </c>
      <c r="AA24" s="1">
        <v>1.7937771440786E-7</v>
      </c>
      <c r="AB24">
        <v>0.99697323841872099</v>
      </c>
      <c r="AC24">
        <v>5</v>
      </c>
      <c r="AD24" s="1">
        <v>1.7023345736143399E-7</v>
      </c>
      <c r="AE24">
        <v>0.99820966077144202</v>
      </c>
    </row>
    <row r="25" spans="2:34" x14ac:dyDescent="0.2">
      <c r="D25">
        <v>6</v>
      </c>
      <c r="E25" s="1">
        <v>1.0070262496998799E-6</v>
      </c>
      <c r="F25" s="1">
        <v>0.99786742293730901</v>
      </c>
      <c r="G25" s="2">
        <v>6</v>
      </c>
      <c r="H25" s="2">
        <v>7.7674865354141605E-7</v>
      </c>
      <c r="I25" s="2">
        <v>0.99693830723516597</v>
      </c>
      <c r="J25" s="1">
        <v>6</v>
      </c>
      <c r="K25" s="1">
        <v>8.5455520864345703E-7</v>
      </c>
      <c r="L25">
        <v>0.99839517141391299</v>
      </c>
      <c r="M25" s="2">
        <v>6</v>
      </c>
      <c r="N25" s="2">
        <v>9.4419827563025105E-7</v>
      </c>
      <c r="O25" s="2">
        <v>0.99829983226158103</v>
      </c>
      <c r="P25" s="2">
        <v>6</v>
      </c>
      <c r="Q25" s="2">
        <v>9.3563759471788699E-7</v>
      </c>
      <c r="R25" s="1">
        <v>0.99817615777812096</v>
      </c>
      <c r="T25">
        <v>6</v>
      </c>
      <c r="U25" s="1">
        <v>1.8000226919672999E-7</v>
      </c>
      <c r="V25">
        <v>0.99736372820935504</v>
      </c>
      <c r="W25">
        <v>6</v>
      </c>
      <c r="X25" s="1">
        <v>1.5357693159079001E-7</v>
      </c>
      <c r="Y25">
        <v>0.98449359190269803</v>
      </c>
      <c r="Z25">
        <v>6</v>
      </c>
      <c r="AA25" s="1">
        <v>1.6148860951773799E-7</v>
      </c>
      <c r="AB25">
        <v>0.99242981077747905</v>
      </c>
      <c r="AC25">
        <v>6</v>
      </c>
      <c r="AD25" s="1">
        <v>1.79821709397735E-7</v>
      </c>
      <c r="AE25">
        <v>0.99898419161945995</v>
      </c>
    </row>
    <row r="26" spans="2:34" x14ac:dyDescent="0.2">
      <c r="D26">
        <v>7</v>
      </c>
      <c r="E26" s="1">
        <v>8.9732098487394897E-7</v>
      </c>
      <c r="F26" s="3">
        <v>0.99841200146464704</v>
      </c>
      <c r="G26" s="2">
        <v>7</v>
      </c>
      <c r="H26" s="2">
        <v>8.4101670588235296E-7</v>
      </c>
      <c r="I26" s="2">
        <v>0.99718736551416898</v>
      </c>
      <c r="J26" s="1">
        <v>7</v>
      </c>
      <c r="K26" s="1">
        <v>8.0407950108043205E-7</v>
      </c>
      <c r="L26">
        <v>0.99817299757456102</v>
      </c>
      <c r="M26" s="2">
        <v>7</v>
      </c>
      <c r="N26" s="2">
        <v>9.0359794813925496E-7</v>
      </c>
      <c r="O26" s="2">
        <v>0.99784202691283497</v>
      </c>
      <c r="P26" s="2">
        <v>7</v>
      </c>
      <c r="Q26" s="2">
        <v>9.2049381464585799E-7</v>
      </c>
      <c r="R26" s="1">
        <v>0.99911175859305201</v>
      </c>
      <c r="T26">
        <v>7</v>
      </c>
      <c r="U26" s="1">
        <v>1.5187804188104701E-7</v>
      </c>
      <c r="V26">
        <v>0.98482515389797198</v>
      </c>
      <c r="W26">
        <v>7</v>
      </c>
      <c r="X26" s="1">
        <v>1.5545332317557899E-7</v>
      </c>
      <c r="Y26">
        <v>0.99487217398932404</v>
      </c>
      <c r="Z26">
        <v>7</v>
      </c>
      <c r="AA26" s="1">
        <v>1.8243291058276401E-7</v>
      </c>
      <c r="AB26">
        <v>0.99589975444283196</v>
      </c>
      <c r="AC26">
        <v>7</v>
      </c>
      <c r="AD26" s="1">
        <v>1.82672691134778E-7</v>
      </c>
      <c r="AE26">
        <v>0.99848811474607602</v>
      </c>
    </row>
    <row r="27" spans="2:34" x14ac:dyDescent="0.2">
      <c r="D27">
        <v>8</v>
      </c>
      <c r="E27" s="1">
        <v>9.1680951404561796E-7</v>
      </c>
      <c r="F27">
        <v>0.99793633012288496</v>
      </c>
      <c r="G27" s="2">
        <v>8</v>
      </c>
      <c r="H27" s="2">
        <v>9.6710980408163197E-7</v>
      </c>
      <c r="I27" s="2">
        <v>0.99765067092708104</v>
      </c>
      <c r="J27" s="1">
        <v>8</v>
      </c>
      <c r="K27" s="1">
        <v>8.7218223529411803E-7</v>
      </c>
      <c r="L27">
        <v>0.99927150671525</v>
      </c>
      <c r="M27" s="2">
        <v>8</v>
      </c>
      <c r="N27" s="2">
        <v>8.7547574069627898E-7</v>
      </c>
      <c r="O27" s="2">
        <v>0.99476099700480003</v>
      </c>
      <c r="P27" s="2">
        <v>8</v>
      </c>
      <c r="Q27" s="2">
        <v>9.3504452196878703E-7</v>
      </c>
      <c r="R27" s="1">
        <v>0.99751609384069095</v>
      </c>
      <c r="T27">
        <v>8</v>
      </c>
      <c r="U27" s="1">
        <v>1.5424585193879899E-7</v>
      </c>
      <c r="V27">
        <v>0.98741526527164603</v>
      </c>
      <c r="W27">
        <v>8</v>
      </c>
      <c r="X27" s="1">
        <v>1.43828251908798E-7</v>
      </c>
      <c r="Y27">
        <v>0.99026824455824602</v>
      </c>
      <c r="Z27">
        <v>8</v>
      </c>
      <c r="AA27" s="1">
        <v>1.8773613285832099E-7</v>
      </c>
      <c r="AB27">
        <v>0.993640825019386</v>
      </c>
      <c r="AC27">
        <v>8</v>
      </c>
      <c r="AD27" s="1">
        <v>1.8726777866946699E-7</v>
      </c>
      <c r="AE27">
        <v>0.99709342446566096</v>
      </c>
    </row>
    <row r="28" spans="2:34" x14ac:dyDescent="0.2">
      <c r="D28">
        <v>9</v>
      </c>
      <c r="E28" s="1">
        <v>9.4777380456182499E-7</v>
      </c>
      <c r="F28">
        <v>0.99760725523053395</v>
      </c>
      <c r="G28" s="2">
        <v>9</v>
      </c>
      <c r="H28" s="2">
        <v>8.7609898199279797E-7</v>
      </c>
      <c r="I28" s="2">
        <v>0.99950462150212105</v>
      </c>
      <c r="J28" s="1">
        <v>9</v>
      </c>
      <c r="K28" s="1">
        <v>8.5872663625450205E-7</v>
      </c>
      <c r="L28">
        <v>0.99926371814094805</v>
      </c>
      <c r="M28" s="2">
        <v>9</v>
      </c>
      <c r="N28" s="2">
        <v>9.5214185450180101E-7</v>
      </c>
      <c r="O28" s="2">
        <v>0.99532778903937802</v>
      </c>
      <c r="P28" s="2">
        <v>9</v>
      </c>
      <c r="Q28" s="2">
        <v>9.6545388091236491E-7</v>
      </c>
      <c r="R28" s="1">
        <v>0.99902784057639804</v>
      </c>
      <c r="T28">
        <v>9</v>
      </c>
      <c r="U28" s="1">
        <v>1.84346729865747E-7</v>
      </c>
      <c r="V28">
        <v>0.99868542007769201</v>
      </c>
      <c r="W28">
        <v>9</v>
      </c>
      <c r="X28" s="1">
        <v>1.5614765219380499E-7</v>
      </c>
      <c r="Y28">
        <v>0.99569034232744502</v>
      </c>
      <c r="Z28">
        <v>9</v>
      </c>
      <c r="AA28" s="1">
        <v>1.5287044000600001E-7</v>
      </c>
      <c r="AB28">
        <v>0.99740741069302097</v>
      </c>
      <c r="AC28">
        <v>9</v>
      </c>
      <c r="AD28" s="1">
        <v>1.8920061449036199E-7</v>
      </c>
      <c r="AE28">
        <v>0.99808385516602405</v>
      </c>
    </row>
    <row r="29" spans="2:34" x14ac:dyDescent="0.2">
      <c r="D29">
        <v>10</v>
      </c>
      <c r="E29" s="1">
        <v>8.43098701080432E-7</v>
      </c>
      <c r="F29">
        <v>0.99928411101037096</v>
      </c>
      <c r="G29" s="2">
        <v>10</v>
      </c>
      <c r="H29" s="2">
        <v>8.2897608643457395E-7</v>
      </c>
      <c r="I29" s="2">
        <v>0.99892747761513501</v>
      </c>
      <c r="J29" s="1">
        <v>10</v>
      </c>
      <c r="K29" s="1">
        <v>7.87220646818727E-7</v>
      </c>
      <c r="L29">
        <v>0.99918209503034705</v>
      </c>
      <c r="M29" s="2">
        <v>10</v>
      </c>
      <c r="N29" s="2">
        <v>9.0431083073229299E-7</v>
      </c>
      <c r="O29" s="2">
        <v>0.99924168407891101</v>
      </c>
      <c r="P29" s="2">
        <v>10</v>
      </c>
      <c r="Q29" s="2">
        <v>9.66820552220888E-7</v>
      </c>
      <c r="R29" s="1">
        <v>0.99882641583062104</v>
      </c>
      <c r="T29">
        <v>10</v>
      </c>
      <c r="U29" s="1">
        <v>1.8884298256206399E-7</v>
      </c>
      <c r="V29">
        <v>0.99777553164483002</v>
      </c>
      <c r="W29">
        <v>10</v>
      </c>
      <c r="X29" s="1">
        <v>1.61805559903997E-7</v>
      </c>
      <c r="Y29">
        <v>0.99808603558873299</v>
      </c>
      <c r="Z29">
        <v>10</v>
      </c>
      <c r="AA29" s="1">
        <v>1.4783083994599799E-7</v>
      </c>
      <c r="AB29">
        <v>0.99390710382717595</v>
      </c>
      <c r="AC29">
        <v>10</v>
      </c>
      <c r="AD29" s="1">
        <v>1.7717735553888799E-7</v>
      </c>
      <c r="AE29">
        <v>0.99882390032641999</v>
      </c>
    </row>
    <row r="30" spans="2:34" x14ac:dyDescent="0.2">
      <c r="D30" t="s">
        <v>21</v>
      </c>
      <c r="E30" s="1">
        <v>9.0204762175270096E-7</v>
      </c>
      <c r="F30" s="1">
        <v>5.0631129116898901E-8</v>
      </c>
      <c r="G30" s="2" t="s">
        <v>21</v>
      </c>
      <c r="H30" s="2">
        <v>8.4397969382953199E-7</v>
      </c>
      <c r="I30" s="2">
        <v>5.9425535825926997E-8</v>
      </c>
      <c r="J30" s="1" t="s">
        <v>21</v>
      </c>
      <c r="K30" s="1">
        <v>8.2928697786314502E-7</v>
      </c>
      <c r="L30" s="1">
        <v>3.0730777252248798E-8</v>
      </c>
      <c r="M30" s="2" t="s">
        <v>21</v>
      </c>
      <c r="N30" s="2">
        <v>9.2987522775510204E-7</v>
      </c>
      <c r="O30" s="2">
        <v>3.6752175676211697E-8</v>
      </c>
      <c r="P30" s="2" t="s">
        <v>21</v>
      </c>
      <c r="Q30" s="2">
        <v>9.2852650136854804E-7</v>
      </c>
      <c r="R30" s="1">
        <v>4.2124093049349503E-8</v>
      </c>
      <c r="T30" t="s">
        <v>21</v>
      </c>
      <c r="U30" s="1">
        <v>1.7322802214655401E-7</v>
      </c>
      <c r="V30" s="1">
        <v>1.35017989369315E-8</v>
      </c>
      <c r="W30" t="s">
        <v>21</v>
      </c>
      <c r="X30" s="1">
        <v>1.6156526126078101E-7</v>
      </c>
      <c r="Y30" s="1">
        <v>1.20192638065354E-8</v>
      </c>
      <c r="Z30" t="s">
        <v>21</v>
      </c>
      <c r="AA30" s="1">
        <v>1.6730717209405199E-7</v>
      </c>
      <c r="AB30" s="1">
        <v>1.35963357951744E-8</v>
      </c>
      <c r="AC30" t="s">
        <v>21</v>
      </c>
      <c r="AD30" s="1">
        <v>1.7886491871371801E-7</v>
      </c>
      <c r="AE30" s="1">
        <v>8.94535842349746E-9</v>
      </c>
    </row>
    <row r="31" spans="2:34" x14ac:dyDescent="0.2">
      <c r="F31" s="4">
        <f>F30/E30</f>
        <v>5.6129108814145928E-2</v>
      </c>
      <c r="G31" s="2"/>
      <c r="H31" s="2"/>
      <c r="I31" s="4">
        <f>I30/H30</f>
        <v>7.0411096689169672E-2</v>
      </c>
      <c r="J31" s="1"/>
      <c r="L31" s="4">
        <f>L30/K30</f>
        <v>3.7056867010541936E-2</v>
      </c>
      <c r="M31" s="2"/>
      <c r="N31" s="2"/>
      <c r="O31" s="4">
        <f>O30/N30</f>
        <v>3.9523771124582524E-2</v>
      </c>
      <c r="P31" s="2"/>
      <c r="Q31" s="2"/>
      <c r="R31" s="4">
        <f>R30/Q30</f>
        <v>4.5366602878068776E-2</v>
      </c>
      <c r="V31" s="4">
        <f>V30/U30</f>
        <v>7.7942348874183512E-2</v>
      </c>
      <c r="Y31" s="4">
        <f>Y30/X30</f>
        <v>7.439262445864038E-2</v>
      </c>
      <c r="AB31" s="4">
        <f>AB30/AA30</f>
        <v>8.1265708008806684E-2</v>
      </c>
      <c r="AE31" s="4">
        <f>AE30/AD30</f>
        <v>5.0011810520625012E-2</v>
      </c>
      <c r="AH31" s="4" t="e">
        <f>AH30/AG30</f>
        <v>#DIV/0!</v>
      </c>
    </row>
    <row r="32" spans="2:34" x14ac:dyDescent="0.2">
      <c r="E32" s="2"/>
      <c r="F32" s="2"/>
      <c r="G32" s="2"/>
      <c r="H32" s="2"/>
      <c r="I32" s="2"/>
      <c r="J32" s="1"/>
      <c r="M32" s="2"/>
      <c r="N32" s="2"/>
      <c r="O32" s="2"/>
      <c r="P32" s="2"/>
      <c r="Q32" s="2"/>
      <c r="R32" s="1"/>
    </row>
    <row r="33" spans="2:34" x14ac:dyDescent="0.2">
      <c r="E33" s="2"/>
      <c r="F33" s="2"/>
      <c r="G33" s="2"/>
      <c r="H33" s="2"/>
      <c r="I33" s="2"/>
      <c r="J33" s="1"/>
      <c r="M33" s="2"/>
      <c r="N33" s="2"/>
      <c r="O33" s="2"/>
      <c r="P33" s="2"/>
      <c r="Q33" s="2"/>
      <c r="R33" s="1"/>
    </row>
    <row r="34" spans="2:34" x14ac:dyDescent="0.2">
      <c r="B34" t="s">
        <v>31</v>
      </c>
      <c r="D34" t="s">
        <v>0</v>
      </c>
      <c r="E34" s="2"/>
      <c r="F34" s="2"/>
      <c r="G34" s="2" t="s">
        <v>1</v>
      </c>
      <c r="H34" s="2"/>
      <c r="I34" s="2"/>
      <c r="J34" s="1" t="s">
        <v>2</v>
      </c>
      <c r="M34" s="2" t="s">
        <v>3</v>
      </c>
      <c r="N34" s="2"/>
      <c r="O34" s="2"/>
      <c r="P34" s="2" t="s">
        <v>4</v>
      </c>
      <c r="Q34" s="2"/>
      <c r="R34" s="1"/>
      <c r="T34" t="s">
        <v>5</v>
      </c>
      <c r="U34" s="2"/>
      <c r="V34" s="2"/>
      <c r="W34" s="2" t="s">
        <v>6</v>
      </c>
      <c r="X34" s="2"/>
      <c r="Y34" s="2"/>
      <c r="Z34" s="1" t="s">
        <v>7</v>
      </c>
      <c r="AC34" s="2" t="s">
        <v>8</v>
      </c>
      <c r="AD34" s="2"/>
      <c r="AE34" s="2"/>
      <c r="AF34" s="2" t="s">
        <v>9</v>
      </c>
      <c r="AG34" s="2"/>
      <c r="AH34" s="1"/>
    </row>
    <row r="35" spans="2:34" x14ac:dyDescent="0.2">
      <c r="D35">
        <v>1</v>
      </c>
      <c r="E35" s="2">
        <v>5.6067078655462203E-7</v>
      </c>
      <c r="F35" s="2">
        <v>0.99909162868556201</v>
      </c>
      <c r="G35">
        <v>1</v>
      </c>
      <c r="H35" s="2">
        <v>5.8472237166866796E-7</v>
      </c>
      <c r="I35" s="2">
        <v>0.99563959088635301</v>
      </c>
      <c r="J35">
        <v>1</v>
      </c>
      <c r="K35" s="1">
        <v>5.7556105738295304E-7</v>
      </c>
      <c r="L35">
        <v>0.99659960055860097</v>
      </c>
      <c r="M35">
        <v>1</v>
      </c>
      <c r="N35" s="2">
        <v>6.08262861464585E-7</v>
      </c>
      <c r="O35" s="2">
        <v>0.99820410427320005</v>
      </c>
      <c r="P35">
        <v>1</v>
      </c>
      <c r="Q35" s="2">
        <v>6.8682217382953198E-7</v>
      </c>
      <c r="R35" s="1">
        <v>0.99492775012378898</v>
      </c>
      <c r="T35">
        <v>1</v>
      </c>
      <c r="U35" s="2">
        <v>1.08965175684392E-7</v>
      </c>
      <c r="V35" s="2">
        <v>0.99141693774159401</v>
      </c>
      <c r="W35">
        <v>1</v>
      </c>
      <c r="X35" s="2">
        <v>1.03135142263557E-7</v>
      </c>
      <c r="Y35" s="2">
        <v>0.98908352662305199</v>
      </c>
      <c r="Z35">
        <v>1</v>
      </c>
      <c r="AA35" s="1">
        <v>2.9482595837395999E-8</v>
      </c>
      <c r="AB35">
        <v>0.66335839279801601</v>
      </c>
      <c r="AC35">
        <v>1</v>
      </c>
      <c r="AD35" s="2">
        <v>1.14741351953799E-7</v>
      </c>
      <c r="AE35" s="2">
        <v>0.99418441510270605</v>
      </c>
      <c r="AF35">
        <v>1</v>
      </c>
      <c r="AG35" s="2">
        <v>9.9566944528613201E-8</v>
      </c>
      <c r="AH35" s="1">
        <v>0.99229193665583304</v>
      </c>
    </row>
    <row r="36" spans="2:34" x14ac:dyDescent="0.2">
      <c r="D36">
        <v>2</v>
      </c>
      <c r="E36" s="2">
        <v>7.0950825978391305E-7</v>
      </c>
      <c r="F36" s="2">
        <v>0.99893334405599599</v>
      </c>
      <c r="G36">
        <v>2</v>
      </c>
      <c r="H36" s="2">
        <v>7.5133459255702297E-7</v>
      </c>
      <c r="I36" s="2">
        <v>0.99841713153673095</v>
      </c>
      <c r="J36">
        <v>2</v>
      </c>
      <c r="K36" s="1">
        <v>6.0975350012004803E-7</v>
      </c>
      <c r="L36">
        <v>0.99844239228247</v>
      </c>
      <c r="M36">
        <v>2</v>
      </c>
      <c r="N36" s="2">
        <v>6.5307892629051699E-7</v>
      </c>
      <c r="O36" s="2">
        <v>0.99828819812852498</v>
      </c>
      <c r="P36">
        <v>2</v>
      </c>
      <c r="Q36" s="2">
        <v>6.58595678751501E-7</v>
      </c>
      <c r="R36" s="1">
        <v>0.99902180281303599</v>
      </c>
      <c r="T36">
        <v>2</v>
      </c>
      <c r="U36" s="1">
        <v>1.13139818547964E-7</v>
      </c>
      <c r="V36">
        <v>0.99646476044503196</v>
      </c>
      <c r="W36">
        <v>2</v>
      </c>
      <c r="X36" s="1">
        <v>1.2074388762469101E-7</v>
      </c>
      <c r="Y36">
        <v>0.99806313620158504</v>
      </c>
      <c r="Z36">
        <v>2</v>
      </c>
      <c r="AA36" s="1">
        <v>9.70066095027376E-8</v>
      </c>
      <c r="AB36">
        <v>0.98840423041302305</v>
      </c>
      <c r="AC36">
        <v>2</v>
      </c>
      <c r="AD36" s="1">
        <v>9.5907630428260807E-8</v>
      </c>
      <c r="AE36">
        <v>0.99646093709176498</v>
      </c>
      <c r="AF36">
        <v>2</v>
      </c>
      <c r="AG36" s="1">
        <v>1.03858995379885E-7</v>
      </c>
      <c r="AH36">
        <v>0.99807014477020795</v>
      </c>
    </row>
    <row r="37" spans="2:34" x14ac:dyDescent="0.2">
      <c r="D37">
        <v>3</v>
      </c>
      <c r="E37" s="2">
        <v>5.9695496614645895E-7</v>
      </c>
      <c r="F37" s="2">
        <v>0.99825849643376696</v>
      </c>
      <c r="G37">
        <v>3</v>
      </c>
      <c r="H37" s="2">
        <v>6.1902887539015603E-7</v>
      </c>
      <c r="I37" s="2">
        <v>0.99680110654930898</v>
      </c>
      <c r="J37">
        <v>3</v>
      </c>
      <c r="K37" s="1">
        <v>6.3554927539015705E-7</v>
      </c>
      <c r="L37">
        <v>0.99770298015380399</v>
      </c>
      <c r="M37">
        <v>3</v>
      </c>
      <c r="N37" s="2">
        <v>6.3142413925570305E-7</v>
      </c>
      <c r="O37" s="2">
        <v>0.99912848234601104</v>
      </c>
      <c r="P37">
        <v>3</v>
      </c>
      <c r="Q37" s="2">
        <v>6.5641916254501703E-7</v>
      </c>
      <c r="R37" s="1">
        <v>0.99609653237329898</v>
      </c>
      <c r="T37">
        <v>3</v>
      </c>
      <c r="U37" s="1">
        <v>8.8931708782719699E-8</v>
      </c>
      <c r="V37">
        <v>0.99133979764920599</v>
      </c>
      <c r="W37">
        <v>3</v>
      </c>
      <c r="X37" s="1">
        <v>1.03403796197405E-7</v>
      </c>
      <c r="Y37">
        <v>0.98506878244488805</v>
      </c>
      <c r="Z37">
        <v>3</v>
      </c>
      <c r="AA37" s="1">
        <v>1.1184740643516101E-7</v>
      </c>
      <c r="AB37">
        <v>0.99568400305906801</v>
      </c>
      <c r="AC37">
        <v>3</v>
      </c>
      <c r="AD37" s="1">
        <v>7.9806414985374696E-8</v>
      </c>
      <c r="AE37">
        <v>0.99032387750154005</v>
      </c>
      <c r="AF37">
        <v>3</v>
      </c>
      <c r="AG37" s="1">
        <v>1.15080699789995E-7</v>
      </c>
      <c r="AH37">
        <v>0.99672289555542404</v>
      </c>
    </row>
    <row r="38" spans="2:34" x14ac:dyDescent="0.2">
      <c r="D38">
        <v>4</v>
      </c>
      <c r="E38" s="2">
        <v>6.1203362929171597E-7</v>
      </c>
      <c r="F38" s="2">
        <v>0.99671405643031397</v>
      </c>
      <c r="G38">
        <v>4</v>
      </c>
      <c r="H38" s="2">
        <v>6.12626277070829E-7</v>
      </c>
      <c r="I38" s="2">
        <v>0.99710675301087304</v>
      </c>
      <c r="J38">
        <v>4</v>
      </c>
      <c r="K38" s="1">
        <v>5.3444106986794802E-7</v>
      </c>
      <c r="L38">
        <v>0.99654044629984095</v>
      </c>
      <c r="M38">
        <v>4</v>
      </c>
      <c r="N38" s="2">
        <v>6.5088299447779098E-7</v>
      </c>
      <c r="O38" s="2">
        <v>0.99752529323247696</v>
      </c>
      <c r="P38">
        <v>4</v>
      </c>
      <c r="Q38" s="2">
        <v>6.8832503049219697E-7</v>
      </c>
      <c r="R38" s="1">
        <v>0.99862368406772395</v>
      </c>
      <c r="T38">
        <v>4</v>
      </c>
      <c r="U38" s="1">
        <v>1.23913754113853E-7</v>
      </c>
      <c r="V38">
        <v>0.99564793119785</v>
      </c>
      <c r="W38">
        <v>4</v>
      </c>
      <c r="X38" s="1">
        <v>9.0262899864996501E-8</v>
      </c>
      <c r="Y38">
        <v>0.98301558456667204</v>
      </c>
      <c r="Z38">
        <v>4</v>
      </c>
      <c r="AA38" s="1">
        <v>9.9250981279531994E-8</v>
      </c>
      <c r="AB38">
        <v>0.99241802702896997</v>
      </c>
      <c r="AC38">
        <v>4</v>
      </c>
      <c r="AD38" s="1">
        <v>9.2861830030750903E-8</v>
      </c>
      <c r="AE38">
        <v>0.98567754721376699</v>
      </c>
      <c r="AF38">
        <v>4</v>
      </c>
      <c r="AG38" s="1">
        <v>1.10216386162154E-7</v>
      </c>
      <c r="AH38">
        <v>0.99320633453743301</v>
      </c>
    </row>
    <row r="39" spans="2:34" x14ac:dyDescent="0.2">
      <c r="D39">
        <v>5</v>
      </c>
      <c r="E39" s="2">
        <v>7.01020444657864E-7</v>
      </c>
      <c r="F39" s="2">
        <v>0.995698538123586</v>
      </c>
      <c r="G39">
        <v>5</v>
      </c>
      <c r="H39" s="2">
        <v>5.6417602064825896E-7</v>
      </c>
      <c r="I39" s="2">
        <v>0.997607700308347</v>
      </c>
      <c r="J39">
        <v>5</v>
      </c>
      <c r="K39" s="1">
        <v>6.6506680960384098E-7</v>
      </c>
      <c r="L39">
        <v>0.99740522329454595</v>
      </c>
      <c r="M39">
        <v>5</v>
      </c>
      <c r="N39" s="2">
        <v>7.0556829387755095E-7</v>
      </c>
      <c r="O39" s="2">
        <v>0.99764222507141498</v>
      </c>
      <c r="P39">
        <v>5</v>
      </c>
      <c r="Q39" s="2">
        <v>7.2158303577430996E-7</v>
      </c>
      <c r="R39" s="1">
        <v>0.99199280981092897</v>
      </c>
      <c r="T39">
        <v>5</v>
      </c>
      <c r="U39" s="1">
        <v>1.09760446711168E-7</v>
      </c>
      <c r="V39">
        <v>0.99458295950591102</v>
      </c>
      <c r="W39">
        <v>5</v>
      </c>
      <c r="X39" s="1">
        <v>7.2415826355658701E-8</v>
      </c>
      <c r="Y39">
        <v>0.96518310822854203</v>
      </c>
      <c r="Z39">
        <v>5</v>
      </c>
      <c r="AA39" s="1">
        <v>9.9464474379359503E-8</v>
      </c>
      <c r="AB39">
        <v>0.99708184727759797</v>
      </c>
      <c r="AC39">
        <v>5</v>
      </c>
      <c r="AD39" s="1">
        <v>1.1947480086252099E-7</v>
      </c>
      <c r="AE39">
        <v>0.99824538034738197</v>
      </c>
      <c r="AF39">
        <v>5</v>
      </c>
      <c r="AG39" s="1">
        <v>1.26691106450161E-7</v>
      </c>
      <c r="AH39">
        <v>0.99659699194155604</v>
      </c>
    </row>
    <row r="40" spans="2:34" x14ac:dyDescent="0.2">
      <c r="D40">
        <v>6</v>
      </c>
      <c r="E40" s="1">
        <v>6.6237660696278397E-7</v>
      </c>
      <c r="F40" s="1">
        <v>0.99341976359975803</v>
      </c>
      <c r="G40">
        <v>6</v>
      </c>
      <c r="H40" s="1">
        <v>5.8406648115246096E-7</v>
      </c>
      <c r="I40" s="1">
        <v>0.99340117120667304</v>
      </c>
      <c r="J40">
        <v>6</v>
      </c>
      <c r="K40" s="1">
        <v>6.1507842881152505E-7</v>
      </c>
      <c r="L40" s="1">
        <v>0.99857389330114299</v>
      </c>
      <c r="M40">
        <v>6</v>
      </c>
      <c r="N40" s="1">
        <v>6.2180756494597903E-7</v>
      </c>
      <c r="O40" s="1">
        <v>0.99869910868882195</v>
      </c>
      <c r="P40">
        <v>6</v>
      </c>
      <c r="Q40" s="1">
        <v>7.0274315630252196E-7</v>
      </c>
      <c r="R40" s="1">
        <v>0.99936856676979402</v>
      </c>
      <c r="T40">
        <v>6</v>
      </c>
      <c r="U40" s="1">
        <v>1.0447550761269001E-7</v>
      </c>
      <c r="V40">
        <v>0.99681566899140495</v>
      </c>
      <c r="W40">
        <v>6</v>
      </c>
      <c r="X40" s="1">
        <v>9.2941530330758096E-8</v>
      </c>
      <c r="Y40">
        <v>0.99249562139399805</v>
      </c>
      <c r="Z40">
        <v>6</v>
      </c>
      <c r="AA40" s="1">
        <v>8.3536486252156498E-8</v>
      </c>
      <c r="AB40">
        <v>0.98337368386792301</v>
      </c>
      <c r="AC40">
        <v>6</v>
      </c>
      <c r="AD40" s="1">
        <v>7.3079609517738196E-8</v>
      </c>
      <c r="AE40">
        <v>0.97743294596897401</v>
      </c>
      <c r="AF40">
        <v>6</v>
      </c>
      <c r="AG40" s="1">
        <v>8.6309929258231603E-8</v>
      </c>
      <c r="AH40">
        <v>0.99584332066109005</v>
      </c>
    </row>
    <row r="41" spans="2:34" x14ac:dyDescent="0.2">
      <c r="D41">
        <v>7</v>
      </c>
      <c r="E41" s="1">
        <v>7.1498544297719095E-7</v>
      </c>
      <c r="F41" s="3">
        <v>0.99826917033673401</v>
      </c>
      <c r="G41">
        <v>7</v>
      </c>
      <c r="H41" s="1">
        <v>6.3307283841536703E-7</v>
      </c>
      <c r="I41" s="3">
        <v>0.99575313238276297</v>
      </c>
      <c r="J41">
        <v>7</v>
      </c>
      <c r="K41" s="1">
        <v>5.9509571092437005E-7</v>
      </c>
      <c r="L41" s="3">
        <v>0.99876649726207101</v>
      </c>
      <c r="M41">
        <v>7</v>
      </c>
      <c r="N41" s="1">
        <v>6.3772606194477699E-7</v>
      </c>
      <c r="O41" s="3">
        <v>0.99727976803038998</v>
      </c>
      <c r="P41">
        <v>7</v>
      </c>
      <c r="Q41" s="1">
        <v>6.7854254597839104E-7</v>
      </c>
      <c r="R41" s="3">
        <v>0.99778651142956298</v>
      </c>
      <c r="T41">
        <v>7</v>
      </c>
      <c r="U41" s="1">
        <v>1.19003759633991E-7</v>
      </c>
      <c r="V41">
        <v>0.99322948007660405</v>
      </c>
      <c r="W41">
        <v>7</v>
      </c>
      <c r="X41" s="1">
        <v>8.3139422710567902E-8</v>
      </c>
      <c r="Y41">
        <v>0.99477642362701002</v>
      </c>
      <c r="Z41">
        <v>7</v>
      </c>
      <c r="AA41" s="1">
        <v>8.0060605460136594E-8</v>
      </c>
      <c r="AB41">
        <v>0.97678291630984904</v>
      </c>
      <c r="AC41">
        <v>7</v>
      </c>
      <c r="AD41" s="1">
        <v>1.20049170651767E-7</v>
      </c>
      <c r="AE41">
        <v>0.99848350190084001</v>
      </c>
      <c r="AF41">
        <v>7</v>
      </c>
      <c r="AG41" s="1">
        <v>7.0206311812795402E-8</v>
      </c>
      <c r="AH41">
        <v>0.96492902203807596</v>
      </c>
    </row>
    <row r="42" spans="2:34" x14ac:dyDescent="0.2">
      <c r="D42">
        <v>8</v>
      </c>
      <c r="E42" s="1">
        <v>6.8387655990396205E-7</v>
      </c>
      <c r="F42">
        <v>0.98928640332012296</v>
      </c>
      <c r="G42">
        <v>8</v>
      </c>
      <c r="H42" s="1">
        <v>6.1850731908763505E-7</v>
      </c>
      <c r="I42">
        <v>0.99822580408942496</v>
      </c>
      <c r="J42">
        <v>8</v>
      </c>
      <c r="K42" s="1">
        <v>6.2535595822329005E-7</v>
      </c>
      <c r="L42">
        <v>0.99755525207056195</v>
      </c>
      <c r="M42">
        <v>8</v>
      </c>
      <c r="N42" s="1">
        <v>6.5105054549819901E-7</v>
      </c>
      <c r="O42">
        <v>0.99592502835659402</v>
      </c>
      <c r="P42">
        <v>8</v>
      </c>
      <c r="Q42" s="1">
        <v>7.0752561296518499E-7</v>
      </c>
      <c r="R42">
        <v>0.99899680900472898</v>
      </c>
      <c r="T42">
        <v>8</v>
      </c>
      <c r="U42" s="1">
        <v>1.0677505081377E-7</v>
      </c>
      <c r="V42">
        <v>0.99708860993483805</v>
      </c>
      <c r="W42">
        <v>8</v>
      </c>
      <c r="X42" s="1">
        <v>1.16560667981699E-7</v>
      </c>
      <c r="Y42">
        <v>0.99650822404866102</v>
      </c>
      <c r="Z42">
        <v>8</v>
      </c>
      <c r="AA42" s="1">
        <v>1.0656508834470899E-7</v>
      </c>
      <c r="AB42">
        <v>0.99599253229422002</v>
      </c>
      <c r="AC42">
        <v>8</v>
      </c>
      <c r="AD42" s="1">
        <v>9.3917846208655097E-8</v>
      </c>
      <c r="AE42">
        <v>0.99581859048583299</v>
      </c>
      <c r="AF42">
        <v>8</v>
      </c>
      <c r="AG42" s="1">
        <v>1.05129221308033E-7</v>
      </c>
      <c r="AH42">
        <v>0.99740576133409897</v>
      </c>
    </row>
    <row r="43" spans="2:34" x14ac:dyDescent="0.2">
      <c r="D43">
        <v>9</v>
      </c>
      <c r="E43" s="1">
        <v>6.6006583193277298E-7</v>
      </c>
      <c r="F43">
        <v>0.99734751733694005</v>
      </c>
      <c r="G43">
        <v>9</v>
      </c>
      <c r="H43" s="1">
        <v>6.6314627418967597E-7</v>
      </c>
      <c r="I43">
        <v>0.99591047942137501</v>
      </c>
      <c r="J43">
        <v>9</v>
      </c>
      <c r="K43" s="1">
        <v>5.1066316638655496E-7</v>
      </c>
      <c r="L43">
        <v>0.98723481711127103</v>
      </c>
      <c r="M43">
        <v>9</v>
      </c>
      <c r="N43" s="1">
        <v>7.6652430540216104E-7</v>
      </c>
      <c r="O43">
        <v>0.99825657534156897</v>
      </c>
      <c r="P43">
        <v>9</v>
      </c>
      <c r="Q43" s="1">
        <v>6.9246666362545E-7</v>
      </c>
      <c r="R43">
        <v>0.995690990884465</v>
      </c>
      <c r="T43">
        <v>9</v>
      </c>
      <c r="U43" s="1">
        <v>1.2634248883972099E-7</v>
      </c>
      <c r="V43">
        <v>0.99141551572662301</v>
      </c>
      <c r="W43">
        <v>9</v>
      </c>
      <c r="X43" s="1">
        <v>9.1729245781144507E-8</v>
      </c>
      <c r="Y43">
        <v>0.99339900240734702</v>
      </c>
      <c r="Z43">
        <v>9</v>
      </c>
      <c r="AA43" s="1">
        <v>9.7466777349433695E-8</v>
      </c>
      <c r="AB43">
        <v>0.97819300588241898</v>
      </c>
      <c r="AC43">
        <v>9</v>
      </c>
      <c r="AD43" s="1">
        <v>1.12995794239856E-7</v>
      </c>
      <c r="AE43">
        <v>0.99666020322251103</v>
      </c>
      <c r="AF43">
        <v>9</v>
      </c>
      <c r="AG43" s="1">
        <v>1.2105762536563399E-7</v>
      </c>
      <c r="AH43">
        <v>0.99629939612779495</v>
      </c>
    </row>
    <row r="44" spans="2:34" x14ac:dyDescent="0.2">
      <c r="D44">
        <v>10</v>
      </c>
      <c r="E44" s="1">
        <v>6.4494887058823505E-7</v>
      </c>
      <c r="F44">
        <v>0.99864195165004399</v>
      </c>
      <c r="G44">
        <v>10</v>
      </c>
      <c r="H44" s="1">
        <v>7.0142374357743095E-7</v>
      </c>
      <c r="I44">
        <v>0.99862089988135705</v>
      </c>
      <c r="J44">
        <v>10</v>
      </c>
      <c r="K44" s="1">
        <v>5.9468685138055205E-7</v>
      </c>
      <c r="L44">
        <v>0.99835121414219197</v>
      </c>
      <c r="M44">
        <v>10</v>
      </c>
      <c r="N44" s="1">
        <v>6.07760662184874E-7</v>
      </c>
      <c r="O44">
        <v>0.990172288124338</v>
      </c>
      <c r="P44">
        <v>10</v>
      </c>
      <c r="Q44" s="1">
        <v>7.18020215126051E-7</v>
      </c>
      <c r="R44">
        <v>0.99768943434941204</v>
      </c>
      <c r="T44">
        <v>10</v>
      </c>
      <c r="U44" s="1">
        <v>1.03555812142804E-7</v>
      </c>
      <c r="V44">
        <v>0.99546356318995499</v>
      </c>
      <c r="W44">
        <v>10</v>
      </c>
      <c r="X44" s="1">
        <v>1.0307834779119501E-7</v>
      </c>
      <c r="Y44">
        <v>0.99642575585107995</v>
      </c>
      <c r="Z44">
        <v>10</v>
      </c>
      <c r="AA44" s="1">
        <v>1.08902278684467E-7</v>
      </c>
      <c r="AB44">
        <v>0.98915164674990796</v>
      </c>
      <c r="AC44">
        <v>10</v>
      </c>
      <c r="AD44" s="1">
        <v>7.8988339248481103E-8</v>
      </c>
      <c r="AE44">
        <v>0.98226873146772598</v>
      </c>
      <c r="AF44">
        <v>10</v>
      </c>
      <c r="AG44" s="1">
        <v>8.86701877596939E-8</v>
      </c>
      <c r="AH44">
        <v>0.99782476894345495</v>
      </c>
    </row>
    <row r="45" spans="2:34" x14ac:dyDescent="0.2">
      <c r="D45" t="s">
        <v>21</v>
      </c>
      <c r="E45" s="1">
        <v>6.5464413987995201E-7</v>
      </c>
      <c r="F45" s="1">
        <v>5.1439621661403703E-8</v>
      </c>
      <c r="G45" t="s">
        <v>21</v>
      </c>
      <c r="H45" s="1">
        <v>6.3321047937574999E-7</v>
      </c>
      <c r="I45" s="1">
        <v>5.7615123520806499E-8</v>
      </c>
      <c r="J45" t="s">
        <v>21</v>
      </c>
      <c r="K45" s="1">
        <v>5.9612518280912396E-7</v>
      </c>
      <c r="L45" s="1">
        <v>4.6237670649184799E-8</v>
      </c>
      <c r="M45" t="s">
        <v>21</v>
      </c>
      <c r="N45" s="1">
        <v>6.5340863553421399E-7</v>
      </c>
      <c r="O45" s="1">
        <v>4.8736935717625699E-8</v>
      </c>
      <c r="P45" t="s">
        <v>21</v>
      </c>
      <c r="Q45" s="1">
        <v>6.9110432753901605E-7</v>
      </c>
      <c r="R45" s="1">
        <v>2.2370928990372001E-8</v>
      </c>
      <c r="T45" t="s">
        <v>21</v>
      </c>
      <c r="U45" s="1">
        <v>1.1048635228830699E-7</v>
      </c>
      <c r="V45" s="1">
        <v>1.0937597085705501E-8</v>
      </c>
      <c r="W45" t="s">
        <v>21</v>
      </c>
      <c r="X45" s="1">
        <v>9.7741076690167196E-8</v>
      </c>
      <c r="Y45" s="1">
        <v>1.46917687230794E-8</v>
      </c>
      <c r="Z45" t="s">
        <v>43</v>
      </c>
      <c r="AA45" s="1">
        <v>9.1358330352508903E-8</v>
      </c>
      <c r="AB45" s="1">
        <v>2.39756448107013E-8</v>
      </c>
      <c r="AC45" t="s">
        <v>43</v>
      </c>
      <c r="AD45" s="1">
        <v>9.8182278812720306E-8</v>
      </c>
      <c r="AE45" s="1">
        <v>1.76794478157314E-8</v>
      </c>
      <c r="AF45" t="s">
        <v>43</v>
      </c>
      <c r="AG45" s="1">
        <v>1.0267874078152E-7</v>
      </c>
      <c r="AH45" s="1">
        <v>1.7194052950945601E-8</v>
      </c>
    </row>
    <row r="46" spans="2:34" x14ac:dyDescent="0.2">
      <c r="F46" s="4">
        <f>F45/E45</f>
        <v>7.8576463956183354E-2</v>
      </c>
      <c r="I46" s="4">
        <f>I45/H45</f>
        <v>9.0988897684710329E-2</v>
      </c>
      <c r="L46" s="4">
        <f>L45/K45</f>
        <v>7.7563692966800643E-2</v>
      </c>
      <c r="O46" s="4">
        <f>O45/N45</f>
        <v>7.4588753602528299E-2</v>
      </c>
      <c r="R46" s="4">
        <f>R45/Q45</f>
        <v>3.2369829125558552E-2</v>
      </c>
      <c r="V46" s="4">
        <f>V45/U45</f>
        <v>9.8995005800938632E-2</v>
      </c>
      <c r="Y46" s="4">
        <f>Y45/X45</f>
        <v>0.15031314592176373</v>
      </c>
      <c r="AB46" s="4">
        <f>AB45/AA45</f>
        <v>0.26243523407433722</v>
      </c>
      <c r="AE46" s="4">
        <f>AE45/AD45</f>
        <v>0.18006760516787765</v>
      </c>
      <c r="AH46" s="4">
        <f>AH45/AG45</f>
        <v>0.16745484820008785</v>
      </c>
    </row>
    <row r="48" spans="2:34" x14ac:dyDescent="0.2">
      <c r="B48" t="s">
        <v>20</v>
      </c>
      <c r="D48" t="s">
        <v>0</v>
      </c>
      <c r="E48" s="2"/>
      <c r="F48" s="2"/>
      <c r="G48" s="2" t="s">
        <v>1</v>
      </c>
      <c r="H48" s="2"/>
      <c r="I48" s="2"/>
      <c r="J48" s="1" t="s">
        <v>2</v>
      </c>
      <c r="M48" s="2" t="s">
        <v>3</v>
      </c>
      <c r="N48" s="2"/>
      <c r="O48" s="2"/>
      <c r="P48" s="2" t="s">
        <v>4</v>
      </c>
      <c r="Q48" s="2"/>
      <c r="R48" s="1"/>
      <c r="T48" t="s">
        <v>5</v>
      </c>
      <c r="U48" s="2"/>
      <c r="V48" s="2"/>
      <c r="W48" s="2" t="s">
        <v>6</v>
      </c>
      <c r="X48" s="2"/>
      <c r="Y48" s="2"/>
      <c r="Z48" s="1" t="s">
        <v>7</v>
      </c>
      <c r="AC48" s="2" t="s">
        <v>8</v>
      </c>
      <c r="AD48" s="2"/>
      <c r="AE48" s="2"/>
      <c r="AF48" s="2" t="s">
        <v>9</v>
      </c>
      <c r="AG48" s="2"/>
      <c r="AH48" s="1"/>
    </row>
    <row r="49" spans="2:34" x14ac:dyDescent="0.2">
      <c r="D49">
        <v>1</v>
      </c>
      <c r="E49" s="2">
        <v>3.5699412773109199E-7</v>
      </c>
      <c r="F49" s="2">
        <v>0.99579998153300298</v>
      </c>
      <c r="G49">
        <v>1</v>
      </c>
      <c r="H49" s="2">
        <v>3.66255337334934E-7</v>
      </c>
      <c r="I49" s="2">
        <v>0.99491588952382504</v>
      </c>
      <c r="J49">
        <v>1</v>
      </c>
      <c r="K49" s="1">
        <v>4.3839845858343399E-7</v>
      </c>
      <c r="L49">
        <v>0.99495620845982902</v>
      </c>
      <c r="M49">
        <v>1</v>
      </c>
      <c r="N49" s="2">
        <v>4.5017352557022802E-7</v>
      </c>
      <c r="O49" s="2">
        <v>0.99752103357040101</v>
      </c>
      <c r="P49">
        <v>1</v>
      </c>
      <c r="Q49" s="2">
        <v>3.9112579255702302E-7</v>
      </c>
      <c r="R49" s="1">
        <v>0.96616978919989105</v>
      </c>
      <c r="T49">
        <v>1</v>
      </c>
      <c r="U49" s="2">
        <v>4.5069512750318801E-8</v>
      </c>
      <c r="V49" s="2">
        <v>0.99390442156842496</v>
      </c>
      <c r="W49">
        <v>1</v>
      </c>
      <c r="X49" s="2">
        <v>4.5076460579014597E-8</v>
      </c>
      <c r="Y49" s="2">
        <v>0.98330271141978498</v>
      </c>
      <c r="Z49">
        <v>1</v>
      </c>
      <c r="AA49" s="1">
        <v>6.0992931418285393E-8</v>
      </c>
      <c r="AB49">
        <v>0.98266033559565502</v>
      </c>
      <c r="AC49">
        <v>1</v>
      </c>
      <c r="AD49" s="2">
        <v>6.5336734605865104E-8</v>
      </c>
      <c r="AE49" s="2">
        <v>0.99028611579519199</v>
      </c>
      <c r="AF49">
        <v>1</v>
      </c>
      <c r="AG49" s="2">
        <v>6.4852699377484506E-8</v>
      </c>
      <c r="AH49" s="1">
        <v>0.98331167071835901</v>
      </c>
    </row>
    <row r="50" spans="2:34" x14ac:dyDescent="0.2">
      <c r="D50">
        <v>2</v>
      </c>
      <c r="E50" s="2">
        <v>4.45488220408163E-7</v>
      </c>
      <c r="F50" s="2">
        <v>0.984080620986999</v>
      </c>
      <c r="G50">
        <v>2</v>
      </c>
      <c r="H50" s="2">
        <v>4.2408580312124801E-7</v>
      </c>
      <c r="I50" s="2">
        <v>0.99429836131722105</v>
      </c>
      <c r="J50">
        <v>2</v>
      </c>
      <c r="K50" s="1">
        <v>4.2502304921968803E-7</v>
      </c>
      <c r="L50">
        <v>0.98988659415018898</v>
      </c>
      <c r="M50">
        <v>2</v>
      </c>
      <c r="N50" s="2">
        <v>3.9182690612244902E-7</v>
      </c>
      <c r="O50" s="2">
        <v>0.99828749635185499</v>
      </c>
      <c r="P50">
        <v>2</v>
      </c>
      <c r="Q50" s="2">
        <v>5.2572127490996399E-7</v>
      </c>
      <c r="R50" s="1">
        <v>0.99663797161666901</v>
      </c>
      <c r="T50">
        <v>2</v>
      </c>
      <c r="U50" s="1">
        <v>7.1727003652591295E-8</v>
      </c>
      <c r="V50">
        <v>0.99581656155692699</v>
      </c>
      <c r="W50">
        <v>2</v>
      </c>
      <c r="X50" s="1">
        <v>1.98348522538063E-8</v>
      </c>
      <c r="Y50">
        <v>0.75038321385086904</v>
      </c>
      <c r="Z50">
        <v>2</v>
      </c>
      <c r="AA50" s="1">
        <v>4.9337938280957098E-8</v>
      </c>
      <c r="AB50">
        <v>0.98942171671986301</v>
      </c>
      <c r="AC50">
        <v>2</v>
      </c>
      <c r="AD50" s="1">
        <v>5.2237372781819503E-8</v>
      </c>
      <c r="AE50">
        <v>0.991471627399788</v>
      </c>
      <c r="AF50">
        <v>2</v>
      </c>
      <c r="AG50" s="1">
        <v>5.6296443591089901E-8</v>
      </c>
      <c r="AH50">
        <v>0.98268060429054205</v>
      </c>
    </row>
    <row r="51" spans="2:34" x14ac:dyDescent="0.2">
      <c r="D51">
        <v>3</v>
      </c>
      <c r="E51" s="2">
        <v>4.5606978535414198E-7</v>
      </c>
      <c r="F51" s="2">
        <v>0.99189635718685099</v>
      </c>
      <c r="G51">
        <v>3</v>
      </c>
      <c r="H51" s="2">
        <v>4.53431907803121E-7</v>
      </c>
      <c r="I51" s="2">
        <v>0.99457636486206202</v>
      </c>
      <c r="J51">
        <v>3</v>
      </c>
      <c r="K51" s="1">
        <v>4.8361533589435801E-7</v>
      </c>
      <c r="L51">
        <v>0.99511768755910102</v>
      </c>
      <c r="M51">
        <v>3</v>
      </c>
      <c r="N51" s="2">
        <v>4.1060953853541399E-7</v>
      </c>
      <c r="O51" s="2">
        <v>0.99562095492182701</v>
      </c>
      <c r="P51">
        <v>3</v>
      </c>
      <c r="Q51" s="2">
        <v>4.5615273181272602E-7</v>
      </c>
      <c r="R51" s="1">
        <v>0.99677476539332399</v>
      </c>
      <c r="T51">
        <v>3</v>
      </c>
      <c r="U51" s="1">
        <v>5.0542030263256503E-8</v>
      </c>
      <c r="V51">
        <v>0.97785814202518695</v>
      </c>
      <c r="W51">
        <v>3</v>
      </c>
      <c r="X51" s="1">
        <v>6.0311490827270696E-8</v>
      </c>
      <c r="Y51">
        <v>0.98624582972402897</v>
      </c>
      <c r="Z51">
        <v>3</v>
      </c>
      <c r="AA51" s="1">
        <v>5.6224610657766503E-8</v>
      </c>
      <c r="AB51">
        <v>0.99260357270459498</v>
      </c>
      <c r="AC51">
        <v>3</v>
      </c>
      <c r="AD51" s="1">
        <v>4.6230897967449298E-8</v>
      </c>
      <c r="AE51">
        <v>0.97032548367368199</v>
      </c>
      <c r="AF51">
        <v>3</v>
      </c>
      <c r="AG51" s="1">
        <v>7.1828297382434494E-8</v>
      </c>
      <c r="AH51">
        <v>0.99553745244738701</v>
      </c>
    </row>
    <row r="52" spans="2:34" x14ac:dyDescent="0.2">
      <c r="D52">
        <v>4</v>
      </c>
      <c r="E52" s="2">
        <v>3.65550988715486E-7</v>
      </c>
      <c r="F52" s="2">
        <v>0.98349325400676901</v>
      </c>
      <c r="G52">
        <v>4</v>
      </c>
      <c r="H52" s="2">
        <v>4.0287158559423801E-7</v>
      </c>
      <c r="I52" s="2">
        <v>0.99558598499416195</v>
      </c>
      <c r="J52">
        <v>4</v>
      </c>
      <c r="K52" s="1">
        <v>4.07756685234093E-7</v>
      </c>
      <c r="L52">
        <v>0.99411024179871199</v>
      </c>
      <c r="M52">
        <v>4</v>
      </c>
      <c r="N52" s="2">
        <v>4.5223821224489798E-7</v>
      </c>
      <c r="O52" s="2">
        <v>0.99440025881991001</v>
      </c>
      <c r="P52">
        <v>4</v>
      </c>
      <c r="Q52" s="2">
        <v>4.45392584873949E-7</v>
      </c>
      <c r="R52" s="1">
        <v>0.99653478663552397</v>
      </c>
      <c r="T52">
        <v>4</v>
      </c>
      <c r="U52" s="1">
        <v>7.0315346936173506E-8</v>
      </c>
      <c r="V52">
        <v>0.98670063239063399</v>
      </c>
      <c r="W52">
        <v>4</v>
      </c>
      <c r="X52" s="1">
        <v>4.2244845901147598E-8</v>
      </c>
      <c r="Y52">
        <v>0.96825200950015</v>
      </c>
      <c r="Z52">
        <v>4</v>
      </c>
      <c r="AA52" s="1">
        <v>3.1047912855321502E-8</v>
      </c>
      <c r="AB52">
        <v>0.91409229006759696</v>
      </c>
      <c r="AC52">
        <v>4</v>
      </c>
      <c r="AD52" s="1">
        <v>4.8879250768769198E-8</v>
      </c>
      <c r="AE52">
        <v>0.94506963790835796</v>
      </c>
      <c r="AF52">
        <v>4</v>
      </c>
      <c r="AG52" s="1">
        <v>5.4510835783394602E-8</v>
      </c>
      <c r="AH52">
        <v>0.98904198503280405</v>
      </c>
    </row>
    <row r="53" spans="2:34" x14ac:dyDescent="0.2">
      <c r="D53">
        <v>5</v>
      </c>
      <c r="E53" s="2">
        <v>3.71596206962785E-7</v>
      </c>
      <c r="F53" s="2">
        <v>0.97419142483523702</v>
      </c>
      <c r="G53">
        <v>5</v>
      </c>
      <c r="H53" s="2">
        <v>4.5716090036014399E-7</v>
      </c>
      <c r="I53" s="2">
        <v>0.99729442511496003</v>
      </c>
      <c r="J53">
        <v>5</v>
      </c>
      <c r="K53" s="1">
        <v>4.2210062280912402E-7</v>
      </c>
      <c r="L53">
        <v>0.99727795930166696</v>
      </c>
      <c r="M53">
        <v>5</v>
      </c>
      <c r="N53" s="2">
        <v>4.5741170804321702E-7</v>
      </c>
      <c r="O53" s="2">
        <v>0.99477987544243296</v>
      </c>
      <c r="P53">
        <v>5</v>
      </c>
      <c r="Q53" s="2">
        <v>5.2116778199279705E-7</v>
      </c>
      <c r="R53" s="1">
        <v>0.99560957576472697</v>
      </c>
      <c r="T53">
        <v>5</v>
      </c>
      <c r="U53" s="1">
        <v>4.9740847723693002E-8</v>
      </c>
      <c r="V53">
        <v>0.94254853134647099</v>
      </c>
      <c r="W53">
        <v>5</v>
      </c>
      <c r="X53" s="1">
        <v>6.1675939840996097E-8</v>
      </c>
      <c r="Y53">
        <v>0.99369571985879901</v>
      </c>
      <c r="Z53">
        <v>5</v>
      </c>
      <c r="AA53" s="1">
        <v>4.8638687609690199E-8</v>
      </c>
      <c r="AB53">
        <v>0.96559190592972099</v>
      </c>
      <c r="AC53">
        <v>5</v>
      </c>
      <c r="AD53" s="1">
        <v>4.0376627818195401E-8</v>
      </c>
      <c r="AE53">
        <v>0.93867210431694204</v>
      </c>
      <c r="AF53">
        <v>5</v>
      </c>
      <c r="AG53" s="1">
        <v>5.4844284699617499E-8</v>
      </c>
      <c r="AH53">
        <v>0.98279380632298396</v>
      </c>
    </row>
    <row r="54" spans="2:34" x14ac:dyDescent="0.2">
      <c r="D54">
        <v>6</v>
      </c>
      <c r="E54" s="1">
        <v>4.1813284849939999E-7</v>
      </c>
      <c r="F54" s="1">
        <v>0.99441568550301296</v>
      </c>
      <c r="G54">
        <v>6</v>
      </c>
      <c r="H54" s="1">
        <v>4.0695024441776699E-7</v>
      </c>
      <c r="I54" s="1">
        <v>0.997756103571936</v>
      </c>
      <c r="J54">
        <v>6</v>
      </c>
      <c r="K54" s="1">
        <v>3.21612127731092E-7</v>
      </c>
      <c r="L54" s="1">
        <v>0.98537845546656599</v>
      </c>
      <c r="M54">
        <v>6</v>
      </c>
      <c r="N54" s="1">
        <v>4.0446952653061198E-7</v>
      </c>
      <c r="O54" s="1">
        <v>0.99359114491804201</v>
      </c>
      <c r="P54">
        <v>6</v>
      </c>
      <c r="Q54" s="1">
        <v>4.9287780408163304E-7</v>
      </c>
      <c r="R54" s="1">
        <v>0.99732975681173497</v>
      </c>
      <c r="T54">
        <v>6</v>
      </c>
      <c r="U54" s="1">
        <v>3.1099650168754197E-8</v>
      </c>
      <c r="V54">
        <v>0.96156587980497499</v>
      </c>
      <c r="W54">
        <v>6</v>
      </c>
      <c r="X54" s="1">
        <v>4.0626415900397399E-8</v>
      </c>
      <c r="Y54">
        <v>0.91343576619661404</v>
      </c>
      <c r="Z54">
        <v>6</v>
      </c>
      <c r="AA54" s="1">
        <v>2.4924570494262302E-8</v>
      </c>
      <c r="AB54">
        <v>0.90718747961925905</v>
      </c>
      <c r="AC54">
        <v>6</v>
      </c>
      <c r="AD54" s="1">
        <v>5.9108335123378098E-8</v>
      </c>
      <c r="AE54">
        <v>0.98743203833336601</v>
      </c>
      <c r="AF54">
        <v>6</v>
      </c>
      <c r="AG54" s="1">
        <v>7.2508559326483204E-8</v>
      </c>
      <c r="AH54">
        <v>0.99347419691755501</v>
      </c>
    </row>
    <row r="55" spans="2:34" x14ac:dyDescent="0.2">
      <c r="D55">
        <v>7</v>
      </c>
      <c r="E55" s="1">
        <v>3.1704195870348097E-7</v>
      </c>
      <c r="F55" s="3">
        <v>0.94704049261256895</v>
      </c>
      <c r="G55">
        <v>7</v>
      </c>
      <c r="H55" s="1">
        <v>4.2395854837935198E-7</v>
      </c>
      <c r="I55" s="3">
        <v>0.99484639697197297</v>
      </c>
      <c r="J55">
        <v>7</v>
      </c>
      <c r="K55" s="1">
        <v>2.8320086146458603E-7</v>
      </c>
      <c r="L55" s="3">
        <v>0.94924892889090295</v>
      </c>
      <c r="M55">
        <v>7</v>
      </c>
      <c r="N55" s="1">
        <v>4.6398420648259301E-7</v>
      </c>
      <c r="O55" s="3">
        <v>0.99883879936487696</v>
      </c>
      <c r="P55">
        <v>7</v>
      </c>
      <c r="Q55" s="1">
        <v>5.37588150780312E-7</v>
      </c>
      <c r="R55" s="3">
        <v>0.99856522978561801</v>
      </c>
      <c r="T55">
        <v>7</v>
      </c>
      <c r="U55" s="1">
        <v>6.1070542991074696E-8</v>
      </c>
      <c r="V55">
        <v>0.98825586837525503</v>
      </c>
      <c r="W55">
        <v>7</v>
      </c>
      <c r="X55" s="1">
        <v>5.0988258891472302E-8</v>
      </c>
      <c r="Y55">
        <v>0.99121385187562905</v>
      </c>
      <c r="Z55">
        <v>7</v>
      </c>
      <c r="AA55" s="1">
        <v>6.48116230105752E-8</v>
      </c>
      <c r="AB55">
        <v>0.99307641698556104</v>
      </c>
      <c r="AC55">
        <v>7</v>
      </c>
      <c r="AD55" s="1">
        <v>6.4546602542563395E-8</v>
      </c>
      <c r="AE55">
        <v>0.97746399257592598</v>
      </c>
      <c r="AF55">
        <v>7</v>
      </c>
      <c r="AG55" s="1">
        <v>3.5689332303307499E-8</v>
      </c>
      <c r="AH55">
        <v>0.93245704326231904</v>
      </c>
    </row>
    <row r="56" spans="2:34" x14ac:dyDescent="0.2">
      <c r="D56">
        <v>8</v>
      </c>
      <c r="E56" s="1">
        <v>4.4162271404561802E-7</v>
      </c>
      <c r="F56">
        <v>0.98940492786076495</v>
      </c>
      <c r="G56">
        <v>8</v>
      </c>
      <c r="H56" s="1">
        <v>3.8368259063625402E-7</v>
      </c>
      <c r="I56">
        <v>0.99460769158885698</v>
      </c>
      <c r="J56">
        <v>8</v>
      </c>
      <c r="K56" s="1">
        <v>3.9800018151260498E-7</v>
      </c>
      <c r="L56">
        <v>0.99415142366765696</v>
      </c>
      <c r="M56">
        <v>8</v>
      </c>
      <c r="N56" s="1">
        <v>4.4480741032412901E-7</v>
      </c>
      <c r="O56">
        <v>0.99779302074394505</v>
      </c>
      <c r="P56">
        <v>8</v>
      </c>
      <c r="Q56" s="1">
        <v>3.9050841728691499E-7</v>
      </c>
      <c r="R56">
        <v>0.99644658949304599</v>
      </c>
      <c r="T56">
        <v>8</v>
      </c>
      <c r="U56" s="1">
        <v>5.5779296414910402E-8</v>
      </c>
      <c r="V56">
        <v>0.98624379492849701</v>
      </c>
      <c r="W56">
        <v>8</v>
      </c>
      <c r="X56" s="1">
        <v>5.4617805610140299E-8</v>
      </c>
      <c r="Y56">
        <v>0.98797208925241597</v>
      </c>
      <c r="Z56">
        <v>8</v>
      </c>
      <c r="AA56" s="1">
        <v>5.1707278706967603E-8</v>
      </c>
      <c r="AB56">
        <v>0.99676672413599499</v>
      </c>
      <c r="AC56">
        <v>8</v>
      </c>
      <c r="AD56" s="1">
        <v>2.2121883717092899E-8</v>
      </c>
      <c r="AE56">
        <v>0.91742839159328704</v>
      </c>
      <c r="AF56">
        <v>8</v>
      </c>
      <c r="AG56" s="1">
        <v>3.84550080627015E-8</v>
      </c>
      <c r="AH56">
        <v>0.95087012452270203</v>
      </c>
    </row>
    <row r="57" spans="2:34" x14ac:dyDescent="0.2">
      <c r="D57">
        <v>9</v>
      </c>
      <c r="E57" s="1">
        <v>4.2880749387755101E-7</v>
      </c>
      <c r="F57">
        <v>0.99028196102197097</v>
      </c>
      <c r="G57">
        <v>9</v>
      </c>
      <c r="H57" s="1">
        <v>3.6676630348139299E-7</v>
      </c>
      <c r="I57">
        <v>0.99713358342198299</v>
      </c>
      <c r="J57">
        <v>9</v>
      </c>
      <c r="K57" s="1">
        <v>3.1207258823529398E-7</v>
      </c>
      <c r="L57">
        <v>0.99428844914791703</v>
      </c>
      <c r="M57">
        <v>9</v>
      </c>
      <c r="N57" s="1">
        <v>4.5171052581032499E-7</v>
      </c>
      <c r="O57">
        <v>0.99820692379662701</v>
      </c>
      <c r="P57">
        <v>9</v>
      </c>
      <c r="Q57" s="1">
        <v>5.1464863097239004E-7</v>
      </c>
      <c r="R57">
        <v>0.99687606775998905</v>
      </c>
      <c r="T57">
        <v>9</v>
      </c>
      <c r="U57" s="1">
        <v>4.6728231140778402E-8</v>
      </c>
      <c r="V57">
        <v>0.99086541329153099</v>
      </c>
      <c r="W57">
        <v>9</v>
      </c>
      <c r="X57" s="1">
        <v>6.4847760894021897E-9</v>
      </c>
      <c r="Y57">
        <v>0.75991402380874495</v>
      </c>
      <c r="Z57">
        <v>9</v>
      </c>
      <c r="AA57" s="1">
        <v>6.2092940268506698E-8</v>
      </c>
      <c r="AB57">
        <v>0.99234381430054597</v>
      </c>
      <c r="AC57">
        <v>9</v>
      </c>
      <c r="AD57" s="1">
        <v>6.1530216042901198E-8</v>
      </c>
      <c r="AE57">
        <v>0.98599034518357698</v>
      </c>
      <c r="AF57">
        <v>9</v>
      </c>
      <c r="AG57" s="1">
        <v>5.6342797067426703E-8</v>
      </c>
      <c r="AH57">
        <v>0.97193734822320899</v>
      </c>
    </row>
    <row r="58" spans="2:34" x14ac:dyDescent="0.2">
      <c r="D58">
        <v>10</v>
      </c>
      <c r="E58" s="1">
        <v>4.6297361920768302E-7</v>
      </c>
      <c r="F58">
        <v>0.99741797795184395</v>
      </c>
      <c r="G58">
        <v>10</v>
      </c>
      <c r="H58" s="1">
        <v>4.0611404033613398E-7</v>
      </c>
      <c r="I58">
        <v>0.99018261442671995</v>
      </c>
      <c r="J58">
        <v>10</v>
      </c>
      <c r="K58" s="1">
        <v>3.6126290516206498E-7</v>
      </c>
      <c r="L58">
        <v>0.99365727065322995</v>
      </c>
      <c r="M58">
        <v>10</v>
      </c>
      <c r="N58" s="1">
        <v>4.2447100456182502E-7</v>
      </c>
      <c r="O58">
        <v>0.99791007452448999</v>
      </c>
      <c r="P58">
        <v>10</v>
      </c>
      <c r="Q58" s="1">
        <v>4.67430028811525E-7</v>
      </c>
      <c r="R58">
        <v>0.99655167062719197</v>
      </c>
      <c r="T58">
        <v>10</v>
      </c>
      <c r="U58" s="1">
        <v>5.3603451436285901E-8</v>
      </c>
      <c r="V58">
        <v>0.96782843173848698</v>
      </c>
      <c r="W58">
        <v>10</v>
      </c>
      <c r="X58" s="1">
        <v>5.5584911707792701E-8</v>
      </c>
      <c r="Y58">
        <v>0.98758008589165602</v>
      </c>
      <c r="Z58">
        <v>10</v>
      </c>
      <c r="AA58" s="1">
        <v>4.8403358846471201E-8</v>
      </c>
      <c r="AB58">
        <v>0.98511093794627702</v>
      </c>
      <c r="AC58">
        <v>10</v>
      </c>
      <c r="AD58" s="1">
        <v>4.2047647551188801E-8</v>
      </c>
      <c r="AE58">
        <v>0.96424617097260801</v>
      </c>
      <c r="AF58">
        <v>10</v>
      </c>
      <c r="AG58" s="1">
        <v>6.4121560451511404E-8</v>
      </c>
      <c r="AH58">
        <v>0.98526270701616503</v>
      </c>
    </row>
    <row r="59" spans="2:34" x14ac:dyDescent="0.2">
      <c r="D59" t="s">
        <v>21</v>
      </c>
      <c r="E59" s="1">
        <v>4.0642779635054E-7</v>
      </c>
      <c r="F59" s="1">
        <v>4.9868364284731201E-8</v>
      </c>
      <c r="G59" t="s">
        <v>21</v>
      </c>
      <c r="H59" s="1">
        <v>4.0912772614645901E-7</v>
      </c>
      <c r="I59" s="1">
        <v>3.17047025768787E-8</v>
      </c>
      <c r="J59" t="s">
        <v>21</v>
      </c>
      <c r="K59" s="1">
        <v>3.8530428158463401E-7</v>
      </c>
      <c r="L59" s="1">
        <v>6.3686358315195194E-8</v>
      </c>
      <c r="M59" t="s">
        <v>21</v>
      </c>
      <c r="N59" s="1">
        <v>4.3517025642256899E-7</v>
      </c>
      <c r="O59" s="1">
        <v>2.5268948931043001E-8</v>
      </c>
      <c r="P59" t="s">
        <v>21</v>
      </c>
      <c r="Q59" s="1">
        <v>4.7426131980792298E-7</v>
      </c>
      <c r="R59" s="1">
        <v>5.3717775879688002E-8</v>
      </c>
      <c r="T59" t="s">
        <v>21</v>
      </c>
      <c r="U59" s="1">
        <v>5.35675913477837E-8</v>
      </c>
      <c r="V59" s="1">
        <v>1.21061937153895E-8</v>
      </c>
      <c r="W59" t="s">
        <v>21</v>
      </c>
      <c r="X59" s="1">
        <v>4.3744575760144002E-8</v>
      </c>
      <c r="Y59" s="1">
        <v>1.7890412385960501E-8</v>
      </c>
      <c r="Z59" t="s">
        <v>21</v>
      </c>
      <c r="AA59" s="1">
        <v>4.9818185214880399E-8</v>
      </c>
      <c r="AB59" s="1">
        <v>1.2998279655952099E-8</v>
      </c>
      <c r="AC59" t="s">
        <v>21</v>
      </c>
      <c r="AD59" s="1">
        <v>5.0241556891922297E-8</v>
      </c>
      <c r="AE59" s="1">
        <v>1.33983823332698E-8</v>
      </c>
      <c r="AF59" t="s">
        <v>21</v>
      </c>
      <c r="AG59" s="1">
        <v>5.6944981804545102E-8</v>
      </c>
      <c r="AH59" s="1">
        <v>1.23943369429854E-8</v>
      </c>
    </row>
    <row r="60" spans="2:34" x14ac:dyDescent="0.2">
      <c r="F60" s="4">
        <f>F59/E59</f>
        <v>0.12269919708375512</v>
      </c>
      <c r="I60" s="4">
        <f>I59/H59</f>
        <v>7.7493409883272232E-2</v>
      </c>
      <c r="L60" s="4">
        <f>L59/K59</f>
        <v>0.16528847811727773</v>
      </c>
      <c r="O60" s="4">
        <f>O59/N59</f>
        <v>5.8066810766831838E-2</v>
      </c>
      <c r="R60" s="4">
        <f>R59/Q59</f>
        <v>0.11326619658007074</v>
      </c>
      <c r="V60" s="4">
        <f>V59/U59</f>
        <v>0.22599847054520178</v>
      </c>
      <c r="Y60" s="4">
        <f>Y59/X59</f>
        <v>0.4089744174010389</v>
      </c>
      <c r="AB60" s="4">
        <f>AB59/AA59</f>
        <v>0.26091435486633485</v>
      </c>
      <c r="AE60" s="4">
        <f>AE59/AD59</f>
        <v>0.26667928229397597</v>
      </c>
      <c r="AH60" s="4">
        <f>AH59/AG59</f>
        <v>0.21765459484256325</v>
      </c>
    </row>
    <row r="62" spans="2:34" x14ac:dyDescent="0.2">
      <c r="B62" t="s">
        <v>22</v>
      </c>
      <c r="D62" t="s">
        <v>0</v>
      </c>
      <c r="E62" s="2"/>
      <c r="F62" s="2"/>
      <c r="G62" s="2" t="s">
        <v>1</v>
      </c>
      <c r="H62" s="2"/>
      <c r="I62" s="2"/>
      <c r="J62" s="1" t="s">
        <v>2</v>
      </c>
      <c r="M62" s="2" t="s">
        <v>3</v>
      </c>
      <c r="N62" s="2"/>
      <c r="O62" s="2"/>
      <c r="P62" s="2" t="s">
        <v>4</v>
      </c>
      <c r="Q62" s="2"/>
      <c r="R62" s="1"/>
      <c r="T62" t="s">
        <v>5</v>
      </c>
      <c r="U62" s="2"/>
      <c r="V62" s="2"/>
      <c r="W62" s="2" t="s">
        <v>6</v>
      </c>
      <c r="X62" s="2"/>
      <c r="Y62" s="2"/>
      <c r="Z62" s="1" t="s">
        <v>7</v>
      </c>
      <c r="AC62" s="2" t="s">
        <v>8</v>
      </c>
      <c r="AD62" s="2"/>
      <c r="AE62" s="2"/>
      <c r="AF62" s="2" t="s">
        <v>9</v>
      </c>
      <c r="AG62" s="2"/>
      <c r="AH62" s="1"/>
    </row>
    <row r="63" spans="2:34" x14ac:dyDescent="0.2">
      <c r="D63">
        <v>1</v>
      </c>
      <c r="E63" s="2">
        <v>2.2847219543817499E-7</v>
      </c>
      <c r="F63" s="2">
        <v>0.98746446531538001</v>
      </c>
      <c r="G63">
        <v>1</v>
      </c>
      <c r="H63" s="2">
        <v>2.21763035294118E-7</v>
      </c>
      <c r="I63" s="2">
        <v>0.96567561980549699</v>
      </c>
      <c r="J63">
        <v>1</v>
      </c>
      <c r="K63" s="1">
        <v>2.9094758847539002E-7</v>
      </c>
      <c r="L63">
        <v>0.99539869687480798</v>
      </c>
      <c r="M63">
        <v>1</v>
      </c>
      <c r="N63" s="2">
        <v>2.8014118175270102E-7</v>
      </c>
      <c r="O63" s="2">
        <v>0.997217378498371</v>
      </c>
      <c r="P63">
        <v>1</v>
      </c>
      <c r="Q63" s="2">
        <v>3.3892408403361298E-7</v>
      </c>
      <c r="R63" s="1">
        <v>0.99082219829683704</v>
      </c>
      <c r="T63">
        <v>1</v>
      </c>
      <c r="U63" s="2">
        <v>3.7315389732243203E-8</v>
      </c>
      <c r="V63" s="2">
        <v>0.981737550525002</v>
      </c>
      <c r="W63">
        <v>1</v>
      </c>
      <c r="X63" s="2">
        <v>1.9731940028500702E-8</v>
      </c>
      <c r="Y63" s="2">
        <v>0.97786670815309795</v>
      </c>
      <c r="Z63">
        <v>1</v>
      </c>
      <c r="AA63" s="1">
        <v>3.14845952673816E-8</v>
      </c>
      <c r="AB63">
        <v>0.88021693531841705</v>
      </c>
      <c r="AC63">
        <v>1</v>
      </c>
      <c r="AD63" s="2">
        <v>2.3828708835220799E-8</v>
      </c>
      <c r="AE63" s="2">
        <v>0.92200571654777796</v>
      </c>
      <c r="AF63">
        <v>1</v>
      </c>
      <c r="AG63" s="2">
        <v>1.7643354976374499E-8</v>
      </c>
      <c r="AH63" s="1">
        <v>0.91153082197450097</v>
      </c>
    </row>
    <row r="64" spans="2:34" x14ac:dyDescent="0.2">
      <c r="D64">
        <v>2</v>
      </c>
      <c r="E64" s="2">
        <v>2.6177924369747902E-7</v>
      </c>
      <c r="F64" s="2">
        <v>0.99465209021449197</v>
      </c>
      <c r="G64">
        <v>2</v>
      </c>
      <c r="H64" s="2">
        <v>2.4625386410564201E-7</v>
      </c>
      <c r="I64" s="2">
        <v>0.99656769686652902</v>
      </c>
      <c r="J64">
        <v>2</v>
      </c>
      <c r="K64" s="1">
        <v>1.7012097238895599E-7</v>
      </c>
      <c r="L64">
        <v>0.98720205473295597</v>
      </c>
      <c r="M64">
        <v>2</v>
      </c>
      <c r="N64" s="2">
        <v>1.9685773781512601E-7</v>
      </c>
      <c r="O64" s="2">
        <v>0.95397970656820896</v>
      </c>
      <c r="P64">
        <v>2</v>
      </c>
      <c r="Q64" s="2">
        <v>2.5678955102040801E-7</v>
      </c>
      <c r="R64" s="1">
        <v>0.99001449822568099</v>
      </c>
      <c r="T64">
        <v>2</v>
      </c>
      <c r="U64" s="1">
        <v>1.8051913912847801E-8</v>
      </c>
      <c r="V64">
        <v>0.92591640407336095</v>
      </c>
      <c r="W64">
        <v>2</v>
      </c>
      <c r="X64" s="1">
        <v>3.0800649111227903E-8</v>
      </c>
      <c r="Y64">
        <v>0.98784394357569205</v>
      </c>
      <c r="Z64">
        <v>2</v>
      </c>
      <c r="AA64" s="1">
        <v>1.74869707117679E-8</v>
      </c>
      <c r="AB64">
        <v>0.88467369653939898</v>
      </c>
      <c r="AC64">
        <v>2</v>
      </c>
      <c r="AD64" s="1">
        <v>3.1420147851196197E-8</v>
      </c>
      <c r="AE64">
        <v>0.90762243391498798</v>
      </c>
      <c r="AF64">
        <v>2</v>
      </c>
      <c r="AG64" s="1">
        <v>3.0728221705542602E-8</v>
      </c>
      <c r="AH64">
        <v>0.94748267325841795</v>
      </c>
    </row>
    <row r="65" spans="2:34" x14ac:dyDescent="0.2">
      <c r="D65">
        <v>3</v>
      </c>
      <c r="E65" s="2">
        <v>2.5973172004801899E-7</v>
      </c>
      <c r="F65" s="2">
        <v>0.98734367675921297</v>
      </c>
      <c r="G65">
        <v>3</v>
      </c>
      <c r="H65" s="2">
        <v>1.7387834477791201E-7</v>
      </c>
      <c r="I65" s="2">
        <v>0.95841434075322196</v>
      </c>
      <c r="J65">
        <v>3</v>
      </c>
      <c r="K65" s="1">
        <v>2.1293958175270099E-7</v>
      </c>
      <c r="L65">
        <v>0.98329379195975397</v>
      </c>
      <c r="M65">
        <v>3</v>
      </c>
      <c r="N65" s="2">
        <v>2.92927849219688E-7</v>
      </c>
      <c r="O65" s="2">
        <v>0.98802490402157295</v>
      </c>
      <c r="P65">
        <v>3</v>
      </c>
      <c r="Q65" s="2">
        <v>2.56743949579832E-7</v>
      </c>
      <c r="R65" s="1">
        <v>0.98903269239161795</v>
      </c>
      <c r="T65">
        <v>3</v>
      </c>
      <c r="U65" s="1">
        <v>3.0067061171529198E-8</v>
      </c>
      <c r="V65">
        <v>0.98107877809456601</v>
      </c>
      <c r="W65">
        <v>3</v>
      </c>
      <c r="X65" s="1">
        <v>2.17370955448887E-8</v>
      </c>
      <c r="Y65">
        <v>0.93585493760954197</v>
      </c>
      <c r="Z65">
        <v>3</v>
      </c>
      <c r="AA65" s="1">
        <v>1.49782901147529E-8</v>
      </c>
      <c r="AB65">
        <v>0.94126695501532498</v>
      </c>
      <c r="AC65">
        <v>3</v>
      </c>
      <c r="AD65" s="1">
        <v>3.4825245488637198E-8</v>
      </c>
      <c r="AE65">
        <v>0.97689259672463102</v>
      </c>
      <c r="AF65">
        <v>3</v>
      </c>
      <c r="AG65" s="1">
        <v>2.3824556813920402E-9</v>
      </c>
      <c r="AH65">
        <v>0.49977321933295199</v>
      </c>
    </row>
    <row r="66" spans="2:34" x14ac:dyDescent="0.2">
      <c r="D66">
        <v>4</v>
      </c>
      <c r="E66" s="2">
        <v>2.0051227659063701E-7</v>
      </c>
      <c r="F66" s="2">
        <v>0.98762733610374298</v>
      </c>
      <c r="G66">
        <v>4</v>
      </c>
      <c r="H66" s="2">
        <v>2.5840527827130901E-7</v>
      </c>
      <c r="I66" s="2">
        <v>0.973318428563964</v>
      </c>
      <c r="J66">
        <v>4</v>
      </c>
      <c r="K66" s="1">
        <v>2.5547754141656602E-7</v>
      </c>
      <c r="L66">
        <v>0.99459988553923895</v>
      </c>
      <c r="M66">
        <v>4</v>
      </c>
      <c r="N66" s="2">
        <v>2.4033341896758701E-7</v>
      </c>
      <c r="O66" s="2">
        <v>0.97606414223896898</v>
      </c>
      <c r="P66">
        <v>4</v>
      </c>
      <c r="Q66" s="2">
        <v>2.44065252821128E-7</v>
      </c>
      <c r="R66" s="1">
        <v>0.99408240659408398</v>
      </c>
      <c r="T66">
        <v>4</v>
      </c>
      <c r="U66" s="1">
        <v>1.7681575099377501E-8</v>
      </c>
      <c r="V66">
        <v>0.83164839117711198</v>
      </c>
      <c r="W66">
        <v>4</v>
      </c>
      <c r="X66" s="1">
        <v>2.1453790969774199E-8</v>
      </c>
      <c r="Y66">
        <v>0.971759020883599</v>
      </c>
      <c r="Z66">
        <v>4</v>
      </c>
      <c r="AA66" s="1">
        <v>1.8005599429985701E-8</v>
      </c>
      <c r="AB66">
        <v>0.96211462471547704</v>
      </c>
      <c r="AC66">
        <v>4</v>
      </c>
      <c r="AD66" s="1">
        <v>2.2830487564689099E-8</v>
      </c>
      <c r="AE66">
        <v>0.945448391507139</v>
      </c>
      <c r="AF66">
        <v>4</v>
      </c>
      <c r="AG66" s="1">
        <v>2.3254223363084001E-8</v>
      </c>
      <c r="AH66">
        <v>0.98114092682647203</v>
      </c>
    </row>
    <row r="67" spans="2:34" x14ac:dyDescent="0.2">
      <c r="D67">
        <v>5</v>
      </c>
      <c r="E67" s="2">
        <v>2.4258041632653E-7</v>
      </c>
      <c r="F67" s="2">
        <v>0.99156965829954602</v>
      </c>
      <c r="G67">
        <v>5</v>
      </c>
      <c r="H67" s="2">
        <v>2.34352957503001E-7</v>
      </c>
      <c r="I67" s="2">
        <v>0.976150989325128</v>
      </c>
      <c r="J67">
        <v>5</v>
      </c>
      <c r="K67" s="1">
        <v>2.2966133013205301E-7</v>
      </c>
      <c r="L67">
        <v>0.98187870590328896</v>
      </c>
      <c r="M67">
        <v>5</v>
      </c>
      <c r="N67" s="2">
        <v>2.28761371908763E-7</v>
      </c>
      <c r="O67" s="2">
        <v>0.97623808537341095</v>
      </c>
      <c r="P67">
        <v>5</v>
      </c>
      <c r="Q67" s="2">
        <v>3.0880747659063599E-7</v>
      </c>
      <c r="R67" s="1">
        <v>0.99707858391010695</v>
      </c>
      <c r="T67">
        <v>5</v>
      </c>
      <c r="U67" s="1">
        <v>2.7282885254631299E-8</v>
      </c>
      <c r="V67">
        <v>0.97304749045250905</v>
      </c>
      <c r="W67">
        <v>5</v>
      </c>
      <c r="X67" s="1">
        <v>2.2597569541738599E-8</v>
      </c>
      <c r="Y67">
        <v>0.92810054821209997</v>
      </c>
      <c r="Z67">
        <v>5</v>
      </c>
      <c r="AA67" s="1">
        <v>3.2966273194329902E-8</v>
      </c>
      <c r="AB67">
        <v>0.97135499328708796</v>
      </c>
      <c r="AC67">
        <v>5</v>
      </c>
      <c r="AD67" s="1">
        <v>2.7239250281256801E-8</v>
      </c>
      <c r="AE67">
        <v>0.88284898853236904</v>
      </c>
      <c r="AF67">
        <v>5</v>
      </c>
      <c r="AG67" s="1">
        <v>2.9901761719043098E-8</v>
      </c>
      <c r="AH67">
        <v>0.98289270475952295</v>
      </c>
    </row>
    <row r="68" spans="2:34" x14ac:dyDescent="0.2">
      <c r="D68">
        <v>6</v>
      </c>
      <c r="E68" s="1">
        <v>2.0758923697479E-7</v>
      </c>
      <c r="F68" s="1">
        <v>0.98734500802774305</v>
      </c>
      <c r="G68">
        <v>6</v>
      </c>
      <c r="H68" s="1">
        <v>2.5232447442977203E-7</v>
      </c>
      <c r="I68" s="1">
        <v>0.98800787176778004</v>
      </c>
      <c r="J68">
        <v>6</v>
      </c>
      <c r="K68" s="1">
        <v>2.7538628091236501E-7</v>
      </c>
      <c r="L68" s="1">
        <v>0.98018495958843499</v>
      </c>
      <c r="M68">
        <v>6</v>
      </c>
      <c r="N68" s="1">
        <v>3.2518965570228098E-7</v>
      </c>
      <c r="O68" s="1">
        <v>0.99520272777755103</v>
      </c>
      <c r="P68">
        <v>6</v>
      </c>
      <c r="Q68" s="1">
        <v>9.9829671548619401E-8</v>
      </c>
      <c r="R68" s="1">
        <v>0.91745987170107302</v>
      </c>
      <c r="T68">
        <v>6</v>
      </c>
      <c r="U68" s="1">
        <v>2.9455453888847199E-8</v>
      </c>
      <c r="V68">
        <v>0.98739845919193003</v>
      </c>
      <c r="W68">
        <v>6</v>
      </c>
      <c r="X68" s="1">
        <v>2.8582476239406101E-8</v>
      </c>
      <c r="Y68">
        <v>0.96191704443272497</v>
      </c>
      <c r="Z68">
        <v>6</v>
      </c>
      <c r="AA68" s="1">
        <v>2.2888539285982201E-8</v>
      </c>
      <c r="AB68">
        <v>0.97576830922233704</v>
      </c>
      <c r="AC68">
        <v>6</v>
      </c>
      <c r="AD68" s="1">
        <v>2.6429668431710799E-8</v>
      </c>
      <c r="AE68">
        <v>0.93616793608043902</v>
      </c>
      <c r="AF68">
        <v>6</v>
      </c>
      <c r="AG68" s="1">
        <v>3.3086581017025401E-8</v>
      </c>
      <c r="AH68">
        <v>0.95905060814700704</v>
      </c>
    </row>
    <row r="69" spans="2:34" x14ac:dyDescent="0.2">
      <c r="D69">
        <v>7</v>
      </c>
      <c r="E69" s="1">
        <v>2.6168765954381801E-7</v>
      </c>
      <c r="F69" s="3">
        <v>0.99595212825711499</v>
      </c>
      <c r="G69">
        <v>7</v>
      </c>
      <c r="H69" s="1">
        <v>2.11825876110444E-7</v>
      </c>
      <c r="I69" s="3">
        <v>0.98798175065104299</v>
      </c>
      <c r="J69">
        <v>7</v>
      </c>
      <c r="K69" s="1">
        <v>2.1743290660264101E-7</v>
      </c>
      <c r="L69" s="3">
        <v>0.97272274445510398</v>
      </c>
      <c r="M69">
        <v>7</v>
      </c>
      <c r="N69" s="1">
        <v>2.9342306986794699E-7</v>
      </c>
      <c r="O69" s="3">
        <v>0.98884579080207702</v>
      </c>
      <c r="P69">
        <v>7</v>
      </c>
      <c r="Q69" s="1">
        <v>3.06124403841537E-7</v>
      </c>
      <c r="R69" s="3">
        <v>0.99336442699554905</v>
      </c>
      <c r="T69">
        <v>7</v>
      </c>
      <c r="U69" s="1">
        <v>2.71040555313883E-8</v>
      </c>
      <c r="V69">
        <v>0.97376677047386395</v>
      </c>
      <c r="W69">
        <v>7</v>
      </c>
      <c r="X69" s="1">
        <v>2.4487159993999901E-8</v>
      </c>
      <c r="Y69">
        <v>0.98170317892204195</v>
      </c>
      <c r="Z69">
        <v>7</v>
      </c>
      <c r="AA69" s="1">
        <v>3.6780973704342602E-8</v>
      </c>
      <c r="AB69">
        <v>0.98952733397570203</v>
      </c>
      <c r="AC69">
        <v>7</v>
      </c>
      <c r="AD69" s="1">
        <v>2.9497959828995802E-8</v>
      </c>
      <c r="AE69">
        <v>0.95190212128686502</v>
      </c>
      <c r="AF69">
        <v>7</v>
      </c>
      <c r="AG69" s="1">
        <v>6.8272601665041399E-9</v>
      </c>
      <c r="AH69">
        <v>0.84956447405907798</v>
      </c>
    </row>
    <row r="70" spans="2:34" x14ac:dyDescent="0.2">
      <c r="D70">
        <v>8</v>
      </c>
      <c r="E70" s="1">
        <v>2.4261707611044401E-7</v>
      </c>
      <c r="F70">
        <v>0.98775782063997597</v>
      </c>
      <c r="G70">
        <v>8</v>
      </c>
      <c r="H70" s="1">
        <v>2.9226533685474198E-7</v>
      </c>
      <c r="I70">
        <v>0.99531091928890003</v>
      </c>
      <c r="J70">
        <v>8</v>
      </c>
      <c r="K70" s="1">
        <v>2.29309372388956E-7</v>
      </c>
      <c r="L70">
        <v>0.99577808491501996</v>
      </c>
      <c r="M70">
        <v>8</v>
      </c>
      <c r="N70" s="1">
        <v>1.7336067130852401E-7</v>
      </c>
      <c r="O70">
        <v>0.97759746842345097</v>
      </c>
      <c r="P70">
        <v>8</v>
      </c>
      <c r="Q70" s="1">
        <v>2.25171819927971E-7</v>
      </c>
      <c r="R70">
        <v>0.91294370934538005</v>
      </c>
      <c r="T70">
        <v>8</v>
      </c>
      <c r="U70" s="1">
        <v>2.33494772894322E-8</v>
      </c>
      <c r="V70">
        <v>0.98629107633620605</v>
      </c>
      <c r="W70">
        <v>8</v>
      </c>
      <c r="X70" s="1">
        <v>2.33417311632789E-8</v>
      </c>
      <c r="Y70">
        <v>0.98845178549902601</v>
      </c>
      <c r="Z70">
        <v>8</v>
      </c>
      <c r="AA70" s="1">
        <v>2.5174130518262898E-8</v>
      </c>
      <c r="AB70">
        <v>0.97578991938332404</v>
      </c>
      <c r="AC70">
        <v>8</v>
      </c>
      <c r="AD70" s="1">
        <v>3.6255894502362499E-8</v>
      </c>
      <c r="AE70">
        <v>0.97406258959426495</v>
      </c>
      <c r="AF70">
        <v>8</v>
      </c>
      <c r="AG70" s="1">
        <v>2.8423973164329098E-8</v>
      </c>
      <c r="AH70">
        <v>0.93166586188321998</v>
      </c>
    </row>
    <row r="71" spans="2:34" x14ac:dyDescent="0.2">
      <c r="D71">
        <v>9</v>
      </c>
      <c r="E71" s="1">
        <v>2.4951214021608699E-7</v>
      </c>
      <c r="F71">
        <v>0.99462143664407299</v>
      </c>
      <c r="G71">
        <v>9</v>
      </c>
      <c r="H71" s="1">
        <v>1.602790242497E-7</v>
      </c>
      <c r="I71">
        <v>0.913729204386593</v>
      </c>
      <c r="J71">
        <v>9</v>
      </c>
      <c r="K71" s="1">
        <v>1.9927064345738301E-7</v>
      </c>
      <c r="L71">
        <v>0.97765505411053699</v>
      </c>
      <c r="M71">
        <v>9</v>
      </c>
      <c r="N71" s="1">
        <v>2.09420680432173E-7</v>
      </c>
      <c r="O71">
        <v>0.97874079806630898</v>
      </c>
      <c r="P71">
        <v>9</v>
      </c>
      <c r="Q71" s="1">
        <v>2.7721262472989202E-7</v>
      </c>
      <c r="R71">
        <v>0.98239933810124802</v>
      </c>
      <c r="T71">
        <v>9</v>
      </c>
      <c r="U71" s="1">
        <v>2.6133444558613999E-8</v>
      </c>
      <c r="V71">
        <v>0.98540409300875298</v>
      </c>
      <c r="W71">
        <v>9</v>
      </c>
      <c r="X71" s="1">
        <v>4.1635888149703803E-8</v>
      </c>
      <c r="Y71">
        <v>0.987092440668491</v>
      </c>
      <c r="Z71">
        <v>9</v>
      </c>
      <c r="AA71" s="1">
        <v>2.7366697922448101E-8</v>
      </c>
      <c r="AB71">
        <v>0.95291606602448897</v>
      </c>
      <c r="AC71">
        <v>9</v>
      </c>
      <c r="AD71" s="1">
        <v>2.9863131080776999E-8</v>
      </c>
      <c r="AE71">
        <v>0.97291874066028206</v>
      </c>
      <c r="AF71">
        <v>9</v>
      </c>
      <c r="AG71" s="1">
        <v>2.26338170479262E-8</v>
      </c>
      <c r="AH71">
        <v>0.96521775600146997</v>
      </c>
    </row>
    <row r="72" spans="2:34" x14ac:dyDescent="0.2">
      <c r="D72">
        <v>10</v>
      </c>
      <c r="E72" s="1">
        <v>2.6425626026410598E-7</v>
      </c>
      <c r="F72">
        <v>0.99322723790954903</v>
      </c>
      <c r="G72">
        <v>10</v>
      </c>
      <c r="H72" s="1">
        <v>2.1442382761104401E-7</v>
      </c>
      <c r="I72">
        <v>0.98249247142493801</v>
      </c>
      <c r="J72">
        <v>10</v>
      </c>
      <c r="K72" s="1">
        <v>2.66116443217287E-7</v>
      </c>
      <c r="L72">
        <v>0.98878429010928204</v>
      </c>
      <c r="M72">
        <v>10</v>
      </c>
      <c r="N72" s="1">
        <v>2.1495223289315699E-7</v>
      </c>
      <c r="O72">
        <v>0.98410582600405105</v>
      </c>
      <c r="P72">
        <v>10</v>
      </c>
      <c r="Q72" s="1">
        <v>2.6869305066026399E-7</v>
      </c>
      <c r="R72">
        <v>0.96605242106771605</v>
      </c>
      <c r="T72">
        <v>10</v>
      </c>
      <c r="U72" s="1">
        <v>3.03878961524038E-8</v>
      </c>
      <c r="V72">
        <v>0.88303007818792101</v>
      </c>
      <c r="W72">
        <v>10</v>
      </c>
      <c r="X72" s="1">
        <v>2.9932088202204997E-8</v>
      </c>
      <c r="Y72">
        <v>0.98783708695697503</v>
      </c>
      <c r="Z72">
        <v>10</v>
      </c>
      <c r="AA72" s="1">
        <v>2.2771996144903699E-8</v>
      </c>
      <c r="AB72">
        <v>0.95999740404266298</v>
      </c>
      <c r="AC72">
        <v>10</v>
      </c>
      <c r="AD72" s="1">
        <v>3.5971471334283398E-8</v>
      </c>
      <c r="AE72">
        <v>0.99239227814375297</v>
      </c>
      <c r="AF72">
        <v>10</v>
      </c>
      <c r="AG72" s="1">
        <v>3.5075278804470102E-8</v>
      </c>
      <c r="AH72">
        <v>0.98869221461480705</v>
      </c>
    </row>
    <row r="73" spans="2:34" x14ac:dyDescent="0.2">
      <c r="D73" t="s">
        <v>21</v>
      </c>
      <c r="E73" s="1">
        <v>2.4187382252100899E-7</v>
      </c>
      <c r="F73" s="1">
        <v>2.2934451153466601E-8</v>
      </c>
      <c r="G73" t="s">
        <v>21</v>
      </c>
      <c r="H73" s="1">
        <v>2.26577201920768E-7</v>
      </c>
      <c r="I73" s="1">
        <v>3.94399870320527E-8</v>
      </c>
      <c r="J73" t="s">
        <v>21</v>
      </c>
      <c r="K73" s="1">
        <v>2.3466626607443001E-7</v>
      </c>
      <c r="L73" s="1">
        <v>3.7252379349397901E-8</v>
      </c>
      <c r="M73" t="s">
        <v>21</v>
      </c>
      <c r="N73" s="1">
        <v>2.4553678698679503E-7</v>
      </c>
      <c r="O73" s="1">
        <v>4.9674911724657599E-8</v>
      </c>
      <c r="P73" t="s">
        <v>21</v>
      </c>
      <c r="Q73" s="1">
        <v>2.5823618847538999E-7</v>
      </c>
      <c r="R73" s="1">
        <v>6.5167933464545294E-8</v>
      </c>
      <c r="T73" t="s">
        <v>21</v>
      </c>
      <c r="U73" s="1">
        <v>2.66829152591315E-8</v>
      </c>
      <c r="V73" s="1">
        <v>5.9008960678741903E-9</v>
      </c>
      <c r="W73" t="s">
        <v>21</v>
      </c>
      <c r="X73" s="1">
        <v>2.6430038894472399E-8</v>
      </c>
      <c r="Y73" s="1">
        <v>6.5563281952136001E-9</v>
      </c>
      <c r="Z73" t="s">
        <v>21</v>
      </c>
      <c r="AA73" s="1">
        <v>2.4990406629415699E-8</v>
      </c>
      <c r="AB73" s="1">
        <v>7.1891714168343496E-9</v>
      </c>
      <c r="AC73" t="s">
        <v>21</v>
      </c>
      <c r="AD73" s="1">
        <v>2.9816196519913002E-8</v>
      </c>
      <c r="AE73" s="1">
        <v>4.8291152838771201E-9</v>
      </c>
      <c r="AF73" t="s">
        <v>21</v>
      </c>
      <c r="AG73" s="1">
        <v>2.2995692764569099E-8</v>
      </c>
      <c r="AH73" s="1">
        <v>1.10547300714487E-8</v>
      </c>
    </row>
    <row r="74" spans="2:34" x14ac:dyDescent="0.2">
      <c r="F74" s="4">
        <f>F73/E73</f>
        <v>9.4819897889010005E-2</v>
      </c>
      <c r="I74" s="4">
        <f>I73/H73</f>
        <v>0.17406864723241003</v>
      </c>
      <c r="L74" s="4">
        <f>L73/K73</f>
        <v>0.15874620571830472</v>
      </c>
      <c r="O74" s="4">
        <f>O73/N73</f>
        <v>0.20231148388908876</v>
      </c>
      <c r="R74" s="4">
        <f>R73/Q73</f>
        <v>0.25235786606552946</v>
      </c>
      <c r="V74" s="4">
        <f>V73/U73</f>
        <v>0.22114885163662054</v>
      </c>
      <c r="Y74" s="4">
        <f>Y73/X73</f>
        <v>0.24806350915301892</v>
      </c>
      <c r="AB74" s="4">
        <f>AB73/AA73</f>
        <v>0.28767724845149667</v>
      </c>
      <c r="AE74" s="4">
        <f>AE73/AD73</f>
        <v>0.16196282046410426</v>
      </c>
      <c r="AH74" s="4">
        <f>AH73/AG73</f>
        <v>0.48073046481475928</v>
      </c>
    </row>
    <row r="76" spans="2:34" x14ac:dyDescent="0.2">
      <c r="B76" t="s">
        <v>25</v>
      </c>
      <c r="D76" t="s">
        <v>0</v>
      </c>
      <c r="E76" s="2"/>
      <c r="F76" s="2"/>
      <c r="G76" s="2" t="s">
        <v>1</v>
      </c>
      <c r="H76" s="2"/>
      <c r="I76" s="2"/>
      <c r="J76" s="1" t="s">
        <v>2</v>
      </c>
      <c r="M76" s="2" t="s">
        <v>3</v>
      </c>
      <c r="N76" s="2"/>
      <c r="O76" s="2"/>
      <c r="P76" s="2" t="s">
        <v>4</v>
      </c>
      <c r="Q76" s="2"/>
      <c r="R76" s="1"/>
      <c r="T76" t="s">
        <v>5</v>
      </c>
      <c r="U76" s="2"/>
      <c r="V76" s="2"/>
      <c r="W76" s="2" t="s">
        <v>6</v>
      </c>
      <c r="X76" s="2"/>
      <c r="Y76" s="2"/>
      <c r="Z76" s="1" t="s">
        <v>7</v>
      </c>
      <c r="AC76" s="2" t="s">
        <v>8</v>
      </c>
      <c r="AD76" s="2"/>
      <c r="AE76" s="2"/>
      <c r="AF76" s="2" t="s">
        <v>9</v>
      </c>
      <c r="AG76" s="2"/>
      <c r="AH76" s="1"/>
    </row>
    <row r="77" spans="2:34" x14ac:dyDescent="0.2">
      <c r="D77">
        <v>1</v>
      </c>
      <c r="E77" s="2">
        <v>1.6335835918367399E-7</v>
      </c>
      <c r="F77" s="2">
        <v>0.98465955024721596</v>
      </c>
      <c r="G77">
        <v>1</v>
      </c>
      <c r="H77" s="2">
        <v>1.8342241584633799E-7</v>
      </c>
      <c r="I77" s="2">
        <v>0.99128970894381796</v>
      </c>
      <c r="J77">
        <v>1</v>
      </c>
      <c r="K77" s="1">
        <v>8.7050157022808998E-8</v>
      </c>
      <c r="L77">
        <v>0.92288763149313302</v>
      </c>
      <c r="M77">
        <v>1</v>
      </c>
      <c r="N77" s="2">
        <v>1.05718202160864E-7</v>
      </c>
      <c r="O77" s="2">
        <v>0.96623082077173905</v>
      </c>
      <c r="P77">
        <v>1</v>
      </c>
      <c r="Q77" s="2">
        <v>1.7448989387755099E-7</v>
      </c>
      <c r="R77" s="1">
        <v>0.98627983250332196</v>
      </c>
      <c r="T77">
        <v>1</v>
      </c>
      <c r="U77" s="2">
        <v>5.6433403885096902E-9</v>
      </c>
      <c r="V77" s="2">
        <v>0.78715233138450202</v>
      </c>
      <c r="W77">
        <v>1</v>
      </c>
      <c r="X77" s="2">
        <v>1.09095421885547E-8</v>
      </c>
      <c r="Y77" s="2">
        <v>0.89847942605660303</v>
      </c>
      <c r="Z77">
        <v>1</v>
      </c>
      <c r="AA77" s="1">
        <v>1.31357358433961E-9</v>
      </c>
      <c r="AB77">
        <v>0.36138915711849501</v>
      </c>
      <c r="AC77">
        <v>1</v>
      </c>
      <c r="AD77" s="2">
        <v>7.0281052651316602E-9</v>
      </c>
      <c r="AE77" s="2">
        <v>0.92043375652333104</v>
      </c>
      <c r="AF77">
        <v>1</v>
      </c>
      <c r="AG77" s="2">
        <v>6.3066258831469797E-9</v>
      </c>
      <c r="AH77" s="1">
        <v>0.772006079125651</v>
      </c>
    </row>
    <row r="78" spans="2:34" x14ac:dyDescent="0.2">
      <c r="D78">
        <v>2</v>
      </c>
      <c r="E78" s="2">
        <v>7.6287486674669805E-8</v>
      </c>
      <c r="F78" s="2">
        <v>0.95044790834545401</v>
      </c>
      <c r="G78">
        <v>2</v>
      </c>
      <c r="H78" s="2">
        <v>1.4255297815126001E-7</v>
      </c>
      <c r="I78" s="2">
        <v>0.98953996423218404</v>
      </c>
      <c r="J78">
        <v>2</v>
      </c>
      <c r="K78" s="1">
        <v>1.31881665786315E-7</v>
      </c>
      <c r="L78">
        <v>0.95171860889612203</v>
      </c>
      <c r="M78">
        <v>2</v>
      </c>
      <c r="N78" s="2">
        <v>1.2456281392557001E-7</v>
      </c>
      <c r="O78" s="2">
        <v>0.96467676033417304</v>
      </c>
      <c r="P78">
        <v>2</v>
      </c>
      <c r="Q78" s="2">
        <v>1.4450545834333801E-7</v>
      </c>
      <c r="R78" s="1">
        <v>0.96928866552280801</v>
      </c>
      <c r="T78">
        <v>2</v>
      </c>
      <c r="U78" s="1">
        <v>1.6185656348908799E-8</v>
      </c>
      <c r="V78">
        <v>0.97870847246941295</v>
      </c>
      <c r="W78">
        <v>2</v>
      </c>
      <c r="X78" s="1">
        <v>6.2785610065251896E-9</v>
      </c>
      <c r="Y78">
        <v>0.66978472731553995</v>
      </c>
      <c r="Z78">
        <v>2</v>
      </c>
      <c r="AA78" s="1">
        <v>1.2341363174079301E-8</v>
      </c>
      <c r="AB78">
        <v>0.98927748821426198</v>
      </c>
      <c r="AC78">
        <v>2</v>
      </c>
      <c r="AD78" s="1">
        <v>1.04278220880522E-8</v>
      </c>
      <c r="AE78">
        <v>0.84734216903256498</v>
      </c>
      <c r="AF78">
        <v>2</v>
      </c>
      <c r="AG78" s="1">
        <v>1.1370346193654901E-8</v>
      </c>
      <c r="AH78">
        <v>0.96114976826110399</v>
      </c>
    </row>
    <row r="79" spans="2:34" x14ac:dyDescent="0.2">
      <c r="D79">
        <v>3</v>
      </c>
      <c r="E79" s="2">
        <v>1.5659540792316901E-7</v>
      </c>
      <c r="F79" s="2">
        <v>0.99084825678585198</v>
      </c>
      <c r="G79">
        <v>3</v>
      </c>
      <c r="H79" s="2">
        <v>1.55973600480192E-7</v>
      </c>
      <c r="I79" s="2">
        <v>0.985868038565612</v>
      </c>
      <c r="J79">
        <v>3</v>
      </c>
      <c r="K79" s="1">
        <v>7.9985130372148802E-8</v>
      </c>
      <c r="L79">
        <v>0.87896909169992599</v>
      </c>
      <c r="M79">
        <v>3</v>
      </c>
      <c r="N79" s="2">
        <v>1.3327885330132099E-7</v>
      </c>
      <c r="O79" s="2">
        <v>0.98828323337264201</v>
      </c>
      <c r="P79">
        <v>3</v>
      </c>
      <c r="Q79" s="2">
        <v>1.3115148571428599E-7</v>
      </c>
      <c r="R79" s="1">
        <v>0.96320234970642304</v>
      </c>
      <c r="T79">
        <v>3</v>
      </c>
      <c r="U79" s="1">
        <v>6.2886722868071399E-9</v>
      </c>
      <c r="V79">
        <v>0.67745668129105696</v>
      </c>
      <c r="W79">
        <v>3</v>
      </c>
      <c r="X79" s="1">
        <v>1.82894490512262E-8</v>
      </c>
      <c r="Y79">
        <v>0.97723353150487602</v>
      </c>
      <c r="Z79">
        <v>3</v>
      </c>
      <c r="AA79" s="1">
        <v>1.60870488862222E-8</v>
      </c>
      <c r="AB79">
        <v>0.93838287680708699</v>
      </c>
      <c r="AC79">
        <v>3</v>
      </c>
      <c r="AD79" s="1">
        <v>5.8630848271217498E-11</v>
      </c>
      <c r="AE79">
        <v>1.2840544136566E-2</v>
      </c>
      <c r="AF79">
        <v>3</v>
      </c>
      <c r="AG79" s="1">
        <v>2.4607612990324701E-9</v>
      </c>
      <c r="AH79">
        <v>0.747592129658041</v>
      </c>
    </row>
    <row r="80" spans="2:34" x14ac:dyDescent="0.2">
      <c r="D80">
        <v>4</v>
      </c>
      <c r="E80" s="2">
        <v>1.39525555822329E-7</v>
      </c>
      <c r="F80" s="2">
        <v>0.96244724612626997</v>
      </c>
      <c r="G80">
        <v>4</v>
      </c>
      <c r="H80" s="2">
        <v>1.3952135558223299E-7</v>
      </c>
      <c r="I80" s="2">
        <v>0.96191588212486201</v>
      </c>
      <c r="J80">
        <v>4</v>
      </c>
      <c r="K80" s="1">
        <v>1.46150386554622E-7</v>
      </c>
      <c r="L80">
        <v>0.980070569998579</v>
      </c>
      <c r="M80">
        <v>4</v>
      </c>
      <c r="N80" s="2">
        <v>1.16624403361345E-7</v>
      </c>
      <c r="O80" s="2">
        <v>0.995490468714605</v>
      </c>
      <c r="P80">
        <v>4</v>
      </c>
      <c r="Q80" s="2">
        <v>8.0271272989195501E-8</v>
      </c>
      <c r="R80" s="1">
        <v>0.91178442501178503</v>
      </c>
      <c r="T80">
        <v>4</v>
      </c>
      <c r="U80" s="1">
        <v>1.1096894299857499E-8</v>
      </c>
      <c r="V80">
        <v>0.96648051935931101</v>
      </c>
      <c r="W80">
        <v>4</v>
      </c>
      <c r="X80" s="1">
        <v>1.1661689972249301E-8</v>
      </c>
      <c r="Y80">
        <v>0.87168577383428003</v>
      </c>
      <c r="Z80">
        <v>4</v>
      </c>
      <c r="AA80" s="1">
        <v>1.3353313672841801E-8</v>
      </c>
      <c r="AB80">
        <v>0.97353880667074799</v>
      </c>
      <c r="AC80">
        <v>4</v>
      </c>
      <c r="AD80" s="1">
        <v>1.3666544866121699E-8</v>
      </c>
      <c r="AE80">
        <v>0.97269890707170104</v>
      </c>
      <c r="AF80">
        <v>4</v>
      </c>
      <c r="AG80" s="1">
        <v>8.5929003075077204E-9</v>
      </c>
      <c r="AH80">
        <v>0.95310057215884403</v>
      </c>
    </row>
    <row r="81" spans="4:34" x14ac:dyDescent="0.2">
      <c r="D81">
        <v>5</v>
      </c>
      <c r="E81" s="2">
        <v>1.32619859303721E-7</v>
      </c>
      <c r="F81" s="2">
        <v>0.98317054307184903</v>
      </c>
      <c r="G81">
        <v>5</v>
      </c>
      <c r="H81" s="2">
        <v>5.3686484993997403E-8</v>
      </c>
      <c r="I81" s="2">
        <v>0.93581713706589298</v>
      </c>
      <c r="J81">
        <v>5</v>
      </c>
      <c r="K81" s="1">
        <v>1.3738278847538999E-7</v>
      </c>
      <c r="L81">
        <v>0.97154432275813996</v>
      </c>
      <c r="M81">
        <v>5</v>
      </c>
      <c r="N81" s="2">
        <v>1.13420466266506E-7</v>
      </c>
      <c r="O81" s="2">
        <v>0.95463611989172303</v>
      </c>
      <c r="P81">
        <v>5</v>
      </c>
      <c r="Q81" s="2">
        <v>1.47594467226891E-7</v>
      </c>
      <c r="R81" s="1">
        <v>0.97553720679090905</v>
      </c>
      <c r="T81">
        <v>5</v>
      </c>
      <c r="U81" s="1">
        <v>7.9989642241058698E-10</v>
      </c>
      <c r="V81">
        <v>0.36125788016898502</v>
      </c>
      <c r="W81">
        <v>5</v>
      </c>
      <c r="X81" s="1">
        <v>2.1215061996549901E-8</v>
      </c>
      <c r="Y81">
        <v>0.98169839748011201</v>
      </c>
      <c r="Z81">
        <v>5</v>
      </c>
      <c r="AA81" s="1">
        <v>1.5325985299632502E-8</v>
      </c>
      <c r="AB81">
        <v>0.973402293261868</v>
      </c>
      <c r="AC81">
        <v>5</v>
      </c>
      <c r="AD81" s="1">
        <v>1.8254608160204001E-8</v>
      </c>
      <c r="AE81">
        <v>0.96532392341681705</v>
      </c>
      <c r="AF81">
        <v>5</v>
      </c>
      <c r="AG81" s="1">
        <v>1.56609428710718E-8</v>
      </c>
      <c r="AH81">
        <v>0.98624248233668799</v>
      </c>
    </row>
    <row r="82" spans="4:34" x14ac:dyDescent="0.2">
      <c r="D82">
        <v>6</v>
      </c>
      <c r="E82" s="1">
        <v>1.3313027515006001E-7</v>
      </c>
      <c r="F82" s="1">
        <v>0.96480098064493902</v>
      </c>
      <c r="G82">
        <v>6</v>
      </c>
      <c r="H82" s="1">
        <v>1.3132416278511399E-7</v>
      </c>
      <c r="I82" s="1">
        <v>0.97730290371325401</v>
      </c>
      <c r="J82">
        <v>6</v>
      </c>
      <c r="K82" s="1">
        <v>1.27626351020408E-7</v>
      </c>
      <c r="L82" s="1">
        <v>0.939846017584268</v>
      </c>
      <c r="M82">
        <v>6</v>
      </c>
      <c r="N82" s="1">
        <v>1.5656393757503E-7</v>
      </c>
      <c r="O82" s="1">
        <v>0.97049523552257499</v>
      </c>
      <c r="P82">
        <v>6</v>
      </c>
      <c r="Q82" s="1">
        <v>1.1821627995198E-7</v>
      </c>
      <c r="R82" s="1">
        <v>0.98074169090068997</v>
      </c>
      <c r="T82">
        <v>6</v>
      </c>
      <c r="U82" s="1">
        <v>1.08708796369909E-8</v>
      </c>
      <c r="V82">
        <v>0.94813698840931704</v>
      </c>
      <c r="W82">
        <v>6</v>
      </c>
      <c r="X82" s="1">
        <v>2.7731611040275799E-9</v>
      </c>
      <c r="Y82">
        <v>0.92028504746270301</v>
      </c>
      <c r="Z82">
        <v>6</v>
      </c>
      <c r="AA82" s="1">
        <v>6.79534035850884E-10</v>
      </c>
      <c r="AB82">
        <v>0.42390457801221398</v>
      </c>
      <c r="AC82">
        <v>6</v>
      </c>
      <c r="AD82" s="1">
        <v>1.35565872046801E-8</v>
      </c>
      <c r="AE82">
        <v>0.880486378163438</v>
      </c>
      <c r="AF82">
        <v>6</v>
      </c>
      <c r="AG82" s="1">
        <v>1.00562375909398E-8</v>
      </c>
      <c r="AH82">
        <v>0.89408563364267502</v>
      </c>
    </row>
    <row r="83" spans="4:34" x14ac:dyDescent="0.2">
      <c r="D83">
        <v>7</v>
      </c>
      <c r="E83" s="1">
        <v>1.5703874189675799E-8</v>
      </c>
      <c r="F83" s="3">
        <v>0.353723713518662</v>
      </c>
      <c r="G83">
        <v>7</v>
      </c>
      <c r="H83" s="1">
        <v>1.12189599519808E-7</v>
      </c>
      <c r="I83" s="3">
        <v>0.98495663712415105</v>
      </c>
      <c r="J83">
        <v>7</v>
      </c>
      <c r="K83" s="1">
        <v>1.33442356782713E-7</v>
      </c>
      <c r="L83" s="3">
        <v>0.97604464230299803</v>
      </c>
      <c r="M83">
        <v>7</v>
      </c>
      <c r="N83" s="1">
        <v>2.1562380120048001E-7</v>
      </c>
      <c r="O83" s="3">
        <v>0.98235274853151899</v>
      </c>
      <c r="P83">
        <v>7</v>
      </c>
      <c r="Q83" s="1">
        <v>2.1414439135654301E-7</v>
      </c>
      <c r="R83" s="3">
        <v>0.96817366839897401</v>
      </c>
      <c r="T83">
        <v>7</v>
      </c>
      <c r="U83" s="1">
        <v>3.8137543013575296E-9</v>
      </c>
      <c r="V83">
        <v>0.54723012417821704</v>
      </c>
      <c r="W83">
        <v>7</v>
      </c>
      <c r="X83" s="1">
        <v>1.05224594464862E-8</v>
      </c>
      <c r="Y83">
        <v>0.92024538154831503</v>
      </c>
      <c r="Z83">
        <v>7</v>
      </c>
      <c r="AA83" s="1">
        <v>8.2588543388585095E-9</v>
      </c>
      <c r="AB83">
        <v>0.90769257059029296</v>
      </c>
      <c r="AC83">
        <v>7</v>
      </c>
      <c r="AD83" s="1">
        <v>1.4825976696917501E-8</v>
      </c>
      <c r="AE83">
        <v>0.98028658555654302</v>
      </c>
      <c r="AF83">
        <v>7</v>
      </c>
      <c r="AG83" s="1">
        <v>6.9821831320783104E-9</v>
      </c>
      <c r="AH83">
        <v>0.82178161817391804</v>
      </c>
    </row>
    <row r="84" spans="4:34" x14ac:dyDescent="0.2">
      <c r="D84">
        <v>8</v>
      </c>
      <c r="E84" s="1">
        <v>1.0454727154862E-7</v>
      </c>
      <c r="F84">
        <v>0.98361758112866104</v>
      </c>
      <c r="G84">
        <v>8</v>
      </c>
      <c r="H84" s="1">
        <v>1.45805985594237E-7</v>
      </c>
      <c r="I84">
        <v>0.99054382573974198</v>
      </c>
      <c r="J84">
        <v>8</v>
      </c>
      <c r="K84" s="1">
        <v>9.2967655702280703E-8</v>
      </c>
      <c r="L84">
        <v>0.92567498586830099</v>
      </c>
      <c r="M84">
        <v>8</v>
      </c>
      <c r="N84" s="1">
        <v>1.55900673709484E-7</v>
      </c>
      <c r="O84">
        <v>0.97915792571068205</v>
      </c>
      <c r="P84">
        <v>8</v>
      </c>
      <c r="Q84" s="1">
        <v>1.2549508427371E-7</v>
      </c>
      <c r="R84">
        <v>0.98131451870401298</v>
      </c>
      <c r="T84">
        <v>8</v>
      </c>
      <c r="U84" s="1">
        <v>4.1296166654166099E-9</v>
      </c>
      <c r="V84">
        <v>0.61864634139479602</v>
      </c>
      <c r="W84">
        <v>8</v>
      </c>
      <c r="X84" s="1">
        <v>4.9415695867396701E-9</v>
      </c>
      <c r="Y84">
        <v>0.70760222313377596</v>
      </c>
      <c r="Z84">
        <v>8</v>
      </c>
      <c r="AA84" s="1">
        <v>9.70642220055501E-9</v>
      </c>
      <c r="AB84">
        <v>0.92664286500993798</v>
      </c>
      <c r="AC84">
        <v>8</v>
      </c>
      <c r="AD84" s="1">
        <v>7.85224698867475E-9</v>
      </c>
      <c r="AE84">
        <v>0.87526321756081005</v>
      </c>
      <c r="AF84">
        <v>8</v>
      </c>
      <c r="AG84" s="1">
        <v>8.77031422035547E-9</v>
      </c>
      <c r="AH84">
        <v>0.84828396148306295</v>
      </c>
    </row>
    <row r="85" spans="4:34" x14ac:dyDescent="0.2">
      <c r="D85">
        <v>9</v>
      </c>
      <c r="E85" s="1">
        <v>1.2334546074429799E-7</v>
      </c>
      <c r="F85">
        <v>0.98264631117081203</v>
      </c>
      <c r="G85">
        <v>9</v>
      </c>
      <c r="H85" s="1">
        <v>6.5913785354141701E-8</v>
      </c>
      <c r="I85">
        <v>0.72095991630049705</v>
      </c>
      <c r="J85">
        <v>9</v>
      </c>
      <c r="K85" s="1">
        <v>1.3097234909963999E-7</v>
      </c>
      <c r="L85">
        <v>0.97582228061366105</v>
      </c>
      <c r="M85">
        <v>9</v>
      </c>
      <c r="N85" s="1">
        <v>1.6041844465786301E-7</v>
      </c>
      <c r="O85">
        <v>0.96183173792536603</v>
      </c>
      <c r="P85">
        <v>9</v>
      </c>
      <c r="Q85" s="1">
        <v>1.52915732533013E-7</v>
      </c>
      <c r="R85">
        <v>0.99337207897197299</v>
      </c>
      <c r="T85">
        <v>9</v>
      </c>
      <c r="U85" s="1">
        <v>6.5210922523061795E-10</v>
      </c>
      <c r="V85">
        <v>0.34303482705409</v>
      </c>
      <c r="W85">
        <v>9</v>
      </c>
      <c r="X85" s="1">
        <v>1.35416242331058E-8</v>
      </c>
      <c r="Y85">
        <v>0.94014940205752995</v>
      </c>
      <c r="Z85">
        <v>9</v>
      </c>
      <c r="AA85" s="1">
        <v>6.41852420310514E-9</v>
      </c>
      <c r="AB85">
        <v>0.87576397819074903</v>
      </c>
      <c r="AC85">
        <v>9</v>
      </c>
      <c r="AD85" s="1">
        <v>1.32347905347634E-8</v>
      </c>
      <c r="AE85">
        <v>0.92738860796449596</v>
      </c>
      <c r="AF85">
        <v>9</v>
      </c>
      <c r="AG85" s="1">
        <v>1.47357912097802E-8</v>
      </c>
      <c r="AH85">
        <v>0.96284422730917296</v>
      </c>
    </row>
    <row r="86" spans="4:34" x14ac:dyDescent="0.2">
      <c r="D86">
        <v>10</v>
      </c>
      <c r="E86" s="1">
        <v>1.4426230492196899E-7</v>
      </c>
      <c r="F86">
        <v>0.98976857390148398</v>
      </c>
      <c r="G86">
        <v>10</v>
      </c>
      <c r="H86" s="1">
        <v>1.00954667466987E-7</v>
      </c>
      <c r="I86">
        <v>0.95903187165521897</v>
      </c>
      <c r="J86">
        <v>10</v>
      </c>
      <c r="K86" s="1">
        <v>9.5110818247299103E-8</v>
      </c>
      <c r="L86">
        <v>0.97751411010660605</v>
      </c>
      <c r="M86">
        <v>10</v>
      </c>
      <c r="N86" s="1">
        <v>1.4765272797118899E-7</v>
      </c>
      <c r="O86">
        <v>0.97364960097521902</v>
      </c>
      <c r="P86">
        <v>10</v>
      </c>
      <c r="Q86" s="1">
        <v>2.10446136854742E-7</v>
      </c>
      <c r="R86">
        <v>0.99060970853559305</v>
      </c>
      <c r="T86">
        <v>10</v>
      </c>
      <c r="U86" s="1">
        <v>3.8246084452111301E-9</v>
      </c>
      <c r="V86">
        <v>0.60880153270404402</v>
      </c>
      <c r="W86">
        <v>10</v>
      </c>
      <c r="X86" s="1">
        <v>1.16010969399235E-8</v>
      </c>
      <c r="Y86">
        <v>0.89624718458631103</v>
      </c>
      <c r="Z86">
        <v>10</v>
      </c>
      <c r="AA86" s="1">
        <v>3.2966636390908902E-9</v>
      </c>
      <c r="AB86">
        <v>0.59224138445214203</v>
      </c>
      <c r="AC86">
        <v>10</v>
      </c>
      <c r="AD86" s="1">
        <v>9.9035545188629597E-9</v>
      </c>
      <c r="AE86">
        <v>0.78558972008985894</v>
      </c>
      <c r="AF86">
        <v>10</v>
      </c>
      <c r="AG86" s="1">
        <v>3.8353399834996196E-9</v>
      </c>
      <c r="AH86">
        <v>0.84075269894339899</v>
      </c>
    </row>
    <row r="87" spans="4:34" x14ac:dyDescent="0.2">
      <c r="D87" t="s">
        <v>21</v>
      </c>
      <c r="E87" s="1">
        <v>1.18937585546219E-7</v>
      </c>
      <c r="F87" s="1">
        <v>4.41561626459634E-8</v>
      </c>
      <c r="G87" t="s">
        <v>21</v>
      </c>
      <c r="H87" s="1">
        <v>1.2313450357743101E-7</v>
      </c>
      <c r="I87" s="1">
        <v>4.0343917720272803E-8</v>
      </c>
      <c r="J87" t="s">
        <v>21</v>
      </c>
      <c r="K87" s="1">
        <v>1.16256965906363E-7</v>
      </c>
      <c r="L87" s="1">
        <v>2.44572792444344E-8</v>
      </c>
      <c r="M87" t="s">
        <v>21</v>
      </c>
      <c r="N87" s="1">
        <v>1.4297643241296501E-7</v>
      </c>
      <c r="O87" s="1">
        <v>3.2222581299801097E-8</v>
      </c>
      <c r="P87" t="s">
        <v>21</v>
      </c>
      <c r="Q87" s="1">
        <v>1.49923020312125E-7</v>
      </c>
      <c r="R87" s="1">
        <v>4.1150765802090699E-8</v>
      </c>
      <c r="T87" t="s">
        <v>21</v>
      </c>
      <c r="U87" s="1">
        <v>6.3305428020700497E-9</v>
      </c>
      <c r="V87" s="1">
        <v>4.9578298677049101E-9</v>
      </c>
      <c r="W87" t="s">
        <v>21</v>
      </c>
      <c r="X87" s="1">
        <v>1.1173421552538801E-8</v>
      </c>
      <c r="Y87" s="1">
        <v>5.6897127897188302E-9</v>
      </c>
      <c r="Z87" t="s">
        <v>21</v>
      </c>
      <c r="AA87" s="1">
        <v>8.6781283034575798E-9</v>
      </c>
      <c r="AB87" s="1">
        <v>5.6556371375800904E-9</v>
      </c>
      <c r="AC87" t="s">
        <v>21</v>
      </c>
      <c r="AD87" s="1">
        <v>1.0880886717167901E-8</v>
      </c>
      <c r="AE87" s="1">
        <v>5.0847689980310203E-9</v>
      </c>
      <c r="AF87" t="s">
        <v>21</v>
      </c>
      <c r="AG87" s="1">
        <v>8.8771442691067202E-9</v>
      </c>
      <c r="AH87" s="1">
        <v>4.27954300508178E-9</v>
      </c>
    </row>
    <row r="88" spans="4:34" x14ac:dyDescent="0.2">
      <c r="F88" s="4">
        <f>F87/E87</f>
        <v>0.37125491023865093</v>
      </c>
      <c r="I88" s="4">
        <f>I87/H87</f>
        <v>0.32764104737632072</v>
      </c>
      <c r="L88" s="4">
        <f>L87/K87</f>
        <v>0.21037259190243326</v>
      </c>
      <c r="O88" s="4">
        <f>O87/N87</f>
        <v>0.22536987918911855</v>
      </c>
      <c r="R88" s="4">
        <f>R87/Q87</f>
        <v>0.27447930088667405</v>
      </c>
      <c r="V88" s="4">
        <f>V87/U87</f>
        <v>0.78316031068990311</v>
      </c>
      <c r="Y88" s="4">
        <f>Y87/X87</f>
        <v>0.50921848450495688</v>
      </c>
      <c r="AB88" s="4">
        <f>AB87/AA87</f>
        <v>0.65171162949120554</v>
      </c>
      <c r="AE88" s="4">
        <f>AE87/AD87</f>
        <v>0.46731200592395233</v>
      </c>
      <c r="AH88" s="4">
        <f>AH87/AG87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workbookViewId="0">
      <selection activeCell="D12" sqref="D12:I1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7"/>
  <sheetViews>
    <sheetView topLeftCell="A27" workbookViewId="0">
      <selection activeCell="D53" sqref="D53:H53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7" si="0">1/((0.000086173)*C53)</f>
        <v>8.2889735100984563</v>
      </c>
      <c r="C53">
        <v>1400</v>
      </c>
      <c r="D53" s="2">
        <v>4.1261161631671457E-5</v>
      </c>
      <c r="E53" s="2">
        <v>3.8605037828585839E-5</v>
      </c>
      <c r="F53" s="2">
        <v>3.7932968512423359E-5</v>
      </c>
      <c r="G53" s="2">
        <v>4.2534042709564621E-5</v>
      </c>
      <c r="H53" s="2">
        <v>4.2472349716766331E-5</v>
      </c>
    </row>
    <row r="54" spans="2:16" x14ac:dyDescent="0.2">
      <c r="B54">
        <f t="shared" si="0"/>
        <v>8.9265868570291058</v>
      </c>
      <c r="C54">
        <v>1300</v>
      </c>
      <c r="D54">
        <v>2.9944514031675467E-5</v>
      </c>
      <c r="E54">
        <v>2.8964102677445762E-5</v>
      </c>
      <c r="F54">
        <v>2.7267759403660678E-5</v>
      </c>
      <c r="G54">
        <v>2.98880000037275E-5</v>
      </c>
      <c r="H54">
        <v>3.1612263782180487E-5</v>
      </c>
      <c r="K54">
        <v>1300</v>
      </c>
      <c r="L54">
        <v>5.0519884583828364E-6</v>
      </c>
      <c r="M54">
        <v>4.4692107316578943E-6</v>
      </c>
      <c r="N54">
        <v>4.1773596553684702E-6</v>
      </c>
      <c r="O54">
        <v>4.4893846987116355E-6</v>
      </c>
      <c r="P54">
        <v>4.6949854222350023E-6</v>
      </c>
    </row>
    <row r="55" spans="2:16" x14ac:dyDescent="0.2">
      <c r="B55">
        <f t="shared" si="0"/>
        <v>9.670469095114866</v>
      </c>
      <c r="C55">
        <v>1200</v>
      </c>
      <c r="D55">
        <v>1.8590684784734281E-5</v>
      </c>
      <c r="E55">
        <v>1.8714184073482613E-5</v>
      </c>
      <c r="F55">
        <v>1.76244600134838E-5</v>
      </c>
      <c r="G55">
        <v>1.9905412812529006E-5</v>
      </c>
      <c r="H55">
        <v>2.1693503203547408E-5</v>
      </c>
      <c r="K55">
        <v>1200</v>
      </c>
      <c r="L55">
        <v>2.4493781143774093E-6</v>
      </c>
      <c r="M55">
        <v>2.0002207266325845E-6</v>
      </c>
      <c r="N55">
        <v>2.2779365189504065E-6</v>
      </c>
      <c r="O55">
        <v>2.297295188883147E-6</v>
      </c>
      <c r="P55">
        <v>2.6038092930128246E-6</v>
      </c>
    </row>
    <row r="56" spans="2:16" x14ac:dyDescent="0.2">
      <c r="B56">
        <f t="shared" si="0"/>
        <v>10.549602649216217</v>
      </c>
      <c r="C56">
        <v>1100</v>
      </c>
      <c r="D56">
        <v>1.1063711765148486E-5</v>
      </c>
      <c r="E56">
        <v>1.0364018844525796E-5</v>
      </c>
      <c r="F56">
        <v>1.0734026120687886E-5</v>
      </c>
      <c r="G56">
        <v>1.1231261864754315E-5</v>
      </c>
      <c r="H56">
        <v>1.1812153654511798E-5</v>
      </c>
      <c r="K56">
        <v>1100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7" spans="2:16" x14ac:dyDescent="0.2">
      <c r="B57">
        <f t="shared" si="0"/>
        <v>11.604562914137839</v>
      </c>
      <c r="C57">
        <v>1000</v>
      </c>
      <c r="D57">
        <v>5.4404033921933006E-6</v>
      </c>
      <c r="E57">
        <v>5.6323774178043241E-6</v>
      </c>
      <c r="F57">
        <v>5.317787382166887E-6</v>
      </c>
      <c r="G57">
        <v>6.5399803126230417E-6</v>
      </c>
      <c r="H57">
        <v>6.8577288207771175E-6</v>
      </c>
      <c r="K57">
        <v>1000</v>
      </c>
      <c r="L57">
        <v>2.8946406962465296E-7</v>
      </c>
      <c r="M57">
        <v>5.1090470048983667E-7</v>
      </c>
      <c r="N57">
        <v>3.9680741667559783E-7</v>
      </c>
      <c r="O57">
        <v>4.9752854514250217E-7</v>
      </c>
      <c r="P57">
        <v>4.0590742170490476E-7</v>
      </c>
    </row>
    <row r="59" spans="2:16" x14ac:dyDescent="0.2">
      <c r="B59" t="s">
        <v>36</v>
      </c>
    </row>
    <row r="60" spans="2:16" x14ac:dyDescent="0.2">
      <c r="C60" t="s">
        <v>19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L60" t="s">
        <v>5</v>
      </c>
      <c r="M60" t="s">
        <v>6</v>
      </c>
      <c r="N60" t="s">
        <v>7</v>
      </c>
      <c r="O60" t="s">
        <v>8</v>
      </c>
      <c r="P60" t="s">
        <v>9</v>
      </c>
    </row>
    <row r="61" spans="2:16" x14ac:dyDescent="0.2">
      <c r="B61">
        <f t="shared" ref="B61:B64" si="1">1/((0.000086173)*C61)</f>
        <v>8.2889735100984563</v>
      </c>
      <c r="C61">
        <v>1400</v>
      </c>
      <c r="D61">
        <v>3.1373093779462575E-5</v>
      </c>
      <c r="E61">
        <v>2.9440364932743874E-5</v>
      </c>
      <c r="F61">
        <v>2.9492101962406141E-5</v>
      </c>
      <c r="G61">
        <v>3.3355755020246913E-5</v>
      </c>
      <c r="H61">
        <v>3.3338190978032005E-5</v>
      </c>
      <c r="K61">
        <v>1400</v>
      </c>
      <c r="L61">
        <v>4.6908850250579452E-6</v>
      </c>
      <c r="M61">
        <v>4.5434767650166494E-6</v>
      </c>
      <c r="N61">
        <v>4.8054290451744083E-6</v>
      </c>
      <c r="O61">
        <v>4.7734500402893297E-6</v>
      </c>
      <c r="P61">
        <v>4.8140854561449197E-6</v>
      </c>
    </row>
    <row r="62" spans="2:16" x14ac:dyDescent="0.2">
      <c r="B62">
        <f t="shared" si="1"/>
        <v>8.9265868570291058</v>
      </c>
      <c r="C62">
        <v>1300</v>
      </c>
      <c r="D62">
        <v>2.0800802227676657E-5</v>
      </c>
      <c r="E62">
        <v>1.989767929914725E-5</v>
      </c>
      <c r="F62">
        <v>1.8528503664105651E-5</v>
      </c>
      <c r="G62">
        <v>2.1279036343076024E-5</v>
      </c>
      <c r="H62">
        <v>2.1186500140908743E-5</v>
      </c>
      <c r="K62">
        <v>1300</v>
      </c>
      <c r="L62">
        <v>2.6151851043396464E-6</v>
      </c>
      <c r="M62">
        <v>2.5050037152183123E-6</v>
      </c>
      <c r="N62">
        <v>2.752155343413654E-6</v>
      </c>
      <c r="O62">
        <v>2.7432992620372222E-6</v>
      </c>
      <c r="P62">
        <v>2.9218111906815395E-6</v>
      </c>
    </row>
    <row r="63" spans="2:16" x14ac:dyDescent="0.2">
      <c r="B63">
        <f t="shared" si="1"/>
        <v>9.670469095114866</v>
      </c>
      <c r="C63">
        <v>1200</v>
      </c>
      <c r="D63">
        <v>1.1370818584925558E-5</v>
      </c>
      <c r="E63">
        <v>1.1066555539391352E-5</v>
      </c>
      <c r="F63">
        <v>9.5942904088899442E-6</v>
      </c>
      <c r="G63">
        <v>1.1038513905518621E-5</v>
      </c>
      <c r="H63">
        <v>1.2390581377476976E-5</v>
      </c>
      <c r="K63">
        <v>1200</v>
      </c>
      <c r="L63">
        <v>1.199583045128404E-6</v>
      </c>
      <c r="M63">
        <v>1.5480664963238553E-6</v>
      </c>
      <c r="N63">
        <v>1.4517088087878181E-6</v>
      </c>
      <c r="O63">
        <v>1.4634978515114201E-6</v>
      </c>
      <c r="P63">
        <v>1.2661127721814673E-6</v>
      </c>
    </row>
    <row r="64" spans="2:16" x14ac:dyDescent="0.2">
      <c r="B64">
        <f t="shared" si="1"/>
        <v>10.549602649216217</v>
      </c>
      <c r="C64">
        <v>1100</v>
      </c>
      <c r="D64">
        <v>5.9061611863109262E-6</v>
      </c>
      <c r="E64">
        <v>5.9603184827859215E-6</v>
      </c>
      <c r="F64">
        <v>5.2663516280976404E-6</v>
      </c>
      <c r="G64">
        <v>6.0851243951468561E-6</v>
      </c>
      <c r="H64">
        <v>5.9817794316550433E-6</v>
      </c>
      <c r="K64">
        <v>1100</v>
      </c>
      <c r="L64">
        <v>6.3925628867080076E-7</v>
      </c>
      <c r="M64">
        <v>6.483756378477445E-7</v>
      </c>
      <c r="N64">
        <v>6.3323188596606148E-7</v>
      </c>
      <c r="O64">
        <v>7.2412037274626798E-7</v>
      </c>
      <c r="P64">
        <v>6.554391465445881E-7</v>
      </c>
    </row>
    <row r="67" spans="4:5" x14ac:dyDescent="0.2">
      <c r="D67" s="2">
        <v>4.1261161631671457E-5</v>
      </c>
      <c r="E67" s="2">
        <v>3.8605037828585839E-5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BK116"/>
  <sheetViews>
    <sheetView topLeftCell="J53" workbookViewId="0">
      <selection activeCell="T71" sqref="T70:T71"/>
    </sheetView>
  </sheetViews>
  <sheetFormatPr baseColWidth="10" defaultRowHeight="16" x14ac:dyDescent="0.2"/>
  <cols>
    <col min="44" max="44" width="12.83203125" bestFit="1" customWidth="1"/>
    <col min="57" max="57" width="12.83203125" bestFit="1" customWidth="1"/>
    <col min="59" max="59" width="12.1640625" bestFit="1" customWidth="1"/>
    <col min="60" max="61" width="12.1640625" customWidth="1"/>
  </cols>
  <sheetData>
    <row r="2" spans="2:63" x14ac:dyDescent="0.2">
      <c r="C2" t="s">
        <v>41</v>
      </c>
      <c r="U2" t="s">
        <v>42</v>
      </c>
    </row>
    <row r="3" spans="2:63" x14ac:dyDescent="0.2">
      <c r="B3" t="s">
        <v>28</v>
      </c>
      <c r="I3" t="s">
        <v>37</v>
      </c>
      <c r="T3" t="s">
        <v>28</v>
      </c>
      <c r="AA3" t="s">
        <v>37</v>
      </c>
      <c r="AM3" t="s">
        <v>46</v>
      </c>
      <c r="AR3">
        <f>AVERAGE(AR7:AR49)</f>
        <v>3.23555436240778E-8</v>
      </c>
      <c r="AZ3" t="s">
        <v>46</v>
      </c>
      <c r="BE3">
        <f>AVERAGE(BE7:BE51)</f>
        <v>-9.3194100573354801E-8</v>
      </c>
    </row>
    <row r="4" spans="2:63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  <c r="AM4" t="s">
        <v>42</v>
      </c>
      <c r="AZ4" t="s">
        <v>41</v>
      </c>
    </row>
    <row r="5" spans="2:63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  <c r="AM5" t="s">
        <v>28</v>
      </c>
      <c r="AR5" t="s">
        <v>44</v>
      </c>
      <c r="AS5" t="s">
        <v>45</v>
      </c>
      <c r="AT5" t="s">
        <v>47</v>
      </c>
      <c r="AZ5" t="s">
        <v>28</v>
      </c>
      <c r="BE5" t="s">
        <v>44</v>
      </c>
      <c r="BF5" t="s">
        <v>45</v>
      </c>
    </row>
    <row r="6" spans="2:63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f>1/U6/(0.000086173)</f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  <c r="AM6">
        <v>0</v>
      </c>
      <c r="AN6">
        <v>5</v>
      </c>
      <c r="AO6">
        <v>10</v>
      </c>
      <c r="AP6">
        <v>-5</v>
      </c>
      <c r="AQ6">
        <v>-10</v>
      </c>
      <c r="AZ6">
        <v>0</v>
      </c>
      <c r="BA6">
        <v>5</v>
      </c>
      <c r="BB6">
        <v>10</v>
      </c>
      <c r="BC6">
        <v>-5</v>
      </c>
      <c r="BD6">
        <v>-10</v>
      </c>
    </row>
    <row r="7" spans="2:63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f t="shared" ref="T7:T10" si="7">1/U7/(0.000086173)</f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8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9">EXP(AI7)</f>
        <v>6.9061340602424954E-3</v>
      </c>
      <c r="AM7">
        <v>1.1442407913988637E-5</v>
      </c>
      <c r="AN7">
        <v>1.1552504525263053E-5</v>
      </c>
      <c r="AO7">
        <v>1.1584083817891319E-5</v>
      </c>
      <c r="AP7">
        <v>1.1764155457600128E-5</v>
      </c>
      <c r="AQ7">
        <v>1.2421031526553439E-5</v>
      </c>
      <c r="AR7" cm="1">
        <f t="array" ref="AR7:AS7">LINEST(AM7:AQ7,$AM$6:$AQ$6)</f>
        <v>-3.7710926993226297E-8</v>
      </c>
      <c r="AS7">
        <v>1.1752836648259314E-5</v>
      </c>
      <c r="AT7">
        <f>AR7/AM7</f>
        <v>-3.2957160133334981E-3</v>
      </c>
      <c r="AU7">
        <f>MAX(AM7:AQ7)/MIN(AM7:AQ7)</f>
        <v>1.0855260203902022</v>
      </c>
      <c r="AW7">
        <v>0.22</v>
      </c>
      <c r="AX7">
        <v>-1.9555508930711228E-8</v>
      </c>
      <c r="AZ7">
        <v>5.092410388168946E-5</v>
      </c>
      <c r="BA7">
        <v>4.9297734296438011E-5</v>
      </c>
      <c r="BB7">
        <v>4.6654469463169739E-5</v>
      </c>
      <c r="BC7">
        <v>5.2121530220104684E-5</v>
      </c>
      <c r="BD7">
        <v>5.3026110650558022E-5</v>
      </c>
      <c r="BE7" cm="1">
        <f t="array" ref="BE7:BF7">LINEST(AZ7:BD7,$AM$6:$AQ$6)</f>
        <v>-3.1134156596886476E-7</v>
      </c>
      <c r="BF7">
        <v>5.0404789702391987E-5</v>
      </c>
      <c r="BH7">
        <f>MAX(AZ7:BD7)/MIN(AZ7:BD7)</f>
        <v>1.1365708636429404</v>
      </c>
      <c r="BJ7">
        <v>0.22</v>
      </c>
      <c r="BK7">
        <v>-2.0431719382141597E-7</v>
      </c>
    </row>
    <row r="8" spans="2:63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f t="shared" si="7"/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8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9"/>
        <v>9.5398297521739981E-3</v>
      </c>
      <c r="AM8">
        <v>6.5568306538249988E-6</v>
      </c>
      <c r="AN8">
        <v>6.5772344931736062E-6</v>
      </c>
      <c r="AO8">
        <v>6.2950298654997885E-6</v>
      </c>
      <c r="AP8">
        <v>7.0823554293596741E-6</v>
      </c>
      <c r="AQ8">
        <v>6.847735544606478E-6</v>
      </c>
      <c r="AR8" cm="1">
        <f t="array" ref="AR8:AS8">LINEST(AM8:AQ8,$AM$6:$AQ$6)</f>
        <v>-3.2210645887988935E-8</v>
      </c>
      <c r="AS8">
        <v>6.6718371972929094E-6</v>
      </c>
      <c r="AT8">
        <f t="shared" ref="AT8:AT11" si="10">AR8/AM8</f>
        <v>-4.9125328361498098E-3</v>
      </c>
      <c r="AU8">
        <f t="shared" ref="AU8:AU10" si="11">MAX(AM8:AQ8)/MIN(AM8:AQ8)</f>
        <v>1.1250709815015907</v>
      </c>
      <c r="AW8">
        <v>0.15</v>
      </c>
      <c r="AX8">
        <v>-2.0114747349890359E-8</v>
      </c>
      <c r="AZ8">
        <v>3.8297706636324131E-5</v>
      </c>
      <c r="BA8">
        <v>3.8630511027789524E-5</v>
      </c>
      <c r="BB8">
        <v>3.6385252749859133E-5</v>
      </c>
      <c r="BC8">
        <v>4.0238583012870752E-5</v>
      </c>
      <c r="BD8">
        <v>4.1222181760650638E-5</v>
      </c>
      <c r="BE8" cm="1">
        <f t="array" ref="BE8:BF8">LINEST(AZ8:BD8,$AM$6:$AQ$6)</f>
        <v>-2.2563860013328477E-7</v>
      </c>
      <c r="BF8">
        <v>3.8954847037498837E-5</v>
      </c>
      <c r="BH8">
        <f t="shared" ref="BH8:BH10" si="12">MAX(AZ8:BD8)/MIN(AZ8:BD8)</f>
        <v>1.1329365235977433</v>
      </c>
      <c r="BJ8">
        <v>0.15</v>
      </c>
      <c r="BK8">
        <v>-1.3736656924807227E-7</v>
      </c>
    </row>
    <row r="9" spans="2:63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f t="shared" si="7"/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8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H9">
        <v>-0.41978606168222909</v>
      </c>
      <c r="AI9">
        <v>-6.1423545968780084</v>
      </c>
      <c r="AJ9" s="5">
        <f t="shared" si="9"/>
        <v>2.1498556107724452E-3</v>
      </c>
      <c r="AM9">
        <v>3.4644447232094606E-6</v>
      </c>
      <c r="AN9">
        <v>2.9446946537938828E-6</v>
      </c>
      <c r="AO9">
        <v>2.9306715325491448E-6</v>
      </c>
      <c r="AP9">
        <v>3.0420958725453197E-6</v>
      </c>
      <c r="AQ9">
        <v>3.1274099650743838E-6</v>
      </c>
      <c r="AR9" cm="1">
        <f t="array" ref="AR9:AS9">LINEST(AM9:AQ9,$AM$6:$AQ$6)</f>
        <v>-9.817561676038303E-9</v>
      </c>
      <c r="AS9">
        <v>3.1018633494344384E-6</v>
      </c>
      <c r="AT9">
        <f t="shared" si="10"/>
        <v>-2.8338052589689804E-3</v>
      </c>
      <c r="AU9">
        <f t="shared" si="11"/>
        <v>1.1821334068768981</v>
      </c>
      <c r="AW9">
        <v>0.3</v>
      </c>
      <c r="AX9">
        <v>-1.5943764102244538E-8</v>
      </c>
      <c r="AZ9">
        <v>2.8193587665254488E-5</v>
      </c>
      <c r="BA9">
        <v>2.6648285419724289E-5</v>
      </c>
      <c r="BB9">
        <v>2.577037052271707E-5</v>
      </c>
      <c r="BC9">
        <v>2.7876056344903544E-5</v>
      </c>
      <c r="BD9">
        <v>2.9786056305717903E-5</v>
      </c>
      <c r="BE9" cm="1">
        <f t="array" ref="BE9:BF9">LINEST(AZ9:BD9,$AM$6:$AQ$6)</f>
        <v>-1.8518284982361847E-7</v>
      </c>
      <c r="BF9">
        <v>2.7654871251663462E-5</v>
      </c>
      <c r="BH9">
        <f t="shared" si="12"/>
        <v>1.1558256905720827</v>
      </c>
      <c r="BJ9">
        <v>0.3</v>
      </c>
      <c r="BK9">
        <v>-1.8675242354416351E-7</v>
      </c>
    </row>
    <row r="10" spans="2:63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f t="shared" si="7"/>
        <v>14.505703642672298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8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H10">
        <v>-1.4280850898092239</v>
      </c>
      <c r="AI10">
        <v>-2.1781060504945167</v>
      </c>
      <c r="AJ10" s="5">
        <f t="shared" si="9"/>
        <v>0.11325582846207408</v>
      </c>
      <c r="AM10">
        <v>1.2603767193242319E-6</v>
      </c>
      <c r="AN10">
        <v>1.1951986496780146E-6</v>
      </c>
      <c r="AO10">
        <v>9.2748904735329595E-7</v>
      </c>
      <c r="AP10">
        <v>1.3282318667290722E-6</v>
      </c>
      <c r="AQ10">
        <v>1.4473153636764452E-6</v>
      </c>
      <c r="AR10" cm="1">
        <f t="array" ref="AR10:AS10">LINEST(AM10:AQ10,$AM$6:$AQ$6)</f>
        <v>-2.3453716993947121E-8</v>
      </c>
      <c r="AS10">
        <v>1.231722329352212E-6</v>
      </c>
      <c r="AT10">
        <f t="shared" si="10"/>
        <v>-1.8608497470916592E-2</v>
      </c>
      <c r="AU10">
        <f t="shared" si="11"/>
        <v>1.5604662586653046</v>
      </c>
      <c r="AW10">
        <v>0</v>
      </c>
      <c r="AX10">
        <v>2.6237547374263697E-7</v>
      </c>
      <c r="AZ10">
        <v>1.7402578741961171E-5</v>
      </c>
      <c r="BA10">
        <v>1.7184605390236487E-5</v>
      </c>
      <c r="BB10">
        <v>1.6479570923614631E-5</v>
      </c>
      <c r="BC10">
        <v>1.9021699497582625E-5</v>
      </c>
      <c r="BD10">
        <v>1.9399779774857544E-5</v>
      </c>
      <c r="BE10" cm="1">
        <f t="array" ref="BE10:BF10">LINEST(AZ10:BD10,$AM$6:$AQ$6)</f>
        <v>-1.5355023619663934E-7</v>
      </c>
      <c r="BF10">
        <v>1.7897646865650493E-5</v>
      </c>
      <c r="BH10">
        <f t="shared" si="12"/>
        <v>1.1772017526899536</v>
      </c>
      <c r="BJ10">
        <v>0</v>
      </c>
      <c r="BK10">
        <v>9.1124151342602243E-8</v>
      </c>
    </row>
    <row r="11" spans="2:63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H11">
        <v>-1.0486337820479501</v>
      </c>
      <c r="AI11">
        <v>-2.7635323282855317</v>
      </c>
      <c r="AJ11" s="5">
        <f t="shared" si="9"/>
        <v>6.3068595448067061E-2</v>
      </c>
      <c r="AM11">
        <v>4.1439451426586226E-7</v>
      </c>
      <c r="AN11">
        <v>2.9333083602360756E-7</v>
      </c>
      <c r="AO11">
        <v>5.425685310743249E-7</v>
      </c>
      <c r="AP11">
        <v>4.9959909982678342E-7</v>
      </c>
      <c r="AQ11">
        <v>3.0405172673162427E-7</v>
      </c>
      <c r="AR11" cm="1">
        <f t="array" ref="AR11:AS11">LINEST(AM11:AQ11,$AM$6:$AQ$6)</f>
        <v>5.4153068976445067E-9</v>
      </c>
      <c r="AS11">
        <v>4.1078894158444052E-7</v>
      </c>
      <c r="AT11">
        <f t="shared" si="10"/>
        <v>1.3067998516433591E-2</v>
      </c>
      <c r="AU11">
        <f>MAX(AM11:AQ11)/MIN(AM11:AQ11)</f>
        <v>1.8496811942085027</v>
      </c>
      <c r="AW11">
        <v>1</v>
      </c>
      <c r="AX11">
        <v>-9.9074242017826737E-9</v>
      </c>
      <c r="AZ11">
        <v>1.0680069107916754E-5</v>
      </c>
      <c r="BA11">
        <v>8.1789617374922078E-6</v>
      </c>
      <c r="BB11">
        <v>9.2606157572312902E-6</v>
      </c>
      <c r="BC11">
        <v>1.0894306249557404E-5</v>
      </c>
      <c r="BD11">
        <v>1.1549761425815505E-5</v>
      </c>
      <c r="BE11" cm="1">
        <f t="array" ref="BE11:BF11">LINEST(AZ11:BD11,$AM$6:$AQ$6)</f>
        <v>-1.4587271698467249E-7</v>
      </c>
      <c r="BF11">
        <v>1.0112742855602632E-5</v>
      </c>
      <c r="BH11">
        <f>MAX(AZ11:BD11)/MIN(AZ11:BD11)</f>
        <v>1.4121305119782641</v>
      </c>
      <c r="BJ11">
        <v>1</v>
      </c>
      <c r="BK11">
        <v>-1.2976602531205245E-7</v>
      </c>
    </row>
    <row r="12" spans="2:63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H12">
        <v>-0.894225210155422</v>
      </c>
      <c r="AI12">
        <v>-4.8861689707446967</v>
      </c>
      <c r="AJ12" s="5">
        <f t="shared" si="9"/>
        <v>7.5502925302396301E-3</v>
      </c>
      <c r="AT12">
        <f>AVERAGE(AR7:AR11)</f>
        <v>-1.9555508930711228E-8</v>
      </c>
      <c r="AW12">
        <v>0.52</v>
      </c>
      <c r="AX12">
        <v>6.7158894608013773E-10</v>
      </c>
      <c r="BG12">
        <f>AVERAGE(BE7:BE11)</f>
        <v>-2.0431719382141597E-7</v>
      </c>
      <c r="BJ12">
        <v>0.52</v>
      </c>
      <c r="BK12">
        <v>2.7744271492817047E-8</v>
      </c>
    </row>
    <row r="13" spans="2:63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M13" t="s">
        <v>30</v>
      </c>
      <c r="AW13">
        <v>0.71</v>
      </c>
      <c r="AX13">
        <v>-2.4464593829941192E-9</v>
      </c>
      <c r="AZ13" t="s">
        <v>30</v>
      </c>
      <c r="BJ13">
        <v>0.71</v>
      </c>
      <c r="BK13">
        <v>-1.2712559969533403E-7</v>
      </c>
    </row>
    <row r="14" spans="2:63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-0.69210656615731403</v>
      </c>
      <c r="V14">
        <v>-4.6354335787771781</v>
      </c>
      <c r="W14" cm="1">
        <f t="array" ref="W14:X18">LINEST(AB6:AB10,T6:T10,TRUE, TRUE)</f>
        <v>-0.75772064295152308</v>
      </c>
      <c r="X14">
        <v>-3.9679400667218943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  <c r="AM14">
        <v>2.2285298619643835E-5</v>
      </c>
      <c r="AN14">
        <v>2.1389715035339486E-5</v>
      </c>
      <c r="AO14">
        <v>2.1716380021759541E-5</v>
      </c>
      <c r="AP14">
        <v>2.2278750964429417E-5</v>
      </c>
      <c r="AQ14">
        <v>2.3189970446647352E-5</v>
      </c>
      <c r="AR14" cm="1">
        <f t="array" ref="AR14:AS14">LINEST(AM14:AQ14,$AM$6:$AQ$6)</f>
        <v>-7.6724335577311111E-8</v>
      </c>
      <c r="AS14">
        <v>2.2172023017563926E-5</v>
      </c>
      <c r="AT14">
        <f>AR14/AM14</f>
        <v>-3.4428228621392969E-3</v>
      </c>
      <c r="AU14">
        <f>MAX(AM14:AQ14)/MIN(AM14:AQ14)</f>
        <v>1.0841645346061664</v>
      </c>
      <c r="AZ14">
        <v>7.0292110269245284E-5</v>
      </c>
      <c r="BA14">
        <v>6.9138734440769744E-5</v>
      </c>
      <c r="BB14">
        <v>6.9469802381923675E-5</v>
      </c>
      <c r="BC14">
        <v>7.1079635971389227E-5</v>
      </c>
      <c r="BD14">
        <v>7.143192759779476E-5</v>
      </c>
      <c r="BE14" cm="1">
        <f t="array" ref="BE14:BF14">LINEST(AZ14:BD14,$AM$6:$AQ$6)</f>
        <v>-1.1730303924723309E-7</v>
      </c>
      <c r="BF14">
        <v>7.0282442132224538E-5</v>
      </c>
      <c r="BH14">
        <f>MAX(AZ14:BD14)/MIN(AZ14:BD14)</f>
        <v>1.033167994403912</v>
      </c>
    </row>
    <row r="15" spans="2:63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1.680044675453999E-2</v>
      </c>
      <c r="V15">
        <v>0.20106528458799097</v>
      </c>
      <c r="W15">
        <v>2.3315423870301343E-2</v>
      </c>
      <c r="X15">
        <v>0.27903557591437023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  <c r="AM15">
        <v>1.373286170522294E-5</v>
      </c>
      <c r="AN15">
        <v>1.3743252682562578E-5</v>
      </c>
      <c r="AO15">
        <v>1.3872358672096259E-5</v>
      </c>
      <c r="AP15">
        <v>1.3643765975387261E-5</v>
      </c>
      <c r="AQ15">
        <v>1.3826226550352396E-5</v>
      </c>
      <c r="AR15" cm="1">
        <f t="array" ref="AR15:AS15">LINEST(AM15:AQ15,$AM$6:$AQ$6)</f>
        <v>3.8350190132608554E-9</v>
      </c>
      <c r="AS15">
        <v>1.3763693117124288E-5</v>
      </c>
      <c r="AT15">
        <f t="shared" ref="AT15:AT17" si="13">AR15/AM15</f>
        <v>2.7925854753218002E-4</v>
      </c>
      <c r="AU15">
        <f t="shared" ref="AU15:AU17" si="14">MAX(AM15:AQ15)/MIN(AM15:AQ15)</f>
        <v>1.0167543695136203</v>
      </c>
      <c r="AZ15">
        <v>5.7726662497692633E-5</v>
      </c>
      <c r="BA15">
        <v>5.7293070808069981E-5</v>
      </c>
      <c r="BB15">
        <v>5.6010550059958188E-5</v>
      </c>
      <c r="BC15">
        <v>5.8838388042370224E-5</v>
      </c>
      <c r="BD15">
        <v>5.9215632280588131E-5</v>
      </c>
      <c r="BE15" cm="1">
        <f t="array" ref="BE15:BF15">LINEST(AZ15:BD15,$AM$6:$AQ$6)</f>
        <v>-1.5910963351120264E-7</v>
      </c>
      <c r="BF15">
        <v>5.7816860737735837E-5</v>
      </c>
      <c r="BH15">
        <f t="shared" ref="BH15:BH17" si="15">MAX(AZ15:BD15)/MIN(AZ15:BD15)</f>
        <v>1.0572228306488503</v>
      </c>
    </row>
    <row r="16" spans="2:63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6.4291310929323886E-2</v>
      </c>
      <c r="W16">
        <v>0.99716757905736098</v>
      </c>
      <c r="X16">
        <v>8.9222577672790418E-2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  <c r="AM16">
        <v>7.652595909558241E-6</v>
      </c>
      <c r="AN16">
        <v>7.9784800410686942E-6</v>
      </c>
      <c r="AO16">
        <v>7.2602796511495705E-6</v>
      </c>
      <c r="AP16">
        <v>7.7151641560516193E-6</v>
      </c>
      <c r="AQ16">
        <v>7.7824412283762362E-6</v>
      </c>
      <c r="AR16" cm="1">
        <f t="array" ref="AR16:AS16">LINEST(AM16:AQ16,$AM$6:$AQ$6)</f>
        <v>-1.5620145388725128E-8</v>
      </c>
      <c r="AS16">
        <v>7.6777921972408724E-6</v>
      </c>
      <c r="AT16">
        <f t="shared" si="13"/>
        <v>-2.0411564354541789E-3</v>
      </c>
      <c r="AU16">
        <f t="shared" si="14"/>
        <v>1.098921863127601</v>
      </c>
      <c r="AZ16">
        <v>4.5272222595012799E-5</v>
      </c>
      <c r="BA16">
        <v>4.5348261121160061E-5</v>
      </c>
      <c r="BB16">
        <v>4.4341797020260921E-5</v>
      </c>
      <c r="BC16">
        <v>4.6217341159669039E-5</v>
      </c>
      <c r="BD16">
        <v>4.7073815317606799E-5</v>
      </c>
      <c r="BE16" cm="1">
        <f t="array" ref="BE16:BF16">LINEST(AZ16:BD16,$AM$6:$AQ$6)</f>
        <v>-1.2666233266401463E-7</v>
      </c>
      <c r="BF16">
        <v>4.5650687442741924E-5</v>
      </c>
      <c r="BH16">
        <f t="shared" si="15"/>
        <v>1.0616127103756654</v>
      </c>
    </row>
    <row r="17" spans="2:60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1697.0876689232114</v>
      </c>
      <c r="V17">
        <v>3</v>
      </c>
      <c r="W17">
        <v>1056.1646018563986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  <c r="AM17">
        <v>3.3437046266936902E-6</v>
      </c>
      <c r="AN17">
        <v>3.6546714821479818E-6</v>
      </c>
      <c r="AO17">
        <v>3.646989187722624E-6</v>
      </c>
      <c r="AP17">
        <v>3.5099149851293979E-6</v>
      </c>
      <c r="AQ17">
        <v>3.8657852430631932E-6</v>
      </c>
      <c r="AR17" cm="1">
        <f t="array" ref="AR17:AS17">LINEST(AM17:AQ17,$AM$6:$AQ$6)</f>
        <v>-5.8567122732510883E-9</v>
      </c>
      <c r="AS17">
        <v>3.6042131049513775E-6</v>
      </c>
      <c r="AT17">
        <f t="shared" si="13"/>
        <v>-1.7515638871015652E-3</v>
      </c>
      <c r="AU17">
        <f t="shared" si="14"/>
        <v>1.1561383778344514</v>
      </c>
      <c r="AZ17">
        <v>3.449843313696236E-5</v>
      </c>
      <c r="BA17">
        <v>3.3678315619825141E-5</v>
      </c>
      <c r="BB17">
        <v>3.2932057801145668E-5</v>
      </c>
      <c r="BC17">
        <v>3.5641033825611027E-5</v>
      </c>
      <c r="BD17">
        <v>3.6073490045625855E-5</v>
      </c>
      <c r="BE17" cm="1">
        <f t="array" ref="BE17:BF17">LINEST(AZ17:BD17,$AM$6:$AQ$6)</f>
        <v>-1.649116538949253E-7</v>
      </c>
      <c r="BF17">
        <v>3.4564666085834007E-5</v>
      </c>
      <c r="BH17">
        <f t="shared" si="15"/>
        <v>1.0953913133351449</v>
      </c>
    </row>
    <row r="18" spans="2:60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1.2400117983033004E-2</v>
      </c>
      <c r="W18">
        <v>8.4077761358967482</v>
      </c>
      <c r="X18">
        <v>2.3882005099731356E-2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  <c r="AM18">
        <v>1.3105446660263599E-6</v>
      </c>
      <c r="AN18">
        <v>1.1561218222837308E-6</v>
      </c>
      <c r="AO18">
        <v>1.1308196051503809E-6</v>
      </c>
      <c r="AP18">
        <v>1.2659185059883389E-6</v>
      </c>
      <c r="AQ18">
        <v>1.2311103263837099E-6</v>
      </c>
      <c r="AR18" cm="1">
        <f t="array" ref="AR18:AS18">LINEST(AM18:AQ18,$AM$6:$AQ$6)</f>
        <v>-6.2075625234253219E-9</v>
      </c>
      <c r="AS18">
        <v>1.218902985166504E-6</v>
      </c>
      <c r="AT18">
        <f>AR18/AM18</f>
        <v>-4.7366279718240945E-3</v>
      </c>
      <c r="AU18">
        <f>MAX(AM18:AQ18)/MIN(AM18:AQ18)</f>
        <v>1.1589334497362898</v>
      </c>
      <c r="AZ18">
        <v>2.3852480048624229E-5</v>
      </c>
      <c r="BA18">
        <v>2.2891685530357325E-5</v>
      </c>
      <c r="BB18">
        <v>2.2402700855923176E-5</v>
      </c>
      <c r="BC18">
        <v>2.4862958954362563E-5</v>
      </c>
      <c r="BD18">
        <v>2.4388218816995201E-5</v>
      </c>
      <c r="BE18" cm="1">
        <f t="array" ref="BE18:BF18">LINEST(AZ18:BD18,$AM$6:$AQ$6)</f>
        <v>-1.1884618692298575E-7</v>
      </c>
      <c r="BF18">
        <v>2.3679608841252501E-5</v>
      </c>
      <c r="BH18">
        <f>MAX(AZ18:BD18)/MIN(AZ18:BD18)</f>
        <v>1.109819709429763</v>
      </c>
    </row>
    <row r="19" spans="2:60" x14ac:dyDescent="0.2">
      <c r="AT19">
        <f>AVERAGE(AR14:AR18)</f>
        <v>-2.0114747349890359E-8</v>
      </c>
      <c r="BG19">
        <f>AVERAGE(BE14:BE18)</f>
        <v>-1.3736656924807227E-7</v>
      </c>
    </row>
    <row r="20" spans="2:60" x14ac:dyDescent="0.2">
      <c r="B20" t="s">
        <v>30</v>
      </c>
      <c r="T20" t="s">
        <v>30</v>
      </c>
      <c r="AM20" t="s">
        <v>29</v>
      </c>
      <c r="AZ20" t="s">
        <v>29</v>
      </c>
    </row>
    <row r="21" spans="2:60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  <c r="AM21">
        <v>6.7597090931927742E-6</v>
      </c>
      <c r="AN21">
        <v>6.5916824252021444E-6</v>
      </c>
      <c r="AO21">
        <v>6.313435866837712E-6</v>
      </c>
      <c r="AP21">
        <v>6.5410606328913839E-6</v>
      </c>
      <c r="AQ21">
        <v>6.9638233595194631E-6</v>
      </c>
      <c r="AR21" cm="1">
        <f t="array" ref="AR21:AS21">LINEST(AM21:AQ21,$AM$6:$AQ$6)</f>
        <v>-2.5003063861054832E-8</v>
      </c>
      <c r="AS21">
        <v>6.6339422755286954E-6</v>
      </c>
      <c r="AT21">
        <f>AR21/AM21</f>
        <v>-3.6988372600580775E-3</v>
      </c>
      <c r="AU21">
        <f>MAX(AM21:AQ21)/MIN(AM21:AQ21)</f>
        <v>1.1030164091945578</v>
      </c>
      <c r="AZ21">
        <v>3.6165074159986403E-5</v>
      </c>
      <c r="BA21">
        <v>3.5137793188028394E-5</v>
      </c>
      <c r="BB21">
        <v>3.3750666620836325E-5</v>
      </c>
      <c r="BC21">
        <v>3.8554975822515014E-5</v>
      </c>
      <c r="BD21">
        <v>3.9024326387878765E-5</v>
      </c>
      <c r="BE21" cm="1">
        <f t="array" ref="BE21:BF21">LINEST(AZ21:BD21,$AM$6:$AQ$6)</f>
        <v>-2.7929004337143004E-7</v>
      </c>
      <c r="BF21">
        <v>3.6526567235848985E-5</v>
      </c>
      <c r="BH21">
        <f>MAX(AZ21:BD21)/MIN(AZ21:BD21)</f>
        <v>1.1562534994134512</v>
      </c>
    </row>
    <row r="22" spans="2:60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16">LN(E22)</f>
        <v>-9.5793954279372837</v>
      </c>
      <c r="K22">
        <f t="shared" ref="K22:K26" si="17">LN(F22)</f>
        <v>-9.5746183979169963</v>
      </c>
      <c r="L22">
        <f t="shared" ref="L22:L26" si="18">LN(G22)</f>
        <v>-9.5517096760838864</v>
      </c>
      <c r="M22">
        <f t="shared" ref="M22:M26" si="19">LN(H22)</f>
        <v>-9.5467656233320941</v>
      </c>
      <c r="T22">
        <f>1/U22/(0.000086173)</f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20">LN(W22)</f>
        <v>-10.752600357289722</v>
      </c>
      <c r="AC22">
        <f t="shared" ref="AC22:AC26" si="21">LN(X22)</f>
        <v>-10.737443742453651</v>
      </c>
      <c r="AD22">
        <f t="shared" ref="AD22:AD26" si="22">LN(Y22)</f>
        <v>-10.711877205319144</v>
      </c>
      <c r="AE22">
        <f t="shared" ref="AE22:AE26" si="23">LN(Z22)</f>
        <v>-10.671790681098363</v>
      </c>
      <c r="AM22">
        <v>3.4843752250606368E-6</v>
      </c>
      <c r="AN22">
        <v>3.0927341951311797E-6</v>
      </c>
      <c r="AO22">
        <v>3.4040769577549671E-6</v>
      </c>
      <c r="AP22">
        <v>3.7476311272742895E-6</v>
      </c>
      <c r="AQ22">
        <v>3.7028361570218337E-6</v>
      </c>
      <c r="AR22" cm="1">
        <f t="array" ref="AR22:AS22">LINEST(AM22:AQ22,$AM$6:$AQ$6)</f>
        <v>-2.5048306613536862E-8</v>
      </c>
      <c r="AS22">
        <v>3.4863307324485815E-6</v>
      </c>
      <c r="AT22">
        <f t="shared" ref="AT22:AT24" si="24">AR22/AM22</f>
        <v>-7.1887512095087178E-3</v>
      </c>
      <c r="AU22">
        <f t="shared" ref="AU22:AU24" si="25">MAX(AM22:AQ22)/MIN(AM22:AQ22)</f>
        <v>1.2117533841654091</v>
      </c>
      <c r="AZ22">
        <v>2.5651353223214911E-5</v>
      </c>
      <c r="BA22">
        <v>2.4132381693112828E-5</v>
      </c>
      <c r="BB22">
        <v>2.4037144869998414E-5</v>
      </c>
      <c r="BC22">
        <v>2.738661152797279E-5</v>
      </c>
      <c r="BD22">
        <v>2.9161280222341341E-5</v>
      </c>
      <c r="BE22" cm="1">
        <f t="array" ref="BE22:BF22">LINEST(AZ22:BD22,$AM$6:$AQ$6)</f>
        <v>-2.7005001079091638E-7</v>
      </c>
      <c r="BF22">
        <v>2.6073754307328055E-5</v>
      </c>
      <c r="BH22">
        <f t="shared" ref="BH22:BH24" si="26">MAX(AZ22:BD22)/MIN(AZ22:BD22)</f>
        <v>1.213175707017456</v>
      </c>
    </row>
    <row r="23" spans="2:60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27">LN(D23)</f>
        <v>-9.7597914028319366</v>
      </c>
      <c r="J23">
        <f t="shared" si="16"/>
        <v>-9.7673308698619312</v>
      </c>
      <c r="K23">
        <f t="shared" si="17"/>
        <v>-9.7899704910452083</v>
      </c>
      <c r="L23">
        <f t="shared" si="18"/>
        <v>-9.7407160582152397</v>
      </c>
      <c r="M23">
        <f t="shared" si="19"/>
        <v>-9.7343249921379833</v>
      </c>
      <c r="T23">
        <f t="shared" ref="T23:T26" si="28">1/U23/(0.000086173)</f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29">LN(V23)</f>
        <v>-11.195718932719297</v>
      </c>
      <c r="AB23">
        <f t="shared" si="20"/>
        <v>-11.194962568286657</v>
      </c>
      <c r="AC23">
        <f t="shared" si="21"/>
        <v>-11.185612282428723</v>
      </c>
      <c r="AD23">
        <f t="shared" si="22"/>
        <v>-11.202227845754678</v>
      </c>
      <c r="AE23">
        <f t="shared" si="23"/>
        <v>-11.188943294755079</v>
      </c>
      <c r="AM23">
        <v>1.449640271449526E-6</v>
      </c>
      <c r="AN23">
        <v>1.213121885622311E-6</v>
      </c>
      <c r="AO23">
        <v>1.3067388841158416E-6</v>
      </c>
      <c r="AP23">
        <v>1.5481977907246508E-6</v>
      </c>
      <c r="AQ23">
        <v>1.413033552898163E-6</v>
      </c>
      <c r="AR23" cm="1">
        <f t="array" ref="AR23:AS23">LINEST(AM23:AQ23,$AM$6:$AQ$6)</f>
        <v>-1.0953304853339652E-8</v>
      </c>
      <c r="AS23">
        <v>1.3861464769620983E-6</v>
      </c>
      <c r="AT23">
        <f t="shared" si="24"/>
        <v>-7.555877874713849E-3</v>
      </c>
      <c r="AU23">
        <f t="shared" si="25"/>
        <v>1.2762095953206314</v>
      </c>
      <c r="AZ23">
        <v>1.7258581231892761E-5</v>
      </c>
      <c r="BA23">
        <v>1.5619723031669087E-5</v>
      </c>
      <c r="BB23">
        <v>1.5451789259968787E-5</v>
      </c>
      <c r="BC23">
        <v>1.7400476465943563E-5</v>
      </c>
      <c r="BD23">
        <v>1.8640861148266507E-5</v>
      </c>
      <c r="BE23" cm="1">
        <f t="array" ref="BE23:BF23">LINEST(AZ23:BD23,$AM$6:$AQ$6)</f>
        <v>-1.631779442173983E-7</v>
      </c>
      <c r="BF23">
        <v>1.6874286227548141E-5</v>
      </c>
      <c r="BH23">
        <f t="shared" si="26"/>
        <v>1.206388518160787</v>
      </c>
    </row>
    <row r="24" spans="2:60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27"/>
        <v>-10.002816901299843</v>
      </c>
      <c r="J24">
        <f t="shared" si="16"/>
        <v>-10.001138725662845</v>
      </c>
      <c r="K24">
        <f t="shared" si="17"/>
        <v>-10.02358282640022</v>
      </c>
      <c r="L24">
        <f t="shared" si="18"/>
        <v>-9.9821554805263002</v>
      </c>
      <c r="M24">
        <f t="shared" si="19"/>
        <v>-9.9637936495878172</v>
      </c>
      <c r="T24">
        <f t="shared" si="28"/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29"/>
        <v>-11.780465633104011</v>
      </c>
      <c r="AB24">
        <f t="shared" si="20"/>
        <v>-11.738762635688493</v>
      </c>
      <c r="AC24">
        <f t="shared" si="21"/>
        <v>-11.833092210427335</v>
      </c>
      <c r="AD24">
        <f t="shared" si="22"/>
        <v>-11.77232279485748</v>
      </c>
      <c r="AE24">
        <f t="shared" si="23"/>
        <v>-11.763640486425789</v>
      </c>
      <c r="AM24">
        <v>6.1174613663423452E-7</v>
      </c>
      <c r="AN24">
        <v>5.2415441611241019E-7</v>
      </c>
      <c r="AO24">
        <v>4.6431212758441207E-7</v>
      </c>
      <c r="AP24">
        <v>5.055422251694296E-7</v>
      </c>
      <c r="AQ24">
        <v>5.428777500820724E-7</v>
      </c>
      <c r="AR24" cm="1">
        <f t="array" ref="AR24:AS24">LINEST(AM24:AQ24,$AM$6:$AQ$6)</f>
        <v>-2.7703810810468024E-9</v>
      </c>
      <c r="AS24">
        <v>5.2972653111651169E-7</v>
      </c>
      <c r="AT24">
        <f t="shared" si="24"/>
        <v>-4.5286449969086182E-3</v>
      </c>
      <c r="AU24">
        <f t="shared" si="25"/>
        <v>1.3175321088786742</v>
      </c>
      <c r="AZ24">
        <v>8.8595803743289309E-6</v>
      </c>
      <c r="BA24">
        <v>9.3367330051712414E-6</v>
      </c>
      <c r="BB24">
        <v>8.6651053481380526E-6</v>
      </c>
      <c r="BC24">
        <v>1.0625923498904384E-5</v>
      </c>
      <c r="BD24">
        <v>1.169327029188114E-5</v>
      </c>
      <c r="BE24" cm="1">
        <f t="array" ref="BE24:BF24">LINEST(AZ24:BD24,$AM$6:$AQ$6)</f>
        <v>-1.4691040762438632E-7</v>
      </c>
      <c r="BF24">
        <v>9.8361225036847496E-6</v>
      </c>
      <c r="BH24">
        <f t="shared" si="26"/>
        <v>1.3494666045109049</v>
      </c>
    </row>
    <row r="25" spans="2:60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27"/>
        <v>-10.274596651278245</v>
      </c>
      <c r="J25">
        <f t="shared" si="16"/>
        <v>-10.298656381128607</v>
      </c>
      <c r="K25">
        <f t="shared" si="17"/>
        <v>-10.32106397336306</v>
      </c>
      <c r="L25">
        <f t="shared" si="18"/>
        <v>-10.242012948329764</v>
      </c>
      <c r="M25">
        <f t="shared" si="19"/>
        <v>-10.229952310157433</v>
      </c>
      <c r="T25">
        <f t="shared" si="28"/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29"/>
        <v>-12.608431195981096</v>
      </c>
      <c r="AB25">
        <f t="shared" si="20"/>
        <v>-12.519504350567399</v>
      </c>
      <c r="AC25">
        <f t="shared" si="21"/>
        <v>-12.521608610846643</v>
      </c>
      <c r="AD25">
        <f t="shared" si="22"/>
        <v>-12.559918741540683</v>
      </c>
      <c r="AE25">
        <f t="shared" si="23"/>
        <v>-12.463345728885823</v>
      </c>
      <c r="AT25">
        <f>AVERAGE(AR20:AR24)</f>
        <v>-1.5943764102244538E-8</v>
      </c>
      <c r="AZ25">
        <v>4.3579437216786673E-6</v>
      </c>
      <c r="BA25">
        <v>4.1408534575822365E-6</v>
      </c>
      <c r="BB25">
        <v>3.1959283982969139E-6</v>
      </c>
      <c r="BC25">
        <v>4.9041558315213936E-6</v>
      </c>
      <c r="BD25">
        <v>4.672620004244497E-6</v>
      </c>
      <c r="BE25" cm="1">
        <f t="array" ref="BE25:BF25">LINEST(AZ25:BD25,$AM$6:$AQ$6)</f>
        <v>-7.4333711716686468E-8</v>
      </c>
      <c r="BF25">
        <v>4.2543002826647422E-6</v>
      </c>
      <c r="BH25">
        <f>MAX(AZ25:BD25)/MIN(AZ25:BD25)</f>
        <v>1.5345011590794029</v>
      </c>
    </row>
    <row r="26" spans="2:60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27"/>
        <v>-10.643622360768754</v>
      </c>
      <c r="J26">
        <f t="shared" si="16"/>
        <v>-10.684736790609566</v>
      </c>
      <c r="K26">
        <f t="shared" si="17"/>
        <v>-10.70632903244659</v>
      </c>
      <c r="L26">
        <f t="shared" si="18"/>
        <v>-10.602131454251694</v>
      </c>
      <c r="M26">
        <f t="shared" si="19"/>
        <v>-10.621410377636698</v>
      </c>
      <c r="T26">
        <f t="shared" si="28"/>
        <v>14.505703642672298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29"/>
        <v>-13.545067731569294</v>
      </c>
      <c r="AB26">
        <f t="shared" si="20"/>
        <v>-13.670439410668061</v>
      </c>
      <c r="AC26">
        <f t="shared" si="21"/>
        <v>-13.692567873860941</v>
      </c>
      <c r="AD26">
        <f t="shared" si="22"/>
        <v>-13.579712607571444</v>
      </c>
      <c r="AE26">
        <f t="shared" si="23"/>
        <v>-13.607594091395512</v>
      </c>
      <c r="AM26" t="s">
        <v>27</v>
      </c>
      <c r="BG26">
        <f>AVERAGE(BE21:BE25)</f>
        <v>-1.8675242354416351E-7</v>
      </c>
    </row>
    <row r="27" spans="2:60" x14ac:dyDescent="0.2">
      <c r="AM27">
        <v>3.8185053867159656E-5</v>
      </c>
      <c r="AN27">
        <v>3.9408700690619492E-5</v>
      </c>
      <c r="AO27">
        <v>4.0975197785162475E-5</v>
      </c>
      <c r="AP27">
        <v>3.7556347785381837E-5</v>
      </c>
      <c r="AQ27">
        <v>3.4467827910375239E-5</v>
      </c>
      <c r="AR27" cm="1">
        <f t="array" ref="AR27:AS27">LINEST(AM27:AQ27,$AM$6:$AQ$6)</f>
        <v>2.9734185309624257E-7</v>
      </c>
      <c r="AS27">
        <v>3.8118625607739742E-5</v>
      </c>
      <c r="AT27">
        <f>AR27/AM27</f>
        <v>7.786864832786471E-3</v>
      </c>
      <c r="AU27">
        <f>MAX(AM27:AQ27)/MIN(AM27:AQ27)</f>
        <v>1.1887954730338095</v>
      </c>
      <c r="AZ27" t="s">
        <v>27</v>
      </c>
    </row>
    <row r="28" spans="2:60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  <c r="AM28">
        <v>2.5130812277979265E-5</v>
      </c>
      <c r="AN28">
        <v>2.7281548597583104E-5</v>
      </c>
      <c r="AO28">
        <v>2.765430093688068E-5</v>
      </c>
      <c r="AP28">
        <v>2.3388615266771722E-5</v>
      </c>
      <c r="AQ28">
        <v>2.2439377029509901E-5</v>
      </c>
      <c r="AR28" cm="1">
        <f t="array" ref="AR28:AS28">LINEST(AM28:AQ28,$AM$6:$AQ$6)</f>
        <v>2.8645562291105894E-7</v>
      </c>
      <c r="AS28">
        <v>2.5178930821744937E-5</v>
      </c>
      <c r="AT28">
        <f t="shared" ref="AT28:AT31" si="30">AR28/AM28</f>
        <v>1.1398581937682296E-2</v>
      </c>
      <c r="AU28">
        <f t="shared" ref="AU28:AU30" si="31">MAX(AM28:AQ28)/MIN(AM28:AQ28)</f>
        <v>1.2324005653326588</v>
      </c>
      <c r="AZ28">
        <v>9.8026754291291685E-5</v>
      </c>
      <c r="BA28">
        <v>9.788330473454093E-5</v>
      </c>
      <c r="BB28">
        <v>9.7337688784131436E-5</v>
      </c>
      <c r="BC28">
        <v>9.8148347416613283E-5</v>
      </c>
      <c r="BD28">
        <v>9.4530524519482662E-5</v>
      </c>
      <c r="BE28" cm="1">
        <f t="array" ref="BE28:BF28">LINEST(AZ28:BD28,$AM$6:$AQ$6)</f>
        <v>1.0698571694450393E-7</v>
      </c>
      <c r="BF28">
        <v>9.7185323949211991E-5</v>
      </c>
      <c r="BH28">
        <f>MAX(AZ28:BD28)/MIN(AZ28:BD28)</f>
        <v>1.0382714780809768</v>
      </c>
    </row>
    <row r="29" spans="2:60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  <c r="AM29">
        <v>1.618303401020813E-5</v>
      </c>
      <c r="AN29">
        <v>1.7644664360604235E-5</v>
      </c>
      <c r="AO29">
        <v>1.9153751597177373E-5</v>
      </c>
      <c r="AP29">
        <v>1.4868331188061309E-5</v>
      </c>
      <c r="AQ29">
        <v>1.2665068168531416E-5</v>
      </c>
      <c r="AR29" cm="1">
        <f t="array" ref="AR29:AS29">LINEST(AM29:AQ29,$AM$6:$AQ$6)</f>
        <v>3.1507400059669689E-7</v>
      </c>
      <c r="AS29">
        <v>1.6102969864916493E-5</v>
      </c>
      <c r="AT29">
        <f t="shared" si="30"/>
        <v>1.9469402362866612E-2</v>
      </c>
      <c r="AU29">
        <f t="shared" si="31"/>
        <v>1.5123291357221613</v>
      </c>
      <c r="AZ29">
        <v>8.3521400362929999E-5</v>
      </c>
      <c r="BA29">
        <v>8.3969169816670459E-5</v>
      </c>
      <c r="BB29">
        <v>8.3979337447858586E-5</v>
      </c>
      <c r="BC29">
        <v>8.2953906864146321E-5</v>
      </c>
      <c r="BD29">
        <v>8.2638996467713686E-5</v>
      </c>
      <c r="BE29" cm="1">
        <f t="array" ref="BE29:BF29">LINEST(AZ29:BD29,$AM$6:$AQ$6)</f>
        <v>7.3918898256278794E-8</v>
      </c>
      <c r="BF29">
        <v>8.3412562191863802E-5</v>
      </c>
      <c r="BH29">
        <f t="shared" ref="BH29:BH31" si="32">MAX(AZ29:BD29)/MIN(AZ29:BD29)</f>
        <v>1.0162192310826108</v>
      </c>
    </row>
    <row r="30" spans="2:60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-0.59037493427441423</v>
      </c>
      <c r="V30">
        <v>-4.975345268062223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  <c r="AM30">
        <v>9.5472221640766253E-6</v>
      </c>
      <c r="AN30">
        <v>1.0790344080630763E-5</v>
      </c>
      <c r="AO30">
        <v>1.1743817371919544E-5</v>
      </c>
      <c r="AP30">
        <v>8.1725187107412813E-6</v>
      </c>
      <c r="AQ30">
        <v>6.8428590319316646E-6</v>
      </c>
      <c r="AR30" cm="1">
        <f t="array" ref="AR30:AS30">LINEST(AM30:AQ30,$AM$6:$AQ$6)</f>
        <v>2.4839484099730485E-7</v>
      </c>
      <c r="AS30">
        <v>9.4193522718599749E-6</v>
      </c>
      <c r="AT30">
        <f t="shared" si="30"/>
        <v>2.6017498779062793E-2</v>
      </c>
      <c r="AU30">
        <f t="shared" si="31"/>
        <v>1.7162150085392585</v>
      </c>
      <c r="AZ30">
        <v>7.2439812613873478E-5</v>
      </c>
      <c r="BA30">
        <v>7.3417840184800156E-5</v>
      </c>
      <c r="BB30">
        <v>7.3961755988295651E-5</v>
      </c>
      <c r="BC30">
        <v>7.3801573444577041E-5</v>
      </c>
      <c r="BD30">
        <v>7.1361276789823114E-5</v>
      </c>
      <c r="BE30" cm="1">
        <f t="array" ref="BE30:BF30">LINEST(AZ30:BD30,$AM$6:$AQ$6)</f>
        <v>9.6344502743363831E-8</v>
      </c>
      <c r="BF30">
        <v>7.2996451804273902E-5</v>
      </c>
      <c r="BH30">
        <f t="shared" si="32"/>
        <v>1.0364410407920754</v>
      </c>
    </row>
    <row r="31" spans="2:60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8.7580035406414989E-3</v>
      </c>
      <c r="V31">
        <v>0.10481450285516122</v>
      </c>
      <c r="W31">
        <v>2.7081365874318399E-2</v>
      </c>
      <c r="X31">
        <v>0.32410581790510423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  <c r="AM31">
        <v>4.9406300800514721E-6</v>
      </c>
      <c r="AN31">
        <v>5.6243985886654158E-6</v>
      </c>
      <c r="AO31">
        <v>6.3429044430872249E-6</v>
      </c>
      <c r="AP31">
        <v>3.9635189022310939E-6</v>
      </c>
      <c r="AQ31">
        <v>3.0580680085073494E-6</v>
      </c>
      <c r="AR31" cm="1">
        <f t="array" ref="AR31:AS31">LINEST(AM31:AQ31,$AM$6:$AQ$6)</f>
        <v>1.6461105111188148E-7</v>
      </c>
      <c r="AS31">
        <v>4.7859040045085119E-6</v>
      </c>
      <c r="AT31">
        <f t="shared" si="30"/>
        <v>3.3317825549523138E-2</v>
      </c>
      <c r="AU31">
        <f>MAX(AM31:AQ31)/MIN(AM31:AQ31)</f>
        <v>2.0741541474688172</v>
      </c>
      <c r="AZ31">
        <v>6.2745913987516554E-5</v>
      </c>
      <c r="BA31">
        <v>6.3080383281199841E-5</v>
      </c>
      <c r="BB31">
        <v>6.4003210527041645E-5</v>
      </c>
      <c r="BC31">
        <v>6.2698212565542345E-5</v>
      </c>
      <c r="BD31">
        <v>6.1839846196209974E-5</v>
      </c>
      <c r="BE31" cm="1">
        <f t="array" ref="BE31:BF31">LINEST(AZ31:BD31,$AM$6:$AQ$6)</f>
        <v>9.4177987546416736E-8</v>
      </c>
      <c r="BF31">
        <v>6.2873513311502075E-5</v>
      </c>
      <c r="BH31">
        <f t="shared" si="32"/>
        <v>1.0349833394469901</v>
      </c>
    </row>
    <row r="32" spans="2:60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3.3514794991945401E-2</v>
      </c>
      <c r="W32">
        <v>0.99395443865704125</v>
      </c>
      <c r="X32">
        <v>0.10363394136207056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  <c r="AT32">
        <f>AVERAGE(AR27:AR31)</f>
        <v>2.6237547374263697E-7</v>
      </c>
      <c r="AZ32">
        <v>5.3009568274002203E-5</v>
      </c>
      <c r="BA32">
        <v>5.3737250310694221E-5</v>
      </c>
      <c r="BB32">
        <v>5.3433096818922869E-5</v>
      </c>
      <c r="BC32">
        <v>5.1951283859561979E-5</v>
      </c>
      <c r="BD32">
        <v>5.2221238763927792E-5</v>
      </c>
      <c r="BE32" cm="1">
        <f t="array" ref="BE32:BF32">LINEST(AZ32:BD32,$AM$6:$AQ$6)</f>
        <v>8.4193651222447909E-8</v>
      </c>
      <c r="BF32">
        <v>5.2870487605421819E-5</v>
      </c>
      <c r="BH32">
        <f>MAX(AZ32:BD32)/MIN(AZ32:BD32)</f>
        <v>1.0343777153989144</v>
      </c>
    </row>
    <row r="33" spans="2:60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4544.0760129676655</v>
      </c>
      <c r="V33">
        <v>3</v>
      </c>
      <c r="W33">
        <v>493.23183519493887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  <c r="AM33" t="s">
        <v>35</v>
      </c>
      <c r="BG33">
        <f>AVERAGE(BE28:BE32)</f>
        <v>9.1124151342602243E-8</v>
      </c>
    </row>
    <row r="34" spans="2:60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3.3697244500563855E-3</v>
      </c>
      <c r="W34">
        <v>5.2973068530596636</v>
      </c>
      <c r="X34">
        <v>3.2219981406711236E-2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  <c r="AM34">
        <v>5.0519884583828364E-6</v>
      </c>
      <c r="AN34">
        <v>4.4692107316578943E-6</v>
      </c>
      <c r="AO34">
        <v>4.1773596553684702E-6</v>
      </c>
      <c r="AP34">
        <v>4.4893846987116355E-6</v>
      </c>
      <c r="AQ34">
        <v>4.6949854222350023E-6</v>
      </c>
      <c r="AR34" cm="1">
        <f t="array" ref="AR34:AS34">LINEST(AM34:AQ34,$AM$6:$AQ$6)</f>
        <v>-2.1108510015736115E-8</v>
      </c>
      <c r="AS34">
        <v>4.5765857932711674E-6</v>
      </c>
      <c r="AU34">
        <f>MAX(AM34:AQ34)/MIN(AM34:AQ34)</f>
        <v>1.2093735936503218</v>
      </c>
      <c r="AZ34" t="s">
        <v>35</v>
      </c>
    </row>
    <row r="35" spans="2:60" x14ac:dyDescent="0.2">
      <c r="AM35">
        <v>2.4493781143774093E-6</v>
      </c>
      <c r="AN35">
        <v>2.0002207266325845E-6</v>
      </c>
      <c r="AO35">
        <v>2.2779365189504065E-6</v>
      </c>
      <c r="AP35">
        <v>2.297295188883147E-6</v>
      </c>
      <c r="AQ35">
        <v>2.6038092930128246E-6</v>
      </c>
      <c r="AR35" cm="1">
        <f t="array" ref="AR35:AS35">LINEST(AM35:AQ35,$AM$6:$AQ$6)</f>
        <v>-1.8976400207507987E-8</v>
      </c>
      <c r="AS35">
        <v>2.3257279683712743E-6</v>
      </c>
      <c r="AU35">
        <f t="shared" ref="AU35:AU37" si="33">MAX(AM35:AQ35)/MIN(AM35:AQ35)</f>
        <v>1.3017609798476566</v>
      </c>
      <c r="AZ35">
        <v>2.9944514031675467E-5</v>
      </c>
      <c r="BA35">
        <v>2.8964102677445762E-5</v>
      </c>
      <c r="BB35">
        <v>2.7267759403660678E-5</v>
      </c>
      <c r="BC35">
        <v>2.98880000037275E-5</v>
      </c>
      <c r="BD35">
        <v>3.1612263782180487E-5</v>
      </c>
      <c r="BE35" cm="1">
        <f t="array" ref="BE35:BF35">LINEST(AZ35:BD35,$AM$6:$AQ$6)</f>
        <v>-1.9225812166642719E-7</v>
      </c>
      <c r="BF35">
        <v>2.9535327979737974E-5</v>
      </c>
      <c r="BH35">
        <f>MAX(AZ35:BD35)/MIN(AZ35:BD35)</f>
        <v>1.1593275162144991</v>
      </c>
    </row>
    <row r="36" spans="2:60" x14ac:dyDescent="0.2">
      <c r="B36" t="s">
        <v>29</v>
      </c>
      <c r="T36" t="s">
        <v>29</v>
      </c>
      <c r="AM36">
        <v>1.2200763002237876E-6</v>
      </c>
      <c r="AN36">
        <v>1.2085135284497505E-6</v>
      </c>
      <c r="AO36">
        <v>1.1426863431300327E-6</v>
      </c>
      <c r="AP36">
        <v>1.363345585873022E-6</v>
      </c>
      <c r="AQ36">
        <v>1.051478051659922E-6</v>
      </c>
      <c r="AR36" cm="1">
        <f t="array" ref="AR36:AS36">LINEST(AM36:AQ36,$AM$6:$AQ$6)</f>
        <v>5.5169051033899607E-10</v>
      </c>
      <c r="AS36">
        <v>1.1972199618673029E-6</v>
      </c>
      <c r="AU36">
        <f t="shared" si="33"/>
        <v>1.2965991859941999</v>
      </c>
      <c r="AZ36">
        <v>1.8590684784734281E-5</v>
      </c>
      <c r="BA36">
        <v>1.8714184073482613E-5</v>
      </c>
      <c r="BB36">
        <v>1.76244600134838E-5</v>
      </c>
      <c r="BC36">
        <v>1.9905412812529006E-5</v>
      </c>
      <c r="BD36">
        <v>2.1693503203547408E-5</v>
      </c>
      <c r="BE36" cm="1">
        <f t="array" ref="BE36:BF36">LINEST(AZ36:BD36,$AM$6:$AQ$6)</f>
        <v>-1.8658630238347221E-7</v>
      </c>
      <c r="BF36">
        <v>1.9305648977555424E-5</v>
      </c>
      <c r="BH36">
        <f t="shared" ref="BH36:BH38" si="34">MAX(AZ36:BD36)/MIN(AZ36:BD36)</f>
        <v>1.2308747721604258</v>
      </c>
    </row>
    <row r="37" spans="2:60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M37">
        <v>2.8946406962465296E-7</v>
      </c>
      <c r="AN37">
        <v>5.1090470048983667E-7</v>
      </c>
      <c r="AO37">
        <v>3.9680741667559783E-7</v>
      </c>
      <c r="AP37">
        <v>4.9752854514250217E-7</v>
      </c>
      <c r="AQ37">
        <v>4.0590742170490476E-7</v>
      </c>
      <c r="AR37" cm="1">
        <f t="array" ref="AR37:AS37">LINEST(AM37:AQ37,$AM$6:$AQ$6)</f>
        <v>-9.6477094225587626E-11</v>
      </c>
      <c r="AS37">
        <v>4.2012243072749882E-7</v>
      </c>
      <c r="AU37">
        <f t="shared" si="33"/>
        <v>1.7650021336061674</v>
      </c>
      <c r="AZ37">
        <v>1.1063711765148486E-5</v>
      </c>
      <c r="BA37">
        <v>1.0364018844525796E-5</v>
      </c>
      <c r="BB37">
        <v>1.0734026120687886E-5</v>
      </c>
      <c r="BC37">
        <v>1.1231261864754315E-5</v>
      </c>
      <c r="BD37">
        <v>1.1812153654511798E-5</v>
      </c>
      <c r="BE37" cm="1">
        <f t="array" ref="BE37:BF37">LINEST(AZ37:BD37,$AM$6:$AQ$6)</f>
        <v>-6.0469961757526872E-8</v>
      </c>
      <c r="BF37">
        <v>1.1041034449925656E-5</v>
      </c>
      <c r="BH37">
        <f t="shared" si="34"/>
        <v>1.1397271494494527</v>
      </c>
    </row>
    <row r="38" spans="2:60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35">LN(F38)</f>
        <v>-10.296510389112314</v>
      </c>
      <c r="L38">
        <f t="shared" ref="L38:L42" si="36">LN(G38)</f>
        <v>-10.163425391770327</v>
      </c>
      <c r="M38">
        <f t="shared" ref="M38:M42" si="37">LN(H38)</f>
        <v>-10.151325352752655</v>
      </c>
      <c r="T38">
        <f>1/U38/(0.000086173)</f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38">LN(W38)</f>
        <v>-11.929701942306103</v>
      </c>
      <c r="AC38">
        <f t="shared" ref="AC38:AC42" si="39">LN(X38)</f>
        <v>-11.972830518218943</v>
      </c>
      <c r="AD38">
        <f t="shared" ref="AD38:AD42" si="40">LN(Y38)</f>
        <v>-11.937411229361233</v>
      </c>
      <c r="AE38">
        <f t="shared" ref="AE38:AE42" si="41">LN(Z38)</f>
        <v>-11.874781901181938</v>
      </c>
      <c r="AT38">
        <f>AVERAGE(AR33:AR37)</f>
        <v>-9.9074242017826737E-9</v>
      </c>
      <c r="AZ38">
        <v>5.4404033921933006E-6</v>
      </c>
      <c r="BA38">
        <v>5.6323774178043241E-6</v>
      </c>
      <c r="BB38">
        <v>5.317787382166887E-6</v>
      </c>
      <c r="BC38">
        <v>6.5399803126230417E-6</v>
      </c>
      <c r="BD38">
        <v>6.8577288207771175E-6</v>
      </c>
      <c r="BE38" cm="1">
        <f t="array" ref="BE38:BF38">LINEST(AZ38:BD38,$AM$6:$AQ$6)</f>
        <v>-7.9749715440783579E-8</v>
      </c>
      <c r="BF38">
        <v>5.9576554651129343E-6</v>
      </c>
      <c r="BH38">
        <f t="shared" si="34"/>
        <v>1.289583115672206</v>
      </c>
    </row>
    <row r="39" spans="2:60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42">LN(D39)</f>
        <v>-10.570914230498762</v>
      </c>
      <c r="J39">
        <f t="shared" ref="J39:J42" si="43">LN(E39)</f>
        <v>-10.631955980624021</v>
      </c>
      <c r="K39">
        <f t="shared" si="35"/>
        <v>-10.635910221157539</v>
      </c>
      <c r="L39">
        <f t="shared" si="36"/>
        <v>-10.505456294354927</v>
      </c>
      <c r="M39">
        <f t="shared" si="37"/>
        <v>-10.442668748415068</v>
      </c>
      <c r="T39">
        <f t="shared" ref="T39:T42" si="44">1/U39/(0.000086173)</f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45">LN(V39)</f>
        <v>-12.567221805272435</v>
      </c>
      <c r="AB39">
        <f t="shared" si="38"/>
        <v>-12.686455005512808</v>
      </c>
      <c r="AC39">
        <f t="shared" si="39"/>
        <v>-12.590536739472579</v>
      </c>
      <c r="AD39">
        <f t="shared" si="40"/>
        <v>-12.494386616981604</v>
      </c>
      <c r="AE39">
        <f t="shared" si="41"/>
        <v>-12.506411503022528</v>
      </c>
      <c r="AM39" t="s">
        <v>26</v>
      </c>
      <c r="BG39">
        <f>AVERAGE(BE34:BE38)</f>
        <v>-1.2976602531205245E-7</v>
      </c>
    </row>
    <row r="40" spans="2:60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42"/>
        <v>-10.967201075462043</v>
      </c>
      <c r="J40">
        <f t="shared" si="43"/>
        <v>-11.066976145357247</v>
      </c>
      <c r="K40">
        <f t="shared" si="35"/>
        <v>-11.077785751619228</v>
      </c>
      <c r="L40">
        <f t="shared" si="36"/>
        <v>-10.959012969018497</v>
      </c>
      <c r="M40">
        <f t="shared" si="37"/>
        <v>-10.890154550832632</v>
      </c>
      <c r="T40">
        <f t="shared" si="44"/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45"/>
        <v>-13.444195120966372</v>
      </c>
      <c r="AB40">
        <f t="shared" si="38"/>
        <v>-13.622313450262034</v>
      </c>
      <c r="AC40">
        <f t="shared" si="39"/>
        <v>-13.547975925901255</v>
      </c>
      <c r="AD40">
        <f t="shared" si="40"/>
        <v>-13.378419019172908</v>
      </c>
      <c r="AE40">
        <f t="shared" si="41"/>
        <v>-13.46977170868524</v>
      </c>
      <c r="AM40">
        <v>7.8808866842946179E-7</v>
      </c>
      <c r="AN40">
        <v>7.6253007108735698E-7</v>
      </c>
      <c r="AO40">
        <v>7.5966698758508282E-7</v>
      </c>
      <c r="AP40">
        <v>7.415540817035372E-7</v>
      </c>
      <c r="AQ40">
        <v>7.50606115298883E-7</v>
      </c>
      <c r="AR40" cm="1">
        <f t="array" ref="AR40:AS40">LINEST(AM40:AQ40,$AM$6:$AQ$6)</f>
        <v>7.8195467912438841E-10</v>
      </c>
      <c r="AS40">
        <v>7.604891848208644E-7</v>
      </c>
      <c r="AU40">
        <f>MAX(AM40:AQ40)/MIN(AM40:AQ40)</f>
        <v>1.0627527888714776</v>
      </c>
      <c r="AZ40" t="s">
        <v>26</v>
      </c>
    </row>
    <row r="41" spans="2:60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42"/>
        <v>-11.634011156282781</v>
      </c>
      <c r="J41">
        <f t="shared" si="43"/>
        <v>-11.581554152226246</v>
      </c>
      <c r="K41">
        <f t="shared" si="35"/>
        <v>-11.656206476978165</v>
      </c>
      <c r="L41">
        <f t="shared" si="36"/>
        <v>-11.452213929386962</v>
      </c>
      <c r="M41">
        <f t="shared" si="37"/>
        <v>-11.356497070373168</v>
      </c>
      <c r="T41">
        <f t="shared" si="44"/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45"/>
        <v>-14.306948449912497</v>
      </c>
      <c r="AB41">
        <f t="shared" si="38"/>
        <v>-14.4614795087997</v>
      </c>
      <c r="AC41">
        <f t="shared" si="39"/>
        <v>-14.582708822114316</v>
      </c>
      <c r="AD41">
        <f t="shared" si="40"/>
        <v>-14.497634270482003</v>
      </c>
      <c r="AE41">
        <f t="shared" si="41"/>
        <v>-14.426381680330234</v>
      </c>
      <c r="AM41" s="2">
        <v>3.2864401233649184E-7</v>
      </c>
      <c r="AN41" s="2">
        <v>3.354399353394156E-7</v>
      </c>
      <c r="AO41" s="2">
        <v>3.5605064278100521E-7</v>
      </c>
      <c r="AP41" s="2">
        <v>3.3737330285596901E-7</v>
      </c>
      <c r="AQ41" s="2">
        <v>3.2007610177599217E-7</v>
      </c>
      <c r="AR41" cm="1">
        <f t="array" ref="AR41:AS41">LINEST(AM41:AQ41,$AM$6:$AQ$6)</f>
        <v>1.4003142898694533E-9</v>
      </c>
      <c r="AS41">
        <v>3.3551679901777473E-7</v>
      </c>
      <c r="AU41">
        <f t="shared" ref="AU41:AU43" si="46">MAX(AM41:AQ41)/MIN(AM41:AQ41)</f>
        <v>1.1123937113873941</v>
      </c>
      <c r="AZ41" s="2">
        <v>7.5884125235989867E-5</v>
      </c>
      <c r="BA41" s="2">
        <v>7.7546291357804276E-5</v>
      </c>
      <c r="BB41" s="2">
        <v>7.5107864749779255E-5</v>
      </c>
      <c r="BC41" s="2">
        <v>7.5484667069184881E-5</v>
      </c>
      <c r="BD41" s="2">
        <v>7.603990828580568E-5</v>
      </c>
      <c r="BE41" cm="1">
        <f t="array" ref="BE41:BF41">LINEST(AZ41:BD41,$AM$6:$AQ$6)</f>
        <v>3.9507443313309303E-9</v>
      </c>
      <c r="BF41">
        <v>7.6012571339712794E-5</v>
      </c>
      <c r="BH41">
        <f>MAX(AZ41:BD41)/MIN(AZ41:BD41)</f>
        <v>1.0324656627657915</v>
      </c>
    </row>
    <row r="42" spans="2:60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42"/>
        <v>-12.343510235320855</v>
      </c>
      <c r="J42">
        <f t="shared" si="43"/>
        <v>-12.394608642198419</v>
      </c>
      <c r="K42">
        <f t="shared" si="35"/>
        <v>-12.653632933847843</v>
      </c>
      <c r="L42">
        <f t="shared" si="36"/>
        <v>-12.225427583423846</v>
      </c>
      <c r="M42">
        <f t="shared" si="37"/>
        <v>-12.273790614855113</v>
      </c>
      <c r="T42">
        <f t="shared" si="44"/>
        <v>14.505703642672298</v>
      </c>
      <c r="U42">
        <v>800</v>
      </c>
      <c r="AA42" t="e">
        <f t="shared" si="45"/>
        <v>#NUM!</v>
      </c>
      <c r="AB42" t="e">
        <f t="shared" si="38"/>
        <v>#NUM!</v>
      </c>
      <c r="AC42" t="e">
        <f t="shared" si="39"/>
        <v>#NUM!</v>
      </c>
      <c r="AD42" t="e">
        <f t="shared" si="40"/>
        <v>#NUM!</v>
      </c>
      <c r="AE42" t="e">
        <f t="shared" si="41"/>
        <v>#NUM!</v>
      </c>
      <c r="AM42" s="2">
        <v>1.2612578636346326E-7</v>
      </c>
      <c r="AN42" s="2">
        <v>1.3969904171191634E-7</v>
      </c>
      <c r="AO42" s="2">
        <v>1.3558738779643227E-7</v>
      </c>
      <c r="AP42" s="2">
        <v>1.4077348021367264E-7</v>
      </c>
      <c r="AQ42" s="2">
        <v>1.3290061557646655E-7</v>
      </c>
      <c r="AR42" cm="1">
        <f t="array" ref="AR42:AS42">LINEST(AM42:AQ42,$AM$6:$AQ$6)</f>
        <v>8.5982118763502871E-11</v>
      </c>
      <c r="AS42">
        <v>1.350172623323902E-7</v>
      </c>
      <c r="AU42">
        <f t="shared" si="46"/>
        <v>1.1161355998050895</v>
      </c>
      <c r="AZ42" s="2">
        <v>6.4743437417344248E-5</v>
      </c>
      <c r="BA42" s="2">
        <v>6.4132670430494366E-5</v>
      </c>
      <c r="BB42" s="2">
        <v>6.4490266919509581E-5</v>
      </c>
      <c r="BC42" s="2">
        <v>6.4334286940013279E-5</v>
      </c>
      <c r="BD42" s="2">
        <v>6.4614199410944885E-5</v>
      </c>
      <c r="BE42" cm="1">
        <f t="array" ref="BE42:BF42">LINEST(AZ42:BD42,$AM$6:$AQ$6)</f>
        <v>-8.9896298477903988E-9</v>
      </c>
      <c r="BF42">
        <v>6.4462972223661272E-5</v>
      </c>
      <c r="BH42">
        <f t="shared" ref="BH42:BH44" si="47">MAX(AZ42:BD42)/MIN(AZ42:BD42)</f>
        <v>1.0095234922037406</v>
      </c>
    </row>
    <row r="43" spans="2:60" x14ac:dyDescent="0.2">
      <c r="AM43" s="2">
        <v>3.0493259034065925E-8</v>
      </c>
      <c r="AN43" s="2">
        <v>4.8764950470394749E-8</v>
      </c>
      <c r="AO43" s="2">
        <v>5.0985225900536523E-8</v>
      </c>
      <c r="AP43" s="2">
        <v>4.5706272843210552E-8</v>
      </c>
      <c r="AQ43" s="2">
        <v>4.2061947300048467E-8</v>
      </c>
      <c r="AR43" cm="1">
        <f t="array" ref="AR43:AS43">LINEST(AM43:AQ43,$AM$6:$AQ$6)</f>
        <v>4.1810469656320619E-10</v>
      </c>
      <c r="AS43">
        <v>4.3602331109651246E-8</v>
      </c>
      <c r="AU43">
        <f t="shared" si="46"/>
        <v>1.6720162919803929</v>
      </c>
      <c r="AZ43">
        <v>5.3494445944211557E-5</v>
      </c>
      <c r="BA43">
        <v>5.4235848396445759E-5</v>
      </c>
      <c r="BB43">
        <v>5.3909285880964689E-5</v>
      </c>
      <c r="BC43">
        <v>5.3615921751218695E-5</v>
      </c>
      <c r="BD43">
        <v>5.3249748022089621E-5</v>
      </c>
      <c r="BE43" cm="1">
        <f t="array" ref="BE43:BF43">LINEST(AZ43:BD43,$AM$6:$AQ$6)</f>
        <v>3.8780047259544036E-8</v>
      </c>
      <c r="BF43">
        <v>5.3701049998986071E-5</v>
      </c>
      <c r="BH43">
        <f t="shared" si="47"/>
        <v>1.0185184045180284</v>
      </c>
    </row>
    <row r="44" spans="2:60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5</v>
      </c>
      <c r="X44" t="s">
        <v>6</v>
      </c>
      <c r="Z44" t="s">
        <v>7</v>
      </c>
      <c r="AB44" t="s">
        <v>8</v>
      </c>
      <c r="AD44" t="s">
        <v>9</v>
      </c>
      <c r="AT44">
        <f>AVERAGE(AR39:AR43)</f>
        <v>6.7158894608013773E-10</v>
      </c>
      <c r="AZ44">
        <v>4.2470246687356521E-5</v>
      </c>
      <c r="BA44">
        <v>4.2671183810671855E-5</v>
      </c>
      <c r="BB44">
        <v>4.3569370518182463E-5</v>
      </c>
      <c r="BC44">
        <v>4.209888481209641E-5</v>
      </c>
      <c r="BD44">
        <v>4.2993999142461786E-5</v>
      </c>
      <c r="BE44" cm="1">
        <f t="array" ref="BE44:BF44">LINEST(AZ44:BD44,$AM$6:$AQ$6)</f>
        <v>3.4460835000335958E-8</v>
      </c>
      <c r="BF44">
        <v>4.2760736994153806E-5</v>
      </c>
      <c r="BH44">
        <f t="shared" si="47"/>
        <v>1.0349293268135107</v>
      </c>
    </row>
    <row r="45" spans="2:60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  <c r="AM45" t="s">
        <v>36</v>
      </c>
      <c r="AZ45">
        <v>3.2353460134435369E-5</v>
      </c>
      <c r="BA45">
        <v>3.221247198673789E-5</v>
      </c>
      <c r="BB45">
        <v>3.3084024372763509E-5</v>
      </c>
      <c r="BC45">
        <v>3.1588570499403371E-5</v>
      </c>
      <c r="BD45">
        <v>3.1632991098414152E-5</v>
      </c>
      <c r="BE45" cm="1">
        <f t="array" ref="BE45:BF45">LINEST(AZ45:BD45,$AM$6:$AQ$6)</f>
        <v>7.0519360720664704E-8</v>
      </c>
      <c r="BF45">
        <v>3.2174303618350853E-5</v>
      </c>
      <c r="BH45">
        <f>MAX(AZ45:BD45)/MIN(AZ45:BD45)</f>
        <v>1.0473416127959441</v>
      </c>
    </row>
    <row r="46" spans="2:60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  <c r="AM46">
        <v>4.6908850250579452E-6</v>
      </c>
      <c r="AN46">
        <v>4.5434767650166494E-6</v>
      </c>
      <c r="AO46">
        <v>4.8054290451744083E-6</v>
      </c>
      <c r="AP46">
        <v>4.7734500402893297E-6</v>
      </c>
      <c r="AQ46">
        <v>4.8140854561449197E-6</v>
      </c>
      <c r="AR46" cm="1">
        <f t="array" ref="AR46:AS46">LINEST(AM46:AQ46,$AM$6:$AQ$6)</f>
        <v>-4.945721944274063E-9</v>
      </c>
      <c r="AS46">
        <v>4.7254652663366498E-6</v>
      </c>
      <c r="AU46">
        <f>MAX(AM46:AQ46)/MIN(AM46:AQ46)</f>
        <v>1.0595598272256772</v>
      </c>
      <c r="BG46">
        <f>AVERAGE(BE41:BE45)</f>
        <v>2.7744271492817047E-8</v>
      </c>
    </row>
    <row r="47" spans="2:60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  <c r="AM47">
        <v>2.6151851043396464E-6</v>
      </c>
      <c r="AN47">
        <v>2.5050037152183123E-6</v>
      </c>
      <c r="AO47">
        <v>2.752155343413654E-6</v>
      </c>
      <c r="AP47">
        <v>2.7432992620372222E-6</v>
      </c>
      <c r="AQ47">
        <v>2.9218111906815395E-6</v>
      </c>
      <c r="AR47" cm="1">
        <f t="array" ref="AR47:AS47">LINEST(AM47:AQ47,$AM$6:$AQ$6)</f>
        <v>-1.1552144827093617E-8</v>
      </c>
      <c r="AS47">
        <v>2.707490923138075E-6</v>
      </c>
      <c r="AU47">
        <f t="shared" ref="AU47:AU49" si="48">MAX(AM47:AQ47)/MIN(AM47:AQ47)</f>
        <v>1.1663899629892973</v>
      </c>
      <c r="AZ47" t="s">
        <v>36</v>
      </c>
    </row>
    <row r="48" spans="2:60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  <c r="AM48">
        <v>1.199583045128404E-6</v>
      </c>
      <c r="AN48">
        <v>1.5480664963238553E-6</v>
      </c>
      <c r="AO48">
        <v>1.4517088087878181E-6</v>
      </c>
      <c r="AP48">
        <v>1.4634978515114201E-6</v>
      </c>
      <c r="AQ48">
        <v>1.2661127721814673E-6</v>
      </c>
      <c r="AR48" cm="1">
        <f t="array" ref="AR48:AS48">LINEST(AM48:AQ48,$AM$6:$AQ$6)</f>
        <v>9.1152143605027376E-9</v>
      </c>
      <c r="AS48">
        <v>1.385793794786593E-6</v>
      </c>
      <c r="AU48">
        <f t="shared" si="48"/>
        <v>1.290503815146995</v>
      </c>
      <c r="AZ48" s="2">
        <v>3.1373093779462575E-5</v>
      </c>
      <c r="BA48" s="2">
        <v>2.9440364932743874E-5</v>
      </c>
      <c r="BB48" s="2">
        <v>2.9492101962406141E-5</v>
      </c>
      <c r="BC48" s="2">
        <v>3.3355755020246913E-5</v>
      </c>
      <c r="BD48" s="2">
        <v>3.3338190978032005E-5</v>
      </c>
      <c r="BE48" cm="1">
        <f t="array" ref="BE48:BF48">LINEST(AZ48:BD48,$AM$6:$AQ$6)</f>
        <v>-2.321513623750954E-7</v>
      </c>
      <c r="BF48">
        <v>3.1399901334578299E-5</v>
      </c>
      <c r="BH48">
        <f>MAX(AZ48:BD48)/MIN(AZ48:BD48)</f>
        <v>1.1329939386433454</v>
      </c>
    </row>
    <row r="49" spans="2:6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  <c r="AM49">
        <v>6.3925628867080076E-7</v>
      </c>
      <c r="AN49">
        <v>6.483756378477445E-7</v>
      </c>
      <c r="AO49">
        <v>6.3323188596606148E-7</v>
      </c>
      <c r="AP49">
        <v>7.2412037274626798E-7</v>
      </c>
      <c r="AQ49">
        <v>6.554391465445881E-7</v>
      </c>
      <c r="AR49" cm="1">
        <f t="array" ref="AR49:AS49">LINEST(AM49:AQ49,$AM$6:$AQ$6)</f>
        <v>-2.4031851211115351E-9</v>
      </c>
      <c r="AS49">
        <v>6.6008466635509252E-7</v>
      </c>
      <c r="AU49">
        <f t="shared" si="48"/>
        <v>1.1435311278451283</v>
      </c>
      <c r="AZ49" s="2">
        <v>2.0800802227676657E-5</v>
      </c>
      <c r="BA49" s="2">
        <v>1.989767929914725E-5</v>
      </c>
      <c r="BB49" s="2">
        <v>1.8528503664105651E-5</v>
      </c>
      <c r="BC49" s="2">
        <v>2.1279036343076024E-5</v>
      </c>
      <c r="BD49" s="2">
        <v>2.1186500140908743E-5</v>
      </c>
      <c r="BE49" cm="1">
        <f t="array" ref="BE49:BF49">LINEST(AZ49:BD49,$AM$6:$AQ$6)</f>
        <v>-1.3394699995069922E-7</v>
      </c>
      <c r="BF49">
        <v>2.0338504334982865E-5</v>
      </c>
      <c r="BH49">
        <f t="shared" ref="BH49:BH51" si="49">MAX(AZ49:BD49)/MIN(AZ49:BD49)</f>
        <v>1.1484487214312316</v>
      </c>
    </row>
    <row r="50" spans="2:6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  <c r="AT50">
        <f>AVERAGE(AR45:AR49)</f>
        <v>-2.4464593829941192E-9</v>
      </c>
      <c r="AZ50" s="2">
        <v>1.1370818584925558E-5</v>
      </c>
      <c r="BA50" s="2">
        <v>1.1066555539391352E-5</v>
      </c>
      <c r="BB50" s="2">
        <v>9.5942904088899442E-6</v>
      </c>
      <c r="BC50" s="2">
        <v>1.1038513905518621E-5</v>
      </c>
      <c r="BD50" s="2">
        <v>1.2390581377476976E-5</v>
      </c>
      <c r="BE50" cm="1">
        <f t="array" ref="BE50:BF50">LINEST(AZ50:BD50,$AM$6:$AQ$6)</f>
        <v>-1.1129080606602667E-7</v>
      </c>
      <c r="BF50">
        <v>1.1092151963240492E-5</v>
      </c>
      <c r="BH50">
        <f t="shared" si="49"/>
        <v>1.2914536510168615</v>
      </c>
    </row>
    <row r="51" spans="2:60" x14ac:dyDescent="0.2">
      <c r="AZ51" s="2">
        <v>5.9061611863109262E-6</v>
      </c>
      <c r="BA51" s="2">
        <v>5.9603184827859215E-6</v>
      </c>
      <c r="BB51" s="2">
        <v>5.2663516280976404E-6</v>
      </c>
      <c r="BC51" s="2">
        <v>6.0851243951468561E-6</v>
      </c>
      <c r="BD51" s="2">
        <v>5.9817794316550433E-6</v>
      </c>
      <c r="BE51" cm="1">
        <f t="array" ref="BE51:BF51">LINEST(AZ51:BD51,$AM$6:$AQ$6)</f>
        <v>-3.1113230389514813E-8</v>
      </c>
      <c r="BF51">
        <v>5.8399470247992773E-6</v>
      </c>
      <c r="BH51">
        <f t="shared" si="49"/>
        <v>1.1554724835844241</v>
      </c>
    </row>
    <row r="52" spans="2:60" x14ac:dyDescent="0.2">
      <c r="B52" t="s">
        <v>27</v>
      </c>
      <c r="T52" t="s">
        <v>27</v>
      </c>
      <c r="BG52">
        <f>AVERAGE(BE47:BE51)</f>
        <v>-1.2712559969533403E-7</v>
      </c>
    </row>
    <row r="53" spans="2:6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V53" t="s">
        <v>5</v>
      </c>
      <c r="W53" t="s">
        <v>6</v>
      </c>
      <c r="X53" t="s">
        <v>7</v>
      </c>
      <c r="Y53" t="s">
        <v>8</v>
      </c>
      <c r="Z53" t="s">
        <v>9</v>
      </c>
    </row>
    <row r="54" spans="2:6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50">LN(E54)</f>
        <v>-9.231734556836134</v>
      </c>
      <c r="K54">
        <f t="shared" ref="K54:K58" si="51">LN(F54)</f>
        <v>-9.2373242975830827</v>
      </c>
      <c r="L54">
        <f t="shared" ref="L54:L58" si="52">LN(G54)</f>
        <v>-9.2290304747079208</v>
      </c>
      <c r="M54">
        <f t="shared" ref="M54:M58" si="53">LN(H54)</f>
        <v>-9.2665877648331545</v>
      </c>
      <c r="T54">
        <f>1/U54/(0.000086173)</f>
        <v>9.670469095114866</v>
      </c>
      <c r="U54">
        <v>1200</v>
      </c>
      <c r="V54">
        <v>3.8185053867159656E-5</v>
      </c>
      <c r="W54">
        <v>3.9408700690619492E-5</v>
      </c>
      <c r="X54">
        <v>4.0975197785162475E-5</v>
      </c>
      <c r="Y54">
        <v>3.7556347785381837E-5</v>
      </c>
      <c r="Z54">
        <v>3.4467827910375239E-5</v>
      </c>
      <c r="AA54">
        <f>LN(V54)</f>
        <v>-10.173066378935916</v>
      </c>
      <c r="AB54">
        <f t="shared" ref="AB54:AB57" si="54">LN(W54)</f>
        <v>-10.141523936328523</v>
      </c>
      <c r="AC54">
        <f t="shared" ref="AC54:AC57" si="55">LN(X54)</f>
        <v>-10.102543606374402</v>
      </c>
      <c r="AD54">
        <f t="shared" ref="AD54:AD57" si="56">LN(Y54)</f>
        <v>-10.189668145162937</v>
      </c>
      <c r="AE54">
        <f t="shared" ref="AE54:AE57" si="57">LN(Z54)</f>
        <v>-10.275484193335226</v>
      </c>
    </row>
    <row r="55" spans="2:6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58">LN(D55)</f>
        <v>-9.3904076671729726</v>
      </c>
      <c r="J55">
        <f t="shared" si="50"/>
        <v>-9.3850608524835035</v>
      </c>
      <c r="K55">
        <f t="shared" si="51"/>
        <v>-9.3849397721432712</v>
      </c>
      <c r="L55">
        <f t="shared" si="52"/>
        <v>-9.3972254434116724</v>
      </c>
      <c r="M55">
        <f t="shared" si="53"/>
        <v>-9.4010288766473185</v>
      </c>
      <c r="T55">
        <f t="shared" ref="T55:T58" si="59">1/U55/(0.000086173)</f>
        <v>10.549602649216217</v>
      </c>
      <c r="U55">
        <v>1100</v>
      </c>
      <c r="V55">
        <v>2.5130812277979265E-5</v>
      </c>
      <c r="W55">
        <v>2.7281548597583104E-5</v>
      </c>
      <c r="X55">
        <v>2.765430093688068E-5</v>
      </c>
      <c r="Y55">
        <v>2.3388615266771722E-5</v>
      </c>
      <c r="Z55">
        <v>2.2439377029509901E-5</v>
      </c>
      <c r="AA55">
        <f t="shared" ref="AA55:AA57" si="60">LN(V55)</f>
        <v>-10.591415883891786</v>
      </c>
      <c r="AB55">
        <f t="shared" si="54"/>
        <v>-10.509299959826611</v>
      </c>
      <c r="AC55">
        <f t="shared" si="55"/>
        <v>-10.495729292838186</v>
      </c>
      <c r="AD55">
        <f t="shared" si="56"/>
        <v>-10.663261181054349</v>
      </c>
      <c r="AE55">
        <f t="shared" si="57"/>
        <v>-10.704693239303433</v>
      </c>
    </row>
    <row r="56" spans="2:6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58"/>
        <v>-9.5327545117294168</v>
      </c>
      <c r="J56">
        <f t="shared" si="50"/>
        <v>-9.5193435975878824</v>
      </c>
      <c r="K56">
        <f t="shared" si="51"/>
        <v>-9.5119624093219013</v>
      </c>
      <c r="L56">
        <f t="shared" si="52"/>
        <v>-9.5141305061979011</v>
      </c>
      <c r="M56">
        <f t="shared" si="53"/>
        <v>-9.5477551776185159</v>
      </c>
      <c r="T56">
        <f t="shared" si="59"/>
        <v>11.604562914137839</v>
      </c>
      <c r="U56">
        <v>1000</v>
      </c>
      <c r="V56">
        <v>1.618303401020813E-5</v>
      </c>
      <c r="W56">
        <v>1.7644664360604235E-5</v>
      </c>
      <c r="X56">
        <v>1.9153751597177373E-5</v>
      </c>
      <c r="Y56">
        <v>1.4868331188061309E-5</v>
      </c>
      <c r="Z56">
        <v>1.2665068168531416E-5</v>
      </c>
      <c r="AA56">
        <f t="shared" si="60"/>
        <v>-11.031547147830787</v>
      </c>
      <c r="AB56">
        <f t="shared" si="54"/>
        <v>-10.945077122802925</v>
      </c>
      <c r="AC56">
        <f t="shared" si="55"/>
        <v>-10.86301195566684</v>
      </c>
      <c r="AD56">
        <f t="shared" si="56"/>
        <v>-11.116277030551281</v>
      </c>
      <c r="AE56">
        <f t="shared" si="57"/>
        <v>-11.276662892090741</v>
      </c>
    </row>
    <row r="57" spans="2:6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58"/>
        <v>-9.6764170978092903</v>
      </c>
      <c r="J57">
        <f t="shared" si="50"/>
        <v>-9.6711007197750263</v>
      </c>
      <c r="K57">
        <f t="shared" si="51"/>
        <v>-9.656577311377772</v>
      </c>
      <c r="L57">
        <f t="shared" si="52"/>
        <v>-9.6771776184583498</v>
      </c>
      <c r="M57">
        <f t="shared" si="53"/>
        <v>-9.6909626408128773</v>
      </c>
      <c r="T57">
        <f t="shared" si="59"/>
        <v>12.893958793486487</v>
      </c>
      <c r="U57">
        <v>900</v>
      </c>
      <c r="V57">
        <v>9.5472221640766253E-6</v>
      </c>
      <c r="W57">
        <v>1.0790344080630763E-5</v>
      </c>
      <c r="X57">
        <v>1.1743817371919544E-5</v>
      </c>
      <c r="Y57">
        <v>8.1725187107412813E-6</v>
      </c>
      <c r="Z57">
        <v>6.8428590319316646E-6</v>
      </c>
      <c r="AA57">
        <f t="shared" si="60"/>
        <v>-11.559260318654912</v>
      </c>
      <c r="AB57">
        <f t="shared" si="54"/>
        <v>-11.436858890358298</v>
      </c>
      <c r="AC57">
        <f t="shared" si="55"/>
        <v>-11.352183636969198</v>
      </c>
      <c r="AD57">
        <f t="shared" si="56"/>
        <v>-11.714733408874828</v>
      </c>
      <c r="AE57">
        <f t="shared" si="57"/>
        <v>-11.892304926537586</v>
      </c>
    </row>
    <row r="58" spans="2:6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58"/>
        <v>-9.8450381272346181</v>
      </c>
      <c r="J58">
        <f t="shared" si="50"/>
        <v>-9.831404122615675</v>
      </c>
      <c r="K58">
        <f t="shared" si="51"/>
        <v>-9.8370802133724702</v>
      </c>
      <c r="L58">
        <f t="shared" si="52"/>
        <v>-9.8652041273545912</v>
      </c>
      <c r="M58">
        <f t="shared" si="53"/>
        <v>-9.8600212729538228</v>
      </c>
      <c r="T58">
        <f t="shared" si="59"/>
        <v>14.505703642672298</v>
      </c>
      <c r="U58">
        <v>800</v>
      </c>
      <c r="V58">
        <v>4.9406300800514721E-6</v>
      </c>
      <c r="W58">
        <v>5.6243985886654158E-6</v>
      </c>
      <c r="X58">
        <v>6.3429044430872249E-6</v>
      </c>
      <c r="Y58">
        <v>3.9635189022310939E-6</v>
      </c>
      <c r="Z58">
        <v>3.0580680085073494E-6</v>
      </c>
      <c r="AA58">
        <f t="shared" ref="AA58" si="61">LN(V58)</f>
        <v>-12.218017688328692</v>
      </c>
      <c r="AB58">
        <f t="shared" ref="AB58" si="62">LN(W58)</f>
        <v>-12.088396533160473</v>
      </c>
      <c r="AC58">
        <f t="shared" ref="AC58" si="63">LN(X58)</f>
        <v>-11.968173780365731</v>
      </c>
      <c r="AD58">
        <f t="shared" ref="AD58" si="64">LN(Y58)</f>
        <v>-12.438378315604984</v>
      </c>
      <c r="AE58">
        <f t="shared" ref="AE58" si="65">LN(Z58)</f>
        <v>-12.697727211166651</v>
      </c>
    </row>
    <row r="60" spans="2:6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  <c r="V60" t="s">
        <v>5</v>
      </c>
      <c r="X60" t="s">
        <v>6</v>
      </c>
      <c r="Z60" t="s">
        <v>7</v>
      </c>
      <c r="AB60" t="s">
        <v>8</v>
      </c>
      <c r="AD60" t="s">
        <v>9</v>
      </c>
    </row>
    <row r="61" spans="2:6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  <c r="U61" t="s">
        <v>38</v>
      </c>
      <c r="V61" t="s">
        <v>39</v>
      </c>
      <c r="W61" t="s">
        <v>38</v>
      </c>
      <c r="X61" t="s">
        <v>39</v>
      </c>
      <c r="Y61" t="s">
        <v>38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</row>
    <row r="62" spans="2:60" x14ac:dyDescent="0.2">
      <c r="C62" cm="1">
        <f t="array" ref="C62:D66">LINEST(I54:I58,B54:B58,TRUE, TRUE)</f>
        <v>-0.12453809661969778</v>
      </c>
      <c r="D62">
        <v>-8.0598412567443471</v>
      </c>
      <c r="E62" cm="1">
        <f t="array" ref="E62:F66">LINEST(J54:J58,B54:B58,TRUE, TRUE)</f>
        <v>-0.12215546255457164</v>
      </c>
      <c r="F62">
        <v>-8.0808144886469204</v>
      </c>
      <c r="G62" cm="1">
        <f t="array" ref="G62:H66">LINEST(K54:K58,$B54:$B58,TRUE, TRUE)</f>
        <v>-0.1214482101770919</v>
      </c>
      <c r="H62">
        <v>-8.0870398245319244</v>
      </c>
      <c r="I62" cm="1">
        <f t="array" ref="I62:J66">LINEST(L54:L58,$B54:$B58,TRUE, TRUE)</f>
        <v>-0.12814339785599374</v>
      </c>
      <c r="J62">
        <v>-8.0187131009583954</v>
      </c>
      <c r="K62" cm="1">
        <f t="array" ref="K62:L66">LINEST(M54:M58,$B54:$B58,TRUE, TRUE)</f>
        <v>-0.12172447248027196</v>
      </c>
      <c r="L62">
        <v>-8.1114618822014446</v>
      </c>
      <c r="U62" cm="1">
        <f t="array" ref="U62:V66">LINEST($AA54:$AA58,$T54:$T58,TRUE, TRUE)</f>
        <v>-0.41978606168222904</v>
      </c>
      <c r="V62">
        <v>-6.1423545968780093</v>
      </c>
      <c r="W62" cm="1">
        <f t="array" ref="W62:X66">LINEST($AB54:$AB58,$T54:$T58,TRUE, TRUE)</f>
        <v>-0.40083046914114484</v>
      </c>
      <c r="X62">
        <v>-6.2764507306965331</v>
      </c>
      <c r="Y62" cm="1">
        <f t="array" ref="Y62:Z66">LINEST($AC54:$AC58,$T54:$T58,TRUE, TRUE)</f>
        <v>-0.38125461900405933</v>
      </c>
      <c r="Z62">
        <v>-6.4404210895237703</v>
      </c>
      <c r="AA62" cm="1">
        <f t="array" ref="AA62:AB66">LINEST($AD54:$AD58,$T54:$T58,TRUE, TRUE)</f>
        <v>-0.46075372811737708</v>
      </c>
      <c r="AB62">
        <v>-5.7669004799535024</v>
      </c>
      <c r="AC62" cm="1">
        <f t="array" ref="AC62:AD66">LINEST($AE54:$AE58,$T54:$T58,TRUE, TRUE)</f>
        <v>-0.50156019498586091</v>
      </c>
      <c r="AD62">
        <v>-5.4284644927503196</v>
      </c>
    </row>
    <row r="63" spans="2:6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  <c r="U63">
        <v>6.3452348136697227E-3</v>
      </c>
      <c r="V63">
        <v>7.5938840331336382E-2</v>
      </c>
      <c r="W63">
        <v>3.389360373166212E-3</v>
      </c>
      <c r="X63">
        <v>4.0563368222203168E-2</v>
      </c>
      <c r="Y63">
        <v>6.3023277189620027E-3</v>
      </c>
      <c r="Z63">
        <v>7.5425334510074798E-2</v>
      </c>
      <c r="AA63">
        <v>7.6208382720764876E-3</v>
      </c>
      <c r="AB63">
        <v>9.1205075576936218E-2</v>
      </c>
      <c r="AC63">
        <v>4.9112232780302344E-3</v>
      </c>
      <c r="AD63">
        <v>5.8776800432730696E-2</v>
      </c>
    </row>
    <row r="64" spans="2:6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  <c r="U64">
        <v>0.99931504341098709</v>
      </c>
      <c r="V64">
        <v>2.4281703354999892E-2</v>
      </c>
      <c r="W64">
        <v>0.99978554205114489</v>
      </c>
      <c r="X64">
        <v>1.2970275421031484E-2</v>
      </c>
      <c r="Y64">
        <v>0.99918089964263945</v>
      </c>
      <c r="Z64">
        <v>2.4117508116192773E-2</v>
      </c>
      <c r="AA64">
        <v>0.99917996432541545</v>
      </c>
      <c r="AB64">
        <v>2.916313417437906E-2</v>
      </c>
      <c r="AC64">
        <v>0.99971243926612408</v>
      </c>
      <c r="AD64">
        <v>1.8794082527945288E-2</v>
      </c>
    </row>
    <row r="65" spans="2:31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  <c r="U65">
        <v>4376.8396104545018</v>
      </c>
      <c r="V65">
        <v>3</v>
      </c>
      <c r="W65">
        <v>13985.75637866027</v>
      </c>
      <c r="X65">
        <v>3</v>
      </c>
      <c r="Y65">
        <v>3659.5548664962917</v>
      </c>
      <c r="Z65">
        <v>3</v>
      </c>
      <c r="AA65">
        <v>3655.3774254940663</v>
      </c>
      <c r="AB65">
        <v>3</v>
      </c>
      <c r="AC65">
        <v>10429.578744543436</v>
      </c>
      <c r="AD65">
        <v>3</v>
      </c>
    </row>
    <row r="66" spans="2:31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  <c r="U66">
        <v>2.58058952684376</v>
      </c>
      <c r="V66">
        <v>1.768803353460639E-3</v>
      </c>
      <c r="W66">
        <v>2.3527964463992435</v>
      </c>
      <c r="X66">
        <v>5.046841334922403E-4</v>
      </c>
      <c r="Y66">
        <v>2.1285954499377411</v>
      </c>
      <c r="Z66">
        <v>1.7449625932038733E-3</v>
      </c>
      <c r="AA66">
        <v>3.1088560792628472</v>
      </c>
      <c r="AB66">
        <v>2.5514651846185073E-3</v>
      </c>
      <c r="AC66">
        <v>3.6839101272258228</v>
      </c>
      <c r="AD66">
        <v>1.0596526142016552E-3</v>
      </c>
    </row>
    <row r="68" spans="2:31" x14ac:dyDescent="0.2">
      <c r="B68" t="s">
        <v>35</v>
      </c>
      <c r="T68" t="s">
        <v>35</v>
      </c>
    </row>
    <row r="69" spans="2:31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V69" t="s">
        <v>5</v>
      </c>
      <c r="W69" t="s">
        <v>6</v>
      </c>
      <c r="X69" t="s">
        <v>7</v>
      </c>
      <c r="Y69" t="s">
        <v>8</v>
      </c>
      <c r="Z69" t="s">
        <v>9</v>
      </c>
    </row>
    <row r="70" spans="2:31" x14ac:dyDescent="0.2">
      <c r="B70">
        <f>1/((0.000086173)*C70)</f>
        <v>8.2889735100984563</v>
      </c>
      <c r="C70">
        <v>1400</v>
      </c>
      <c r="D70" s="2">
        <v>4.1261161631671457E-5</v>
      </c>
      <c r="E70" s="2">
        <v>3.8605037828585839E-5</v>
      </c>
      <c r="F70" s="2">
        <v>3.7932968512423359E-5</v>
      </c>
      <c r="G70" s="2">
        <v>4.2534042709564621E-5</v>
      </c>
      <c r="H70" s="2">
        <v>4.2472349716766331E-5</v>
      </c>
      <c r="I70">
        <f>LN(D70)</f>
        <v>-10.095588896774888</v>
      </c>
      <c r="J70">
        <f t="shared" ref="J70:J74" si="66">LN(E70)</f>
        <v>-10.162127776315726</v>
      </c>
      <c r="K70">
        <f t="shared" ref="K70:K74" si="67">LN(F70)</f>
        <v>-10.179689942409336</v>
      </c>
      <c r="L70">
        <f t="shared" ref="L70:L74" si="68">LN(G70)</f>
        <v>-10.065205797736212</v>
      </c>
      <c r="M70">
        <f t="shared" ref="M70:M74" si="69">LN(H70)</f>
        <v>-10.066657288662219</v>
      </c>
      <c r="T70">
        <f>1/U70/(0.000086173)</f>
        <v>8.2889735100984563</v>
      </c>
      <c r="U70">
        <v>1400</v>
      </c>
    </row>
    <row r="71" spans="2:31" x14ac:dyDescent="0.2">
      <c r="B71">
        <f t="shared" ref="B71:B74" si="70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71">LN(D71)</f>
        <v>-10.416164421076298</v>
      </c>
      <c r="J71">
        <f t="shared" si="66"/>
        <v>-10.449453333441713</v>
      </c>
      <c r="K71">
        <f t="shared" si="67"/>
        <v>-10.509805527897825</v>
      </c>
      <c r="L71">
        <f t="shared" si="68"/>
        <v>-10.418053495793126</v>
      </c>
      <c r="M71">
        <f t="shared" si="69"/>
        <v>-10.361965418287749</v>
      </c>
      <c r="T71">
        <f>1/U71/(0.000086173)</f>
        <v>8.9265868570291058</v>
      </c>
      <c r="U71">
        <v>1300</v>
      </c>
      <c r="V71">
        <v>5.0519884583828364E-6</v>
      </c>
      <c r="W71">
        <v>4.4692107316578943E-6</v>
      </c>
      <c r="X71">
        <v>4.1773596553684702E-6</v>
      </c>
      <c r="Y71">
        <v>4.4893846987116355E-6</v>
      </c>
      <c r="Z71">
        <v>4.6949854222350023E-6</v>
      </c>
      <c r="AA71">
        <f>LN(V71)</f>
        <v>-12.195728638042606</v>
      </c>
      <c r="AB71">
        <f t="shared" ref="AB71:AB74" si="72">LN(W71)</f>
        <v>-12.318298735028037</v>
      </c>
      <c r="AC71">
        <f t="shared" ref="AC71:AC74" si="73">LN(X71)</f>
        <v>-12.385831172404821</v>
      </c>
      <c r="AD71">
        <f t="shared" ref="AD71:AD74" si="74">LN(Y71)</f>
        <v>-12.313794903749553</v>
      </c>
      <c r="AE71">
        <f t="shared" ref="AE71:AE74" si="75">LN(Z71)</f>
        <v>-12.26901555026414</v>
      </c>
    </row>
    <row r="72" spans="2:31" x14ac:dyDescent="0.2">
      <c r="B72">
        <f t="shared" si="70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71"/>
        <v>-10.892849920721391</v>
      </c>
      <c r="J72">
        <f t="shared" si="66"/>
        <v>-10.886228815021136</v>
      </c>
      <c r="K72">
        <f t="shared" si="67"/>
        <v>-10.946222847268114</v>
      </c>
      <c r="L72">
        <f t="shared" si="68"/>
        <v>-10.824518862589693</v>
      </c>
      <c r="M72">
        <f t="shared" si="69"/>
        <v>-10.738497733786049</v>
      </c>
      <c r="T72">
        <f t="shared" ref="T72:T74" si="76">1/U72/(0.000086173)</f>
        <v>9.670469095114866</v>
      </c>
      <c r="U72">
        <v>1200</v>
      </c>
      <c r="V72">
        <v>2.4493781143774093E-6</v>
      </c>
      <c r="W72">
        <v>2.0002207266325845E-6</v>
      </c>
      <c r="X72">
        <v>2.2779365189504065E-6</v>
      </c>
      <c r="Y72">
        <v>2.297295188883147E-6</v>
      </c>
      <c r="Z72">
        <v>2.6038092930128246E-6</v>
      </c>
      <c r="AA72">
        <f t="shared" ref="AA72:AA74" si="77">LN(V72)</f>
        <v>-12.919676396494509</v>
      </c>
      <c r="AB72">
        <f t="shared" si="72"/>
        <v>-13.12225302017762</v>
      </c>
      <c r="AC72">
        <f t="shared" si="73"/>
        <v>-12.992240560337933</v>
      </c>
      <c r="AD72">
        <f t="shared" si="74"/>
        <v>-12.98377813189888</v>
      </c>
      <c r="AE72">
        <f t="shared" si="75"/>
        <v>-12.85853507247004</v>
      </c>
    </row>
    <row r="73" spans="2:31" x14ac:dyDescent="0.2">
      <c r="B73">
        <f t="shared" si="70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71"/>
        <v>-11.411840015536567</v>
      </c>
      <c r="J73">
        <f t="shared" si="66"/>
        <v>-11.477170476998426</v>
      </c>
      <c r="K73">
        <f t="shared" si="67"/>
        <v>-11.442091850759283</v>
      </c>
      <c r="L73">
        <f t="shared" si="68"/>
        <v>-11.396809430009597</v>
      </c>
      <c r="M73">
        <f t="shared" si="69"/>
        <v>-11.346381585827229</v>
      </c>
      <c r="T73">
        <f t="shared" si="76"/>
        <v>10.549602649216217</v>
      </c>
      <c r="U73">
        <v>1100</v>
      </c>
      <c r="V73">
        <v>1.2200763002237876E-6</v>
      </c>
      <c r="W73">
        <v>1.2085135284497505E-6</v>
      </c>
      <c r="X73">
        <v>1.1426863431300327E-6</v>
      </c>
      <c r="Y73">
        <v>1.363345585873022E-6</v>
      </c>
      <c r="Z73">
        <v>1.051478051659922E-6</v>
      </c>
      <c r="AA73">
        <f t="shared" si="77"/>
        <v>-13.616597160007688</v>
      </c>
      <c r="AB73">
        <f t="shared" si="72"/>
        <v>-13.626119442451174</v>
      </c>
      <c r="AC73">
        <f t="shared" si="73"/>
        <v>-13.682128626269701</v>
      </c>
      <c r="AD73">
        <f t="shared" si="74"/>
        <v>-13.505568889425133</v>
      </c>
      <c r="AE73">
        <f t="shared" si="75"/>
        <v>-13.765313715383446</v>
      </c>
    </row>
    <row r="74" spans="2:31" x14ac:dyDescent="0.2">
      <c r="B74">
        <f t="shared" si="70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71"/>
        <v>-12.121657346868909</v>
      </c>
      <c r="J74">
        <f t="shared" si="66"/>
        <v>-12.08697892824935</v>
      </c>
      <c r="K74">
        <f t="shared" si="67"/>
        <v>-12.144453246731175</v>
      </c>
      <c r="L74">
        <f t="shared" si="68"/>
        <v>-11.937576402801986</v>
      </c>
      <c r="M74">
        <f t="shared" si="69"/>
        <v>-11.890134246732602</v>
      </c>
      <c r="T74">
        <f t="shared" si="76"/>
        <v>11.604562914137839</v>
      </c>
      <c r="U74">
        <v>1000</v>
      </c>
      <c r="V74">
        <v>2.8946406962465296E-7</v>
      </c>
      <c r="W74">
        <v>5.1090470048983667E-7</v>
      </c>
      <c r="X74">
        <v>3.9680741667559783E-7</v>
      </c>
      <c r="Y74">
        <v>4.9752854514250217E-7</v>
      </c>
      <c r="Z74">
        <v>4.0590742170490476E-7</v>
      </c>
      <c r="AA74">
        <f t="shared" si="77"/>
        <v>-15.055234659467814</v>
      </c>
      <c r="AB74">
        <f t="shared" si="72"/>
        <v>-14.487082760241263</v>
      </c>
      <c r="AC74">
        <f t="shared" si="73"/>
        <v>-14.739814770491627</v>
      </c>
      <c r="AD74">
        <f t="shared" si="74"/>
        <v>-14.513612904822912</v>
      </c>
      <c r="AE74">
        <f t="shared" si="75"/>
        <v>-14.717140728703791</v>
      </c>
    </row>
    <row r="76" spans="2:31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31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  <c r="V77" t="s">
        <v>5</v>
      </c>
      <c r="X77" t="s">
        <v>6</v>
      </c>
      <c r="Z77" t="s">
        <v>7</v>
      </c>
      <c r="AB77" t="s">
        <v>8</v>
      </c>
      <c r="AD77" t="s">
        <v>9</v>
      </c>
    </row>
    <row r="78" spans="2:31" x14ac:dyDescent="0.2">
      <c r="C78" cm="1">
        <f t="array" ref="C78:D82">LINEST($I70:$I74,$B70:$B74,TRUE, TRUE)</f>
        <v>-0.6138352498083911</v>
      </c>
      <c r="D78">
        <v>-4.9671000473577642</v>
      </c>
      <c r="E78" cm="1">
        <f t="array" ref="E78:F82">LINEST($J70:$J74,$B70:$B74,TRUE, TRUE)</f>
        <v>-0.59300026897616676</v>
      </c>
      <c r="F78">
        <v>-5.1962220978407929</v>
      </c>
      <c r="G78" cm="1">
        <f t="array" ref="G78:H82">LINEST($K71:$K74,$B71:$B74,TRUE, TRUE)</f>
        <v>-0.60740132218471876</v>
      </c>
      <c r="H78">
        <v>-5.0725569108751358</v>
      </c>
      <c r="I78" cm="1">
        <f t="array" ref="I78:J82">LINEST($L71:$L74,$B71:$B74,TRUE, TRUE)</f>
        <v>-0.57467289987582948</v>
      </c>
      <c r="J78">
        <v>-5.2895838873502141</v>
      </c>
      <c r="K78" cm="1">
        <f t="array" ref="K78:L82">LINEST($M71:$M74,$B71:$B74,TRUE, TRUE)</f>
        <v>-0.58212521294573993</v>
      </c>
      <c r="L78">
        <v>-5.1536663705313313</v>
      </c>
      <c r="U78" t="s">
        <v>38</v>
      </c>
      <c r="V78" t="s">
        <v>39</v>
      </c>
      <c r="W78" t="s">
        <v>38</v>
      </c>
      <c r="X78" t="s">
        <v>39</v>
      </c>
      <c r="Y78" t="s">
        <v>38</v>
      </c>
      <c r="Z78" t="s">
        <v>39</v>
      </c>
      <c r="AA78" t="s">
        <v>38</v>
      </c>
      <c r="AB78" t="s">
        <v>39</v>
      </c>
      <c r="AC78" t="s">
        <v>38</v>
      </c>
      <c r="AD78" t="s">
        <v>39</v>
      </c>
    </row>
    <row r="79" spans="2:31" x14ac:dyDescent="0.2">
      <c r="C79">
        <v>1.4930383481972192E-2</v>
      </c>
      <c r="D79">
        <v>0.14748150938138918</v>
      </c>
      <c r="E79">
        <v>1.8247469558507333E-2</v>
      </c>
      <c r="F79">
        <v>0.18024750376499576</v>
      </c>
      <c r="G79">
        <v>1.6743976498533472E-2</v>
      </c>
      <c r="H79">
        <v>0.17140343518646517</v>
      </c>
      <c r="I79">
        <v>1.9155536191683357E-2</v>
      </c>
      <c r="J79">
        <v>0.19608990172560012</v>
      </c>
      <c r="K79">
        <v>2.535932380334098E-2</v>
      </c>
      <c r="L79">
        <v>0.25959635181518825</v>
      </c>
      <c r="U79" cm="1">
        <f t="array" ref="U79:V83">LINEST($AA71:$AA74,$T71:$T74,TRUE, TRUE)</f>
        <v>-1.0486337820479501</v>
      </c>
      <c r="V79">
        <v>-2.7635323282855317</v>
      </c>
      <c r="W79" cm="1">
        <f t="array" ref="W79:X83">LINEST($AB71:$AB74,$T71:$T74,TRUE, TRUE)</f>
        <v>-0.78317634677372061</v>
      </c>
      <c r="X79">
        <v>-5.4095902912059275</v>
      </c>
      <c r="Y79" cm="1">
        <f t="array" ref="Y79:Z83">LINEST($AC71:$AC74,$T71:$T74,TRUE, TRUE)</f>
        <v>-0.87336006587439297</v>
      </c>
      <c r="Z79">
        <v>-4.5523814055666865</v>
      </c>
      <c r="AA79" cm="1">
        <f t="array" ref="AA79:AB83">LINEST($AD71:$AD74,$T71:$T74,TRUE, TRUE)</f>
        <v>-0.80101494526909867</v>
      </c>
      <c r="AB79">
        <v>-5.1686043395027284</v>
      </c>
      <c r="AC79" cm="1">
        <f t="array" ref="AC79:AD83">LINEST($AE71:$AE74,$T71:$T74,TRUE, TRUE)</f>
        <v>-0.92702656740511791</v>
      </c>
      <c r="AD79">
        <v>-3.9581350169359233</v>
      </c>
    </row>
    <row r="80" spans="2:31" x14ac:dyDescent="0.2">
      <c r="C80">
        <v>0.99822830316023514</v>
      </c>
      <c r="D80">
        <v>3.9164470992394632E-2</v>
      </c>
      <c r="E80">
        <v>0.99716740266228632</v>
      </c>
      <c r="F80">
        <v>4.7865648800761024E-2</v>
      </c>
      <c r="G80">
        <v>0.99848247383633582</v>
      </c>
      <c r="H80">
        <v>3.3472914236352076E-2</v>
      </c>
      <c r="I80">
        <v>0.99778275756557511</v>
      </c>
      <c r="J80">
        <v>3.8293867657525335E-2</v>
      </c>
      <c r="K80">
        <v>0.99621882083257429</v>
      </c>
      <c r="L80">
        <v>5.0695870890374299E-2</v>
      </c>
      <c r="U80">
        <v>8.9727553527272089E-2</v>
      </c>
      <c r="V80">
        <v>0.9185160351126207</v>
      </c>
      <c r="W80">
        <v>5.9511608825611843E-2</v>
      </c>
      <c r="X80">
        <v>0.60920380454884437</v>
      </c>
      <c r="Y80">
        <v>3.7455634038585088E-2</v>
      </c>
      <c r="Z80">
        <v>0.38342291879488</v>
      </c>
      <c r="AA80">
        <v>5.0158001979146029E-2</v>
      </c>
      <c r="AB80">
        <v>0.51345353011383776</v>
      </c>
      <c r="AC80">
        <v>2.7789702165540428E-2</v>
      </c>
      <c r="AD80">
        <v>0.28447545984071176</v>
      </c>
    </row>
    <row r="81" spans="2:31" x14ac:dyDescent="0.2">
      <c r="C81">
        <v>1690.2919519110078</v>
      </c>
      <c r="D81">
        <v>3</v>
      </c>
      <c r="E81">
        <v>1056.0986442221752</v>
      </c>
      <c r="F81">
        <v>3</v>
      </c>
      <c r="G81">
        <v>1315.93444349635</v>
      </c>
      <c r="H81">
        <v>2</v>
      </c>
      <c r="I81">
        <v>900.02134369613054</v>
      </c>
      <c r="J81">
        <v>2</v>
      </c>
      <c r="K81">
        <v>526.93552816266072</v>
      </c>
      <c r="L81">
        <v>2</v>
      </c>
      <c r="U81">
        <v>0.98556819540015528</v>
      </c>
      <c r="V81">
        <v>0.17937451740446042</v>
      </c>
      <c r="W81">
        <v>0.98858363957203821</v>
      </c>
      <c r="X81">
        <v>0.11896976673740023</v>
      </c>
      <c r="Y81">
        <v>0.99633492391014133</v>
      </c>
      <c r="Z81">
        <v>7.487762694552029E-2</v>
      </c>
      <c r="AA81">
        <v>0.99221897622236854</v>
      </c>
      <c r="AB81">
        <v>0.10027095407484493</v>
      </c>
      <c r="AC81">
        <v>0.99820595399765477</v>
      </c>
      <c r="AD81">
        <v>5.5554444747481252E-2</v>
      </c>
    </row>
    <row r="82" spans="2:31" x14ac:dyDescent="0.2">
      <c r="C82">
        <v>2.5926640940414138</v>
      </c>
      <c r="D82">
        <v>4.601567364342361E-3</v>
      </c>
      <c r="E82">
        <v>2.4196490796677592</v>
      </c>
      <c r="F82">
        <v>6.8733610053533858E-3</v>
      </c>
      <c r="G82">
        <v>1.4744203076501206</v>
      </c>
      <c r="H82">
        <v>2.2408719749483631E-3</v>
      </c>
      <c r="I82">
        <v>1.3198095689841451</v>
      </c>
      <c r="J82">
        <v>2.9328406003441302E-3</v>
      </c>
      <c r="K82">
        <v>1.3542618912303175</v>
      </c>
      <c r="L82">
        <v>5.1401426506670006E-3</v>
      </c>
      <c r="U82">
        <v>136.58280758745425</v>
      </c>
      <c r="V82">
        <v>2</v>
      </c>
      <c r="W82">
        <v>173.18718094266211</v>
      </c>
      <c r="X82">
        <v>2</v>
      </c>
      <c r="Y82">
        <v>543.69126287283871</v>
      </c>
      <c r="Z82">
        <v>2</v>
      </c>
      <c r="AA82">
        <v>255.03558518218424</v>
      </c>
      <c r="AB82">
        <v>2</v>
      </c>
      <c r="AC82">
        <v>1112.7986157465386</v>
      </c>
      <c r="AD82">
        <v>2</v>
      </c>
    </row>
    <row r="83" spans="2:31" x14ac:dyDescent="0.2">
      <c r="U83">
        <v>4.3945815400788408</v>
      </c>
      <c r="V83">
        <v>6.4350434988166158E-2</v>
      </c>
      <c r="W83">
        <v>2.4512576564129653</v>
      </c>
      <c r="X83">
        <v>2.8307610795102842E-2</v>
      </c>
      <c r="Y83">
        <v>3.048291521446044</v>
      </c>
      <c r="Z83">
        <v>1.1213318033985011E-2</v>
      </c>
      <c r="AA83">
        <v>2.5641951617497054</v>
      </c>
      <c r="AB83">
        <v>2.0108528462159325E-2</v>
      </c>
      <c r="AC83">
        <v>3.4344262851440353</v>
      </c>
      <c r="AD83">
        <v>6.1725926624018948E-3</v>
      </c>
    </row>
    <row r="84" spans="2:31" x14ac:dyDescent="0.2">
      <c r="B84" t="s">
        <v>26</v>
      </c>
    </row>
    <row r="85" spans="2:31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T85" t="s">
        <v>26</v>
      </c>
    </row>
    <row r="86" spans="2:31" x14ac:dyDescent="0.2">
      <c r="B86">
        <f t="shared" ref="B86:B92" si="78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79">LN(D86)</f>
        <v>-9.4863030491143938</v>
      </c>
      <c r="J86">
        <f t="shared" ref="J86:J87" si="80">LN(E86)</f>
        <v>-9.4646354920796636</v>
      </c>
      <c r="K86">
        <f t="shared" ref="K86:K87" si="81">LN(F86)</f>
        <v>-9.4965852809785378</v>
      </c>
      <c r="L86">
        <f t="shared" ref="L86:L87" si="82">LN(G86)</f>
        <v>-9.4915810075102414</v>
      </c>
      <c r="M86">
        <f t="shared" ref="M86:M87" si="83">LN(H86)</f>
        <v>-9.4842522464756822</v>
      </c>
      <c r="V86" t="s">
        <v>5</v>
      </c>
      <c r="W86" t="s">
        <v>6</v>
      </c>
      <c r="X86" t="s">
        <v>7</v>
      </c>
      <c r="Y86" t="s">
        <v>8</v>
      </c>
      <c r="Z86" t="s">
        <v>9</v>
      </c>
    </row>
    <row r="87" spans="2:31" x14ac:dyDescent="0.2">
      <c r="B87">
        <f t="shared" si="78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79"/>
        <v>-9.6450782151490397</v>
      </c>
      <c r="J87">
        <f t="shared" si="80"/>
        <v>-9.6545566447770508</v>
      </c>
      <c r="K87">
        <f t="shared" si="81"/>
        <v>-9.6489962460218894</v>
      </c>
      <c r="L87">
        <f t="shared" si="82"/>
        <v>-9.6514178349355948</v>
      </c>
      <c r="M87">
        <f t="shared" si="83"/>
        <v>-9.6470763662063383</v>
      </c>
      <c r="T87">
        <f>1/U87/(0.000086173)</f>
        <v>8.2889735100984563</v>
      </c>
      <c r="U87">
        <v>1400</v>
      </c>
      <c r="V87">
        <v>7.8808866842946179E-7</v>
      </c>
      <c r="W87">
        <v>7.6253007108735698E-7</v>
      </c>
      <c r="X87">
        <v>7.5966698758508282E-7</v>
      </c>
      <c r="Y87">
        <v>7.415540817035372E-7</v>
      </c>
      <c r="Z87">
        <v>7.50606115298883E-7</v>
      </c>
      <c r="AA87">
        <f>LN(V87)</f>
        <v>-14.053655230031172</v>
      </c>
      <c r="AB87">
        <f t="shared" ref="AB87:AB90" si="84">LN(W87)</f>
        <v>-14.086623891750866</v>
      </c>
      <c r="AC87">
        <f t="shared" ref="AC87:AC90" si="85">LN(X87)</f>
        <v>-14.090385673922569</v>
      </c>
      <c r="AD87">
        <f t="shared" ref="AD87:AD90" si="86">LN(Y87)</f>
        <v>-14.114517742487246</v>
      </c>
      <c r="AE87">
        <f t="shared" ref="AE87:AE90" si="87">LN(Z87)</f>
        <v>-14.102384803064606</v>
      </c>
    </row>
    <row r="88" spans="2:31" x14ac:dyDescent="0.2">
      <c r="B88">
        <f t="shared" si="78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88">LN(E88)</f>
        <v>-9.8221684586250362</v>
      </c>
      <c r="K88">
        <f t="shared" ref="K88:K92" si="89">LN(F88)</f>
        <v>-9.8282078150925187</v>
      </c>
      <c r="L88">
        <f t="shared" ref="L88:L92" si="90">LN(G88)</f>
        <v>-9.8336644864000569</v>
      </c>
      <c r="M88">
        <f t="shared" ref="M88:M92" si="91">LN(H88)</f>
        <v>-9.8405174853654724</v>
      </c>
      <c r="T88">
        <f t="shared" ref="T88:T90" si="92">1/U88/(0.000086173)</f>
        <v>8.9265868570291058</v>
      </c>
      <c r="U88">
        <v>1300</v>
      </c>
      <c r="V88" s="2">
        <v>3.2864401233649184E-7</v>
      </c>
      <c r="W88" s="2">
        <v>3.354399353394156E-7</v>
      </c>
      <c r="X88" s="2">
        <v>3.5605064278100521E-7</v>
      </c>
      <c r="Y88" s="2">
        <v>3.3737330285596901E-7</v>
      </c>
      <c r="Z88" s="2">
        <v>3.2007610177599217E-7</v>
      </c>
      <c r="AA88">
        <f t="shared" ref="AA88:AA90" si="93">LN(V88)</f>
        <v>-14.928290701369804</v>
      </c>
      <c r="AB88">
        <f t="shared" si="84"/>
        <v>-14.907822926847411</v>
      </c>
      <c r="AC88">
        <f t="shared" si="85"/>
        <v>-14.84819286120884</v>
      </c>
      <c r="AD88">
        <f t="shared" si="86"/>
        <v>-14.902075796058927</v>
      </c>
      <c r="AE88">
        <f t="shared" si="87"/>
        <v>-14.954707051376893</v>
      </c>
    </row>
    <row r="89" spans="2:31" x14ac:dyDescent="0.2">
      <c r="B89">
        <f t="shared" si="78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94">LN(D89)</f>
        <v>-10.066706805147451</v>
      </c>
      <c r="J89">
        <f t="shared" si="88"/>
        <v>-10.061986717754037</v>
      </c>
      <c r="K89">
        <f t="shared" si="89"/>
        <v>-10.041156165536664</v>
      </c>
      <c r="L89">
        <f t="shared" si="90"/>
        <v>-10.075489306650617</v>
      </c>
      <c r="M89">
        <f t="shared" si="91"/>
        <v>-10.054450006835863</v>
      </c>
      <c r="T89">
        <f t="shared" si="92"/>
        <v>9.670469095114866</v>
      </c>
      <c r="U89">
        <v>1200</v>
      </c>
      <c r="V89" s="2">
        <v>1.2612578636346326E-7</v>
      </c>
      <c r="W89" s="2">
        <v>1.3969904171191634E-7</v>
      </c>
      <c r="X89" s="2">
        <v>1.3558738779643227E-7</v>
      </c>
      <c r="Y89" s="2">
        <v>1.4077348021367264E-7</v>
      </c>
      <c r="Z89" s="2">
        <v>1.3290061557646655E-7</v>
      </c>
      <c r="AA89">
        <f t="shared" si="93"/>
        <v>-15.885986123497519</v>
      </c>
      <c r="AB89">
        <f t="shared" si="84"/>
        <v>-15.783775430321079</v>
      </c>
      <c r="AC89">
        <f t="shared" si="85"/>
        <v>-15.813649476116641</v>
      </c>
      <c r="AD89">
        <f t="shared" si="86"/>
        <v>-15.776113761717866</v>
      </c>
      <c r="AE89">
        <f t="shared" si="87"/>
        <v>-15.833664239360839</v>
      </c>
    </row>
    <row r="90" spans="2:31" x14ac:dyDescent="0.2">
      <c r="B90">
        <f t="shared" si="78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94"/>
        <v>-10.33878958340371</v>
      </c>
      <c r="J90">
        <f t="shared" si="88"/>
        <v>-10.343156851625659</v>
      </c>
      <c r="K90">
        <f t="shared" si="89"/>
        <v>-10.316460039441514</v>
      </c>
      <c r="L90">
        <f t="shared" si="90"/>
        <v>-10.362715195854973</v>
      </c>
      <c r="M90">
        <f t="shared" si="91"/>
        <v>-10.361309959881744</v>
      </c>
      <c r="T90">
        <f t="shared" si="92"/>
        <v>10.549602649216217</v>
      </c>
      <c r="U90">
        <v>1100</v>
      </c>
      <c r="V90" s="2">
        <v>3.0493259034065925E-8</v>
      </c>
      <c r="W90" s="2">
        <v>4.8764950470394749E-8</v>
      </c>
      <c r="X90" s="2">
        <v>5.0985225900536523E-8</v>
      </c>
      <c r="Y90" s="2">
        <v>4.5706272843210552E-8</v>
      </c>
      <c r="Z90" s="2">
        <v>4.2061947300048467E-8</v>
      </c>
      <c r="AA90">
        <f t="shared" si="93"/>
        <v>-17.305760193037049</v>
      </c>
      <c r="AB90">
        <f t="shared" si="84"/>
        <v>-16.836254010202335</v>
      </c>
      <c r="AC90">
        <f t="shared" si="85"/>
        <v>-16.791729934414597</v>
      </c>
      <c r="AD90">
        <f t="shared" si="86"/>
        <v>-16.901030287126328</v>
      </c>
      <c r="AE90">
        <f t="shared" si="87"/>
        <v>-16.984122369596925</v>
      </c>
    </row>
    <row r="91" spans="2:31" x14ac:dyDescent="0.2">
      <c r="B91">
        <f t="shared" si="78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94"/>
        <v>-10.718705403354006</v>
      </c>
      <c r="J91">
        <f t="shared" si="88"/>
        <v>-10.688010562859665</v>
      </c>
      <c r="K91">
        <f t="shared" si="89"/>
        <v>-10.68038484323718</v>
      </c>
      <c r="L91">
        <f t="shared" si="90"/>
        <v>-10.71360092533922</v>
      </c>
      <c r="M91">
        <f t="shared" si="91"/>
        <v>-10.719765186599696</v>
      </c>
    </row>
    <row r="92" spans="2:31" x14ac:dyDescent="0.2">
      <c r="B92">
        <f t="shared" si="78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94"/>
        <v>-11.18179752058893</v>
      </c>
      <c r="J92">
        <f t="shared" si="88"/>
        <v>-11.127543651499444</v>
      </c>
      <c r="K92">
        <f t="shared" si="89"/>
        <v>-11.137320173440187</v>
      </c>
      <c r="L92">
        <f t="shared" si="90"/>
        <v>-11.184215029330769</v>
      </c>
      <c r="M92">
        <f t="shared" si="91"/>
        <v>-11.19971980543853</v>
      </c>
    </row>
    <row r="93" spans="2:31" x14ac:dyDescent="0.2">
      <c r="V93" t="s">
        <v>5</v>
      </c>
      <c r="X93" t="s">
        <v>6</v>
      </c>
      <c r="Z93" t="s">
        <v>7</v>
      </c>
      <c r="AB93" t="s">
        <v>8</v>
      </c>
      <c r="AD93" t="s">
        <v>9</v>
      </c>
    </row>
    <row r="94" spans="2:31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  <c r="U94" t="s">
        <v>38</v>
      </c>
      <c r="V94" t="s">
        <v>39</v>
      </c>
      <c r="W94" t="s">
        <v>38</v>
      </c>
      <c r="X94" t="s">
        <v>39</v>
      </c>
      <c r="Y94" t="s">
        <v>38</v>
      </c>
      <c r="Z94" t="s">
        <v>39</v>
      </c>
      <c r="AA94" t="s">
        <v>38</v>
      </c>
      <c r="AB94" t="s">
        <v>39</v>
      </c>
      <c r="AC94" t="s">
        <v>38</v>
      </c>
      <c r="AD94" t="s">
        <v>39</v>
      </c>
    </row>
    <row r="95" spans="2:31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  <c r="U95" cm="1">
        <f t="array" ref="U95:V99">LINEST($AA87:$AA90,$T87:$T90,TRUE, TRUE)</f>
        <v>-1.4280850898092239</v>
      </c>
      <c r="V95">
        <v>-2.1781060504945167</v>
      </c>
      <c r="W95" cm="1">
        <f t="array" ref="W95:X99">LINEST($AB87:$AB90,$T87:$T90,TRUE, TRUE)</f>
        <v>-1.2112179996135686</v>
      </c>
      <c r="X95">
        <v>-4.0679412047028194</v>
      </c>
      <c r="Y95" cm="1">
        <f t="array" ref="Y95:Z99">LINEST($AC87:$AC90,$T87:$T90,TRUE, TRUE)</f>
        <v>-1.2035058545214383</v>
      </c>
      <c r="Z95">
        <v>-4.1224888829528528</v>
      </c>
      <c r="AA95" cm="1">
        <f t="array" ref="AA95:AB99">LINEST($AD87:$AD90,$T87:$T90,TRUE, TRUE)</f>
        <v>-1.2278636843834312</v>
      </c>
      <c r="AB95">
        <v>-3.931971103948019</v>
      </c>
      <c r="AC95" cm="1">
        <f t="array" ref="AC95:AD99">LINEST($AE87:$AE90,$T87:$T90,TRUE, TRUE)</f>
        <v>-1.2654874947532635</v>
      </c>
      <c r="AD95">
        <v>-3.6251385420411602</v>
      </c>
    </row>
    <row r="96" spans="2:31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  <c r="U96">
        <v>5.2645399238664882E-2</v>
      </c>
      <c r="V96">
        <v>0.49470089438189219</v>
      </c>
      <c r="W96">
        <v>1.5216121208960494E-2</v>
      </c>
      <c r="X96">
        <v>0.14298360122545317</v>
      </c>
      <c r="Y96">
        <v>2.6137362510437509E-2</v>
      </c>
      <c r="Z96">
        <v>0.24560886226883688</v>
      </c>
      <c r="AA96">
        <v>1.4808155341850499E-2</v>
      </c>
      <c r="AB96">
        <v>0.13915000736435137</v>
      </c>
      <c r="AC96">
        <v>1.9574049290584147E-2</v>
      </c>
      <c r="AD96">
        <v>0.18393439561220798</v>
      </c>
    </row>
    <row r="97" spans="2:31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  <c r="U97">
        <v>0.99728940969729418</v>
      </c>
      <c r="V97">
        <v>8.8820846406931317E-2</v>
      </c>
      <c r="W97">
        <v>0.99968445869151101</v>
      </c>
      <c r="X97">
        <v>2.5671925455125585E-2</v>
      </c>
      <c r="Y97">
        <v>0.99905757321670818</v>
      </c>
      <c r="Z97">
        <v>4.4097731133109559E-2</v>
      </c>
      <c r="AA97">
        <v>0.99970919270611369</v>
      </c>
      <c r="AB97">
        <v>2.498362459416005E-2</v>
      </c>
      <c r="AC97">
        <v>0.99952173579510217</v>
      </c>
      <c r="AD97">
        <v>3.3024417152179034E-2</v>
      </c>
    </row>
    <row r="98" spans="2:31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  <c r="U98">
        <v>735.84665945404265</v>
      </c>
      <c r="V98">
        <v>2</v>
      </c>
      <c r="W98">
        <v>6336.3143385475496</v>
      </c>
      <c r="X98">
        <v>2</v>
      </c>
      <c r="Y98">
        <v>2120.1807735703737</v>
      </c>
      <c r="Z98">
        <v>2</v>
      </c>
      <c r="AA98">
        <v>6875.4065920834882</v>
      </c>
      <c r="AB98">
        <v>2</v>
      </c>
      <c r="AC98">
        <v>4179.789018533972</v>
      </c>
      <c r="AD98">
        <v>2</v>
      </c>
    </row>
    <row r="99" spans="2:31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  <c r="U99">
        <v>5.8051993432851425</v>
      </c>
      <c r="V99">
        <v>1.5778285512887368E-2</v>
      </c>
      <c r="W99">
        <v>4.1759337497644218</v>
      </c>
      <c r="X99">
        <v>1.3180955131470501E-3</v>
      </c>
      <c r="Y99">
        <v>4.1229245031795987</v>
      </c>
      <c r="Z99">
        <v>3.8892197821760398E-3</v>
      </c>
      <c r="AA99">
        <v>4.2915015850563831</v>
      </c>
      <c r="AB99">
        <v>1.2483629957238378E-3</v>
      </c>
      <c r="AC99">
        <v>4.5585285971022671</v>
      </c>
      <c r="AD99">
        <v>2.1812242564822732E-3</v>
      </c>
    </row>
    <row r="100" spans="2:31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1" spans="2:31" x14ac:dyDescent="0.2">
      <c r="T101" t="s">
        <v>36</v>
      </c>
    </row>
    <row r="102" spans="2:31" x14ac:dyDescent="0.2">
      <c r="B102" t="s">
        <v>36</v>
      </c>
      <c r="V102" t="s">
        <v>5</v>
      </c>
      <c r="W102" t="s">
        <v>6</v>
      </c>
      <c r="X102" t="s">
        <v>7</v>
      </c>
      <c r="Y102" t="s">
        <v>8</v>
      </c>
      <c r="Z102" t="s">
        <v>9</v>
      </c>
    </row>
    <row r="103" spans="2:31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T103">
        <f>1/U103/(0.000086173)</f>
        <v>8.2889735100984563</v>
      </c>
      <c r="U103">
        <v>1400</v>
      </c>
      <c r="V103">
        <v>4.6908850250579452E-6</v>
      </c>
      <c r="W103">
        <v>4.5434767650166494E-6</v>
      </c>
      <c r="X103">
        <v>4.8054290451744083E-6</v>
      </c>
      <c r="Y103">
        <v>4.7734500402893297E-6</v>
      </c>
      <c r="Z103">
        <v>4.8140854561449197E-6</v>
      </c>
      <c r="AA103">
        <f>LN(V103)</f>
        <v>-12.269889288605393</v>
      </c>
      <c r="AB103">
        <f t="shared" ref="AB103:AB106" si="95">LN(W103)</f>
        <v>-12.301818031719398</v>
      </c>
      <c r="AC103">
        <f t="shared" ref="AC103:AC106" si="96">LN(X103)</f>
        <v>-12.245764228128797</v>
      </c>
      <c r="AD103">
        <f t="shared" ref="AD103:AD106" si="97">LN(Y103)</f>
        <v>-12.252441235617491</v>
      </c>
      <c r="AE103">
        <f t="shared" ref="AE103:AE106" si="98">LN(Z103)</f>
        <v>-12.243964467172892</v>
      </c>
    </row>
    <row r="104" spans="2:31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99">LN(E104)</f>
        <v>-10.433143868367114</v>
      </c>
      <c r="K104">
        <f t="shared" ref="K104:K107" si="100">LN(F104)</f>
        <v>-10.431388060552525</v>
      </c>
      <c r="L104">
        <f t="shared" ref="L104:L107" si="101">LN(G104)</f>
        <v>-10.308280236164908</v>
      </c>
      <c r="M104">
        <f t="shared" ref="M104:M107" si="102">LN(H104)</f>
        <v>-10.308806941920821</v>
      </c>
      <c r="T104">
        <f t="shared" ref="T104:T106" si="103">1/U104/(0.000086173)</f>
        <v>8.9265868570291058</v>
      </c>
      <c r="U104">
        <v>1300</v>
      </c>
      <c r="V104">
        <v>2.6151851043396464E-6</v>
      </c>
      <c r="W104">
        <v>2.5050037152183123E-6</v>
      </c>
      <c r="X104">
        <v>2.752155343413654E-6</v>
      </c>
      <c r="Y104">
        <v>2.7432992620372222E-6</v>
      </c>
      <c r="Z104">
        <v>2.9218111906815395E-6</v>
      </c>
      <c r="AA104">
        <f t="shared" ref="AA104:AA106" si="104">LN(V104)</f>
        <v>-12.854175677354235</v>
      </c>
      <c r="AB104">
        <f t="shared" si="95"/>
        <v>-12.897220340307463</v>
      </c>
      <c r="AC104">
        <f t="shared" si="96"/>
        <v>-12.803126192024918</v>
      </c>
      <c r="AD104">
        <f t="shared" si="97"/>
        <v>-12.806349251691044</v>
      </c>
      <c r="AE104">
        <f t="shared" si="98"/>
        <v>-12.743306863191146</v>
      </c>
    </row>
    <row r="105" spans="2:31" x14ac:dyDescent="0.2">
      <c r="B105">
        <f t="shared" ref="B105:B107" si="105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106">LN(D105)</f>
        <v>-10.780519003362452</v>
      </c>
      <c r="J105">
        <f t="shared" si="99"/>
        <v>-10.824907451167554</v>
      </c>
      <c r="K105">
        <f t="shared" si="100"/>
        <v>-10.896200272999639</v>
      </c>
      <c r="L105">
        <f t="shared" si="101"/>
        <v>-10.757788179146097</v>
      </c>
      <c r="M105">
        <f t="shared" si="102"/>
        <v>-10.762146364926693</v>
      </c>
      <c r="T105">
        <f t="shared" si="103"/>
        <v>9.670469095114866</v>
      </c>
      <c r="U105">
        <v>1200</v>
      </c>
      <c r="V105">
        <v>1.199583045128404E-6</v>
      </c>
      <c r="W105">
        <v>1.5480664963238553E-6</v>
      </c>
      <c r="X105">
        <v>1.4517088087878181E-6</v>
      </c>
      <c r="Y105">
        <v>1.4634978515114201E-6</v>
      </c>
      <c r="Z105">
        <v>1.2661127721814673E-6</v>
      </c>
      <c r="AA105">
        <f t="shared" si="104"/>
        <v>-13.633536523942361</v>
      </c>
      <c r="AB105">
        <f t="shared" si="95"/>
        <v>-13.378503827437774</v>
      </c>
      <c r="AC105">
        <f t="shared" si="96"/>
        <v>-13.44276920658546</v>
      </c>
      <c r="AD105">
        <f t="shared" si="97"/>
        <v>-13.434681198863775</v>
      </c>
      <c r="AE105">
        <f t="shared" si="98"/>
        <v>-13.579559160656958</v>
      </c>
    </row>
    <row r="106" spans="2:31" x14ac:dyDescent="0.2">
      <c r="B106">
        <f t="shared" si="105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106"/>
        <v>-11.384460257637194</v>
      </c>
      <c r="J106">
        <f t="shared" si="99"/>
        <v>-11.411583012381621</v>
      </c>
      <c r="K106">
        <f t="shared" si="100"/>
        <v>-11.554342385497836</v>
      </c>
      <c r="L106">
        <f t="shared" si="101"/>
        <v>-11.414120136183437</v>
      </c>
      <c r="M106">
        <f t="shared" si="102"/>
        <v>-11.29857394030245</v>
      </c>
      <c r="T106">
        <f t="shared" si="103"/>
        <v>10.549602649216217</v>
      </c>
      <c r="U106">
        <v>1100</v>
      </c>
      <c r="V106">
        <v>6.3925628867080076E-7</v>
      </c>
      <c r="W106">
        <v>6.483756378477445E-7</v>
      </c>
      <c r="X106">
        <v>6.3323188596606148E-7</v>
      </c>
      <c r="Y106">
        <v>7.2412037274626798E-7</v>
      </c>
      <c r="Z106">
        <v>6.554391465445881E-7</v>
      </c>
      <c r="AA106">
        <f t="shared" si="104"/>
        <v>-14.262960385246968</v>
      </c>
      <c r="AB106">
        <f t="shared" si="95"/>
        <v>-14.2487956205117</v>
      </c>
      <c r="AC106">
        <f t="shared" si="96"/>
        <v>-14.27242915334377</v>
      </c>
      <c r="AD106">
        <f t="shared" si="97"/>
        <v>-14.138308197681209</v>
      </c>
      <c r="AE106">
        <f t="shared" si="98"/>
        <v>-14.237960373224361</v>
      </c>
    </row>
    <row r="107" spans="2:31" x14ac:dyDescent="0.2">
      <c r="B107">
        <f t="shared" si="105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106"/>
        <v>-12.039514483055781</v>
      </c>
      <c r="J107">
        <f t="shared" si="99"/>
        <v>-12.030386641605659</v>
      </c>
      <c r="K107">
        <f t="shared" si="100"/>
        <v>-12.154172725838412</v>
      </c>
      <c r="L107">
        <f t="shared" si="101"/>
        <v>-12.009663388817245</v>
      </c>
      <c r="M107">
        <f t="shared" si="102"/>
        <v>-12.026792470443153</v>
      </c>
    </row>
    <row r="109" spans="2:31" x14ac:dyDescent="0.2">
      <c r="V109" t="s">
        <v>5</v>
      </c>
      <c r="X109" t="s">
        <v>6</v>
      </c>
      <c r="Z109" t="s">
        <v>7</v>
      </c>
      <c r="AB109" t="s">
        <v>8</v>
      </c>
      <c r="AD109" t="s">
        <v>9</v>
      </c>
    </row>
    <row r="110" spans="2:31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  <c r="U110" t="s">
        <v>38</v>
      </c>
      <c r="V110" t="s">
        <v>39</v>
      </c>
      <c r="W110" t="s">
        <v>38</v>
      </c>
      <c r="X110" t="s">
        <v>39</v>
      </c>
      <c r="Y110" t="s">
        <v>38</v>
      </c>
      <c r="Z110" t="s">
        <v>39</v>
      </c>
      <c r="AA110" t="s">
        <v>38</v>
      </c>
      <c r="AB110" t="s">
        <v>39</v>
      </c>
      <c r="AC110" t="s">
        <v>38</v>
      </c>
      <c r="AD110" t="s">
        <v>39</v>
      </c>
    </row>
    <row r="111" spans="2:31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  <c r="U111" cm="1">
        <f t="array" ref="U111:V115">LINEST($AA103:$AA106,$T103:$T106,TRUE, TRUE)</f>
        <v>-0.894225210155422</v>
      </c>
      <c r="V111">
        <v>-4.8861689707446967</v>
      </c>
      <c r="W111" cm="1">
        <f t="array" ref="W111:X115">LINEST($AB103:$AB106,$T103:$T106,TRUE, TRUE)</f>
        <v>-0.84184659992945909</v>
      </c>
      <c r="X111">
        <v>-5.3278195526837004</v>
      </c>
      <c r="Y111" cm="1">
        <f t="array" ref="Y111:Z115">LINEST($AC103:$AC106,$T103:$T106,TRUE, TRUE)</f>
        <v>-0.89412710688440378</v>
      </c>
      <c r="Z111">
        <v>-4.8229688364688865</v>
      </c>
      <c r="AA111" cm="1">
        <f t="array" ref="AA111:AB115">LINEST($AD103:$AD106,$T103:$T106,TRUE, TRUE)</f>
        <v>-0.83413931852892098</v>
      </c>
      <c r="AB111">
        <v>-5.351311806425505</v>
      </c>
      <c r="AC111" cm="1">
        <f t="array" ref="AC111:AD115">LINEST($AE103:$AE106,$T103:$T106,TRUE, TRUE)</f>
        <v>-0.90444278289401925</v>
      </c>
      <c r="AD111">
        <v>-4.7366008944902465</v>
      </c>
    </row>
    <row r="112" spans="2:31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  <c r="U112">
        <v>4.997326792576913E-2</v>
      </c>
      <c r="V112">
        <v>0.46959127854627841</v>
      </c>
      <c r="W112">
        <v>4.7321419903792745E-2</v>
      </c>
      <c r="X112">
        <v>0.44467226174313335</v>
      </c>
      <c r="Y112">
        <v>1.4106723644053399E-2</v>
      </c>
      <c r="Z112">
        <v>0.13255875925404767</v>
      </c>
      <c r="AA112">
        <v>1.1088657336929725E-2</v>
      </c>
      <c r="AB112">
        <v>0.1041984443351822</v>
      </c>
      <c r="AC112">
        <v>5.2214322865185764E-2</v>
      </c>
      <c r="AD112">
        <v>0.49065013457018958</v>
      </c>
    </row>
    <row r="113" spans="3:30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  <c r="U113">
        <v>0.99379263260852935</v>
      </c>
      <c r="V113">
        <v>8.4312551886342846E-2</v>
      </c>
      <c r="W113">
        <v>0.99372023000732523</v>
      </c>
      <c r="X113">
        <v>7.9838478382090655E-2</v>
      </c>
      <c r="Y113">
        <v>0.99950241459036382</v>
      </c>
      <c r="Z113">
        <v>2.3800201959020599E-2</v>
      </c>
      <c r="AA113">
        <v>0.99964668891140573</v>
      </c>
      <c r="AB113">
        <v>1.8708262154448142E-2</v>
      </c>
      <c r="AC113">
        <v>0.99337841709517627</v>
      </c>
      <c r="AD113">
        <v>8.8093554584432882E-2</v>
      </c>
    </row>
    <row r="114" spans="3:30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  <c r="U114">
        <v>320.19778109930036</v>
      </c>
      <c r="V114">
        <v>2</v>
      </c>
      <c r="W114">
        <v>316.48300213749371</v>
      </c>
      <c r="X114">
        <v>2</v>
      </c>
      <c r="Y114">
        <v>4017.4104595279441</v>
      </c>
      <c r="Z114">
        <v>2</v>
      </c>
      <c r="AA114">
        <v>5658.7337402215007</v>
      </c>
      <c r="AB114">
        <v>2</v>
      </c>
      <c r="AC114">
        <v>300.042582377553</v>
      </c>
      <c r="AD114">
        <v>2</v>
      </c>
    </row>
    <row r="115" spans="3:30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  <c r="U115">
        <v>2.2761599977773121</v>
      </c>
      <c r="V115">
        <v>1.4217212811174509E-2</v>
      </c>
      <c r="W115">
        <v>2.0173204550313906</v>
      </c>
      <c r="X115">
        <v>1.2748365260735112E-2</v>
      </c>
      <c r="Y115">
        <v>2.2756606012274796</v>
      </c>
      <c r="Z115">
        <v>1.1328992265803358E-3</v>
      </c>
      <c r="AA115">
        <v>1.9805515625234418</v>
      </c>
      <c r="AB115">
        <v>6.9999814567911327E-4</v>
      </c>
      <c r="AC115">
        <v>2.3284727672452958</v>
      </c>
      <c r="AD115">
        <v>1.5520948718640912E-2</v>
      </c>
    </row>
    <row r="116" spans="3:30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W. Beeler</cp:lastModifiedBy>
  <dcterms:created xsi:type="dcterms:W3CDTF">2024-02-26T15:04:48Z</dcterms:created>
  <dcterms:modified xsi:type="dcterms:W3CDTF">2024-08-15T21:04:04Z</dcterms:modified>
</cp:coreProperties>
</file>