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enjamin\Documents\davis_work\"/>
    </mc:Choice>
  </mc:AlternateContent>
  <bookViews>
    <workbookView xWindow="0" yWindow="0" windowWidth="20490" windowHeight="7755" tabRatio="500"/>
  </bookViews>
  <sheets>
    <sheet name="Sheet2" sheetId="2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134" i="2" l="1"/>
  <c r="AE135" i="2"/>
  <c r="AE138" i="2"/>
  <c r="AE137" i="2"/>
  <c r="AF138" i="2"/>
  <c r="AH134" i="2"/>
  <c r="AH135" i="2"/>
  <c r="AH138" i="2"/>
  <c r="AC134" i="2"/>
  <c r="AC138" i="2"/>
  <c r="AD134" i="2"/>
  <c r="AD138" i="2"/>
  <c r="AL138" i="2"/>
  <c r="AG138" i="2"/>
  <c r="AK138" i="2"/>
  <c r="AJ134" i="2"/>
  <c r="AJ135" i="2"/>
  <c r="AJ138" i="2"/>
  <c r="AI134" i="2"/>
  <c r="AI135" i="2"/>
  <c r="AI138" i="2"/>
  <c r="AD137" i="2"/>
  <c r="AC137" i="2"/>
  <c r="AJ133" i="2"/>
  <c r="AI133" i="2"/>
  <c r="AH133" i="2"/>
  <c r="AE133" i="2"/>
  <c r="AD133" i="2"/>
  <c r="AC133" i="2"/>
  <c r="AL130" i="2"/>
  <c r="AE126" i="2"/>
  <c r="AE127" i="2"/>
  <c r="AE130" i="2"/>
  <c r="AE129" i="2"/>
  <c r="AF130" i="2"/>
  <c r="AH126" i="2"/>
  <c r="AH127" i="2"/>
  <c r="AH130" i="2"/>
  <c r="AC126" i="2"/>
  <c r="AC130" i="2"/>
  <c r="AD126" i="2"/>
  <c r="AD130" i="2"/>
  <c r="AG130" i="2"/>
  <c r="AK130" i="2"/>
  <c r="AJ126" i="2"/>
  <c r="AJ127" i="2"/>
  <c r="AJ130" i="2"/>
  <c r="AI126" i="2"/>
  <c r="AI127" i="2"/>
  <c r="AI130" i="2"/>
  <c r="AD129" i="2"/>
  <c r="AC129" i="2"/>
  <c r="AJ125" i="2"/>
  <c r="AI125" i="2"/>
  <c r="AH125" i="2"/>
  <c r="AE125" i="2"/>
  <c r="AD125" i="2"/>
  <c r="AC125" i="2"/>
  <c r="AE118" i="2"/>
  <c r="AE119" i="2"/>
  <c r="AE122" i="2"/>
  <c r="AE121" i="2"/>
  <c r="AF122" i="2"/>
  <c r="AH118" i="2"/>
  <c r="AH119" i="2"/>
  <c r="AH122" i="2"/>
  <c r="AC118" i="2"/>
  <c r="AC122" i="2"/>
  <c r="AD118" i="2"/>
  <c r="AD122" i="2"/>
  <c r="AL122" i="2"/>
  <c r="AG122" i="2"/>
  <c r="AK122" i="2"/>
  <c r="AJ118" i="2"/>
  <c r="AJ119" i="2"/>
  <c r="AJ122" i="2"/>
  <c r="AI118" i="2"/>
  <c r="AI119" i="2"/>
  <c r="AI122" i="2"/>
  <c r="AD121" i="2"/>
  <c r="AC121" i="2"/>
  <c r="AJ117" i="2"/>
  <c r="AI117" i="2"/>
  <c r="AH117" i="2"/>
  <c r="AE117" i="2"/>
  <c r="AD117" i="2"/>
  <c r="AC117" i="2"/>
  <c r="AL114" i="2"/>
  <c r="AL106" i="2"/>
  <c r="AK114" i="2"/>
  <c r="AG114" i="2"/>
  <c r="AK106" i="2"/>
  <c r="AG106" i="2"/>
  <c r="AE110" i="2"/>
  <c r="AE111" i="2"/>
  <c r="AE114" i="2"/>
  <c r="AC110" i="2"/>
  <c r="AC114" i="2"/>
  <c r="AD110" i="2"/>
  <c r="AD114" i="2"/>
  <c r="AE113" i="2"/>
  <c r="AF114" i="2"/>
  <c r="AJ110" i="2"/>
  <c r="AJ111" i="2"/>
  <c r="AJ114" i="2"/>
  <c r="AH110" i="2"/>
  <c r="AH111" i="2"/>
  <c r="AH114" i="2"/>
  <c r="AJ109" i="2"/>
  <c r="AJ106" i="2"/>
  <c r="AJ101" i="2"/>
  <c r="AJ102" i="2"/>
  <c r="AJ103" i="2"/>
  <c r="B3" i="2"/>
  <c r="C3" i="2"/>
  <c r="AI110" i="2"/>
  <c r="AI111" i="2"/>
  <c r="AI114" i="2"/>
  <c r="AD113" i="2"/>
  <c r="AC113" i="2"/>
  <c r="AI109" i="2"/>
  <c r="AH109" i="2"/>
  <c r="AE109" i="2"/>
  <c r="AD109" i="2"/>
  <c r="AC109" i="2"/>
  <c r="AI102" i="2"/>
  <c r="AI103" i="2"/>
  <c r="AI106" i="2"/>
  <c r="AH102" i="2"/>
  <c r="AH103" i="2"/>
  <c r="AH106" i="2"/>
  <c r="AE102" i="2"/>
  <c r="AE103" i="2"/>
  <c r="AE106" i="2"/>
  <c r="AC102" i="2"/>
  <c r="AC106" i="2"/>
  <c r="AD102" i="2"/>
  <c r="AD106" i="2"/>
  <c r="AE105" i="2"/>
  <c r="AF106" i="2"/>
  <c r="AI101" i="2"/>
  <c r="AD105" i="2"/>
  <c r="AC105" i="2"/>
  <c r="AH101" i="2"/>
  <c r="AE101" i="2"/>
  <c r="AD101" i="2"/>
  <c r="AC101" i="2"/>
  <c r="AH86" i="2"/>
  <c r="AH87" i="2"/>
  <c r="AH90" i="2"/>
  <c r="AE86" i="2"/>
  <c r="AE87" i="2"/>
  <c r="AE90" i="2"/>
  <c r="AE89" i="2"/>
  <c r="AF90" i="2"/>
  <c r="AC86" i="2"/>
  <c r="AC90" i="2"/>
  <c r="AD86" i="2"/>
  <c r="AD90" i="2"/>
  <c r="AG90" i="2"/>
  <c r="AI90" i="2"/>
  <c r="AE94" i="2"/>
  <c r="AE95" i="2"/>
  <c r="AE98" i="2"/>
  <c r="AC94" i="2"/>
  <c r="AC98" i="2"/>
  <c r="AD94" i="2"/>
  <c r="AD98" i="2"/>
  <c r="AE97" i="2"/>
  <c r="AF98" i="2"/>
  <c r="AG98" i="2"/>
  <c r="AH94" i="2"/>
  <c r="AH95" i="2"/>
  <c r="AH98" i="2"/>
  <c r="AI98" i="2"/>
  <c r="AD97" i="2"/>
  <c r="AC97" i="2"/>
  <c r="AH93" i="2"/>
  <c r="AE93" i="2"/>
  <c r="AD93" i="2"/>
  <c r="AC93" i="2"/>
  <c r="AH85" i="2"/>
  <c r="AD89" i="2"/>
  <c r="AC89" i="2"/>
  <c r="AE85" i="2"/>
  <c r="AD85" i="2"/>
  <c r="AC85" i="2"/>
  <c r="AH78" i="2"/>
  <c r="AH80" i="2"/>
  <c r="AI80" i="2"/>
  <c r="AH62" i="2"/>
  <c r="AH64" i="2"/>
  <c r="AI64" i="2"/>
  <c r="AE78" i="2"/>
  <c r="AE79" i="2"/>
  <c r="AE82" i="2"/>
  <c r="AC78" i="2"/>
  <c r="AC82" i="2"/>
  <c r="AD78" i="2"/>
  <c r="AD82" i="2"/>
  <c r="AE81" i="2"/>
  <c r="AF82" i="2"/>
  <c r="AG82" i="2"/>
  <c r="AD81" i="2"/>
  <c r="AC81" i="2"/>
  <c r="AE77" i="2"/>
  <c r="AD77" i="2"/>
  <c r="AC77" i="2"/>
  <c r="AH70" i="2"/>
  <c r="AH72" i="2"/>
  <c r="AI72" i="2"/>
  <c r="AC70" i="2"/>
  <c r="AE70" i="2"/>
  <c r="AE71" i="2"/>
  <c r="AE74" i="2"/>
  <c r="AC74" i="2"/>
  <c r="AD70" i="2"/>
  <c r="AD74" i="2"/>
  <c r="AE73" i="2"/>
  <c r="AF74" i="2"/>
  <c r="AG74" i="2"/>
  <c r="AD73" i="2"/>
  <c r="AC73" i="2"/>
  <c r="AE69" i="2"/>
  <c r="AD69" i="2"/>
  <c r="AC69" i="2"/>
  <c r="AE62" i="2"/>
  <c r="AE63" i="2"/>
  <c r="AE66" i="2"/>
  <c r="AC62" i="2"/>
  <c r="AC66" i="2"/>
  <c r="AD62" i="2"/>
  <c r="AD66" i="2"/>
  <c r="AE65" i="2"/>
  <c r="AF66" i="2"/>
  <c r="AG66" i="2"/>
  <c r="AD65" i="2"/>
  <c r="AC65" i="2"/>
  <c r="AE61" i="2"/>
  <c r="AD61" i="2"/>
  <c r="AC61" i="2"/>
  <c r="AE54" i="2"/>
  <c r="AE55" i="2"/>
  <c r="AE58" i="2"/>
  <c r="AC54" i="2"/>
  <c r="AC58" i="2"/>
  <c r="AD54" i="2"/>
  <c r="AD58" i="2"/>
  <c r="AE57" i="2"/>
  <c r="AF58" i="2"/>
  <c r="AG58" i="2"/>
  <c r="AD57" i="2"/>
  <c r="AC57" i="2"/>
  <c r="AE53" i="2"/>
  <c r="AD53" i="2"/>
  <c r="AC53" i="2"/>
  <c r="AE46" i="2"/>
  <c r="AE47" i="2"/>
  <c r="AE50" i="2"/>
  <c r="AC46" i="2"/>
  <c r="AC50" i="2"/>
  <c r="AD46" i="2"/>
  <c r="AD50" i="2"/>
  <c r="AE49" i="2"/>
  <c r="AF50" i="2"/>
  <c r="AG50" i="2"/>
  <c r="AD49" i="2"/>
  <c r="AC49" i="2"/>
  <c r="AE45" i="2"/>
  <c r="AD45" i="2"/>
  <c r="AC45" i="2"/>
  <c r="AE38" i="2"/>
  <c r="AE39" i="2"/>
  <c r="AE42" i="2"/>
  <c r="AC38" i="2"/>
  <c r="AC42" i="2"/>
  <c r="AD38" i="2"/>
  <c r="AD42" i="2"/>
  <c r="AE41" i="2"/>
  <c r="AF42" i="2"/>
  <c r="AG42" i="2"/>
  <c r="AD41" i="2"/>
  <c r="AC41" i="2"/>
  <c r="AE37" i="2"/>
  <c r="AD37" i="2"/>
  <c r="AC37" i="2"/>
  <c r="AE30" i="2"/>
  <c r="AE31" i="2"/>
  <c r="AE34" i="2"/>
  <c r="AC30" i="2"/>
  <c r="AC34" i="2"/>
  <c r="AD30" i="2"/>
  <c r="AD34" i="2"/>
  <c r="AE33" i="2"/>
  <c r="AF34" i="2"/>
  <c r="AG34" i="2"/>
  <c r="AE22" i="2"/>
  <c r="AE23" i="2"/>
  <c r="AE26" i="2"/>
  <c r="AC22" i="2"/>
  <c r="AC26" i="2"/>
  <c r="AD22" i="2"/>
  <c r="AD26" i="2"/>
  <c r="AE25" i="2"/>
  <c r="AF26" i="2"/>
  <c r="AG26" i="2"/>
  <c r="AE14" i="2"/>
  <c r="AE15" i="2"/>
  <c r="AE18" i="2"/>
  <c r="AC14" i="2"/>
  <c r="AC18" i="2"/>
  <c r="AD14" i="2"/>
  <c r="AD18" i="2"/>
  <c r="AE17" i="2"/>
  <c r="AF18" i="2"/>
  <c r="AG18" i="2"/>
  <c r="AE6" i="2"/>
  <c r="AE7" i="2"/>
  <c r="AE10" i="2"/>
  <c r="AC6" i="2"/>
  <c r="AC10" i="2"/>
  <c r="AD6" i="2"/>
  <c r="AD10" i="2"/>
  <c r="AE9" i="2"/>
  <c r="AF10" i="2"/>
  <c r="AG10" i="2"/>
  <c r="H6" i="2"/>
  <c r="AD33" i="2"/>
  <c r="AC33" i="2"/>
  <c r="AE29" i="2"/>
  <c r="AD29" i="2"/>
  <c r="AC29" i="2"/>
  <c r="AD25" i="2"/>
  <c r="AC25" i="2"/>
  <c r="AE21" i="2"/>
  <c r="AD21" i="2"/>
  <c r="AC21" i="2"/>
  <c r="AD17" i="2"/>
  <c r="AC17" i="2"/>
  <c r="AE13" i="2"/>
  <c r="AD13" i="2"/>
  <c r="AC13" i="2"/>
  <c r="AD9" i="2"/>
  <c r="AC9" i="2"/>
  <c r="AE5" i="2"/>
  <c r="AD5" i="2"/>
  <c r="AC5" i="2"/>
  <c r="W5" i="2"/>
  <c r="W6" i="2"/>
  <c r="W7" i="2"/>
  <c r="W9" i="2"/>
  <c r="W10" i="2"/>
  <c r="W13" i="2"/>
  <c r="W14" i="2"/>
  <c r="W15" i="2"/>
  <c r="W17" i="2"/>
  <c r="W18" i="2"/>
  <c r="W21" i="2"/>
  <c r="W22" i="2"/>
  <c r="W23" i="2"/>
  <c r="W25" i="2"/>
  <c r="W26" i="2"/>
  <c r="W29" i="2"/>
  <c r="W30" i="2"/>
  <c r="W31" i="2"/>
  <c r="W33" i="2"/>
  <c r="W34" i="2"/>
  <c r="U30" i="2"/>
  <c r="U34" i="2"/>
  <c r="V30" i="2"/>
  <c r="V34" i="2"/>
  <c r="X34" i="2"/>
  <c r="Y34" i="2"/>
  <c r="V33" i="2"/>
  <c r="U33" i="2"/>
  <c r="V29" i="2"/>
  <c r="U29" i="2"/>
  <c r="U22" i="2"/>
  <c r="U26" i="2"/>
  <c r="V22" i="2"/>
  <c r="V26" i="2"/>
  <c r="X26" i="2"/>
  <c r="Y26" i="2"/>
  <c r="V25" i="2"/>
  <c r="U25" i="2"/>
  <c r="V21" i="2"/>
  <c r="U21" i="2"/>
  <c r="U14" i="2"/>
  <c r="U18" i="2"/>
  <c r="V14" i="2"/>
  <c r="V18" i="2"/>
  <c r="X18" i="2"/>
  <c r="Y18" i="2"/>
  <c r="V17" i="2"/>
  <c r="U17" i="2"/>
  <c r="V13" i="2"/>
  <c r="U13" i="2"/>
  <c r="U6" i="2"/>
  <c r="U10" i="2"/>
  <c r="V6" i="2"/>
  <c r="V10" i="2"/>
  <c r="X10" i="2"/>
  <c r="Y10" i="2"/>
  <c r="V9" i="2"/>
  <c r="U9" i="2"/>
  <c r="V5" i="2"/>
  <c r="U5" i="2"/>
  <c r="P166" i="2"/>
  <c r="P167" i="2"/>
  <c r="P170" i="2"/>
  <c r="N166" i="2"/>
  <c r="N170" i="2"/>
  <c r="O166" i="2"/>
  <c r="O170" i="2"/>
  <c r="P169" i="2"/>
  <c r="Q170" i="2"/>
  <c r="R170" i="2"/>
  <c r="O169" i="2"/>
  <c r="N169" i="2"/>
  <c r="P165" i="2"/>
  <c r="O165" i="2"/>
  <c r="N165" i="2"/>
  <c r="P158" i="2"/>
  <c r="P159" i="2"/>
  <c r="P162" i="2"/>
  <c r="N158" i="2"/>
  <c r="N162" i="2"/>
  <c r="O158" i="2"/>
  <c r="O162" i="2"/>
  <c r="P161" i="2"/>
  <c r="Q162" i="2"/>
  <c r="R162" i="2"/>
  <c r="O161" i="2"/>
  <c r="N161" i="2"/>
  <c r="P157" i="2"/>
  <c r="O157" i="2"/>
  <c r="N157" i="2"/>
  <c r="P150" i="2"/>
  <c r="P151" i="2"/>
  <c r="P154" i="2"/>
  <c r="N150" i="2"/>
  <c r="N154" i="2"/>
  <c r="O150" i="2"/>
  <c r="O154" i="2"/>
  <c r="P153" i="2"/>
  <c r="Q154" i="2"/>
  <c r="R154" i="2"/>
  <c r="O153" i="2"/>
  <c r="N153" i="2"/>
  <c r="P149" i="2"/>
  <c r="O149" i="2"/>
  <c r="N149" i="2"/>
  <c r="P142" i="2"/>
  <c r="P143" i="2"/>
  <c r="P146" i="2"/>
  <c r="N142" i="2"/>
  <c r="N146" i="2"/>
  <c r="O142" i="2"/>
  <c r="O146" i="2"/>
  <c r="P145" i="2"/>
  <c r="Q146" i="2"/>
  <c r="R146" i="2"/>
  <c r="O145" i="2"/>
  <c r="N145" i="2"/>
  <c r="P141" i="2"/>
  <c r="O141" i="2"/>
  <c r="N141" i="2"/>
  <c r="P134" i="2"/>
  <c r="P135" i="2"/>
  <c r="P138" i="2"/>
  <c r="N134" i="2"/>
  <c r="N138" i="2"/>
  <c r="O134" i="2"/>
  <c r="O138" i="2"/>
  <c r="P137" i="2"/>
  <c r="Q138" i="2"/>
  <c r="R138" i="2"/>
  <c r="O137" i="2"/>
  <c r="N137" i="2"/>
  <c r="P133" i="2"/>
  <c r="O133" i="2"/>
  <c r="N133" i="2"/>
  <c r="P126" i="2"/>
  <c r="P127" i="2"/>
  <c r="P130" i="2"/>
  <c r="N126" i="2"/>
  <c r="N130" i="2"/>
  <c r="O126" i="2"/>
  <c r="O130" i="2"/>
  <c r="P129" i="2"/>
  <c r="Q130" i="2"/>
  <c r="R130" i="2"/>
  <c r="O129" i="2"/>
  <c r="N129" i="2"/>
  <c r="P125" i="2"/>
  <c r="O125" i="2"/>
  <c r="N125" i="2"/>
  <c r="P118" i="2"/>
  <c r="P119" i="2"/>
  <c r="P122" i="2"/>
  <c r="N118" i="2"/>
  <c r="N122" i="2"/>
  <c r="O118" i="2"/>
  <c r="O122" i="2"/>
  <c r="P121" i="2"/>
  <c r="Q122" i="2"/>
  <c r="R122" i="2"/>
  <c r="O121" i="2"/>
  <c r="N121" i="2"/>
  <c r="P117" i="2"/>
  <c r="O117" i="2"/>
  <c r="N117" i="2"/>
  <c r="P110" i="2"/>
  <c r="P111" i="2"/>
  <c r="P114" i="2"/>
  <c r="N110" i="2"/>
  <c r="N114" i="2"/>
  <c r="O110" i="2"/>
  <c r="O114" i="2"/>
  <c r="P113" i="2"/>
  <c r="Q114" i="2"/>
  <c r="R114" i="2"/>
  <c r="O113" i="2"/>
  <c r="N113" i="2"/>
  <c r="P109" i="2"/>
  <c r="O109" i="2"/>
  <c r="N109" i="2"/>
  <c r="P102" i="2"/>
  <c r="P103" i="2"/>
  <c r="P106" i="2"/>
  <c r="N102" i="2"/>
  <c r="N106" i="2"/>
  <c r="O102" i="2"/>
  <c r="O106" i="2"/>
  <c r="P105" i="2"/>
  <c r="Q106" i="2"/>
  <c r="R106" i="2"/>
  <c r="O105" i="2"/>
  <c r="N105" i="2"/>
  <c r="P101" i="2"/>
  <c r="O101" i="2"/>
  <c r="N101" i="2"/>
  <c r="P94" i="2"/>
  <c r="P95" i="2"/>
  <c r="P98" i="2"/>
  <c r="N94" i="2"/>
  <c r="N98" i="2"/>
  <c r="O94" i="2"/>
  <c r="O98" i="2"/>
  <c r="P97" i="2"/>
  <c r="Q98" i="2"/>
  <c r="R98" i="2"/>
  <c r="O97" i="2"/>
  <c r="N97" i="2"/>
  <c r="P93" i="2"/>
  <c r="O93" i="2"/>
  <c r="N93" i="2"/>
  <c r="P86" i="2"/>
  <c r="P87" i="2"/>
  <c r="P90" i="2"/>
  <c r="N86" i="2"/>
  <c r="N90" i="2"/>
  <c r="O86" i="2"/>
  <c r="O90" i="2"/>
  <c r="P89" i="2"/>
  <c r="Q90" i="2"/>
  <c r="R90" i="2"/>
  <c r="O89" i="2"/>
  <c r="N89" i="2"/>
  <c r="P85" i="2"/>
  <c r="O85" i="2"/>
  <c r="N85" i="2"/>
  <c r="P78" i="2"/>
  <c r="P79" i="2"/>
  <c r="P82" i="2"/>
  <c r="N78" i="2"/>
  <c r="N82" i="2"/>
  <c r="O78" i="2"/>
  <c r="O82" i="2"/>
  <c r="P81" i="2"/>
  <c r="Q82" i="2"/>
  <c r="R82" i="2"/>
  <c r="O81" i="2"/>
  <c r="N81" i="2"/>
  <c r="P77" i="2"/>
  <c r="O77" i="2"/>
  <c r="N77" i="2"/>
  <c r="P70" i="2"/>
  <c r="P71" i="2"/>
  <c r="P74" i="2"/>
  <c r="N70" i="2"/>
  <c r="N74" i="2"/>
  <c r="O70" i="2"/>
  <c r="O74" i="2"/>
  <c r="P73" i="2"/>
  <c r="Q74" i="2"/>
  <c r="R74" i="2"/>
  <c r="O73" i="2"/>
  <c r="N73" i="2"/>
  <c r="P69" i="2"/>
  <c r="O69" i="2"/>
  <c r="N69" i="2"/>
  <c r="P62" i="2"/>
  <c r="P63" i="2"/>
  <c r="P66" i="2"/>
  <c r="N62" i="2"/>
  <c r="N66" i="2"/>
  <c r="O62" i="2"/>
  <c r="O66" i="2"/>
  <c r="P65" i="2"/>
  <c r="Q66" i="2"/>
  <c r="R66" i="2"/>
  <c r="O65" i="2"/>
  <c r="N65" i="2"/>
  <c r="P61" i="2"/>
  <c r="O61" i="2"/>
  <c r="N61" i="2"/>
  <c r="P54" i="2"/>
  <c r="P55" i="2"/>
  <c r="P58" i="2"/>
  <c r="N54" i="2"/>
  <c r="N58" i="2"/>
  <c r="O54" i="2"/>
  <c r="O58" i="2"/>
  <c r="P57" i="2"/>
  <c r="Q58" i="2"/>
  <c r="R58" i="2"/>
  <c r="O57" i="2"/>
  <c r="N57" i="2"/>
  <c r="P53" i="2"/>
  <c r="O53" i="2"/>
  <c r="N53" i="2"/>
  <c r="P46" i="2"/>
  <c r="P47" i="2"/>
  <c r="P50" i="2"/>
  <c r="N46" i="2"/>
  <c r="N50" i="2"/>
  <c r="O46" i="2"/>
  <c r="O50" i="2"/>
  <c r="P49" i="2"/>
  <c r="Q50" i="2"/>
  <c r="R50" i="2"/>
  <c r="O49" i="2"/>
  <c r="N49" i="2"/>
  <c r="P45" i="2"/>
  <c r="O45" i="2"/>
  <c r="N45" i="2"/>
  <c r="P38" i="2"/>
  <c r="P39" i="2"/>
  <c r="P42" i="2"/>
  <c r="N38" i="2"/>
  <c r="N42" i="2"/>
  <c r="O38" i="2"/>
  <c r="O42" i="2"/>
  <c r="P41" i="2"/>
  <c r="Q42" i="2"/>
  <c r="R42" i="2"/>
  <c r="O41" i="2"/>
  <c r="N41" i="2"/>
  <c r="P37" i="2"/>
  <c r="O37" i="2"/>
  <c r="N37" i="2"/>
  <c r="P30" i="2"/>
  <c r="P31" i="2"/>
  <c r="P34" i="2"/>
  <c r="N30" i="2"/>
  <c r="N34" i="2"/>
  <c r="O30" i="2"/>
  <c r="O34" i="2"/>
  <c r="P33" i="2"/>
  <c r="Q34" i="2"/>
  <c r="R34" i="2"/>
  <c r="O33" i="2"/>
  <c r="N33" i="2"/>
  <c r="P29" i="2"/>
  <c r="O29" i="2"/>
  <c r="N29" i="2"/>
  <c r="P22" i="2"/>
  <c r="P23" i="2"/>
  <c r="P26" i="2"/>
  <c r="N22" i="2"/>
  <c r="N26" i="2"/>
  <c r="O22" i="2"/>
  <c r="O26" i="2"/>
  <c r="P25" i="2"/>
  <c r="Q26" i="2"/>
  <c r="R26" i="2"/>
  <c r="O25" i="2"/>
  <c r="N25" i="2"/>
  <c r="P21" i="2"/>
  <c r="O21" i="2"/>
  <c r="N21" i="2"/>
  <c r="P14" i="2"/>
  <c r="P15" i="2"/>
  <c r="P18" i="2"/>
  <c r="N14" i="2"/>
  <c r="N18" i="2"/>
  <c r="O14" i="2"/>
  <c r="O18" i="2"/>
  <c r="P17" i="2"/>
  <c r="Q18" i="2"/>
  <c r="R18" i="2"/>
  <c r="O17" i="2"/>
  <c r="N17" i="2"/>
  <c r="P13" i="2"/>
  <c r="O13" i="2"/>
  <c r="N13" i="2"/>
  <c r="P6" i="2"/>
  <c r="P7" i="2"/>
  <c r="P10" i="2"/>
  <c r="N6" i="2"/>
  <c r="N10" i="2"/>
  <c r="O6" i="2"/>
  <c r="O10" i="2"/>
  <c r="P9" i="2"/>
  <c r="Q10" i="2"/>
  <c r="R10" i="2"/>
  <c r="O9" i="2"/>
  <c r="N9" i="2"/>
  <c r="P5" i="2"/>
  <c r="O5" i="2"/>
  <c r="N5" i="2"/>
  <c r="H214" i="2"/>
  <c r="H215" i="2"/>
  <c r="H218" i="2"/>
  <c r="F214" i="2"/>
  <c r="F218" i="2"/>
  <c r="G214" i="2"/>
  <c r="G218" i="2"/>
  <c r="H217" i="2"/>
  <c r="I218" i="2"/>
  <c r="J218" i="2"/>
  <c r="G217" i="2"/>
  <c r="F217" i="2"/>
  <c r="H213" i="2"/>
  <c r="G213" i="2"/>
  <c r="F213" i="2"/>
  <c r="H206" i="2"/>
  <c r="H207" i="2"/>
  <c r="H210" i="2"/>
  <c r="F206" i="2"/>
  <c r="F210" i="2"/>
  <c r="G206" i="2"/>
  <c r="G210" i="2"/>
  <c r="H209" i="2"/>
  <c r="I210" i="2"/>
  <c r="J210" i="2"/>
  <c r="G209" i="2"/>
  <c r="F209" i="2"/>
  <c r="H205" i="2"/>
  <c r="G205" i="2"/>
  <c r="F205" i="2"/>
  <c r="H198" i="2"/>
  <c r="H199" i="2"/>
  <c r="H202" i="2"/>
  <c r="F198" i="2"/>
  <c r="F202" i="2"/>
  <c r="G198" i="2"/>
  <c r="G202" i="2"/>
  <c r="H201" i="2"/>
  <c r="I202" i="2"/>
  <c r="J202" i="2"/>
  <c r="G201" i="2"/>
  <c r="F201" i="2"/>
  <c r="H197" i="2"/>
  <c r="G197" i="2"/>
  <c r="F197" i="2"/>
  <c r="H190" i="2"/>
  <c r="H191" i="2"/>
  <c r="H194" i="2"/>
  <c r="F190" i="2"/>
  <c r="F194" i="2"/>
  <c r="G190" i="2"/>
  <c r="G194" i="2"/>
  <c r="H193" i="2"/>
  <c r="I194" i="2"/>
  <c r="J194" i="2"/>
  <c r="G193" i="2"/>
  <c r="F193" i="2"/>
  <c r="H189" i="2"/>
  <c r="G189" i="2"/>
  <c r="F189" i="2"/>
  <c r="H182" i="2"/>
  <c r="H183" i="2"/>
  <c r="H186" i="2"/>
  <c r="F182" i="2"/>
  <c r="F186" i="2"/>
  <c r="G182" i="2"/>
  <c r="G186" i="2"/>
  <c r="H185" i="2"/>
  <c r="I186" i="2"/>
  <c r="J186" i="2"/>
  <c r="G185" i="2"/>
  <c r="F185" i="2"/>
  <c r="H181" i="2"/>
  <c r="G181" i="2"/>
  <c r="F181" i="2"/>
  <c r="H174" i="2"/>
  <c r="H175" i="2"/>
  <c r="H178" i="2"/>
  <c r="F174" i="2"/>
  <c r="F178" i="2"/>
  <c r="G174" i="2"/>
  <c r="G178" i="2"/>
  <c r="H177" i="2"/>
  <c r="I178" i="2"/>
  <c r="J178" i="2"/>
  <c r="G177" i="2"/>
  <c r="F177" i="2"/>
  <c r="H173" i="2"/>
  <c r="G173" i="2"/>
  <c r="F173" i="2"/>
  <c r="H166" i="2"/>
  <c r="H167" i="2"/>
  <c r="H170" i="2"/>
  <c r="F166" i="2"/>
  <c r="F170" i="2"/>
  <c r="G166" i="2"/>
  <c r="G170" i="2"/>
  <c r="H169" i="2"/>
  <c r="I170" i="2"/>
  <c r="J170" i="2"/>
  <c r="G169" i="2"/>
  <c r="F169" i="2"/>
  <c r="H165" i="2"/>
  <c r="G165" i="2"/>
  <c r="F165" i="2"/>
  <c r="H158" i="2"/>
  <c r="H159" i="2"/>
  <c r="H162" i="2"/>
  <c r="F158" i="2"/>
  <c r="F162" i="2"/>
  <c r="G158" i="2"/>
  <c r="G162" i="2"/>
  <c r="H161" i="2"/>
  <c r="I162" i="2"/>
  <c r="J162" i="2"/>
  <c r="G161" i="2"/>
  <c r="F161" i="2"/>
  <c r="H157" i="2"/>
  <c r="G157" i="2"/>
  <c r="F157" i="2"/>
  <c r="H150" i="2"/>
  <c r="H151" i="2"/>
  <c r="H154" i="2"/>
  <c r="F150" i="2"/>
  <c r="F154" i="2"/>
  <c r="G150" i="2"/>
  <c r="G154" i="2"/>
  <c r="H153" i="2"/>
  <c r="I154" i="2"/>
  <c r="J154" i="2"/>
  <c r="G153" i="2"/>
  <c r="F153" i="2"/>
  <c r="H149" i="2"/>
  <c r="G149" i="2"/>
  <c r="F149" i="2"/>
  <c r="H142" i="2"/>
  <c r="H143" i="2"/>
  <c r="H146" i="2"/>
  <c r="F142" i="2"/>
  <c r="F146" i="2"/>
  <c r="G142" i="2"/>
  <c r="G146" i="2"/>
  <c r="H145" i="2"/>
  <c r="I146" i="2"/>
  <c r="J146" i="2"/>
  <c r="G145" i="2"/>
  <c r="F145" i="2"/>
  <c r="H141" i="2"/>
  <c r="G141" i="2"/>
  <c r="F141" i="2"/>
  <c r="H134" i="2"/>
  <c r="H135" i="2"/>
  <c r="H138" i="2"/>
  <c r="F134" i="2"/>
  <c r="F138" i="2"/>
  <c r="G134" i="2"/>
  <c r="G138" i="2"/>
  <c r="H137" i="2"/>
  <c r="I138" i="2"/>
  <c r="J138" i="2"/>
  <c r="G137" i="2"/>
  <c r="F137" i="2"/>
  <c r="H133" i="2"/>
  <c r="G133" i="2"/>
  <c r="F133" i="2"/>
  <c r="H126" i="2"/>
  <c r="H127" i="2"/>
  <c r="H130" i="2"/>
  <c r="F126" i="2"/>
  <c r="F130" i="2"/>
  <c r="G126" i="2"/>
  <c r="G130" i="2"/>
  <c r="H129" i="2"/>
  <c r="I130" i="2"/>
  <c r="J130" i="2"/>
  <c r="G129" i="2"/>
  <c r="F129" i="2"/>
  <c r="H125" i="2"/>
  <c r="G125" i="2"/>
  <c r="F125" i="2"/>
  <c r="H118" i="2"/>
  <c r="H119" i="2"/>
  <c r="H122" i="2"/>
  <c r="F118" i="2"/>
  <c r="F122" i="2"/>
  <c r="G118" i="2"/>
  <c r="G122" i="2"/>
  <c r="H121" i="2"/>
  <c r="I122" i="2"/>
  <c r="J122" i="2"/>
  <c r="G121" i="2"/>
  <c r="F121" i="2"/>
  <c r="H117" i="2"/>
  <c r="G117" i="2"/>
  <c r="F117" i="2"/>
  <c r="H110" i="2"/>
  <c r="H111" i="2"/>
  <c r="H114" i="2"/>
  <c r="F110" i="2"/>
  <c r="F114" i="2"/>
  <c r="G110" i="2"/>
  <c r="G114" i="2"/>
  <c r="H113" i="2"/>
  <c r="I114" i="2"/>
  <c r="J114" i="2"/>
  <c r="G113" i="2"/>
  <c r="F113" i="2"/>
  <c r="H109" i="2"/>
  <c r="G109" i="2"/>
  <c r="F109" i="2"/>
  <c r="H102" i="2"/>
  <c r="H103" i="2"/>
  <c r="H106" i="2"/>
  <c r="F102" i="2"/>
  <c r="F106" i="2"/>
  <c r="G102" i="2"/>
  <c r="G106" i="2"/>
  <c r="H105" i="2"/>
  <c r="I106" i="2"/>
  <c r="J106" i="2"/>
  <c r="G105" i="2"/>
  <c r="F105" i="2"/>
  <c r="H101" i="2"/>
  <c r="G101" i="2"/>
  <c r="F101" i="2"/>
  <c r="H94" i="2"/>
  <c r="H95" i="2"/>
  <c r="H98" i="2"/>
  <c r="F94" i="2"/>
  <c r="F98" i="2"/>
  <c r="G94" i="2"/>
  <c r="G98" i="2"/>
  <c r="H97" i="2"/>
  <c r="I98" i="2"/>
  <c r="J98" i="2"/>
  <c r="G97" i="2"/>
  <c r="F97" i="2"/>
  <c r="H93" i="2"/>
  <c r="G93" i="2"/>
  <c r="F93" i="2"/>
  <c r="H86" i="2"/>
  <c r="H87" i="2"/>
  <c r="H90" i="2"/>
  <c r="F86" i="2"/>
  <c r="F90" i="2"/>
  <c r="G86" i="2"/>
  <c r="G90" i="2"/>
  <c r="H89" i="2"/>
  <c r="I90" i="2"/>
  <c r="J90" i="2"/>
  <c r="G89" i="2"/>
  <c r="F89" i="2"/>
  <c r="H85" i="2"/>
  <c r="G85" i="2"/>
  <c r="F85" i="2"/>
  <c r="H78" i="2"/>
  <c r="H79" i="2"/>
  <c r="H82" i="2"/>
  <c r="F78" i="2"/>
  <c r="F82" i="2"/>
  <c r="G78" i="2"/>
  <c r="G82" i="2"/>
  <c r="H81" i="2"/>
  <c r="I82" i="2"/>
  <c r="J82" i="2"/>
  <c r="G81" i="2"/>
  <c r="F81" i="2"/>
  <c r="H77" i="2"/>
  <c r="G77" i="2"/>
  <c r="F77" i="2"/>
  <c r="H70" i="2"/>
  <c r="H71" i="2"/>
  <c r="H74" i="2"/>
  <c r="F70" i="2"/>
  <c r="F74" i="2"/>
  <c r="G70" i="2"/>
  <c r="G74" i="2"/>
  <c r="H73" i="2"/>
  <c r="I74" i="2"/>
  <c r="J74" i="2"/>
  <c r="G73" i="2"/>
  <c r="F73" i="2"/>
  <c r="H69" i="2"/>
  <c r="G69" i="2"/>
  <c r="F69" i="2"/>
  <c r="H62" i="2"/>
  <c r="H63" i="2"/>
  <c r="H66" i="2"/>
  <c r="F62" i="2"/>
  <c r="F66" i="2"/>
  <c r="G62" i="2"/>
  <c r="G66" i="2"/>
  <c r="H65" i="2"/>
  <c r="I66" i="2"/>
  <c r="J66" i="2"/>
  <c r="G65" i="2"/>
  <c r="F65" i="2"/>
  <c r="H61" i="2"/>
  <c r="G61" i="2"/>
  <c r="F61" i="2"/>
  <c r="H54" i="2"/>
  <c r="H55" i="2"/>
  <c r="H58" i="2"/>
  <c r="F54" i="2"/>
  <c r="F58" i="2"/>
  <c r="G54" i="2"/>
  <c r="G58" i="2"/>
  <c r="H57" i="2"/>
  <c r="I58" i="2"/>
  <c r="J58" i="2"/>
  <c r="G57" i="2"/>
  <c r="F57" i="2"/>
  <c r="H53" i="2"/>
  <c r="G53" i="2"/>
  <c r="F53" i="2"/>
  <c r="H46" i="2"/>
  <c r="H47" i="2"/>
  <c r="H50" i="2"/>
  <c r="F46" i="2"/>
  <c r="F50" i="2"/>
  <c r="G46" i="2"/>
  <c r="G50" i="2"/>
  <c r="H49" i="2"/>
  <c r="I50" i="2"/>
  <c r="J50" i="2"/>
  <c r="G49" i="2"/>
  <c r="F49" i="2"/>
  <c r="H45" i="2"/>
  <c r="G45" i="2"/>
  <c r="F45" i="2"/>
  <c r="H38" i="2"/>
  <c r="H39" i="2"/>
  <c r="H42" i="2"/>
  <c r="F38" i="2"/>
  <c r="F42" i="2"/>
  <c r="G38" i="2"/>
  <c r="G42" i="2"/>
  <c r="H41" i="2"/>
  <c r="I42" i="2"/>
  <c r="J42" i="2"/>
  <c r="G41" i="2"/>
  <c r="F41" i="2"/>
  <c r="H37" i="2"/>
  <c r="G37" i="2"/>
  <c r="F37" i="2"/>
  <c r="H30" i="2"/>
  <c r="H31" i="2"/>
  <c r="H34" i="2"/>
  <c r="F30" i="2"/>
  <c r="F34" i="2"/>
  <c r="G30" i="2"/>
  <c r="G34" i="2"/>
  <c r="H33" i="2"/>
  <c r="I34" i="2"/>
  <c r="J34" i="2"/>
  <c r="G33" i="2"/>
  <c r="F33" i="2"/>
  <c r="H29" i="2"/>
  <c r="G29" i="2"/>
  <c r="F29" i="2"/>
  <c r="H22" i="2"/>
  <c r="H23" i="2"/>
  <c r="H26" i="2"/>
  <c r="F22" i="2"/>
  <c r="F26" i="2"/>
  <c r="G22" i="2"/>
  <c r="G26" i="2"/>
  <c r="H25" i="2"/>
  <c r="I26" i="2"/>
  <c r="J26" i="2"/>
  <c r="G25" i="2"/>
  <c r="F25" i="2"/>
  <c r="H21" i="2"/>
  <c r="G21" i="2"/>
  <c r="F21" i="2"/>
  <c r="H14" i="2"/>
  <c r="H15" i="2"/>
  <c r="H18" i="2"/>
  <c r="F14" i="2"/>
  <c r="F18" i="2"/>
  <c r="G14" i="2"/>
  <c r="G18" i="2"/>
  <c r="H17" i="2"/>
  <c r="I18" i="2"/>
  <c r="J18" i="2"/>
  <c r="G17" i="2"/>
  <c r="F17" i="2"/>
  <c r="H13" i="2"/>
  <c r="G13" i="2"/>
  <c r="F13" i="2"/>
  <c r="H7" i="2"/>
  <c r="H10" i="2"/>
  <c r="F6" i="2"/>
  <c r="F10" i="2"/>
  <c r="G6" i="2"/>
  <c r="G10" i="2"/>
  <c r="H9" i="2"/>
  <c r="I10" i="2"/>
  <c r="J10" i="2"/>
  <c r="G9" i="2"/>
  <c r="F9" i="2"/>
  <c r="H5" i="2"/>
  <c r="G5" i="2"/>
  <c r="F5" i="2"/>
  <c r="C5" i="2"/>
  <c r="B5" i="2"/>
</calcChain>
</file>

<file path=xl/sharedStrings.xml><?xml version="1.0" encoding="utf-8"?>
<sst xmlns="http://schemas.openxmlformats.org/spreadsheetml/2006/main" count="685" uniqueCount="160">
  <si>
    <t>0 K</t>
  </si>
  <si>
    <t>bcc Fe</t>
  </si>
  <si>
    <t>fcc ni</t>
  </si>
  <si>
    <t>E</t>
  </si>
  <si>
    <t>E/atom</t>
  </si>
  <si>
    <t>V</t>
  </si>
  <si>
    <t>a0</t>
  </si>
  <si>
    <t>FeNi B2</t>
  </si>
  <si>
    <t>3a</t>
  </si>
  <si>
    <t>Eform</t>
  </si>
  <si>
    <t>Eform/at</t>
  </si>
  <si>
    <t>ni fcc fe sub</t>
  </si>
  <si>
    <t>54 fe nisub</t>
  </si>
  <si>
    <t>bcc Fe ni sub</t>
  </si>
  <si>
    <t>fcc Ni fe sub</t>
  </si>
  <si>
    <t>B2 feni</t>
  </si>
  <si>
    <t>drho of Fe</t>
  </si>
  <si>
    <t>E/at</t>
  </si>
  <si>
    <t>error</t>
  </si>
  <si>
    <t>STARTING WITH ROUNDED Fe MENDELEV AS STARTING POINT</t>
  </si>
  <si>
    <t>cubspline.aa</t>
  </si>
  <si>
    <t>fenial.splaa</t>
  </si>
  <si>
    <t>fenial.splb</t>
  </si>
  <si>
    <t>cubspline.b</t>
  </si>
  <si>
    <t>fenial.splc</t>
  </si>
  <si>
    <t>cubspline.c</t>
  </si>
  <si>
    <t>fenial.spld</t>
  </si>
  <si>
    <t>cubspline.d</t>
  </si>
  <si>
    <t>fenial.sple</t>
  </si>
  <si>
    <t>cubspline.e</t>
  </si>
  <si>
    <t>fenial.splf</t>
  </si>
  <si>
    <t>cubspline.f</t>
  </si>
  <si>
    <t>fenial.splg</t>
  </si>
  <si>
    <t>cubspline.g</t>
  </si>
  <si>
    <t>fenial.splh</t>
  </si>
  <si>
    <t>cubspline.h</t>
  </si>
  <si>
    <t>fenial.spli</t>
  </si>
  <si>
    <t>cubspline.i</t>
  </si>
  <si>
    <t>fenial.splj</t>
  </si>
  <si>
    <t>cubspline.j</t>
  </si>
  <si>
    <t>fenial.splk</t>
  </si>
  <si>
    <t>cubspline.k</t>
  </si>
  <si>
    <t>fenial.spll</t>
  </si>
  <si>
    <t>cubspline.l</t>
  </si>
  <si>
    <t>fenial.splm</t>
  </si>
  <si>
    <t>cubspline.m</t>
  </si>
  <si>
    <t>fenial.spln</t>
  </si>
  <si>
    <t>cubspline.n</t>
  </si>
  <si>
    <t>fenial.splo</t>
  </si>
  <si>
    <t>cubspline.o</t>
  </si>
  <si>
    <t>fenial.splp</t>
  </si>
  <si>
    <t>cubspline.p</t>
  </si>
  <si>
    <t>fenial.splq</t>
  </si>
  <si>
    <t>cubspline.q</t>
  </si>
  <si>
    <t>fenial.splr</t>
  </si>
  <si>
    <t>cubspline.r</t>
  </si>
  <si>
    <t>fenial.spls</t>
  </si>
  <si>
    <t>cubspline.s</t>
  </si>
  <si>
    <t>fenial.splt</t>
  </si>
  <si>
    <t>cubspline.t</t>
  </si>
  <si>
    <t>fenial.splu</t>
  </si>
  <si>
    <t>cubspline.u</t>
  </si>
  <si>
    <t>fenial.splv</t>
  </si>
  <si>
    <t>cubspline.v</t>
  </si>
  <si>
    <t>fenial.splw</t>
  </si>
  <si>
    <t>cubspline.w</t>
  </si>
  <si>
    <t>fenial.splx</t>
  </si>
  <si>
    <t>cubspline.x</t>
  </si>
  <si>
    <t>fenial.sply</t>
  </si>
  <si>
    <t>cubspline.y</t>
  </si>
  <si>
    <t>fenial.splz</t>
  </si>
  <si>
    <t>cubspline.z</t>
  </si>
  <si>
    <t>fenial.spl1</t>
  </si>
  <si>
    <t>cubspline.1</t>
  </si>
  <si>
    <t>starting</t>
  </si>
  <si>
    <t>fenial.spl2</t>
  </si>
  <si>
    <t>cubspline.2</t>
  </si>
  <si>
    <t>fenial.spl3</t>
  </si>
  <si>
    <t>cubspline.3</t>
  </si>
  <si>
    <t>fenial.spl4</t>
  </si>
  <si>
    <t>cubspline.4</t>
  </si>
  <si>
    <t>fenial.spl5</t>
  </si>
  <si>
    <t>cubspline.5</t>
  </si>
  <si>
    <t>fenial.spl6</t>
  </si>
  <si>
    <t>cubspline.6</t>
  </si>
  <si>
    <t>fenial.spl7</t>
  </si>
  <si>
    <t>cubspline.7</t>
  </si>
  <si>
    <t>fenial.spl8</t>
  </si>
  <si>
    <t>cubspline.8</t>
  </si>
  <si>
    <t>fenial.spl9</t>
  </si>
  <si>
    <t>cubspline.9</t>
  </si>
  <si>
    <t>fenial.spl10</t>
  </si>
  <si>
    <t>cubspline.10</t>
  </si>
  <si>
    <t>fenial.spl11</t>
  </si>
  <si>
    <t>cubspline.11</t>
  </si>
  <si>
    <t>fenial.spl12</t>
  </si>
  <si>
    <t>cubspline.12</t>
  </si>
  <si>
    <t>fenial.spl13</t>
  </si>
  <si>
    <t>cubspline.13</t>
  </si>
  <si>
    <t>fenial.spl14</t>
  </si>
  <si>
    <t>cubspline.14</t>
  </si>
  <si>
    <t>fenial.spl15</t>
  </si>
  <si>
    <t>cubspline.15</t>
  </si>
  <si>
    <t>fenial.spl16</t>
  </si>
  <si>
    <t>cubspline.16</t>
  </si>
  <si>
    <t>fenial.spl17</t>
  </si>
  <si>
    <t>cubspline.17</t>
  </si>
  <si>
    <t>fenial.spl18</t>
  </si>
  <si>
    <t>cubspline.18</t>
  </si>
  <si>
    <t>fenial.spl19</t>
  </si>
  <si>
    <t>cubspline.19</t>
  </si>
  <si>
    <t>fenial.spl20</t>
  </si>
  <si>
    <t>cubspline.20</t>
  </si>
  <si>
    <t>fenial.spl21</t>
  </si>
  <si>
    <t>cubspline.21</t>
  </si>
  <si>
    <t>fenial.spl22</t>
  </si>
  <si>
    <t>cubspline.22</t>
  </si>
  <si>
    <t>fenial.spl23</t>
  </si>
  <si>
    <t>cubspline.23</t>
  </si>
  <si>
    <t>fenial.spl24</t>
  </si>
  <si>
    <t>cubspline.24</t>
  </si>
  <si>
    <t>cub.splineE</t>
  </si>
  <si>
    <t>fenial.eamsple</t>
  </si>
  <si>
    <t>cub.splinef</t>
  </si>
  <si>
    <t>fenial.eamsplf</t>
  </si>
  <si>
    <t>cub.splineg</t>
  </si>
  <si>
    <t>fenial.eamsplg</t>
  </si>
  <si>
    <t>cub.splineh</t>
  </si>
  <si>
    <t>fenial.eamsplk</t>
  </si>
  <si>
    <t>fenial.eamspll</t>
  </si>
  <si>
    <t>feni.splc</t>
  </si>
  <si>
    <t>feni.splsX</t>
  </si>
  <si>
    <t>feni.spls</t>
  </si>
  <si>
    <t>fenial.eamsplo</t>
  </si>
  <si>
    <t>fenial.eamspln</t>
  </si>
  <si>
    <t>fenial.eamsplp</t>
  </si>
  <si>
    <t>feni.splsY</t>
  </si>
  <si>
    <t>ni oct</t>
  </si>
  <si>
    <t>feni.splt</t>
  </si>
  <si>
    <t>fenial.eamsplq</t>
  </si>
  <si>
    <t>fenial.eamsplza</t>
  </si>
  <si>
    <t>B2 pressure</t>
  </si>
  <si>
    <t>NiAl B2 pressure</t>
  </si>
  <si>
    <t>fenial.eamsplza1</t>
  </si>
  <si>
    <t>feni.splza</t>
  </si>
  <si>
    <t>feni.splza2</t>
  </si>
  <si>
    <t>B2 2.4</t>
  </si>
  <si>
    <t>B2 2.7</t>
  </si>
  <si>
    <t>B2 2.0</t>
  </si>
  <si>
    <t>fenial.eamsplzwwe</t>
  </si>
  <si>
    <t>feni.splwwf</t>
  </si>
  <si>
    <t>feni.splwwe</t>
  </si>
  <si>
    <t>fenial.eamsplwwf</t>
  </si>
  <si>
    <t>alt err calc</t>
  </si>
  <si>
    <t>feni.splwwf_zbl</t>
  </si>
  <si>
    <t>feni.splttb</t>
  </si>
  <si>
    <t>fenial.eamsplttbf1</t>
  </si>
  <si>
    <t>fenial.eamsplwwff1</t>
  </si>
  <si>
    <t>feni.splttb1</t>
  </si>
  <si>
    <t>fenial.eamsplttbf2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</si>
</sst>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"/>
    <numFmt numFmtId="167" formatCode="0.000E+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164" fontId="0" fillId="0" borderId="1" xfId="0" applyNumberFormat="1" applyBorder="1"/>
    <xf numFmtId="164" fontId="0" fillId="0" borderId="0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Border="1"/>
    <xf numFmtId="164" fontId="0" fillId="0" borderId="2" xfId="0" applyNumberFormat="1" applyFill="1" applyBorder="1"/>
    <xf numFmtId="164" fontId="0" fillId="0" borderId="3" xfId="0" applyNumberForma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7" xfId="0" applyNumberFormat="1" applyBorder="1"/>
    <xf numFmtId="164" fontId="0" fillId="0" borderId="0" xfId="0" applyNumberFormat="1" applyFill="1" applyBorder="1"/>
    <xf numFmtId="165" fontId="0" fillId="0" borderId="7" xfId="0" applyNumberFormat="1" applyBorder="1"/>
    <xf numFmtId="165" fontId="0" fillId="0" borderId="8" xfId="0" applyNumberFormat="1" applyBorder="1"/>
    <xf numFmtId="0" fontId="4" fillId="0" borderId="0" xfId="0" applyFont="1"/>
    <xf numFmtId="0" fontId="0" fillId="0" borderId="0" xfId="0" applyFont="1"/>
    <xf numFmtId="165" fontId="0" fillId="0" borderId="0" xfId="0" applyNumberFormat="1" applyBorder="1"/>
    <xf numFmtId="164" fontId="1" fillId="0" borderId="2" xfId="0" applyNumberFormat="1" applyFont="1" applyFill="1" applyBorder="1"/>
    <xf numFmtId="164" fontId="1" fillId="0" borderId="3" xfId="0" applyNumberFormat="1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5" xfId="0" applyFont="1" applyBorder="1"/>
    <xf numFmtId="164" fontId="1" fillId="0" borderId="0" xfId="0" applyNumberFormat="1" applyFont="1" applyBorder="1"/>
    <xf numFmtId="0" fontId="1" fillId="0" borderId="6" xfId="0" applyFont="1" applyBorder="1"/>
    <xf numFmtId="0" fontId="1" fillId="0" borderId="7" xfId="0" applyFont="1" applyBorder="1"/>
    <xf numFmtId="164" fontId="1" fillId="0" borderId="7" xfId="0" applyNumberFormat="1" applyFont="1" applyBorder="1"/>
    <xf numFmtId="0" fontId="1" fillId="0" borderId="8" xfId="0" applyFont="1" applyBorder="1"/>
    <xf numFmtId="164" fontId="0" fillId="0" borderId="2" xfId="0" applyNumberFormat="1" applyFont="1" applyFill="1" applyBorder="1"/>
    <xf numFmtId="164" fontId="0" fillId="0" borderId="3" xfId="0" applyNumberFormat="1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1" xfId="0" applyFont="1" applyBorder="1"/>
    <xf numFmtId="0" fontId="0" fillId="0" borderId="0" xfId="0" applyFont="1" applyBorder="1"/>
    <xf numFmtId="0" fontId="0" fillId="0" borderId="5" xfId="0" applyFont="1" applyBorder="1"/>
    <xf numFmtId="164" fontId="0" fillId="0" borderId="0" xfId="0" applyNumberFormat="1" applyFont="1" applyBorder="1"/>
    <xf numFmtId="0" fontId="0" fillId="0" borderId="6" xfId="0" applyFont="1" applyBorder="1"/>
    <xf numFmtId="0" fontId="0" fillId="0" borderId="7" xfId="0" applyFont="1" applyBorder="1"/>
    <xf numFmtId="164" fontId="0" fillId="0" borderId="7" xfId="0" applyNumberFormat="1" applyFont="1" applyBorder="1"/>
    <xf numFmtId="0" fontId="0" fillId="0" borderId="8" xfId="0" applyFont="1" applyBorder="1"/>
    <xf numFmtId="0" fontId="5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Fill="1" applyBorder="1"/>
    <xf numFmtId="0" fontId="6" fillId="0" borderId="0" xfId="0" applyFont="1" applyBorder="1"/>
    <xf numFmtId="0" fontId="5" fillId="0" borderId="0" xfId="0" applyFont="1" applyFill="1" applyBorder="1"/>
    <xf numFmtId="167" fontId="0" fillId="0" borderId="3" xfId="0" applyNumberFormat="1" applyFill="1" applyBorder="1"/>
    <xf numFmtId="167" fontId="1" fillId="0" borderId="3" xfId="0" applyNumberFormat="1" applyFont="1" applyFill="1" applyBorder="1"/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3"/>
  <sheetViews>
    <sheetView tabSelected="1" topLeftCell="Y110" zoomScale="70" zoomScaleNormal="70" zoomScalePageLayoutView="80" workbookViewId="0">
      <selection activeCell="AK132" sqref="AK132"/>
    </sheetView>
  </sheetViews>
  <sheetFormatPr defaultColWidth="11.625" defaultRowHeight="15.75" x14ac:dyDescent="0.25"/>
  <sheetData>
    <row r="1" spans="1:33" x14ac:dyDescent="0.25">
      <c r="A1" s="1" t="s">
        <v>0</v>
      </c>
      <c r="B1" s="2" t="s">
        <v>1</v>
      </c>
      <c r="C1" s="2" t="s">
        <v>2</v>
      </c>
      <c r="E1" s="15" t="s">
        <v>19</v>
      </c>
      <c r="L1" t="s">
        <v>74</v>
      </c>
    </row>
    <row r="2" spans="1:33" x14ac:dyDescent="0.25">
      <c r="A2" s="1" t="s">
        <v>3</v>
      </c>
      <c r="B2" s="2">
        <v>-8244.9720981800001</v>
      </c>
      <c r="C2" s="2">
        <v>-17800</v>
      </c>
      <c r="F2" t="s">
        <v>13</v>
      </c>
      <c r="G2" t="s">
        <v>14</v>
      </c>
      <c r="H2" t="s">
        <v>15</v>
      </c>
      <c r="K2">
        <v>2.2000000000000002</v>
      </c>
      <c r="L2" s="18">
        <v>-15</v>
      </c>
      <c r="N2" t="s">
        <v>13</v>
      </c>
      <c r="O2" t="s">
        <v>14</v>
      </c>
      <c r="P2" t="s">
        <v>15</v>
      </c>
      <c r="U2" t="s">
        <v>13</v>
      </c>
      <c r="V2" t="s">
        <v>14</v>
      </c>
      <c r="W2" t="s">
        <v>15</v>
      </c>
      <c r="AC2" t="s">
        <v>13</v>
      </c>
      <c r="AD2" t="s">
        <v>14</v>
      </c>
      <c r="AE2" t="s">
        <v>15</v>
      </c>
    </row>
    <row r="3" spans="1:33" x14ac:dyDescent="0.25">
      <c r="A3" s="1" t="s">
        <v>4</v>
      </c>
      <c r="B3" s="20">
        <f>B2/2000</f>
        <v>-4.1224860490899999</v>
      </c>
      <c r="C3" s="20">
        <f>C2/4000</f>
        <v>-4.45</v>
      </c>
      <c r="E3" s="6" t="s">
        <v>16</v>
      </c>
      <c r="F3" s="7">
        <v>2E-3</v>
      </c>
      <c r="G3" s="7" t="s">
        <v>21</v>
      </c>
      <c r="H3" s="7" t="s">
        <v>20</v>
      </c>
      <c r="I3" s="8"/>
      <c r="J3" s="9"/>
      <c r="K3">
        <v>2.2999999999999998</v>
      </c>
      <c r="L3" s="18">
        <v>20</v>
      </c>
      <c r="M3" s="6" t="s">
        <v>16</v>
      </c>
      <c r="N3" s="7">
        <v>2E-3</v>
      </c>
      <c r="O3" s="7" t="s">
        <v>72</v>
      </c>
      <c r="P3" s="7" t="s">
        <v>73</v>
      </c>
      <c r="Q3" s="8"/>
      <c r="R3" s="9"/>
      <c r="T3" s="6" t="s">
        <v>16</v>
      </c>
      <c r="U3" s="7">
        <v>2E-3</v>
      </c>
      <c r="V3" s="7" t="s">
        <v>115</v>
      </c>
      <c r="W3" s="7" t="s">
        <v>116</v>
      </c>
      <c r="X3" s="8"/>
      <c r="Y3" s="9"/>
      <c r="Z3">
        <v>10</v>
      </c>
      <c r="AB3" s="6" t="s">
        <v>16</v>
      </c>
      <c r="AC3" s="7">
        <v>2E-3</v>
      </c>
      <c r="AD3" s="7" t="s">
        <v>115</v>
      </c>
      <c r="AE3" s="7" t="s">
        <v>116</v>
      </c>
      <c r="AF3" s="8"/>
      <c r="AG3" s="9"/>
    </row>
    <row r="4" spans="1:33" x14ac:dyDescent="0.25">
      <c r="A4" s="1" t="s">
        <v>5</v>
      </c>
      <c r="B4" s="2">
        <v>23280.773000000001</v>
      </c>
      <c r="C4" s="2">
        <v>43618.855000000003</v>
      </c>
      <c r="E4" s="3" t="s">
        <v>3</v>
      </c>
      <c r="F4" s="5">
        <v>-8241.3083999999999</v>
      </c>
      <c r="G4" s="5">
        <v>-17795.557000000001</v>
      </c>
      <c r="H4" s="5">
        <v>-6113.6986999999999</v>
      </c>
      <c r="I4" s="5"/>
      <c r="J4" s="10"/>
      <c r="K4">
        <v>2.4</v>
      </c>
      <c r="L4" s="18">
        <v>-8</v>
      </c>
      <c r="M4" s="3" t="s">
        <v>3</v>
      </c>
      <c r="N4" s="5">
        <v>-8247.509</v>
      </c>
      <c r="O4" s="5">
        <v>-17803.054</v>
      </c>
      <c r="P4" s="5">
        <v>-10552.644</v>
      </c>
      <c r="Q4" s="5"/>
      <c r="R4" s="10"/>
      <c r="T4" s="3" t="s">
        <v>3</v>
      </c>
      <c r="U4" s="5">
        <v>-8245.2131000000008</v>
      </c>
      <c r="V4" s="5">
        <v>-17799.072</v>
      </c>
      <c r="W4" s="5">
        <v>-8589.7875999999997</v>
      </c>
      <c r="X4" s="5"/>
      <c r="Y4" s="10"/>
      <c r="Z4">
        <v>-8.0030000000000001</v>
      </c>
      <c r="AB4" s="3" t="s">
        <v>3</v>
      </c>
      <c r="AC4" s="5">
        <v>-8243.3256629049592</v>
      </c>
      <c r="AD4" s="5">
        <v>-17797.089761186198</v>
      </c>
      <c r="AE4" s="5">
        <v>-7969.4945104544204</v>
      </c>
      <c r="AF4" s="5"/>
      <c r="AG4" s="10"/>
    </row>
    <row r="5" spans="1:33" x14ac:dyDescent="0.25">
      <c r="A5" s="1" t="s">
        <v>6</v>
      </c>
      <c r="B5" s="2">
        <f>(B4^(1/3))/10</f>
        <v>2.8553923967084787</v>
      </c>
      <c r="C5" s="2">
        <f>(C4^(1/3))/10</f>
        <v>3.5201250117017246</v>
      </c>
      <c r="E5" s="3" t="s">
        <v>17</v>
      </c>
      <c r="F5" s="5">
        <f>F4/4000</f>
        <v>-2.0603270999999999</v>
      </c>
      <c r="G5" s="5">
        <f>G4/4000</f>
        <v>-4.4488892500000006</v>
      </c>
      <c r="H5" s="5">
        <f>H4/2000</f>
        <v>-3.0568493499999998</v>
      </c>
      <c r="I5" s="5"/>
      <c r="J5" s="10"/>
      <c r="K5">
        <v>2.5</v>
      </c>
      <c r="L5" s="18">
        <v>7</v>
      </c>
      <c r="M5" s="3" t="s">
        <v>17</v>
      </c>
      <c r="N5" s="5">
        <f>N4/4000</f>
        <v>-2.0618772500000002</v>
      </c>
      <c r="O5" s="5">
        <f>O4/4000</f>
        <v>-4.4507634999999999</v>
      </c>
      <c r="P5" s="5">
        <f>P4/2000</f>
        <v>-5.2763220000000004</v>
      </c>
      <c r="Q5" s="5"/>
      <c r="R5" s="10"/>
      <c r="T5" s="3" t="s">
        <v>17</v>
      </c>
      <c r="U5" s="5">
        <f>U4/4000</f>
        <v>-2.0613032750000002</v>
      </c>
      <c r="V5" s="5">
        <f>V4/4000</f>
        <v>-4.4497679999999997</v>
      </c>
      <c r="W5" s="5">
        <f>W4/2000</f>
        <v>-4.2948937999999997</v>
      </c>
      <c r="X5" s="5"/>
      <c r="Y5" s="10"/>
      <c r="Z5" s="19">
        <v>2.9969999999999999</v>
      </c>
      <c r="AB5" s="3" t="s">
        <v>17</v>
      </c>
      <c r="AC5" s="5">
        <f>AC4/4000</f>
        <v>-2.06083141572624</v>
      </c>
      <c r="AD5" s="5">
        <f>AD4/4000</f>
        <v>-4.44927244029655</v>
      </c>
      <c r="AE5" s="5">
        <f>AE4/2000</f>
        <v>-3.9847472552272101</v>
      </c>
      <c r="AF5" s="5"/>
      <c r="AG5" s="10"/>
    </row>
    <row r="6" spans="1:33" x14ac:dyDescent="0.25">
      <c r="E6" s="3" t="s">
        <v>9</v>
      </c>
      <c r="F6" s="5">
        <f>F4-1999*$B$3-$C$3</f>
        <v>3.9912121309091164</v>
      </c>
      <c r="G6" s="5">
        <f>G4-3999*$C$3-$B$3</f>
        <v>4.1154860490885738</v>
      </c>
      <c r="H6" s="5">
        <f>H4-1000*$B$3-1000*$C$3</f>
        <v>2458.7873490900001</v>
      </c>
      <c r="I6" s="5"/>
      <c r="J6" s="10"/>
      <c r="K6">
        <v>2.6</v>
      </c>
      <c r="L6" s="18">
        <v>-6</v>
      </c>
      <c r="M6" s="3" t="s">
        <v>9</v>
      </c>
      <c r="N6" s="5">
        <f>N4-1999*$B$3-$C$3</f>
        <v>-2.2093878690910058</v>
      </c>
      <c r="O6" s="5">
        <f>O4-3999*$C$3-$B$3</f>
        <v>-3.381513950910815</v>
      </c>
      <c r="P6" s="5">
        <f>P4-1000*$B$3-1000*$C$3</f>
        <v>-1980.1579509100002</v>
      </c>
      <c r="Q6" s="5"/>
      <c r="R6" s="10"/>
      <c r="T6" s="3" t="s">
        <v>9</v>
      </c>
      <c r="U6" s="5">
        <f>U4-1999*$B$3-$C$3</f>
        <v>8.6512130908158902E-2</v>
      </c>
      <c r="V6" s="5">
        <f>V4-3999*$C$3-$B$3</f>
        <v>0.60048604908915593</v>
      </c>
      <c r="W6" s="5">
        <f>W4-1000*$B$3-1000*$C$3</f>
        <v>-17.301550909999605</v>
      </c>
      <c r="X6" s="5"/>
      <c r="Y6" s="10"/>
      <c r="Z6">
        <v>1.9990000000000001</v>
      </c>
      <c r="AB6" s="3" t="s">
        <v>9</v>
      </c>
      <c r="AC6" s="5">
        <f>AC4-1999*$B$3-$C$3</f>
        <v>1.973949225949764</v>
      </c>
      <c r="AD6" s="5">
        <f>AD4-3999*$C$3-$B$3</f>
        <v>2.58272486289097</v>
      </c>
      <c r="AE6" s="5">
        <f>AE4-1000*$B$3-1000*$C$3</f>
        <v>602.99153863557967</v>
      </c>
      <c r="AF6" s="5"/>
      <c r="AG6" s="10"/>
    </row>
    <row r="7" spans="1:33" x14ac:dyDescent="0.25">
      <c r="B7" t="s">
        <v>7</v>
      </c>
      <c r="E7" s="3"/>
      <c r="F7" s="5"/>
      <c r="G7" s="5"/>
      <c r="H7" s="5">
        <f>H6/2000</f>
        <v>1.229393674545</v>
      </c>
      <c r="I7" s="5"/>
      <c r="J7" s="10"/>
      <c r="K7">
        <v>2.7</v>
      </c>
      <c r="L7" s="18">
        <v>5</v>
      </c>
      <c r="M7" s="3"/>
      <c r="N7" s="5"/>
      <c r="O7" s="5"/>
      <c r="P7" s="5">
        <f>P6/2000</f>
        <v>-0.99007897545500012</v>
      </c>
      <c r="Q7" s="5"/>
      <c r="R7" s="10"/>
      <c r="T7" s="3"/>
      <c r="U7" s="5"/>
      <c r="V7" s="5"/>
      <c r="W7" s="5">
        <f>W6/2000</f>
        <v>-8.6507754549998029E-3</v>
      </c>
      <c r="X7" s="5"/>
      <c r="Y7" s="10"/>
      <c r="Z7">
        <v>-1.502</v>
      </c>
      <c r="AB7" s="3"/>
      <c r="AC7" s="5"/>
      <c r="AD7" s="5"/>
      <c r="AE7" s="5">
        <f>AE6/2000</f>
        <v>0.30149576931778982</v>
      </c>
      <c r="AF7" s="5"/>
      <c r="AG7" s="10"/>
    </row>
    <row r="8" spans="1:33" x14ac:dyDescent="0.25">
      <c r="A8" s="3" t="s">
        <v>8</v>
      </c>
      <c r="B8">
        <v>2.77799</v>
      </c>
      <c r="E8" s="3" t="s">
        <v>5</v>
      </c>
      <c r="F8" s="5"/>
      <c r="G8" s="5"/>
      <c r="H8" s="5">
        <v>27163.366999999998</v>
      </c>
      <c r="I8" s="5"/>
      <c r="J8" s="10"/>
      <c r="K8">
        <v>2.8</v>
      </c>
      <c r="L8" s="18">
        <v>-4</v>
      </c>
      <c r="M8" s="3" t="s">
        <v>5</v>
      </c>
      <c r="N8" s="5"/>
      <c r="O8" s="5"/>
      <c r="P8" s="5">
        <v>21080.556</v>
      </c>
      <c r="Q8" s="5"/>
      <c r="R8" s="10"/>
      <c r="T8" s="3" t="s">
        <v>5</v>
      </c>
      <c r="U8" s="5"/>
      <c r="V8" s="5"/>
      <c r="W8" s="5">
        <v>36486.837</v>
      </c>
      <c r="X8" s="5"/>
      <c r="Y8" s="10"/>
      <c r="Z8">
        <v>0.39800000000000002</v>
      </c>
      <c r="AB8" s="3" t="s">
        <v>5</v>
      </c>
      <c r="AC8" s="5"/>
      <c r="AD8" s="5"/>
      <c r="AE8" s="5">
        <v>37959.343465033999</v>
      </c>
      <c r="AF8" s="5"/>
      <c r="AG8" s="10"/>
    </row>
    <row r="9" spans="1:33" x14ac:dyDescent="0.25">
      <c r="A9" s="3" t="s">
        <v>6</v>
      </c>
      <c r="B9">
        <v>2.77799</v>
      </c>
      <c r="E9" s="3" t="s">
        <v>6</v>
      </c>
      <c r="F9" s="2">
        <f>(F8^(1/3))/10</f>
        <v>0</v>
      </c>
      <c r="G9" s="2">
        <f>(G8^(1/3))/10</f>
        <v>0</v>
      </c>
      <c r="H9" s="2">
        <f>(H8^(1/3))/10</f>
        <v>3.00603846711308</v>
      </c>
      <c r="I9" s="5"/>
      <c r="J9" s="10"/>
      <c r="K9">
        <v>3</v>
      </c>
      <c r="L9" s="18">
        <v>3</v>
      </c>
      <c r="M9" s="3" t="s">
        <v>6</v>
      </c>
      <c r="N9" s="2">
        <f>(N8^(1/3))/10</f>
        <v>0</v>
      </c>
      <c r="O9" s="2">
        <f>(O8^(1/3))/10</f>
        <v>0</v>
      </c>
      <c r="P9" s="2">
        <f>(P8^(1/3))/10</f>
        <v>2.7624474195406927</v>
      </c>
      <c r="Q9" s="5"/>
      <c r="R9" s="10"/>
      <c r="T9" s="3" t="s">
        <v>6</v>
      </c>
      <c r="U9" s="2">
        <f>(U8^(1/3))/10</f>
        <v>0</v>
      </c>
      <c r="V9" s="2">
        <f>(V8^(1/3))/10</f>
        <v>0</v>
      </c>
      <c r="W9" s="2">
        <f>(W8^(1/3))/10</f>
        <v>3.3167449164920462</v>
      </c>
      <c r="X9" s="5"/>
      <c r="Y9" s="10"/>
      <c r="Z9">
        <v>-0.111</v>
      </c>
      <c r="AB9" s="3" t="s">
        <v>6</v>
      </c>
      <c r="AC9" s="2">
        <f>(AC8^(1/3))/10</f>
        <v>0</v>
      </c>
      <c r="AD9" s="2">
        <f>(AD8^(1/3))/10</f>
        <v>0</v>
      </c>
      <c r="AE9" s="2">
        <f>(AE8^(1/3))/10</f>
        <v>3.3607759765624801</v>
      </c>
      <c r="AF9" s="5"/>
      <c r="AG9" s="10"/>
    </row>
    <row r="10" spans="1:33" x14ac:dyDescent="0.25">
      <c r="A10" s="3" t="s">
        <v>3</v>
      </c>
      <c r="B10">
        <v>-13.125344999999999</v>
      </c>
      <c r="E10" s="11" t="s">
        <v>18</v>
      </c>
      <c r="F10" s="12">
        <f>(F6-$B$23)</f>
        <v>3.9073981031313085</v>
      </c>
      <c r="G10" s="12">
        <f>(G6-$B$18)</f>
        <v>3.3730291393663112</v>
      </c>
      <c r="H10" s="12">
        <f>(H7-$B$13)</f>
        <v>0.85364929954499957</v>
      </c>
      <c r="I10" s="14">
        <f>(H9-$B$9)</f>
        <v>0.22804846711308002</v>
      </c>
      <c r="J10" s="13">
        <f>0.4*ABS(H10)+0.3*ABS(F10)+0.2*ABS(G10)+0.1*ABS(I10)</f>
        <v>2.2110898253419626</v>
      </c>
      <c r="K10">
        <v>3.3</v>
      </c>
      <c r="L10" s="18">
        <v>-2</v>
      </c>
      <c r="M10" s="11" t="s">
        <v>18</v>
      </c>
      <c r="N10" s="12">
        <f>(N6-$B$23)</f>
        <v>-2.2932018968688137</v>
      </c>
      <c r="O10" s="12">
        <f>(O6-$B$18)</f>
        <v>-4.1239708606330776</v>
      </c>
      <c r="P10" s="12">
        <f>(P7-$B$13)</f>
        <v>-1.3658233504550006</v>
      </c>
      <c r="Q10" s="14">
        <f>(P9-$B$9)</f>
        <v>-1.5542580459307231E-2</v>
      </c>
      <c r="R10" s="13">
        <f>0.4*ABS(P10)+0.3*ABS(N10)+0.2*ABS(O10)+0.1*ABS(Q10)</f>
        <v>2.0606383394151906</v>
      </c>
      <c r="T10" s="11" t="s">
        <v>18</v>
      </c>
      <c r="U10" s="12">
        <f>(U6-$B$23)</f>
        <v>2.698103130351015E-3</v>
      </c>
      <c r="V10" s="12">
        <f>(V6-$B$18)</f>
        <v>-0.14197086063310671</v>
      </c>
      <c r="W10" s="12">
        <f>(W7-$B$13)</f>
        <v>-0.38439515045500028</v>
      </c>
      <c r="X10" s="14">
        <f>(W9-$B$9)</f>
        <v>0.53875491649204621</v>
      </c>
      <c r="Y10" s="13">
        <f>0.4*ABS(W10)+0.3*ABS(U10)+0.2*ABS(V10)+0.1*ABS(X10)</f>
        <v>0.23683715489693138</v>
      </c>
      <c r="AB10" s="11" t="s">
        <v>18</v>
      </c>
      <c r="AC10" s="12">
        <f>(AC6-$B$23)</f>
        <v>1.8901351981719561</v>
      </c>
      <c r="AD10" s="12">
        <f>(AD6-$B$18)</f>
        <v>1.8402679531687074</v>
      </c>
      <c r="AE10" s="12">
        <f>(AE7-$B$13)</f>
        <v>-7.4248605682210644E-2</v>
      </c>
      <c r="AF10" s="14">
        <f>(AE9-$B$9)</f>
        <v>0.5827859765624801</v>
      </c>
      <c r="AG10" s="13">
        <f>0.35*ABS(AE10)+0.15*ABS(AC10)+0.15*ABS(AD10)+0.35*ABS(AF10)</f>
        <v>0.78952257648674118</v>
      </c>
    </row>
    <row r="11" spans="1:33" x14ac:dyDescent="0.25">
      <c r="A11" s="3" t="s">
        <v>4</v>
      </c>
      <c r="B11">
        <v>-6.5626724999999997</v>
      </c>
      <c r="E11" s="6" t="s">
        <v>16</v>
      </c>
      <c r="F11" s="7">
        <v>2E-3</v>
      </c>
      <c r="G11" s="7" t="s">
        <v>22</v>
      </c>
      <c r="H11" s="7" t="s">
        <v>23</v>
      </c>
      <c r="I11" s="8"/>
      <c r="J11" s="9"/>
      <c r="K11">
        <v>3.7</v>
      </c>
      <c r="L11" s="18">
        <v>1</v>
      </c>
      <c r="M11" s="6" t="s">
        <v>16</v>
      </c>
      <c r="N11" s="7">
        <v>2E-3</v>
      </c>
      <c r="O11" s="7" t="s">
        <v>75</v>
      </c>
      <c r="P11" s="7" t="s">
        <v>76</v>
      </c>
      <c r="Q11" s="8"/>
      <c r="R11" s="9"/>
      <c r="T11" s="6" t="s">
        <v>16</v>
      </c>
      <c r="U11" s="7">
        <v>2E-3</v>
      </c>
      <c r="V11" s="7" t="s">
        <v>117</v>
      </c>
      <c r="W11" s="7" t="s">
        <v>118</v>
      </c>
      <c r="X11" s="8"/>
      <c r="Y11" s="9"/>
      <c r="Z11">
        <v>10</v>
      </c>
      <c r="AB11" s="6" t="s">
        <v>16</v>
      </c>
      <c r="AC11" s="7">
        <v>2E-3</v>
      </c>
      <c r="AD11" s="7" t="s">
        <v>121</v>
      </c>
      <c r="AE11" s="7" t="s">
        <v>122</v>
      </c>
      <c r="AF11" s="8"/>
      <c r="AG11" s="9"/>
    </row>
    <row r="12" spans="1:33" x14ac:dyDescent="0.25">
      <c r="A12" s="3" t="s">
        <v>9</v>
      </c>
      <c r="B12">
        <v>0.75148875000000093</v>
      </c>
      <c r="E12" s="3" t="s">
        <v>3</v>
      </c>
      <c r="F12" s="5">
        <v>-8241.4554000000007</v>
      </c>
      <c r="G12" s="5">
        <v>-17795.679</v>
      </c>
      <c r="H12" s="5">
        <v>-6174.2515999999996</v>
      </c>
      <c r="I12" s="5"/>
      <c r="J12" s="10"/>
      <c r="K12">
        <v>4.2</v>
      </c>
      <c r="L12" s="18">
        <v>-0.5</v>
      </c>
      <c r="M12" s="3" t="s">
        <v>3</v>
      </c>
      <c r="N12" s="5">
        <v>-8246.4014000000006</v>
      </c>
      <c r="O12" s="5">
        <v>-17801.831999999999</v>
      </c>
      <c r="P12" s="5">
        <v>-9723.0687999999991</v>
      </c>
      <c r="Q12" s="5"/>
      <c r="R12" s="10"/>
      <c r="T12" s="3" t="s">
        <v>3</v>
      </c>
      <c r="U12" s="5">
        <v>-8245.2124000000003</v>
      </c>
      <c r="V12" s="5">
        <v>-17799.071</v>
      </c>
      <c r="W12" s="5">
        <v>-8589.9743999999992</v>
      </c>
      <c r="X12" s="5"/>
      <c r="Y12" s="10"/>
      <c r="Z12">
        <v>-8.0030000000000001</v>
      </c>
      <c r="AB12" s="3" t="s">
        <v>3</v>
      </c>
      <c r="AC12" s="5">
        <v>-8245.0800170799994</v>
      </c>
      <c r="AD12" s="5">
        <v>-17799.599999999999</v>
      </c>
      <c r="AE12" s="5">
        <v>-7880.8120764499999</v>
      </c>
      <c r="AF12" s="5"/>
      <c r="AG12" s="10"/>
    </row>
    <row r="13" spans="1:33" x14ac:dyDescent="0.25">
      <c r="A13" s="3" t="s">
        <v>10</v>
      </c>
      <c r="B13" s="4">
        <v>0.37574437500000046</v>
      </c>
      <c r="E13" s="3" t="s">
        <v>17</v>
      </c>
      <c r="F13" s="5">
        <f>F12/4000</f>
        <v>-2.0603638500000003</v>
      </c>
      <c r="G13" s="5">
        <f>G12/4000</f>
        <v>-4.44891975</v>
      </c>
      <c r="H13" s="5">
        <f>H12/2000</f>
        <v>-3.0871257999999999</v>
      </c>
      <c r="I13" s="5"/>
      <c r="J13" s="10"/>
      <c r="K13">
        <v>4.7</v>
      </c>
      <c r="L13" s="18">
        <v>0.25</v>
      </c>
      <c r="M13" s="3" t="s">
        <v>17</v>
      </c>
      <c r="N13" s="5">
        <f>N12/4000</f>
        <v>-2.06160035</v>
      </c>
      <c r="O13" s="5">
        <f>O12/4000</f>
        <v>-4.4504579999999994</v>
      </c>
      <c r="P13" s="5">
        <f>P12/2000</f>
        <v>-4.8615343999999991</v>
      </c>
      <c r="Q13" s="5"/>
      <c r="R13" s="10"/>
      <c r="T13" s="3" t="s">
        <v>17</v>
      </c>
      <c r="U13" s="5">
        <f>U12/4000</f>
        <v>-2.0613030999999999</v>
      </c>
      <c r="V13" s="5">
        <f>V12/4000</f>
        <v>-4.4497677500000004</v>
      </c>
      <c r="W13" s="5">
        <f>W12/2000</f>
        <v>-4.2949871999999996</v>
      </c>
      <c r="X13" s="5"/>
      <c r="Y13" s="10"/>
      <c r="Z13" s="19">
        <v>2.9980000000000002</v>
      </c>
      <c r="AB13" s="3" t="s">
        <v>17</v>
      </c>
      <c r="AC13" s="5">
        <f>AC12/4000</f>
        <v>-2.0612700042699998</v>
      </c>
      <c r="AD13" s="5">
        <f>AD12/4000</f>
        <v>-4.4498999999999995</v>
      </c>
      <c r="AE13" s="5">
        <f>AE12/2000</f>
        <v>-3.9404060382249999</v>
      </c>
      <c r="AF13" s="5"/>
      <c r="AG13" s="10"/>
    </row>
    <row r="14" spans="1:33" x14ac:dyDescent="0.25">
      <c r="E14" s="3" t="s">
        <v>9</v>
      </c>
      <c r="F14" s="5">
        <f>F12-1999*$B$3-$C$3</f>
        <v>3.8442121309082724</v>
      </c>
      <c r="G14" s="5">
        <f>G12-3999*$C$3-$B$3</f>
        <v>3.993486049089185</v>
      </c>
      <c r="H14" s="5">
        <f>H12-1000*$B$3-1000*$C$3</f>
        <v>2398.2344490900005</v>
      </c>
      <c r="I14" s="5"/>
      <c r="J14" s="10"/>
      <c r="K14">
        <v>5.3</v>
      </c>
      <c r="L14" s="18">
        <v>-0.1</v>
      </c>
      <c r="M14" s="3" t="s">
        <v>9</v>
      </c>
      <c r="N14" s="5">
        <f>N12-1999*$B$3-$C$3</f>
        <v>-1.1017878690916403</v>
      </c>
      <c r="O14" s="5">
        <f>O12-3999*$C$3-$B$3</f>
        <v>-2.1595139509092434</v>
      </c>
      <c r="P14" s="5">
        <f>P12-1000*$B$3-1000*$C$3</f>
        <v>-1150.582750909999</v>
      </c>
      <c r="Q14" s="5"/>
      <c r="R14" s="10"/>
      <c r="T14" s="3" t="s">
        <v>9</v>
      </c>
      <c r="U14" s="5">
        <f>U12-1999*$B$3-$C$3</f>
        <v>8.7212130908665308E-2</v>
      </c>
      <c r="V14" s="5">
        <f>V12-3999*$C$3-$B$3</f>
        <v>0.60148604908935965</v>
      </c>
      <c r="W14" s="5">
        <f>W12-1000*$B$3-1000*$C$3</f>
        <v>-17.488350909999099</v>
      </c>
      <c r="X14" s="5"/>
      <c r="Y14" s="10"/>
      <c r="Z14">
        <v>1.998</v>
      </c>
      <c r="AB14" s="3" t="s">
        <v>9</v>
      </c>
      <c r="AC14" s="5">
        <f>AC12-1999*$B$3-$C$3</f>
        <v>0.21959505090962939</v>
      </c>
      <c r="AD14" s="5">
        <f>AD12-3999*$C$3-$B$3</f>
        <v>7.2486049090727533E-2</v>
      </c>
      <c r="AE14" s="5">
        <f>AE12-1000*$B$3-1000*$C$3</f>
        <v>691.6739726400001</v>
      </c>
      <c r="AF14" s="5"/>
      <c r="AG14" s="10"/>
    </row>
    <row r="15" spans="1:33" x14ac:dyDescent="0.25">
      <c r="B15" t="s">
        <v>11</v>
      </c>
      <c r="E15" s="3"/>
      <c r="F15" s="5"/>
      <c r="G15" s="5"/>
      <c r="H15" s="5">
        <f>H14/2000</f>
        <v>1.1991172245450001</v>
      </c>
      <c r="I15" s="5"/>
      <c r="J15" s="10"/>
      <c r="M15" s="3"/>
      <c r="N15" s="5"/>
      <c r="O15" s="5"/>
      <c r="P15" s="5">
        <f>P14/2000</f>
        <v>-0.57529137545499953</v>
      </c>
      <c r="Q15" s="5"/>
      <c r="R15" s="10"/>
      <c r="T15" s="3"/>
      <c r="U15" s="5"/>
      <c r="V15" s="5"/>
      <c r="W15" s="5">
        <f>W14/2000</f>
        <v>-8.7441754549995501E-3</v>
      </c>
      <c r="X15" s="5"/>
      <c r="Y15" s="10"/>
      <c r="Z15">
        <v>-1.502</v>
      </c>
      <c r="AB15" s="3"/>
      <c r="AC15" s="5"/>
      <c r="AD15" s="5"/>
      <c r="AE15" s="5">
        <f>AE14/2000</f>
        <v>0.34583698632000004</v>
      </c>
      <c r="AF15" s="5"/>
      <c r="AG15" s="10"/>
    </row>
    <row r="16" spans="1:33" x14ac:dyDescent="0.25">
      <c r="A16" t="s">
        <v>3</v>
      </c>
      <c r="B16">
        <v>-180.09155999999999</v>
      </c>
      <c r="E16" s="3" t="s">
        <v>5</v>
      </c>
      <c r="F16" s="5"/>
      <c r="G16" s="5"/>
      <c r="H16" s="5">
        <v>27071.006000000001</v>
      </c>
      <c r="I16" s="5"/>
      <c r="J16" s="10"/>
      <c r="M16" s="3" t="s">
        <v>5</v>
      </c>
      <c r="N16" s="5"/>
      <c r="O16" s="5"/>
      <c r="P16" s="5">
        <v>21573.853999999999</v>
      </c>
      <c r="Q16" s="5"/>
      <c r="R16" s="10"/>
      <c r="T16" s="3" t="s">
        <v>5</v>
      </c>
      <c r="U16" s="5"/>
      <c r="V16" s="5"/>
      <c r="W16" s="5">
        <v>36503.953000000001</v>
      </c>
      <c r="X16" s="5"/>
      <c r="Y16" s="10"/>
      <c r="Z16">
        <v>0.4</v>
      </c>
      <c r="AB16" s="3" t="s">
        <v>5</v>
      </c>
      <c r="AC16" s="5"/>
      <c r="AD16" s="5"/>
      <c r="AE16" s="5">
        <v>22699.067999999999</v>
      </c>
      <c r="AF16" s="5"/>
      <c r="AG16" s="10"/>
    </row>
    <row r="17" spans="1:33" x14ac:dyDescent="0.25">
      <c r="A17" t="s">
        <v>4</v>
      </c>
      <c r="B17">
        <v>-5.6278612499999996</v>
      </c>
      <c r="E17" s="3" t="s">
        <v>6</v>
      </c>
      <c r="F17" s="2">
        <f>(F16^(1/3))/10</f>
        <v>0</v>
      </c>
      <c r="G17" s="2">
        <f>(G16^(1/3))/10</f>
        <v>0</v>
      </c>
      <c r="H17" s="2">
        <f>(H16^(1/3))/10</f>
        <v>3.0026275498405872</v>
      </c>
      <c r="I17" s="5"/>
      <c r="J17" s="10"/>
      <c r="M17" s="3" t="s">
        <v>6</v>
      </c>
      <c r="N17" s="2">
        <f>(N16^(1/3))/10</f>
        <v>0</v>
      </c>
      <c r="O17" s="2">
        <f>(O16^(1/3))/10</f>
        <v>0</v>
      </c>
      <c r="P17" s="2">
        <f>(P16^(1/3))/10</f>
        <v>2.7838291521912764</v>
      </c>
      <c r="Q17" s="5"/>
      <c r="R17" s="10"/>
      <c r="T17" s="3" t="s">
        <v>6</v>
      </c>
      <c r="U17" s="2">
        <f>(U16^(1/3))/10</f>
        <v>0</v>
      </c>
      <c r="V17" s="2">
        <f>(V16^(1/3))/10</f>
        <v>0</v>
      </c>
      <c r="W17" s="2">
        <f>(W16^(1/3))/10</f>
        <v>3.3172634645138772</v>
      </c>
      <c r="X17" s="5"/>
      <c r="Y17" s="10"/>
      <c r="Z17">
        <v>-0.112</v>
      </c>
      <c r="AB17" s="3" t="s">
        <v>6</v>
      </c>
      <c r="AC17" s="2">
        <f>(AC16^(1/3))/10</f>
        <v>0</v>
      </c>
      <c r="AD17" s="2">
        <f>(AD16^(1/3))/10</f>
        <v>0</v>
      </c>
      <c r="AE17" s="2">
        <f>(AE16^(1/3))/10</f>
        <v>2.8314094374881265</v>
      </c>
      <c r="AF17" s="5"/>
      <c r="AG17" s="10"/>
    </row>
    <row r="18" spans="1:33" x14ac:dyDescent="0.25">
      <c r="A18" s="5" t="s">
        <v>9</v>
      </c>
      <c r="B18" s="4">
        <v>0.74245690972226264</v>
      </c>
      <c r="E18" s="11" t="s">
        <v>18</v>
      </c>
      <c r="F18" s="12">
        <f>(F14-$B$23)</f>
        <v>3.7603981031304645</v>
      </c>
      <c r="G18" s="12">
        <f>(G14-$B$18)</f>
        <v>3.2510291393669224</v>
      </c>
      <c r="H18" s="12">
        <f>(H15-$B$13)</f>
        <v>0.82337284954499967</v>
      </c>
      <c r="I18" s="14">
        <f>(H17-$B$9)</f>
        <v>0.22463754984058726</v>
      </c>
      <c r="J18" s="13">
        <f>0.4*ABS(H18)+0.3*ABS(F18)+0.2*ABS(G18)+0.1*ABS(I18)</f>
        <v>2.1301381536145829</v>
      </c>
      <c r="M18" s="11" t="s">
        <v>18</v>
      </c>
      <c r="N18" s="12">
        <f>(N14-$B$23)</f>
        <v>-1.1856018968694482</v>
      </c>
      <c r="O18" s="12">
        <f>(O14-$B$18)</f>
        <v>-2.901970860631506</v>
      </c>
      <c r="P18" s="12">
        <f>(P15-$B$13)</f>
        <v>-0.951035750455</v>
      </c>
      <c r="Q18" s="14">
        <f>(P17-$B$9)</f>
        <v>5.8391521912763977E-3</v>
      </c>
      <c r="R18" s="13">
        <f>0.4*ABS(P18)+0.3*ABS(N18)+0.2*ABS(O18)+0.1*ABS(Q18)</f>
        <v>1.3170729565882631</v>
      </c>
      <c r="T18" s="11" t="s">
        <v>18</v>
      </c>
      <c r="U18" s="12">
        <f>(U14-$B$23)</f>
        <v>3.3981031308574217E-3</v>
      </c>
      <c r="V18" s="12">
        <f>(V14-$B$18)</f>
        <v>-0.14097086063290298</v>
      </c>
      <c r="W18" s="12">
        <f>(W15-$B$13)</f>
        <v>-0.38448855045500002</v>
      </c>
      <c r="X18" s="14">
        <f>(W17-$B$9)</f>
        <v>0.53927346451387725</v>
      </c>
      <c r="Y18" s="13">
        <f>0.4*ABS(W18)+0.3*ABS(U18)+0.2*ABS(V18)+0.1*ABS(X18)</f>
        <v>0.23693636969922555</v>
      </c>
      <c r="Z18">
        <v>0.23693636969922555</v>
      </c>
      <c r="AB18" s="11" t="s">
        <v>18</v>
      </c>
      <c r="AC18" s="12">
        <f>(AC14-$B$23)</f>
        <v>0.1357810231318215</v>
      </c>
      <c r="AD18" s="12">
        <f>(AD14-$B$18)</f>
        <v>-0.6699708606315351</v>
      </c>
      <c r="AE18" s="12">
        <f>(AE15-$B$13)</f>
        <v>-2.9907388680000424E-2</v>
      </c>
      <c r="AF18" s="14">
        <f>(AE17-$B$9)</f>
        <v>5.3419437488126498E-2</v>
      </c>
      <c r="AG18" s="13">
        <f>0.35*ABS(AE18)+0.15*ABS(AC18)+0.15*ABS(AD18)+0.35*ABS(AF18)</f>
        <v>0.1500271717233479</v>
      </c>
    </row>
    <row r="19" spans="1:33" x14ac:dyDescent="0.25">
      <c r="E19" s="6" t="s">
        <v>16</v>
      </c>
      <c r="F19" s="7">
        <v>2E-3</v>
      </c>
      <c r="G19" s="7" t="s">
        <v>24</v>
      </c>
      <c r="H19" s="7" t="s">
        <v>25</v>
      </c>
      <c r="I19" s="8"/>
      <c r="J19" s="9"/>
      <c r="M19" s="6" t="s">
        <v>16</v>
      </c>
      <c r="N19" s="7">
        <v>2E-3</v>
      </c>
      <c r="O19" s="7" t="s">
        <v>77</v>
      </c>
      <c r="P19" s="7" t="s">
        <v>78</v>
      </c>
      <c r="Q19" s="8"/>
      <c r="R19" s="9"/>
      <c r="T19" s="6" t="s">
        <v>16</v>
      </c>
      <c r="U19" s="7">
        <v>2E-3</v>
      </c>
      <c r="V19" s="7" t="s">
        <v>119</v>
      </c>
      <c r="W19" s="7" t="s">
        <v>120</v>
      </c>
      <c r="X19" s="8"/>
      <c r="Y19" s="9"/>
      <c r="AB19" s="6" t="s">
        <v>16</v>
      </c>
      <c r="AC19" s="51">
        <v>2E-3</v>
      </c>
      <c r="AD19" s="7" t="s">
        <v>123</v>
      </c>
      <c r="AE19" s="7" t="s">
        <v>124</v>
      </c>
      <c r="AF19" s="8"/>
      <c r="AG19" s="9"/>
    </row>
    <row r="20" spans="1:33" x14ac:dyDescent="0.25">
      <c r="A20" s="3"/>
      <c r="B20" t="s">
        <v>12</v>
      </c>
      <c r="E20" s="3" t="s">
        <v>3</v>
      </c>
      <c r="F20" s="5">
        <v>-8241.5172999999995</v>
      </c>
      <c r="G20" s="5">
        <v>-17795.734</v>
      </c>
      <c r="H20" s="5">
        <v>-6202.7707</v>
      </c>
      <c r="I20" s="5"/>
      <c r="J20" s="10"/>
      <c r="M20" s="3" t="s">
        <v>3</v>
      </c>
      <c r="N20" s="5">
        <v>-8245.9035000000003</v>
      </c>
      <c r="O20" s="5">
        <v>-17801.278999999999</v>
      </c>
      <c r="P20" s="5">
        <v>-9328.6612000000005</v>
      </c>
      <c r="Q20" s="5"/>
      <c r="R20" s="10"/>
      <c r="T20" s="3" t="s">
        <v>3</v>
      </c>
      <c r="U20" s="5">
        <v>-8245.0570000000007</v>
      </c>
      <c r="V20" s="5">
        <v>-17798.918000000001</v>
      </c>
      <c r="W20" s="5">
        <v>-8539.3781999999992</v>
      </c>
      <c r="X20" s="5"/>
      <c r="Y20" s="10"/>
      <c r="AB20" s="3" t="s">
        <v>3</v>
      </c>
      <c r="AC20" s="5">
        <v>-8244.3495000000003</v>
      </c>
      <c r="AD20" s="5">
        <v>-17798.948</v>
      </c>
      <c r="AE20" s="5">
        <v>-7814.7961999999998</v>
      </c>
      <c r="AF20" s="5"/>
      <c r="AG20" s="10"/>
    </row>
    <row r="21" spans="1:33" x14ac:dyDescent="0.25">
      <c r="A21" s="3" t="s">
        <v>3</v>
      </c>
      <c r="B21">
        <v>-445.96480000000003</v>
      </c>
      <c r="E21" s="3" t="s">
        <v>17</v>
      </c>
      <c r="F21" s="5">
        <f>F20/4000</f>
        <v>-2.060379325</v>
      </c>
      <c r="G21" s="5">
        <f>G20/4000</f>
        <v>-4.4489334999999999</v>
      </c>
      <c r="H21" s="5">
        <f>H20/2000</f>
        <v>-3.1013853500000002</v>
      </c>
      <c r="I21" s="5"/>
      <c r="J21" s="10"/>
      <c r="M21" s="3" t="s">
        <v>17</v>
      </c>
      <c r="N21" s="5">
        <f>N20/4000</f>
        <v>-2.0614758750000002</v>
      </c>
      <c r="O21" s="5">
        <f>O20/4000</f>
        <v>-4.4503197499999994</v>
      </c>
      <c r="P21" s="5">
        <f>P20/2000</f>
        <v>-4.6643306000000004</v>
      </c>
      <c r="Q21" s="5"/>
      <c r="R21" s="10"/>
      <c r="T21" s="3" t="s">
        <v>17</v>
      </c>
      <c r="U21" s="5">
        <f>U20/4000</f>
        <v>-2.0612642500000002</v>
      </c>
      <c r="V21" s="5">
        <f>V20/4000</f>
        <v>-4.4497295000000001</v>
      </c>
      <c r="W21" s="5">
        <f>W20/2000</f>
        <v>-4.2696890999999999</v>
      </c>
      <c r="X21" s="5"/>
      <c r="Y21" s="10"/>
      <c r="AB21" s="3" t="s">
        <v>17</v>
      </c>
      <c r="AC21" s="5">
        <f>AC20/4000</f>
        <v>-2.0610873750000001</v>
      </c>
      <c r="AD21" s="5">
        <f>AD20/4000</f>
        <v>-4.4497369999999998</v>
      </c>
      <c r="AE21" s="5">
        <f>AE20/2000</f>
        <v>-3.9073981</v>
      </c>
      <c r="AF21" s="5"/>
      <c r="AG21" s="10"/>
    </row>
    <row r="22" spans="1:33" x14ac:dyDescent="0.25">
      <c r="A22" s="3" t="s">
        <v>4</v>
      </c>
      <c r="B22">
        <v>-8.2586074074074087</v>
      </c>
      <c r="E22" s="3" t="s">
        <v>9</v>
      </c>
      <c r="F22" s="5">
        <f>F20-1999*$B$3-$C$3</f>
        <v>3.782312130909486</v>
      </c>
      <c r="G22" s="5">
        <f>G20-3999*$C$3-$B$3</f>
        <v>3.938486049088894</v>
      </c>
      <c r="H22" s="5">
        <f>H20-1000*$B$3-1000*$C$3</f>
        <v>2369.71534909</v>
      </c>
      <c r="I22" s="5"/>
      <c r="J22" s="10"/>
      <c r="M22" s="3" t="s">
        <v>9</v>
      </c>
      <c r="N22" s="5">
        <f>N20-1999*$B$3-$C$3</f>
        <v>-0.60388786909134051</v>
      </c>
      <c r="O22" s="5">
        <f>O20-3999*$C$3-$B$3</f>
        <v>-1.6065139509093598</v>
      </c>
      <c r="P22" s="5">
        <f>P20-1000*$B$3-1000*$C$3</f>
        <v>-756.17515091000041</v>
      </c>
      <c r="Q22" s="5"/>
      <c r="R22" s="10"/>
      <c r="T22" s="3" t="s">
        <v>9</v>
      </c>
      <c r="U22" s="5">
        <f>U20-1999*$B$3-$C$3</f>
        <v>0.24261213090831024</v>
      </c>
      <c r="V22" s="5">
        <f>V20-3999*$C$3-$B$3</f>
        <v>0.75448604908778805</v>
      </c>
      <c r="W22" s="5">
        <f>W20-1000*$B$3-1000*$C$3</f>
        <v>33.107849090000855</v>
      </c>
      <c r="X22" s="5"/>
      <c r="Y22" s="10"/>
      <c r="AB22" s="3" t="s">
        <v>9</v>
      </c>
      <c r="AC22" s="5">
        <f>AC20-1999*$B$3-$C$3</f>
        <v>0.9501121309087468</v>
      </c>
      <c r="AD22" s="5">
        <f>AD20-3999*$C$3-$B$3</f>
        <v>0.7244860490889522</v>
      </c>
      <c r="AE22" s="5">
        <f>AE20-1000*$B$3-1000*$C$3</f>
        <v>757.68984909000028</v>
      </c>
      <c r="AF22" s="5"/>
      <c r="AG22" s="10"/>
    </row>
    <row r="23" spans="1:33" x14ac:dyDescent="0.25">
      <c r="A23" s="3" t="s">
        <v>9</v>
      </c>
      <c r="B23" s="4">
        <v>8.3814027777807887E-2</v>
      </c>
      <c r="E23" s="3"/>
      <c r="F23" s="5"/>
      <c r="G23" s="5"/>
      <c r="H23" s="5">
        <f>H22/2000</f>
        <v>1.1848576745449999</v>
      </c>
      <c r="I23" s="5"/>
      <c r="J23" s="10"/>
      <c r="M23" s="3"/>
      <c r="N23" s="5"/>
      <c r="O23" s="5"/>
      <c r="P23" s="5">
        <f>P22/2000</f>
        <v>-0.37808757545500021</v>
      </c>
      <c r="Q23" s="5"/>
      <c r="R23" s="10"/>
      <c r="T23" s="3"/>
      <c r="U23" s="5"/>
      <c r="V23" s="5"/>
      <c r="W23" s="5">
        <f>W22/2000</f>
        <v>1.6553924545000428E-2</v>
      </c>
      <c r="X23" s="5"/>
      <c r="Y23" s="10"/>
      <c r="AB23" s="3"/>
      <c r="AC23" s="5"/>
      <c r="AD23" s="5"/>
      <c r="AE23" s="5">
        <f>AE22/2000</f>
        <v>0.37884492454500013</v>
      </c>
      <c r="AF23" s="5"/>
      <c r="AG23" s="10"/>
    </row>
    <row r="24" spans="1:33" x14ac:dyDescent="0.25">
      <c r="E24" s="3" t="s">
        <v>5</v>
      </c>
      <c r="F24" s="5"/>
      <c r="G24" s="5"/>
      <c r="H24" s="5">
        <v>27020.234</v>
      </c>
      <c r="I24" s="5"/>
      <c r="J24" s="10"/>
      <c r="M24" s="3" t="s">
        <v>5</v>
      </c>
      <c r="N24" s="5"/>
      <c r="O24" s="5"/>
      <c r="P24" s="5">
        <v>21903.981</v>
      </c>
      <c r="Q24" s="5"/>
      <c r="R24" s="10"/>
      <c r="T24" s="3" t="s">
        <v>5</v>
      </c>
      <c r="U24" s="5"/>
      <c r="V24" s="5"/>
      <c r="W24" s="5">
        <v>36607.144</v>
      </c>
      <c r="X24" s="5"/>
      <c r="Y24" s="10"/>
      <c r="AB24" s="3" t="s">
        <v>5</v>
      </c>
      <c r="AC24" s="5"/>
      <c r="AD24" s="5"/>
      <c r="AE24" s="5">
        <v>22020.763999999999</v>
      </c>
      <c r="AF24" s="5"/>
      <c r="AG24" s="10"/>
    </row>
    <row r="25" spans="1:33" x14ac:dyDescent="0.25">
      <c r="E25" s="3" t="s">
        <v>6</v>
      </c>
      <c r="F25" s="2">
        <f>(F24^(1/3))/10</f>
        <v>0</v>
      </c>
      <c r="G25" s="2">
        <f>(G24^(1/3))/10</f>
        <v>0</v>
      </c>
      <c r="H25" s="2">
        <f>(H24^(1/3))/10</f>
        <v>3.0007492202814872</v>
      </c>
      <c r="I25" s="5"/>
      <c r="J25" s="10"/>
      <c r="M25" s="3" t="s">
        <v>6</v>
      </c>
      <c r="N25" s="2">
        <f>(N24^(1/3))/10</f>
        <v>0</v>
      </c>
      <c r="O25" s="2">
        <f>(O24^(1/3))/10</f>
        <v>0</v>
      </c>
      <c r="P25" s="2">
        <f>(P24^(1/3))/10</f>
        <v>2.7979568853853323</v>
      </c>
      <c r="Q25" s="5"/>
      <c r="R25" s="10"/>
      <c r="T25" s="3" t="s">
        <v>6</v>
      </c>
      <c r="U25" s="2">
        <f>(U24^(1/3))/10</f>
        <v>0</v>
      </c>
      <c r="V25" s="2">
        <f>(V24^(1/3))/10</f>
        <v>0</v>
      </c>
      <c r="W25" s="2">
        <f>(W24^(1/3))/10</f>
        <v>3.3203863197816057</v>
      </c>
      <c r="X25" s="5"/>
      <c r="Y25" s="10"/>
      <c r="AB25" s="3" t="s">
        <v>6</v>
      </c>
      <c r="AC25" s="2">
        <f>(AC24^(1/3))/10</f>
        <v>0</v>
      </c>
      <c r="AD25" s="2">
        <f>(AD24^(1/3))/10</f>
        <v>0</v>
      </c>
      <c r="AE25" s="2">
        <f>(AE24^(1/3))/10</f>
        <v>2.8029205920188245</v>
      </c>
      <c r="AF25" s="5"/>
      <c r="AG25" s="10"/>
    </row>
    <row r="26" spans="1:33" x14ac:dyDescent="0.25">
      <c r="E26" s="11" t="s">
        <v>18</v>
      </c>
      <c r="F26" s="12">
        <f>(F22-$B$23)</f>
        <v>3.6984981031316781</v>
      </c>
      <c r="G26" s="12">
        <f>(G22-$B$18)</f>
        <v>3.1960291393666314</v>
      </c>
      <c r="H26" s="12">
        <f>(H23-$B$13)</f>
        <v>0.80911329954499944</v>
      </c>
      <c r="I26" s="14">
        <f>(H25-$B$9)</f>
        <v>0.2227592202814872</v>
      </c>
      <c r="J26" s="13">
        <f>0.4*ABS(H26)+0.3*ABS(F26)+0.2*ABS(G26)+0.1*ABS(I26)</f>
        <v>2.094676500658978</v>
      </c>
      <c r="M26" s="11" t="s">
        <v>18</v>
      </c>
      <c r="N26" s="12">
        <f>(N22-$B$23)</f>
        <v>-0.6877018968691484</v>
      </c>
      <c r="O26" s="12">
        <f>(O22-$B$18)</f>
        <v>-2.3489708606316224</v>
      </c>
      <c r="P26" s="12">
        <f>(P23-$B$13)</f>
        <v>-0.75383195045500062</v>
      </c>
      <c r="Q26" s="14">
        <f>(P25-$B$9)</f>
        <v>1.9966885385332311E-2</v>
      </c>
      <c r="R26" s="13">
        <f>0.4*ABS(P26)+0.3*ABS(N26)+0.2*ABS(O26)+0.1*ABS(Q26)</f>
        <v>0.97963420990760253</v>
      </c>
      <c r="T26" s="11" t="s">
        <v>18</v>
      </c>
      <c r="U26" s="12">
        <f>(U22-$B$23)</f>
        <v>0.15879810313050235</v>
      </c>
      <c r="V26" s="12">
        <f>(V22-$B$18)</f>
        <v>1.202913936552541E-2</v>
      </c>
      <c r="W26" s="12">
        <f>(W23-$B$13)</f>
        <v>-0.35919045045500003</v>
      </c>
      <c r="X26" s="14">
        <f>(W25-$B$9)</f>
        <v>0.54239631978160574</v>
      </c>
      <c r="Y26" s="13">
        <f>0.4*ABS(W26)+0.3*ABS(U26)+0.2*ABS(V26)+0.1*ABS(X26)</f>
        <v>0.24796107097241638</v>
      </c>
      <c r="AB26" s="11" t="s">
        <v>18</v>
      </c>
      <c r="AC26" s="12">
        <f>(AC22-$B$23)</f>
        <v>0.86629810313093891</v>
      </c>
      <c r="AD26" s="12">
        <f>(AD22-$B$18)</f>
        <v>-1.7970860633310437E-2</v>
      </c>
      <c r="AE26" s="12">
        <f>(AE23-$B$13)</f>
        <v>3.1005495449996645E-3</v>
      </c>
      <c r="AF26" s="14">
        <f>(AE25-$B$9)</f>
        <v>2.4930592018824527E-2</v>
      </c>
      <c r="AG26" s="13">
        <f>0.35*ABS(AE26)+0.15*ABS(AC26)+0.15*ABS(AD26)+0.35*ABS(AF26)</f>
        <v>0.14245124411197588</v>
      </c>
    </row>
    <row r="27" spans="1:33" x14ac:dyDescent="0.25">
      <c r="E27" s="6" t="s">
        <v>16</v>
      </c>
      <c r="F27" s="7">
        <v>2E-3</v>
      </c>
      <c r="G27" s="7" t="s">
        <v>26</v>
      </c>
      <c r="H27" s="7" t="s">
        <v>27</v>
      </c>
      <c r="I27" s="8"/>
      <c r="J27" s="9"/>
      <c r="M27" s="6" t="s">
        <v>16</v>
      </c>
      <c r="N27" s="7">
        <v>2E-3</v>
      </c>
      <c r="O27" s="7" t="s">
        <v>79</v>
      </c>
      <c r="P27" s="7" t="s">
        <v>80</v>
      </c>
      <c r="Q27" s="8"/>
      <c r="R27" s="9"/>
      <c r="T27" s="6" t="s">
        <v>16</v>
      </c>
      <c r="U27" s="7">
        <v>2E-3</v>
      </c>
      <c r="V27" s="7" t="s">
        <v>72</v>
      </c>
      <c r="W27" s="7" t="s">
        <v>73</v>
      </c>
      <c r="X27" s="8"/>
      <c r="Y27" s="9"/>
      <c r="AB27" s="6" t="s">
        <v>16</v>
      </c>
      <c r="AC27" s="51">
        <v>2E-3</v>
      </c>
      <c r="AD27" s="7" t="s">
        <v>125</v>
      </c>
      <c r="AE27" s="7" t="s">
        <v>126</v>
      </c>
      <c r="AF27" s="8"/>
      <c r="AG27" s="9"/>
    </row>
    <row r="28" spans="1:33" x14ac:dyDescent="0.25">
      <c r="E28" s="3" t="s">
        <v>3</v>
      </c>
      <c r="F28" s="5">
        <v>-8241.6669000000002</v>
      </c>
      <c r="G28" s="5">
        <v>-17795.981</v>
      </c>
      <c r="H28" s="5">
        <v>-6330.4056</v>
      </c>
      <c r="I28" s="5"/>
      <c r="J28" s="10"/>
      <c r="M28" s="3" t="s">
        <v>3</v>
      </c>
      <c r="N28" s="5">
        <v>-8245.6856000000007</v>
      </c>
      <c r="O28" s="5">
        <v>-17801.031999999999</v>
      </c>
      <c r="P28" s="5">
        <v>-9144.0974000000006</v>
      </c>
      <c r="Q28" s="5"/>
      <c r="R28" s="10"/>
      <c r="T28" s="3" t="s">
        <v>3</v>
      </c>
      <c r="U28" s="5"/>
      <c r="V28" s="5"/>
      <c r="W28" s="5"/>
      <c r="X28" s="5"/>
      <c r="Y28" s="10"/>
      <c r="AB28" s="3" t="s">
        <v>3</v>
      </c>
      <c r="AC28" s="5">
        <v>-8244.6713999999993</v>
      </c>
      <c r="AD28" s="5">
        <v>-17799.18</v>
      </c>
      <c r="AE28" s="5">
        <v>-7841.4175999999998</v>
      </c>
      <c r="AF28" s="5"/>
      <c r="AG28" s="10"/>
    </row>
    <row r="29" spans="1:33" x14ac:dyDescent="0.25">
      <c r="E29" s="3" t="s">
        <v>17</v>
      </c>
      <c r="F29" s="5">
        <f>F28/4000</f>
        <v>-2.0604167250000001</v>
      </c>
      <c r="G29" s="5">
        <f>G28/4000</f>
        <v>-4.4489952500000003</v>
      </c>
      <c r="H29" s="5">
        <f>H28/2000</f>
        <v>-3.1652027999999999</v>
      </c>
      <c r="I29" s="5"/>
      <c r="J29" s="10"/>
      <c r="M29" s="3" t="s">
        <v>17</v>
      </c>
      <c r="N29" s="5">
        <f>N28/4000</f>
        <v>-2.0614214</v>
      </c>
      <c r="O29" s="5">
        <f>O28/4000</f>
        <v>-4.4502579999999998</v>
      </c>
      <c r="P29" s="5">
        <f>P28/2000</f>
        <v>-4.5720486999999999</v>
      </c>
      <c r="Q29" s="5"/>
      <c r="R29" s="10"/>
      <c r="T29" s="3" t="s">
        <v>17</v>
      </c>
      <c r="U29" s="5">
        <f>U28/4000</f>
        <v>0</v>
      </c>
      <c r="V29" s="5">
        <f>V28/4000</f>
        <v>0</v>
      </c>
      <c r="W29" s="5">
        <f>W28/2000</f>
        <v>0</v>
      </c>
      <c r="X29" s="5"/>
      <c r="Y29" s="10"/>
      <c r="AB29" s="3" t="s">
        <v>17</v>
      </c>
      <c r="AC29" s="5">
        <f>AC28/4000</f>
        <v>-2.0611678499999999</v>
      </c>
      <c r="AD29" s="5">
        <f>AD28/4000</f>
        <v>-4.4497949999999999</v>
      </c>
      <c r="AE29" s="5">
        <f>AE28/2000</f>
        <v>-3.9207087999999999</v>
      </c>
      <c r="AF29" s="5"/>
      <c r="AG29" s="10"/>
    </row>
    <row r="30" spans="1:33" x14ac:dyDescent="0.25">
      <c r="E30" s="3" t="s">
        <v>9</v>
      </c>
      <c r="F30" s="5">
        <f>F28-1999*$B$3-$C$3</f>
        <v>3.6327121309088399</v>
      </c>
      <c r="G30" s="5">
        <f>G28-3999*$C$3-$B$3</f>
        <v>3.6914860490895052</v>
      </c>
      <c r="H30" s="5">
        <f>H28-1000*$B$3-1000*$C$3</f>
        <v>2242.08044909</v>
      </c>
      <c r="I30" s="5"/>
      <c r="J30" s="10"/>
      <c r="M30" s="3" t="s">
        <v>9</v>
      </c>
      <c r="N30" s="5">
        <f>N28-1999*$B$3-$C$3</f>
        <v>-0.38598786909169558</v>
      </c>
      <c r="O30" s="5">
        <f>O28-3999*$C$3-$B$3</f>
        <v>-1.359513950909971</v>
      </c>
      <c r="P30" s="5">
        <f>P28-1000*$B$3-1000*$C$3</f>
        <v>-571.61135091000051</v>
      </c>
      <c r="Q30" s="5"/>
      <c r="R30" s="10"/>
      <c r="T30" s="3" t="s">
        <v>9</v>
      </c>
      <c r="U30" s="5">
        <f>U28-1999*$B$3-$C$3</f>
        <v>8245.2996121309097</v>
      </c>
      <c r="V30" s="5">
        <f>V28-3999*$C$3-$B$3</f>
        <v>17799.67248604909</v>
      </c>
      <c r="W30" s="5">
        <f>W28-1000*$B$3-1000*$C$3</f>
        <v>8572.4860490899991</v>
      </c>
      <c r="X30" s="5"/>
      <c r="Y30" s="10"/>
      <c r="AB30" s="3" t="s">
        <v>9</v>
      </c>
      <c r="AC30" s="5">
        <f>AC28-1999*$B$3-$C$3</f>
        <v>0.62821213090974215</v>
      </c>
      <c r="AD30" s="5">
        <f>AD28-3999*$C$3-$B$3</f>
        <v>0.4924860490889813</v>
      </c>
      <c r="AE30" s="5">
        <f>AE28-1000*$B$3-1000*$C$3</f>
        <v>731.06844909000029</v>
      </c>
      <c r="AF30" s="5"/>
      <c r="AG30" s="10"/>
    </row>
    <row r="31" spans="1:33" x14ac:dyDescent="0.25">
      <c r="E31" s="3"/>
      <c r="F31" s="5"/>
      <c r="G31" s="5"/>
      <c r="H31" s="5">
        <f>H30/2000</f>
        <v>1.121040224545</v>
      </c>
      <c r="I31" s="5"/>
      <c r="J31" s="10"/>
      <c r="M31" s="3"/>
      <c r="N31" s="5"/>
      <c r="O31" s="5"/>
      <c r="P31" s="5">
        <f>P30/2000</f>
        <v>-0.28580567545500024</v>
      </c>
      <c r="Q31" s="5"/>
      <c r="R31" s="10"/>
      <c r="T31" s="3"/>
      <c r="U31" s="5"/>
      <c r="V31" s="5"/>
      <c r="W31" s="5">
        <f>W30/2000</f>
        <v>4.2862430245449996</v>
      </c>
      <c r="X31" s="5"/>
      <c r="Y31" s="10"/>
      <c r="AB31" s="3"/>
      <c r="AC31" s="5"/>
      <c r="AD31" s="5"/>
      <c r="AE31" s="5">
        <f>AE30/2000</f>
        <v>0.36553422454500012</v>
      </c>
      <c r="AF31" s="5"/>
      <c r="AG31" s="10"/>
    </row>
    <row r="32" spans="1:33" x14ac:dyDescent="0.25">
      <c r="E32" s="3" t="s">
        <v>5</v>
      </c>
      <c r="F32" s="5"/>
      <c r="G32" s="5"/>
      <c r="H32" s="5">
        <v>26753.409</v>
      </c>
      <c r="I32" s="5"/>
      <c r="J32" s="10"/>
      <c r="M32" s="3" t="s">
        <v>5</v>
      </c>
      <c r="N32" s="5"/>
      <c r="O32" s="5"/>
      <c r="P32" s="5">
        <v>22071.592000000001</v>
      </c>
      <c r="Q32" s="5"/>
      <c r="R32" s="10"/>
      <c r="T32" s="3" t="s">
        <v>5</v>
      </c>
      <c r="U32" s="5"/>
      <c r="V32" s="5"/>
      <c r="W32" s="5"/>
      <c r="X32" s="5"/>
      <c r="Y32" s="10"/>
      <c r="AB32" s="3" t="s">
        <v>5</v>
      </c>
      <c r="AC32" s="5"/>
      <c r="AD32" s="5"/>
      <c r="AE32" s="5">
        <v>22526.395</v>
      </c>
      <c r="AF32" s="5"/>
      <c r="AG32" s="10"/>
    </row>
    <row r="33" spans="5:33" x14ac:dyDescent="0.25">
      <c r="E33" s="3" t="s">
        <v>6</v>
      </c>
      <c r="F33" s="2">
        <f>(F32^(1/3))/10</f>
        <v>0</v>
      </c>
      <c r="G33" s="2">
        <f>(G32^(1/3))/10</f>
        <v>0</v>
      </c>
      <c r="H33" s="2">
        <f>(H32^(1/3))/10</f>
        <v>2.9908390541650407</v>
      </c>
      <c r="I33" s="5"/>
      <c r="J33" s="10"/>
      <c r="M33" s="3" t="s">
        <v>6</v>
      </c>
      <c r="N33" s="2">
        <f>(N32^(1/3))/10</f>
        <v>0</v>
      </c>
      <c r="O33" s="2">
        <f>(O32^(1/3))/10</f>
        <v>0</v>
      </c>
      <c r="P33" s="2">
        <f>(P32^(1/3))/10</f>
        <v>2.8050754881115685</v>
      </c>
      <c r="Q33" s="5"/>
      <c r="R33" s="10"/>
      <c r="T33" s="3" t="s">
        <v>6</v>
      </c>
      <c r="U33" s="2">
        <f>(U32^(1/3))/10</f>
        <v>0</v>
      </c>
      <c r="V33" s="2">
        <f>(V32^(1/3))/10</f>
        <v>0</v>
      </c>
      <c r="W33" s="2">
        <f>(W32^(1/3))/10</f>
        <v>0</v>
      </c>
      <c r="X33" s="5"/>
      <c r="Y33" s="10"/>
      <c r="AB33" s="3" t="s">
        <v>6</v>
      </c>
      <c r="AC33" s="2">
        <f>(AC32^(1/3))/10</f>
        <v>0</v>
      </c>
      <c r="AD33" s="2">
        <f>(AD32^(1/3))/10</f>
        <v>0</v>
      </c>
      <c r="AE33" s="2">
        <f>(AE32^(1/3))/10</f>
        <v>2.8242115950642845</v>
      </c>
      <c r="AF33" s="5"/>
      <c r="AG33" s="10"/>
    </row>
    <row r="34" spans="5:33" x14ac:dyDescent="0.25">
      <c r="E34" s="11" t="s">
        <v>18</v>
      </c>
      <c r="F34" s="12">
        <f>(F30-$B$23)</f>
        <v>3.548898103131032</v>
      </c>
      <c r="G34" s="12">
        <f>(G30-$B$18)</f>
        <v>2.9490291393672425</v>
      </c>
      <c r="H34" s="12">
        <f>(H31-$B$13)</f>
        <v>0.7452958495449995</v>
      </c>
      <c r="I34" s="14">
        <f>(H33-$B$9)</f>
        <v>0.21284905416504074</v>
      </c>
      <c r="J34" s="13">
        <f>0.4*ABS(H34)+0.3*ABS(F34)+0.2*ABS(G34)+0.1*ABS(I34)</f>
        <v>1.9738785040472622</v>
      </c>
      <c r="M34" s="11" t="s">
        <v>18</v>
      </c>
      <c r="N34" s="12">
        <f>(N30-$B$23)</f>
        <v>-0.46980189686950347</v>
      </c>
      <c r="O34" s="12">
        <f>(O30-$B$18)</f>
        <v>-2.1019708606322336</v>
      </c>
      <c r="P34" s="12">
        <f>(P31-$B$13)</f>
        <v>-0.6615500504550007</v>
      </c>
      <c r="Q34" s="14">
        <f>(P33-$B$9)</f>
        <v>2.7085488111568523E-2</v>
      </c>
      <c r="R34" s="13">
        <f>0.4*ABS(P34)+0.3*ABS(N34)+0.2*ABS(O34)+0.1*ABS(Q34)</f>
        <v>0.82866331018045503</v>
      </c>
      <c r="T34" s="11" t="s">
        <v>18</v>
      </c>
      <c r="U34" s="12">
        <f>(U30-$B$23)</f>
        <v>8245.2157981031323</v>
      </c>
      <c r="V34" s="12">
        <f>(V30-$B$18)</f>
        <v>17798.930029139367</v>
      </c>
      <c r="W34" s="12">
        <f>(W31-$B$13)</f>
        <v>3.9104986495449992</v>
      </c>
      <c r="X34" s="14">
        <f>(W33-$B$9)</f>
        <v>-2.77799</v>
      </c>
      <c r="Y34" s="13">
        <f>0.4*ABS(W34)+0.3*ABS(U34)+0.2*ABS(V34)+0.1*ABS(X34)</f>
        <v>6035.1927437186314</v>
      </c>
      <c r="AB34" s="11" t="s">
        <v>18</v>
      </c>
      <c r="AC34" s="12">
        <f>(AC30-$B$23)</f>
        <v>0.54439810313193426</v>
      </c>
      <c r="AD34" s="12">
        <f>(AD30-$B$18)</f>
        <v>-0.24997086063328133</v>
      </c>
      <c r="AE34" s="12">
        <f>(AE31-$B$13)</f>
        <v>-1.0210150455000344E-2</v>
      </c>
      <c r="AF34" s="14">
        <f>(AE33-$B$9)</f>
        <v>4.6221595064284582E-2</v>
      </c>
      <c r="AG34" s="13">
        <f>0.35*ABS(AE34)+0.15*ABS(AC34)+0.15*ABS(AD34)+0.35*ABS(AF34)</f>
        <v>0.13890645549653205</v>
      </c>
    </row>
    <row r="35" spans="5:33" x14ac:dyDescent="0.25">
      <c r="E35" s="6" t="s">
        <v>16</v>
      </c>
      <c r="F35" s="7">
        <v>2E-3</v>
      </c>
      <c r="G35" s="7" t="s">
        <v>28</v>
      </c>
      <c r="H35" s="7" t="s">
        <v>29</v>
      </c>
      <c r="I35" s="8"/>
      <c r="J35" s="9"/>
      <c r="M35" s="6" t="s">
        <v>16</v>
      </c>
      <c r="N35" s="7">
        <v>2E-3</v>
      </c>
      <c r="O35" s="7" t="s">
        <v>81</v>
      </c>
      <c r="P35" s="7" t="s">
        <v>82</v>
      </c>
      <c r="Q35" s="8"/>
      <c r="R35" s="9"/>
      <c r="T35">
        <v>2.5</v>
      </c>
      <c r="U35">
        <v>10</v>
      </c>
      <c r="AB35" s="6" t="s">
        <v>16</v>
      </c>
      <c r="AC35" s="51">
        <v>2E-3</v>
      </c>
      <c r="AD35" s="7" t="s">
        <v>127</v>
      </c>
      <c r="AE35" s="7" t="s">
        <v>128</v>
      </c>
      <c r="AF35" s="8"/>
      <c r="AG35" s="9"/>
    </row>
    <row r="36" spans="5:33" x14ac:dyDescent="0.25">
      <c r="E36" s="3" t="s">
        <v>3</v>
      </c>
      <c r="F36" s="5">
        <v>-8241.7731999999996</v>
      </c>
      <c r="G36" s="5">
        <v>-17796.066999999999</v>
      </c>
      <c r="H36" s="5">
        <v>-6372.8752000000004</v>
      </c>
      <c r="I36" s="5"/>
      <c r="J36" s="10"/>
      <c r="M36" s="3" t="s">
        <v>3</v>
      </c>
      <c r="N36" s="5">
        <v>-8244.9611999999997</v>
      </c>
      <c r="O36" s="5">
        <v>-17800.173999999999</v>
      </c>
      <c r="P36" s="5">
        <v>-8494.8294000000005</v>
      </c>
      <c r="Q36" s="5"/>
      <c r="R36" s="10"/>
      <c r="T36">
        <v>3</v>
      </c>
      <c r="U36">
        <v>-8.0030000000000001</v>
      </c>
      <c r="AB36" s="3" t="s">
        <v>3</v>
      </c>
      <c r="AC36" s="5">
        <v>-8245.1929</v>
      </c>
      <c r="AD36" s="5">
        <v>-17799.056</v>
      </c>
      <c r="AE36" s="5">
        <v>-7815.3087999999998</v>
      </c>
      <c r="AF36" s="5"/>
      <c r="AG36" s="10"/>
    </row>
    <row r="37" spans="5:33" x14ac:dyDescent="0.25">
      <c r="E37" s="3" t="s">
        <v>17</v>
      </c>
      <c r="F37" s="5">
        <f>F36/4000</f>
        <v>-2.0604432999999998</v>
      </c>
      <c r="G37" s="5">
        <f>G36/4000</f>
        <v>-4.4490167500000002</v>
      </c>
      <c r="H37" s="5">
        <f>H36/2000</f>
        <v>-3.1864376000000001</v>
      </c>
      <c r="I37" s="5"/>
      <c r="J37" s="10"/>
      <c r="M37" s="3" t="s">
        <v>17</v>
      </c>
      <c r="N37" s="5">
        <f>N36/4000</f>
        <v>-2.0612403000000001</v>
      </c>
      <c r="O37" s="5">
        <f>O36/4000</f>
        <v>-4.4500434999999996</v>
      </c>
      <c r="P37" s="5">
        <f>P36/2000</f>
        <v>-4.2474147000000002</v>
      </c>
      <c r="Q37" s="5"/>
      <c r="R37" s="10"/>
      <c r="T37">
        <v>3.5</v>
      </c>
      <c r="U37" s="19">
        <v>2.9969999999999999</v>
      </c>
      <c r="AB37" s="3" t="s">
        <v>17</v>
      </c>
      <c r="AC37" s="5">
        <f>AC36/4000</f>
        <v>-2.0612982249999998</v>
      </c>
      <c r="AD37" s="5">
        <f>AD36/4000</f>
        <v>-4.4497640000000001</v>
      </c>
      <c r="AE37" s="5">
        <f>AE36/2000</f>
        <v>-3.9076543999999998</v>
      </c>
      <c r="AF37" s="5"/>
      <c r="AG37" s="10"/>
    </row>
    <row r="38" spans="5:33" x14ac:dyDescent="0.25">
      <c r="E38" s="3" t="s">
        <v>9</v>
      </c>
      <c r="F38" s="5">
        <f>F36-1999*$B$3-$C$3</f>
        <v>3.5264121309093754</v>
      </c>
      <c r="G38" s="5">
        <f>G36-3999*$C$3-$B$3</f>
        <v>3.6054860490901746</v>
      </c>
      <c r="H38" s="5">
        <f>H36-1000*$B$3-1000*$C$3</f>
        <v>2199.6108490899996</v>
      </c>
      <c r="I38" s="5"/>
      <c r="J38" s="10"/>
      <c r="M38" s="3" t="s">
        <v>9</v>
      </c>
      <c r="N38" s="5">
        <f>N36-1999*$B$3-$C$3</f>
        <v>0.33841213090927358</v>
      </c>
      <c r="O38" s="5">
        <f>O36-3999*$C$3-$B$3</f>
        <v>-0.50151395090979634</v>
      </c>
      <c r="P38" s="5">
        <f>P36-1000*$B$3-1000*$C$3</f>
        <v>77.656649089999519</v>
      </c>
      <c r="Q38" s="5"/>
      <c r="R38" s="10"/>
      <c r="T38">
        <v>4</v>
      </c>
      <c r="U38">
        <v>1.9990000000000001</v>
      </c>
      <c r="AB38" s="3" t="s">
        <v>9</v>
      </c>
      <c r="AC38" s="5">
        <f>AC36-1999*$B$3-$C$3</f>
        <v>0.106712130909</v>
      </c>
      <c r="AD38" s="5">
        <f>AD36-3999*$C$3-$B$3</f>
        <v>0.61648604908877758</v>
      </c>
      <c r="AE38" s="5">
        <f>AE36-1000*$B$3-1000*$C$3</f>
        <v>757.17724909000026</v>
      </c>
      <c r="AF38" s="5"/>
      <c r="AG38" s="10"/>
    </row>
    <row r="39" spans="5:33" x14ac:dyDescent="0.25">
      <c r="E39" s="3"/>
      <c r="F39" s="5"/>
      <c r="G39" s="5"/>
      <c r="H39" s="5">
        <f>H38/2000</f>
        <v>1.0998054245449997</v>
      </c>
      <c r="I39" s="5"/>
      <c r="J39" s="10"/>
      <c r="M39" s="3"/>
      <c r="N39" s="5"/>
      <c r="O39" s="5"/>
      <c r="P39" s="5">
        <f>P38/2000</f>
        <v>3.8828324544999758E-2</v>
      </c>
      <c r="Q39" s="5"/>
      <c r="R39" s="10"/>
      <c r="T39">
        <v>4.5</v>
      </c>
      <c r="U39">
        <v>-1.502</v>
      </c>
      <c r="AB39" s="3"/>
      <c r="AC39" s="5"/>
      <c r="AD39" s="5"/>
      <c r="AE39" s="5">
        <f>AE38/2000</f>
        <v>0.37858862454500014</v>
      </c>
      <c r="AF39" s="5"/>
      <c r="AG39" s="10"/>
    </row>
    <row r="40" spans="5:33" x14ac:dyDescent="0.25">
      <c r="E40" s="3" t="s">
        <v>5</v>
      </c>
      <c r="F40" s="5"/>
      <c r="G40" s="5"/>
      <c r="H40" s="5">
        <v>26637.921999999999</v>
      </c>
      <c r="I40" s="5"/>
      <c r="J40" s="10"/>
      <c r="M40" s="3" t="s">
        <v>5</v>
      </c>
      <c r="N40" s="5"/>
      <c r="O40" s="5"/>
      <c r="P40" s="5">
        <v>22933.294999999998</v>
      </c>
      <c r="Q40" s="5"/>
      <c r="R40" s="10"/>
      <c r="T40">
        <v>5</v>
      </c>
      <c r="U40">
        <v>0.39800000000000002</v>
      </c>
      <c r="AB40" s="3" t="s">
        <v>5</v>
      </c>
      <c r="AC40" s="5"/>
      <c r="AD40" s="5"/>
      <c r="AE40" s="5">
        <v>28325.71</v>
      </c>
      <c r="AF40" s="5"/>
      <c r="AG40" s="10"/>
    </row>
    <row r="41" spans="5:33" x14ac:dyDescent="0.25">
      <c r="E41" s="3" t="s">
        <v>6</v>
      </c>
      <c r="F41" s="2">
        <f>(F40^(1/3))/10</f>
        <v>0</v>
      </c>
      <c r="G41" s="2">
        <f>(G40^(1/3))/10</f>
        <v>0</v>
      </c>
      <c r="H41" s="2">
        <f>(H40^(1/3))/10</f>
        <v>2.9865293077196724</v>
      </c>
      <c r="I41" s="5"/>
      <c r="J41" s="10"/>
      <c r="M41" s="3" t="s">
        <v>6</v>
      </c>
      <c r="N41" s="2">
        <f>(N40^(1/3))/10</f>
        <v>0</v>
      </c>
      <c r="O41" s="2">
        <f>(O40^(1/3))/10</f>
        <v>0</v>
      </c>
      <c r="P41" s="2">
        <f>(P40^(1/3))/10</f>
        <v>2.8411150402355756</v>
      </c>
      <c r="Q41" s="5"/>
      <c r="R41" s="10"/>
      <c r="T41">
        <v>5.5</v>
      </c>
      <c r="U41">
        <v>-0.111</v>
      </c>
      <c r="AB41" s="3" t="s">
        <v>6</v>
      </c>
      <c r="AC41" s="2">
        <f>(AC40^(1/3))/10</f>
        <v>0</v>
      </c>
      <c r="AD41" s="2">
        <f>(AD40^(1/3))/10</f>
        <v>0</v>
      </c>
      <c r="AE41" s="2">
        <f>(AE40^(1/3))/10</f>
        <v>3.0483179832575038</v>
      </c>
      <c r="AF41" s="5"/>
      <c r="AG41" s="10"/>
    </row>
    <row r="42" spans="5:33" x14ac:dyDescent="0.25">
      <c r="E42" s="11" t="s">
        <v>18</v>
      </c>
      <c r="F42" s="12">
        <f>(F38-$B$23)</f>
        <v>3.4425981031315676</v>
      </c>
      <c r="G42" s="12">
        <f>(G38-$B$18)</f>
        <v>2.8630291393679119</v>
      </c>
      <c r="H42" s="12">
        <f>(H39-$B$13)</f>
        <v>0.72406104954499928</v>
      </c>
      <c r="I42" s="14">
        <f>(H41-$B$9)</f>
        <v>0.20853930771967244</v>
      </c>
      <c r="J42" s="13">
        <f>0.4*ABS(H42)+0.3*ABS(F42)+0.2*ABS(G42)+0.1*ABS(I42)</f>
        <v>1.9158636094030197</v>
      </c>
      <c r="M42" s="11" t="s">
        <v>18</v>
      </c>
      <c r="N42" s="12">
        <f>(N38-$B$23)</f>
        <v>0.25459810313146569</v>
      </c>
      <c r="O42" s="12">
        <f>(O38-$B$18)</f>
        <v>-1.243970860632059</v>
      </c>
      <c r="P42" s="12">
        <f>(P39-$B$13)</f>
        <v>-0.33691605045500073</v>
      </c>
      <c r="Q42" s="14">
        <f>(P41-$B$9)</f>
        <v>6.3125040235575636E-2</v>
      </c>
      <c r="R42" s="13">
        <f>0.4*ABS(P42)+0.3*ABS(N42)+0.2*ABS(O42)+0.1*ABS(Q42)</f>
        <v>0.46625252727140937</v>
      </c>
      <c r="AB42" s="11" t="s">
        <v>18</v>
      </c>
      <c r="AC42" s="12">
        <f>(AC38-$B$23)</f>
        <v>2.2898103131192116E-2</v>
      </c>
      <c r="AD42" s="12">
        <f>(AD38-$B$18)</f>
        <v>-0.12597086063348506</v>
      </c>
      <c r="AE42" s="12">
        <f>(AE39-$B$13)</f>
        <v>2.8442495449996774E-3</v>
      </c>
      <c r="AF42" s="14">
        <f>(AE41-$B$9)</f>
        <v>0.27032798325750385</v>
      </c>
      <c r="AG42" s="13">
        <f>0.35*ABS(AE42)+0.15*ABS(AC42)+0.15*ABS(AD42)+0.35*ABS(AF42)</f>
        <v>0.11794062604557781</v>
      </c>
    </row>
    <row r="43" spans="5:33" x14ac:dyDescent="0.25">
      <c r="E43" s="6" t="s">
        <v>16</v>
      </c>
      <c r="F43" s="7">
        <v>2E-3</v>
      </c>
      <c r="G43" s="7" t="s">
        <v>30</v>
      </c>
      <c r="H43" s="7" t="s">
        <v>31</v>
      </c>
      <c r="I43" s="8"/>
      <c r="J43" s="9"/>
      <c r="M43" s="6" t="s">
        <v>16</v>
      </c>
      <c r="N43" s="7">
        <v>2E-3</v>
      </c>
      <c r="O43" s="7" t="s">
        <v>83</v>
      </c>
      <c r="P43" s="7" t="s">
        <v>84</v>
      </c>
      <c r="Q43" s="8"/>
      <c r="R43" s="9"/>
      <c r="AB43" s="6" t="s">
        <v>16</v>
      </c>
      <c r="AC43" s="51">
        <v>2E-3</v>
      </c>
      <c r="AD43" s="7" t="s">
        <v>130</v>
      </c>
      <c r="AE43" s="7" t="s">
        <v>129</v>
      </c>
      <c r="AF43" s="8"/>
      <c r="AG43" s="9"/>
    </row>
    <row r="44" spans="5:33" x14ac:dyDescent="0.25">
      <c r="E44" s="3" t="s">
        <v>3</v>
      </c>
      <c r="F44" s="5">
        <v>-8241.7850999999991</v>
      </c>
      <c r="G44" s="5">
        <v>-17796.092000000001</v>
      </c>
      <c r="H44" s="5">
        <v>-6384.1516000000001</v>
      </c>
      <c r="I44" s="5"/>
      <c r="J44" s="10"/>
      <c r="M44" s="3" t="s">
        <v>3</v>
      </c>
      <c r="N44" s="5">
        <v>-8244.7597000000005</v>
      </c>
      <c r="O44" s="5">
        <v>-17799.917000000001</v>
      </c>
      <c r="P44" s="5">
        <v>-8307.3811000000005</v>
      </c>
      <c r="Q44" s="5"/>
      <c r="R44" s="10"/>
      <c r="AB44" s="3" t="s">
        <v>3</v>
      </c>
      <c r="AC44" s="5">
        <v>-8245.1929</v>
      </c>
      <c r="AD44" s="5">
        <v>-17799.056</v>
      </c>
      <c r="AE44" s="5">
        <v>-7815.3087999999998</v>
      </c>
      <c r="AF44" s="5"/>
      <c r="AG44" s="10"/>
    </row>
    <row r="45" spans="5:33" x14ac:dyDescent="0.25">
      <c r="E45" s="3" t="s">
        <v>17</v>
      </c>
      <c r="F45" s="5">
        <f>F44/4000</f>
        <v>-2.0604462749999999</v>
      </c>
      <c r="G45" s="5">
        <f>G44/4000</f>
        <v>-4.4490230000000004</v>
      </c>
      <c r="H45" s="5">
        <f>H44/2000</f>
        <v>-3.1920758</v>
      </c>
      <c r="I45" s="5"/>
      <c r="J45" s="10"/>
      <c r="M45" s="3" t="s">
        <v>17</v>
      </c>
      <c r="N45" s="5">
        <f>N44/4000</f>
        <v>-2.0611899250000003</v>
      </c>
      <c r="O45" s="5">
        <f>O44/4000</f>
        <v>-4.4499792500000002</v>
      </c>
      <c r="P45" s="5">
        <f>P44/2000</f>
        <v>-4.1536905500000003</v>
      </c>
      <c r="Q45" s="5"/>
      <c r="R45" s="10"/>
      <c r="AB45" s="3" t="s">
        <v>17</v>
      </c>
      <c r="AC45" s="5">
        <f>AC44/4000</f>
        <v>-2.0612982249999998</v>
      </c>
      <c r="AD45" s="5">
        <f>AD44/4000</f>
        <v>-4.4497640000000001</v>
      </c>
      <c r="AE45" s="5">
        <f>AE44/2000</f>
        <v>-3.9076543999999998</v>
      </c>
      <c r="AF45" s="5"/>
      <c r="AG45" s="10"/>
    </row>
    <row r="46" spans="5:33" x14ac:dyDescent="0.25">
      <c r="E46" s="3" t="s">
        <v>9</v>
      </c>
      <c r="F46" s="5">
        <f>F44-1999*$B$3-$C$3</f>
        <v>3.5145121309098615</v>
      </c>
      <c r="G46" s="5">
        <f>G44-3999*$C$3-$B$3</f>
        <v>3.5804860490887194</v>
      </c>
      <c r="H46" s="5">
        <f>H44-1000*$B$3-1000*$C$3</f>
        <v>2188.3344490899999</v>
      </c>
      <c r="I46" s="5"/>
      <c r="J46" s="10"/>
      <c r="M46" s="3" t="s">
        <v>9</v>
      </c>
      <c r="N46" s="5">
        <f>N44-1999*$B$3-$C$3</f>
        <v>0.53991213090848778</v>
      </c>
      <c r="O46" s="5">
        <f>O44-3999*$C$3-$B$3</f>
        <v>-0.24451395091200823</v>
      </c>
      <c r="P46" s="5">
        <f>P44-1000*$B$3-1000*$C$3</f>
        <v>265.10494908999954</v>
      </c>
      <c r="Q46" s="5"/>
      <c r="R46" s="10"/>
      <c r="AB46" s="3" t="s">
        <v>9</v>
      </c>
      <c r="AC46" s="5">
        <f>AC44-1999*$B$3-$C$3</f>
        <v>0.106712130909</v>
      </c>
      <c r="AD46" s="5">
        <f>AD44-3999*$C$3-$B$3</f>
        <v>0.61648604908877758</v>
      </c>
      <c r="AE46" s="5">
        <f>AE44-1000*$B$3-1000*$C$3</f>
        <v>757.17724909000026</v>
      </c>
      <c r="AF46" s="5"/>
      <c r="AG46" s="10"/>
    </row>
    <row r="47" spans="5:33" x14ac:dyDescent="0.25">
      <c r="E47" s="3"/>
      <c r="F47" s="5"/>
      <c r="G47" s="5"/>
      <c r="H47" s="5">
        <f>H46/2000</f>
        <v>1.094167224545</v>
      </c>
      <c r="I47" s="5"/>
      <c r="J47" s="10"/>
      <c r="M47" s="3"/>
      <c r="N47" s="5"/>
      <c r="O47" s="5"/>
      <c r="P47" s="5">
        <f>P46/2000</f>
        <v>0.13255247454499977</v>
      </c>
      <c r="Q47" s="5"/>
      <c r="R47" s="10"/>
      <c r="AB47" s="3"/>
      <c r="AC47" s="5"/>
      <c r="AD47" s="5"/>
      <c r="AE47" s="5">
        <f>AE46/2000</f>
        <v>0.37858862454500014</v>
      </c>
      <c r="AF47" s="5"/>
      <c r="AG47" s="10"/>
    </row>
    <row r="48" spans="5:33" x14ac:dyDescent="0.25">
      <c r="E48" s="3" t="s">
        <v>5</v>
      </c>
      <c r="F48" s="5"/>
      <c r="G48" s="5"/>
      <c r="H48" s="5">
        <v>26593.544999999998</v>
      </c>
      <c r="I48" s="5"/>
      <c r="J48" s="10"/>
      <c r="M48" s="3" t="s">
        <v>5</v>
      </c>
      <c r="N48" s="5"/>
      <c r="O48" s="5"/>
      <c r="P48" s="5">
        <v>23283.313999999998</v>
      </c>
      <c r="Q48" s="5"/>
      <c r="R48" s="10"/>
      <c r="AB48" s="3" t="s">
        <v>5</v>
      </c>
      <c r="AC48" s="5"/>
      <c r="AD48" s="5"/>
      <c r="AE48" s="5">
        <v>28325.71</v>
      </c>
      <c r="AF48" s="5"/>
      <c r="AG48" s="10"/>
    </row>
    <row r="49" spans="5:35" x14ac:dyDescent="0.25">
      <c r="E49" s="3" t="s">
        <v>6</v>
      </c>
      <c r="F49" s="2">
        <f>(F48^(1/3))/10</f>
        <v>0</v>
      </c>
      <c r="G49" s="2">
        <f>(G48^(1/3))/10</f>
        <v>0</v>
      </c>
      <c r="H49" s="2">
        <f>(H48^(1/3))/10</f>
        <v>2.9848699330827535</v>
      </c>
      <c r="I49" s="5"/>
      <c r="J49" s="10"/>
      <c r="M49" s="3" t="s">
        <v>6</v>
      </c>
      <c r="N49" s="2">
        <f>(N48^(1/3))/10</f>
        <v>0</v>
      </c>
      <c r="O49" s="2">
        <f>(O48^(1/3))/10</f>
        <v>0</v>
      </c>
      <c r="P49" s="2">
        <f>(P48^(1/3))/10</f>
        <v>2.8554962776824881</v>
      </c>
      <c r="Q49" s="5"/>
      <c r="R49" s="10"/>
      <c r="AB49" s="3" t="s">
        <v>6</v>
      </c>
      <c r="AC49" s="2">
        <f>(AC48^(1/3))/10</f>
        <v>0</v>
      </c>
      <c r="AD49" s="2">
        <f>(AD48^(1/3))/10</f>
        <v>0</v>
      </c>
      <c r="AE49" s="2">
        <f>(AE48^(1/3))/10</f>
        <v>3.0483179832575038</v>
      </c>
      <c r="AF49" s="5"/>
      <c r="AG49" s="10"/>
    </row>
    <row r="50" spans="5:35" x14ac:dyDescent="0.25">
      <c r="E50" s="11" t="s">
        <v>18</v>
      </c>
      <c r="F50" s="12">
        <f>(F46-$B$23)</f>
        <v>3.4306981031320536</v>
      </c>
      <c r="G50" s="12">
        <f>(G46-$B$18)</f>
        <v>2.8380291393664567</v>
      </c>
      <c r="H50" s="12">
        <f>(H47-$B$13)</f>
        <v>0.71842284954499958</v>
      </c>
      <c r="I50" s="14">
        <f>(H49-$B$9)</f>
        <v>0.20687993308275354</v>
      </c>
      <c r="J50" s="13">
        <f>0.4*ABS(H50)+0.3*ABS(F50)+0.2*ABS(G50)+0.1*ABS(I50)</f>
        <v>1.9048723919391826</v>
      </c>
      <c r="M50" s="11" t="s">
        <v>18</v>
      </c>
      <c r="N50" s="12">
        <f>(N46-$B$23)</f>
        <v>0.45609810313067989</v>
      </c>
      <c r="O50" s="12">
        <f>(O46-$B$18)</f>
        <v>-0.98697086063427086</v>
      </c>
      <c r="P50" s="12">
        <f>(P47-$B$13)</f>
        <v>-0.24319190045500069</v>
      </c>
      <c r="Q50" s="14">
        <f>(P49-$B$9)</f>
        <v>7.7506277682488189E-2</v>
      </c>
      <c r="R50" s="13">
        <f>0.4*ABS(P50)+0.3*ABS(N50)+0.2*ABS(O50)+0.1*ABS(Q50)</f>
        <v>0.43925099101630721</v>
      </c>
      <c r="AB50" s="11" t="s">
        <v>18</v>
      </c>
      <c r="AC50" s="12">
        <f>(AC46-$B$23)</f>
        <v>2.2898103131192116E-2</v>
      </c>
      <c r="AD50" s="12">
        <f>(AD46-$B$18)</f>
        <v>-0.12597086063348506</v>
      </c>
      <c r="AE50" s="12">
        <f>(AE47-$B$13)</f>
        <v>2.8442495449996774E-3</v>
      </c>
      <c r="AF50" s="14">
        <f>(AE49-$B$9)</f>
        <v>0.27032798325750385</v>
      </c>
      <c r="AG50" s="13">
        <f>0.35*ABS(AE50)+0.15*ABS(AC50)+0.15*ABS(AD50)+0.35*ABS(AF50)</f>
        <v>0.11794062604557781</v>
      </c>
    </row>
    <row r="51" spans="5:35" x14ac:dyDescent="0.25">
      <c r="E51" s="6" t="s">
        <v>16</v>
      </c>
      <c r="F51" s="7">
        <v>2E-3</v>
      </c>
      <c r="G51" s="7" t="s">
        <v>32</v>
      </c>
      <c r="H51" s="7" t="s">
        <v>33</v>
      </c>
      <c r="I51" s="8"/>
      <c r="J51" s="9"/>
      <c r="M51" s="6" t="s">
        <v>16</v>
      </c>
      <c r="N51" s="7">
        <v>2E-3</v>
      </c>
      <c r="O51" s="7" t="s">
        <v>85</v>
      </c>
      <c r="P51" s="7" t="s">
        <v>86</v>
      </c>
      <c r="Q51" s="8"/>
      <c r="R51" s="9"/>
      <c r="AB51" s="6" t="s">
        <v>16</v>
      </c>
      <c r="AC51" s="51">
        <v>1.75E-3</v>
      </c>
      <c r="AD51" s="7" t="s">
        <v>131</v>
      </c>
      <c r="AE51" s="7" t="s">
        <v>134</v>
      </c>
      <c r="AF51" s="8"/>
      <c r="AG51" s="9"/>
    </row>
    <row r="52" spans="5:35" x14ac:dyDescent="0.25">
      <c r="E52" s="3" t="s">
        <v>3</v>
      </c>
      <c r="F52" s="5">
        <v>-8241.7819999999992</v>
      </c>
      <c r="G52" s="5">
        <v>-17796.098999999998</v>
      </c>
      <c r="H52" s="5">
        <v>-6386.3679000000002</v>
      </c>
      <c r="I52" s="5"/>
      <c r="J52" s="10"/>
      <c r="M52" s="3" t="s">
        <v>3</v>
      </c>
      <c r="N52" s="5">
        <v>-8244.7116000000005</v>
      </c>
      <c r="O52" s="5">
        <v>-17799.851999999999</v>
      </c>
      <c r="P52" s="5">
        <v>-8261.2656000000006</v>
      </c>
      <c r="Q52" s="5"/>
      <c r="R52" s="10"/>
      <c r="AB52" s="3" t="s">
        <v>3</v>
      </c>
      <c r="AC52" s="5">
        <v>-8244.3898573799997</v>
      </c>
      <c r="AD52" s="5">
        <v>-17798.225999999999</v>
      </c>
      <c r="AE52" s="5">
        <v>-7651.3907338299996</v>
      </c>
      <c r="AF52" s="5"/>
      <c r="AG52" s="10"/>
    </row>
    <row r="53" spans="5:35" x14ac:dyDescent="0.25">
      <c r="E53" s="3" t="s">
        <v>17</v>
      </c>
      <c r="F53" s="5">
        <f>F52/4000</f>
        <v>-2.0604454999999997</v>
      </c>
      <c r="G53" s="5">
        <f>G52/4000</f>
        <v>-4.4490247499999995</v>
      </c>
      <c r="H53" s="5">
        <f>H52/2000</f>
        <v>-3.1931839499999999</v>
      </c>
      <c r="I53" s="5"/>
      <c r="J53" s="10"/>
      <c r="M53" s="3" t="s">
        <v>17</v>
      </c>
      <c r="N53" s="5">
        <f>N52/4000</f>
        <v>-2.0611779000000001</v>
      </c>
      <c r="O53" s="5">
        <f>O52/4000</f>
        <v>-4.4499629999999994</v>
      </c>
      <c r="P53" s="5">
        <f>P52/2000</f>
        <v>-4.1306327999999999</v>
      </c>
      <c r="Q53" s="5"/>
      <c r="R53" s="10"/>
      <c r="AB53" s="3" t="s">
        <v>17</v>
      </c>
      <c r="AC53" s="5">
        <f>AC52/4000</f>
        <v>-2.061097464345</v>
      </c>
      <c r="AD53" s="5">
        <f>AD52/4000</f>
        <v>-4.4495564999999999</v>
      </c>
      <c r="AE53" s="5">
        <f>AE52/2000</f>
        <v>-3.8256953669149998</v>
      </c>
      <c r="AF53" s="5"/>
      <c r="AG53" s="10"/>
    </row>
    <row r="54" spans="5:35" x14ac:dyDescent="0.25">
      <c r="E54" s="3" t="s">
        <v>9</v>
      </c>
      <c r="F54" s="5">
        <f>F52-1999*$B$3-$C$3</f>
        <v>3.5176121309097654</v>
      </c>
      <c r="G54" s="5">
        <f>G52-3999*$C$3-$B$3</f>
        <v>3.5734860490909313</v>
      </c>
      <c r="H54" s="5">
        <f>H52-1000*$B$3-1000*$C$3</f>
        <v>2186.1181490899999</v>
      </c>
      <c r="I54" s="5"/>
      <c r="J54" s="10"/>
      <c r="M54" s="3" t="s">
        <v>9</v>
      </c>
      <c r="N54" s="5">
        <f>N52-1999*$B$3-$C$3</f>
        <v>0.58801213090846449</v>
      </c>
      <c r="O54" s="5">
        <f>O52-3999*$C$3-$B$3</f>
        <v>-0.17951395090967992</v>
      </c>
      <c r="P54" s="5">
        <f>P52-1000*$B$3-1000*$C$3</f>
        <v>311.22044908999942</v>
      </c>
      <c r="Q54" s="5"/>
      <c r="R54" s="10"/>
      <c r="AB54" s="3" t="s">
        <v>9</v>
      </c>
      <c r="AC54" s="5">
        <f>AC52-1999*$B$3-$C$3</f>
        <v>0.90975475090926938</v>
      </c>
      <c r="AD54" s="5">
        <f>AD52-3999*$C$3-$B$3</f>
        <v>1.4464860490905238</v>
      </c>
      <c r="AE54" s="5">
        <f>AE52-1000*$B$3-1000*$C$3</f>
        <v>921.09531526000046</v>
      </c>
      <c r="AF54" s="5"/>
      <c r="AG54" s="10"/>
    </row>
    <row r="55" spans="5:35" x14ac:dyDescent="0.25">
      <c r="E55" s="3"/>
      <c r="F55" s="5"/>
      <c r="G55" s="5"/>
      <c r="H55" s="5">
        <f>H54/2000</f>
        <v>1.093059074545</v>
      </c>
      <c r="I55" s="5"/>
      <c r="J55" s="10"/>
      <c r="M55" s="3"/>
      <c r="N55" s="5"/>
      <c r="O55" s="5"/>
      <c r="P55" s="5">
        <f>P54/2000</f>
        <v>0.1556102245449997</v>
      </c>
      <c r="Q55" s="5"/>
      <c r="R55" s="10"/>
      <c r="AB55" s="3"/>
      <c r="AC55" s="5"/>
      <c r="AD55" s="5"/>
      <c r="AE55" s="5">
        <f>AE54/2000</f>
        <v>0.46054765763000022</v>
      </c>
      <c r="AF55" s="5"/>
      <c r="AG55" s="10"/>
    </row>
    <row r="56" spans="5:35" x14ac:dyDescent="0.25">
      <c r="E56" s="3" t="s">
        <v>5</v>
      </c>
      <c r="F56" s="5"/>
      <c r="G56" s="5"/>
      <c r="H56" s="5">
        <v>26578.762999999999</v>
      </c>
      <c r="I56" s="5"/>
      <c r="J56" s="10"/>
      <c r="M56" s="3" t="s">
        <v>5</v>
      </c>
      <c r="N56" s="5"/>
      <c r="O56" s="5"/>
      <c r="P56" s="5">
        <v>23500.825000000001</v>
      </c>
      <c r="Q56" s="5"/>
      <c r="R56" s="10"/>
      <c r="AB56" s="3" t="s">
        <v>5</v>
      </c>
      <c r="AC56" s="5"/>
      <c r="AD56" s="5"/>
      <c r="AE56" s="5">
        <v>27078.214</v>
      </c>
      <c r="AF56" s="5"/>
      <c r="AG56" s="10"/>
    </row>
    <row r="57" spans="5:35" x14ac:dyDescent="0.25">
      <c r="E57" s="3" t="s">
        <v>6</v>
      </c>
      <c r="F57" s="2">
        <f>(F56^(1/3))/10</f>
        <v>0</v>
      </c>
      <c r="G57" s="2">
        <f>(G56^(1/3))/10</f>
        <v>0</v>
      </c>
      <c r="H57" s="2">
        <f>(H56^(1/3))/10</f>
        <v>2.984316784752965</v>
      </c>
      <c r="I57" s="5"/>
      <c r="J57" s="10"/>
      <c r="M57" s="3" t="s">
        <v>6</v>
      </c>
      <c r="N57" s="2">
        <f>(N56^(1/3))/10</f>
        <v>0</v>
      </c>
      <c r="O57" s="2">
        <f>(O56^(1/3))/10</f>
        <v>0</v>
      </c>
      <c r="P57" s="2">
        <f>(P56^(1/3))/10</f>
        <v>2.8643606763210459</v>
      </c>
      <c r="Q57" s="5"/>
      <c r="R57" s="10"/>
      <c r="AB57" s="3" t="s">
        <v>6</v>
      </c>
      <c r="AC57" s="2">
        <f>(AC56^(1/3))/10</f>
        <v>0</v>
      </c>
      <c r="AD57" s="2">
        <f>(AD56^(1/3))/10</f>
        <v>0</v>
      </c>
      <c r="AE57" s="2">
        <f>(AE56^(1/3))/10</f>
        <v>3.0028940221290652</v>
      </c>
      <c r="AF57" s="5"/>
      <c r="AG57" s="10"/>
    </row>
    <row r="58" spans="5:35" x14ac:dyDescent="0.25">
      <c r="E58" s="11" t="s">
        <v>18</v>
      </c>
      <c r="F58" s="12">
        <f>(F54-$B$23)</f>
        <v>3.4337981031319575</v>
      </c>
      <c r="G58" s="12">
        <f>(G54-$B$18)</f>
        <v>2.8310291393686686</v>
      </c>
      <c r="H58" s="12">
        <f>(H55-$B$13)</f>
        <v>0.71731469954499949</v>
      </c>
      <c r="I58" s="14">
        <f>(H57-$B$9)</f>
        <v>0.20632678475296506</v>
      </c>
      <c r="J58" s="13">
        <f>0.4*ABS(H58)+0.3*ABS(F58)+0.2*ABS(G58)+0.1*ABS(I58)</f>
        <v>1.9039038171066174</v>
      </c>
      <c r="M58" s="11" t="s">
        <v>18</v>
      </c>
      <c r="N58" s="12">
        <f>(N54-$B$23)</f>
        <v>0.50419810313065661</v>
      </c>
      <c r="O58" s="12">
        <f>(O54-$B$18)</f>
        <v>-0.92197086063194256</v>
      </c>
      <c r="P58" s="12">
        <f>(P55-$B$13)</f>
        <v>-0.22013415045500076</v>
      </c>
      <c r="Q58" s="14">
        <f>(P57-$B$9)</f>
        <v>8.6370676321045892E-2</v>
      </c>
      <c r="R58" s="13">
        <f>0.4*ABS(P58)+0.3*ABS(N58)+0.2*ABS(O58)+0.1*ABS(Q58)</f>
        <v>0.43234433087969038</v>
      </c>
      <c r="AB58" s="11" t="s">
        <v>18</v>
      </c>
      <c r="AC58" s="12">
        <f>(AC54-$B$23)</f>
        <v>0.8259407231314615</v>
      </c>
      <c r="AD58" s="12">
        <f>(AD54-$B$18)</f>
        <v>0.70402913936826117</v>
      </c>
      <c r="AE58" s="12">
        <f>(AE55-$B$13)</f>
        <v>8.4803282629999754E-2</v>
      </c>
      <c r="AF58" s="14">
        <f>(AE57-$B$9)</f>
        <v>0.22490402212906524</v>
      </c>
      <c r="AG58" s="13">
        <f>0.35*ABS(AE58)+0.15*ABS(AC58)+0.15*ABS(AD58)+0.35*ABS(AF58)</f>
        <v>0.33789303604063115</v>
      </c>
    </row>
    <row r="59" spans="5:35" x14ac:dyDescent="0.25">
      <c r="E59" s="6" t="s">
        <v>16</v>
      </c>
      <c r="F59" s="7">
        <v>2E-3</v>
      </c>
      <c r="G59" s="7" t="s">
        <v>34</v>
      </c>
      <c r="H59" s="7" t="s">
        <v>35</v>
      </c>
      <c r="I59" s="8"/>
      <c r="J59" s="9"/>
      <c r="M59" s="6" t="s">
        <v>16</v>
      </c>
      <c r="N59" s="7">
        <v>2E-3</v>
      </c>
      <c r="O59" s="7" t="s">
        <v>87</v>
      </c>
      <c r="P59" s="7" t="s">
        <v>88</v>
      </c>
      <c r="Q59" s="8"/>
      <c r="R59" s="9"/>
      <c r="AB59" s="33" t="s">
        <v>16</v>
      </c>
      <c r="AC59" s="51">
        <v>1.75E-3</v>
      </c>
      <c r="AD59" s="34" t="s">
        <v>132</v>
      </c>
      <c r="AE59" s="34" t="s">
        <v>133</v>
      </c>
      <c r="AF59" s="35"/>
      <c r="AG59" s="36"/>
      <c r="AH59" t="s">
        <v>137</v>
      </c>
    </row>
    <row r="60" spans="5:35" x14ac:dyDescent="0.25">
      <c r="E60" s="3" t="s">
        <v>3</v>
      </c>
      <c r="F60" s="5">
        <v>-8241.7829000000002</v>
      </c>
      <c r="G60" s="5">
        <v>-17796.098000000002</v>
      </c>
      <c r="H60" s="5">
        <v>-6386.3203000000003</v>
      </c>
      <c r="I60" s="5"/>
      <c r="J60" s="10"/>
      <c r="M60" s="3" t="s">
        <v>3</v>
      </c>
      <c r="N60" s="5">
        <v>-8244.7003000000004</v>
      </c>
      <c r="O60" s="5">
        <v>-17799.838</v>
      </c>
      <c r="P60" s="5">
        <v>-8250.8086000000003</v>
      </c>
      <c r="Q60" s="5"/>
      <c r="R60" s="10"/>
      <c r="AB60" s="37" t="s">
        <v>3</v>
      </c>
      <c r="AC60" s="38">
        <v>-8244.9473999999991</v>
      </c>
      <c r="AD60" s="38">
        <v>-17798.921999999999</v>
      </c>
      <c r="AE60" s="38">
        <v>-7823.4348</v>
      </c>
      <c r="AF60" s="38"/>
      <c r="AG60" s="39"/>
      <c r="AH60">
        <v>-8240.4266000000007</v>
      </c>
    </row>
    <row r="61" spans="5:35" x14ac:dyDescent="0.25">
      <c r="E61" s="3" t="s">
        <v>17</v>
      </c>
      <c r="F61" s="5">
        <f>F60/4000</f>
        <v>-2.0604457250000001</v>
      </c>
      <c r="G61" s="5">
        <f>G60/4000</f>
        <v>-4.4490245000000002</v>
      </c>
      <c r="H61" s="5">
        <f>H60/2000</f>
        <v>-3.1931601500000002</v>
      </c>
      <c r="I61" s="5"/>
      <c r="J61" s="10"/>
      <c r="M61" s="3" t="s">
        <v>17</v>
      </c>
      <c r="N61" s="5">
        <f>N60/4000</f>
        <v>-2.061175075</v>
      </c>
      <c r="O61" s="5">
        <f>O60/4000</f>
        <v>-4.4499595000000003</v>
      </c>
      <c r="P61" s="5">
        <f>P60/2000</f>
        <v>-4.1254043000000005</v>
      </c>
      <c r="Q61" s="5"/>
      <c r="R61" s="10"/>
      <c r="AB61" s="37" t="s">
        <v>17</v>
      </c>
      <c r="AC61" s="38">
        <f>AC60/4000</f>
        <v>-2.0612368499999998</v>
      </c>
      <c r="AD61" s="38">
        <f>AD60/4000</f>
        <v>-4.4497304999999994</v>
      </c>
      <c r="AE61" s="38">
        <f>AE60/2000</f>
        <v>-3.9117174000000001</v>
      </c>
      <c r="AF61" s="38"/>
      <c r="AG61" s="39"/>
      <c r="AH61" s="18"/>
    </row>
    <row r="62" spans="5:35" x14ac:dyDescent="0.25">
      <c r="E62" s="3" t="s">
        <v>9</v>
      </c>
      <c r="F62" s="5">
        <f>F60-1999*$B$3-$C$3</f>
        <v>3.5167121309088545</v>
      </c>
      <c r="G62" s="5">
        <f>G60-3999*$C$3-$B$3</f>
        <v>3.574486049087497</v>
      </c>
      <c r="H62" s="5">
        <f>H60-1000*$B$3-1000*$C$3</f>
        <v>2186.1657490899997</v>
      </c>
      <c r="I62" s="5"/>
      <c r="J62" s="10"/>
      <c r="M62" s="3" t="s">
        <v>9</v>
      </c>
      <c r="N62" s="5">
        <f>N60-1999*$B$3-$C$3</f>
        <v>0.59931213090858382</v>
      </c>
      <c r="O62" s="5">
        <f>O60-3999*$C$3-$B$3</f>
        <v>-0.16551395091046572</v>
      </c>
      <c r="P62" s="5">
        <f>P60-1000*$B$3-1000*$C$3</f>
        <v>321.67744908999975</v>
      </c>
      <c r="Q62" s="5"/>
      <c r="R62" s="10"/>
      <c r="AB62" s="37" t="s">
        <v>9</v>
      </c>
      <c r="AC62" s="38">
        <f>AC60-1999*$B$3-$C$3</f>
        <v>0.35221213090990222</v>
      </c>
      <c r="AD62" s="38">
        <f>AD60-3999*$C$3-$B$3</f>
        <v>0.75048604909061112</v>
      </c>
      <c r="AE62" s="38">
        <f>AE60-1000*$B$3-1000*$C$3</f>
        <v>749.05124909000006</v>
      </c>
      <c r="AF62" s="38"/>
      <c r="AG62" s="39"/>
      <c r="AH62" s="5">
        <f>AH60-2000*$B$3-$C$3</f>
        <v>8.9954981799994123</v>
      </c>
    </row>
    <row r="63" spans="5:35" x14ac:dyDescent="0.25">
      <c r="E63" s="3"/>
      <c r="F63" s="5"/>
      <c r="G63" s="5"/>
      <c r="H63" s="5">
        <f>H62/2000</f>
        <v>1.0930828745449999</v>
      </c>
      <c r="I63" s="5"/>
      <c r="J63" s="10"/>
      <c r="M63" s="3"/>
      <c r="N63" s="5"/>
      <c r="O63" s="5"/>
      <c r="P63" s="5">
        <f>P62/2000</f>
        <v>0.16083872454499987</v>
      </c>
      <c r="Q63" s="5"/>
      <c r="R63" s="10"/>
      <c r="AB63" s="37"/>
      <c r="AC63" s="38"/>
      <c r="AD63" s="38"/>
      <c r="AE63" s="38">
        <f>AE62/2000</f>
        <v>0.37452562454500005</v>
      </c>
      <c r="AF63" s="38"/>
      <c r="AG63" s="39"/>
    </row>
    <row r="64" spans="5:35" x14ac:dyDescent="0.25">
      <c r="E64" s="3" t="s">
        <v>5</v>
      </c>
      <c r="F64" s="5"/>
      <c r="G64" s="5"/>
      <c r="H64" s="5">
        <v>26579.994999999999</v>
      </c>
      <c r="I64" s="5"/>
      <c r="J64" s="10"/>
      <c r="M64" s="3" t="s">
        <v>5</v>
      </c>
      <c r="N64" s="5"/>
      <c r="O64" s="5"/>
      <c r="P64" s="5">
        <v>23572.018</v>
      </c>
      <c r="Q64" s="5"/>
      <c r="R64" s="10"/>
      <c r="AB64" s="37" t="s">
        <v>5</v>
      </c>
      <c r="AC64" s="38"/>
      <c r="AD64" s="38"/>
      <c r="AE64" s="38">
        <v>21295.712</v>
      </c>
      <c r="AF64" s="38"/>
      <c r="AG64" s="39"/>
      <c r="AH64">
        <f>AH62-4</f>
        <v>4.9954981799994123</v>
      </c>
      <c r="AI64">
        <f>AH64*0.1</f>
        <v>0.49954981799994125</v>
      </c>
    </row>
    <row r="65" spans="5:35" x14ac:dyDescent="0.25">
      <c r="E65" s="3" t="s">
        <v>6</v>
      </c>
      <c r="F65" s="2">
        <f>(F64^(1/3))/10</f>
        <v>0</v>
      </c>
      <c r="G65" s="2">
        <f>(G64^(1/3))/10</f>
        <v>0</v>
      </c>
      <c r="H65" s="2">
        <f>(H64^(1/3))/10</f>
        <v>2.9843628945170173</v>
      </c>
      <c r="I65" s="5"/>
      <c r="J65" s="10"/>
      <c r="M65" s="3" t="s">
        <v>6</v>
      </c>
      <c r="N65" s="2">
        <f>(N64^(1/3))/10</f>
        <v>0</v>
      </c>
      <c r="O65" s="2">
        <f>(O64^(1/3))/10</f>
        <v>0</v>
      </c>
      <c r="P65" s="2">
        <f>(P64^(1/3))/10</f>
        <v>2.8672501756723436</v>
      </c>
      <c r="Q65" s="5"/>
      <c r="R65" s="10"/>
      <c r="AB65" s="37" t="s">
        <v>6</v>
      </c>
      <c r="AC65" s="40">
        <f>(AC64^(1/3))/10</f>
        <v>0</v>
      </c>
      <c r="AD65" s="40">
        <f>(AD64^(1/3))/10</f>
        <v>0</v>
      </c>
      <c r="AE65" s="40">
        <f>(AE64^(1/3))/10</f>
        <v>2.7718138146276003</v>
      </c>
      <c r="AF65" s="38"/>
      <c r="AG65" s="39"/>
    </row>
    <row r="66" spans="5:35" x14ac:dyDescent="0.25">
      <c r="E66" s="11" t="s">
        <v>18</v>
      </c>
      <c r="F66" s="12">
        <f>(F62-$B$23)</f>
        <v>3.4328981031310466</v>
      </c>
      <c r="G66" s="12">
        <f>(G62-$B$18)</f>
        <v>2.8320291393652344</v>
      </c>
      <c r="H66" s="12">
        <f>(H63-$B$13)</f>
        <v>0.7173384995449994</v>
      </c>
      <c r="I66" s="14">
        <f>(H65-$B$9)</f>
        <v>0.20637289451701735</v>
      </c>
      <c r="J66" s="13">
        <f>0.4*ABS(H66)+0.3*ABS(F66)+0.2*ABS(G66)+0.1*ABS(I66)</f>
        <v>1.9038479480820623</v>
      </c>
      <c r="M66" s="11" t="s">
        <v>18</v>
      </c>
      <c r="N66" s="12">
        <f>(N62-$B$23)</f>
        <v>0.51549810313077593</v>
      </c>
      <c r="O66" s="12">
        <f>(O62-$B$18)</f>
        <v>-0.90797086063272836</v>
      </c>
      <c r="P66" s="12">
        <f>(P63-$B$13)</f>
        <v>-0.2149056504550006</v>
      </c>
      <c r="Q66" s="14">
        <f>(P65-$B$9)</f>
        <v>8.9260175672343678E-2</v>
      </c>
      <c r="R66" s="13">
        <f>0.4*ABS(P66)+0.3*ABS(N66)+0.2*ABS(O66)+0.1*ABS(Q66)</f>
        <v>0.43113188081501314</v>
      </c>
      <c r="AB66" s="41" t="s">
        <v>18</v>
      </c>
      <c r="AC66" s="42">
        <f>(AC62-$B$23)</f>
        <v>0.26839810313209433</v>
      </c>
      <c r="AD66" s="42">
        <f>(AD62-$B$18)</f>
        <v>8.0291393683484813E-3</v>
      </c>
      <c r="AE66" s="42">
        <f>(AE63-$B$13)</f>
        <v>-1.2187504550004169E-3</v>
      </c>
      <c r="AF66" s="43">
        <f>(AE65-$B$9)</f>
        <v>-6.1761853723996119E-3</v>
      </c>
      <c r="AG66" s="44">
        <f>0.35*ABS(AE66)+0.15*ABS(AC66)+0.15*ABS(AD66)+0.35*ABS(AF66)</f>
        <v>4.405231391465643E-2</v>
      </c>
    </row>
    <row r="67" spans="5:35" x14ac:dyDescent="0.25">
      <c r="E67" s="6" t="s">
        <v>16</v>
      </c>
      <c r="F67" s="7">
        <v>2E-3</v>
      </c>
      <c r="G67" s="7" t="s">
        <v>36</v>
      </c>
      <c r="H67" s="7" t="s">
        <v>37</v>
      </c>
      <c r="I67" s="8"/>
      <c r="J67" s="9"/>
      <c r="M67" s="6" t="s">
        <v>16</v>
      </c>
      <c r="N67" s="7">
        <v>2E-3</v>
      </c>
      <c r="O67" s="7" t="s">
        <v>89</v>
      </c>
      <c r="P67" s="7" t="s">
        <v>90</v>
      </c>
      <c r="Q67" s="8"/>
      <c r="R67" s="9"/>
      <c r="AB67" s="6" t="s">
        <v>16</v>
      </c>
      <c r="AC67" s="51">
        <v>1.75E-3</v>
      </c>
      <c r="AD67" s="7" t="s">
        <v>136</v>
      </c>
      <c r="AE67" s="7" t="s">
        <v>135</v>
      </c>
      <c r="AF67" s="8"/>
      <c r="AG67" s="9"/>
      <c r="AH67" t="s">
        <v>137</v>
      </c>
    </row>
    <row r="68" spans="5:35" x14ac:dyDescent="0.25">
      <c r="E68" s="3" t="s">
        <v>3</v>
      </c>
      <c r="F68" s="5">
        <v>-8241.6776000000009</v>
      </c>
      <c r="G68" s="5">
        <v>-17796.22</v>
      </c>
      <c r="H68" s="5">
        <v>-6448.6347999999998</v>
      </c>
      <c r="I68" s="5"/>
      <c r="J68" s="10"/>
      <c r="M68" s="3" t="s">
        <v>3</v>
      </c>
      <c r="N68" s="5">
        <v>-8244.6965</v>
      </c>
      <c r="O68" s="5">
        <v>-17799.832999999999</v>
      </c>
      <c r="P68" s="5">
        <v>-8247.5244999999995</v>
      </c>
      <c r="Q68" s="5"/>
      <c r="R68" s="10"/>
      <c r="AB68" s="3" t="s">
        <v>3</v>
      </c>
      <c r="AC68" s="5">
        <v>-8244.9473999999991</v>
      </c>
      <c r="AD68" s="5">
        <v>-17798.921999999999</v>
      </c>
      <c r="AE68" s="5">
        <v>-7823.4348</v>
      </c>
      <c r="AF68" s="5"/>
      <c r="AG68" s="10"/>
      <c r="AH68">
        <v>-8235.9393999999993</v>
      </c>
    </row>
    <row r="69" spans="5:35" x14ac:dyDescent="0.25">
      <c r="E69" s="3" t="s">
        <v>17</v>
      </c>
      <c r="F69" s="5">
        <f>F68/4000</f>
        <v>-2.0604194000000002</v>
      </c>
      <c r="G69" s="5">
        <f>G68/4000</f>
        <v>-4.4490550000000004</v>
      </c>
      <c r="H69" s="5">
        <f>H68/2000</f>
        <v>-3.2243173999999999</v>
      </c>
      <c r="I69" s="5"/>
      <c r="J69" s="10"/>
      <c r="M69" s="3" t="s">
        <v>17</v>
      </c>
      <c r="N69" s="5">
        <f>N68/4000</f>
        <v>-2.061174125</v>
      </c>
      <c r="O69" s="5">
        <f>O68/4000</f>
        <v>-4.4499582499999999</v>
      </c>
      <c r="P69" s="5">
        <f>P68/2000</f>
        <v>-4.1237622499999995</v>
      </c>
      <c r="Q69" s="5"/>
      <c r="R69" s="10"/>
      <c r="AB69" s="3" t="s">
        <v>17</v>
      </c>
      <c r="AC69" s="5">
        <f>AC68/4000</f>
        <v>-2.0612368499999998</v>
      </c>
      <c r="AD69" s="5">
        <f>AD68/4000</f>
        <v>-4.4497304999999994</v>
      </c>
      <c r="AE69" s="5">
        <f>AE68/2000</f>
        <v>-3.9117174000000001</v>
      </c>
      <c r="AF69" s="5"/>
      <c r="AG69" s="10"/>
      <c r="AH69" s="18"/>
    </row>
    <row r="70" spans="5:35" x14ac:dyDescent="0.25">
      <c r="E70" s="3" t="s">
        <v>9</v>
      </c>
      <c r="F70" s="5">
        <f>F68-1999*$B$3-$C$3</f>
        <v>3.6220121309081152</v>
      </c>
      <c r="G70" s="5">
        <f>G68-3999*$C$3-$B$3</f>
        <v>3.4524860490881082</v>
      </c>
      <c r="H70" s="5">
        <f>H68-1000*$B$3-1000*$C$3</f>
        <v>2123.8512490900002</v>
      </c>
      <c r="I70" s="5"/>
      <c r="J70" s="10"/>
      <c r="M70" s="3" t="s">
        <v>9</v>
      </c>
      <c r="N70" s="5">
        <f>N68-1999*$B$3-$C$3</f>
        <v>0.60311213090899418</v>
      </c>
      <c r="O70" s="5">
        <f>O68-3999*$C$3-$B$3</f>
        <v>-0.16051395090944709</v>
      </c>
      <c r="P70" s="5">
        <f>P68-1000*$B$3-1000*$C$3</f>
        <v>324.96154909000052</v>
      </c>
      <c r="Q70" s="5"/>
      <c r="R70" s="10"/>
      <c r="AB70" s="3" t="s">
        <v>9</v>
      </c>
      <c r="AC70" s="5">
        <f>AC68-1999*$B$3-$C$3</f>
        <v>0.35221213090990222</v>
      </c>
      <c r="AD70" s="5">
        <f>AD68-3999*$C$3-$B$3</f>
        <v>0.75048604909061112</v>
      </c>
      <c r="AE70" s="5">
        <f>AE68-1000*$B$3-1000*$C$3</f>
        <v>749.05124909000006</v>
      </c>
      <c r="AF70" s="5"/>
      <c r="AG70" s="10"/>
      <c r="AH70" s="5">
        <f>AH68-2000*$B$3-$C$3</f>
        <v>13.482698180000806</v>
      </c>
    </row>
    <row r="71" spans="5:35" x14ac:dyDescent="0.25">
      <c r="E71" s="3"/>
      <c r="F71" s="5"/>
      <c r="G71" s="5"/>
      <c r="H71" s="5">
        <f>H70/2000</f>
        <v>1.0619256245450002</v>
      </c>
      <c r="I71" s="5"/>
      <c r="J71" s="10"/>
      <c r="M71" s="3"/>
      <c r="N71" s="5"/>
      <c r="O71" s="5"/>
      <c r="P71" s="5">
        <f>P70/2000</f>
        <v>0.16248077454500026</v>
      </c>
      <c r="Q71" s="5"/>
      <c r="R71" s="10"/>
      <c r="AB71" s="3"/>
      <c r="AC71" s="5"/>
      <c r="AD71" s="5"/>
      <c r="AE71" s="5">
        <f>AE70/2000</f>
        <v>0.37452562454500005</v>
      </c>
      <c r="AF71" s="5"/>
      <c r="AG71" s="10"/>
    </row>
    <row r="72" spans="5:35" x14ac:dyDescent="0.25">
      <c r="E72" s="3" t="s">
        <v>5</v>
      </c>
      <c r="F72" s="5"/>
      <c r="G72" s="5"/>
      <c r="H72" s="5">
        <v>26499.1</v>
      </c>
      <c r="I72" s="5"/>
      <c r="J72" s="10"/>
      <c r="M72" s="3" t="s">
        <v>5</v>
      </c>
      <c r="N72" s="5"/>
      <c r="O72" s="5"/>
      <c r="P72" s="5">
        <v>23575.429</v>
      </c>
      <c r="Q72" s="5"/>
      <c r="R72" s="10"/>
      <c r="AB72" s="3" t="s">
        <v>5</v>
      </c>
      <c r="AC72" s="5"/>
      <c r="AD72" s="5"/>
      <c r="AE72" s="5">
        <v>21295.712</v>
      </c>
      <c r="AF72" s="5"/>
      <c r="AG72" s="10"/>
      <c r="AH72">
        <f>AH70-4</f>
        <v>9.4826981800008063</v>
      </c>
      <c r="AI72">
        <f>AH72*0.1</f>
        <v>0.9482698180000807</v>
      </c>
    </row>
    <row r="73" spans="5:35" x14ac:dyDescent="0.25">
      <c r="E73" s="3" t="s">
        <v>6</v>
      </c>
      <c r="F73" s="2">
        <f>(F72^(1/3))/10</f>
        <v>0</v>
      </c>
      <c r="G73" s="2">
        <f>(G72^(1/3))/10</f>
        <v>0</v>
      </c>
      <c r="H73" s="2">
        <f>(H72^(1/3))/10</f>
        <v>2.9813322271767784</v>
      </c>
      <c r="I73" s="5"/>
      <c r="J73" s="10"/>
      <c r="M73" s="3" t="s">
        <v>6</v>
      </c>
      <c r="N73" s="2">
        <f>(N72^(1/3))/10</f>
        <v>0</v>
      </c>
      <c r="O73" s="2">
        <f>(O72^(1/3))/10</f>
        <v>0</v>
      </c>
      <c r="P73" s="2">
        <f>(P72^(1/3))/10</f>
        <v>2.867388471265564</v>
      </c>
      <c r="Q73" s="5"/>
      <c r="R73" s="10"/>
      <c r="AB73" s="3" t="s">
        <v>6</v>
      </c>
      <c r="AC73" s="2">
        <f>(AC72^(1/3))/10</f>
        <v>0</v>
      </c>
      <c r="AD73" s="2">
        <f>(AD72^(1/3))/10</f>
        <v>0</v>
      </c>
      <c r="AE73" s="2">
        <f>(AE72^(1/3))/10</f>
        <v>2.7718138146276003</v>
      </c>
      <c r="AF73" s="5"/>
      <c r="AG73" s="10"/>
    </row>
    <row r="74" spans="5:35" x14ac:dyDescent="0.25">
      <c r="E74" s="11" t="s">
        <v>18</v>
      </c>
      <c r="F74" s="12">
        <f>(F70-$B$23)</f>
        <v>3.5381981031303074</v>
      </c>
      <c r="G74" s="12">
        <f>(G70-$B$18)</f>
        <v>2.7100291393658456</v>
      </c>
      <c r="H74" s="12">
        <f>(H71-$B$13)</f>
        <v>0.68618124954499971</v>
      </c>
      <c r="I74" s="14">
        <f>(H73-$B$9)</f>
        <v>0.20334222717677841</v>
      </c>
      <c r="J74" s="13">
        <f>0.4*ABS(H74)+0.3*ABS(F74)+0.2*ABS(G74)+0.1*ABS(I74)</f>
        <v>1.898271981347939</v>
      </c>
      <c r="M74" s="11" t="s">
        <v>18</v>
      </c>
      <c r="N74" s="12">
        <f>(N70-$B$23)</f>
        <v>0.51929810313118629</v>
      </c>
      <c r="O74" s="12">
        <f>(O70-$B$18)</f>
        <v>-0.90297086063170973</v>
      </c>
      <c r="P74" s="12">
        <f>(P71-$B$13)</f>
        <v>-0.2132636004550002</v>
      </c>
      <c r="Q74" s="14">
        <f>(P73-$B$9)</f>
        <v>8.9398471265563995E-2</v>
      </c>
      <c r="R74" s="13">
        <f>0.4*ABS(P74)+0.3*ABS(N74)+0.2*ABS(O74)+0.1*ABS(Q74)</f>
        <v>0.43062889037425434</v>
      </c>
      <c r="AB74" s="11" t="s">
        <v>18</v>
      </c>
      <c r="AC74" s="12">
        <f>(AC70-$B$23)</f>
        <v>0.26839810313209433</v>
      </c>
      <c r="AD74" s="12">
        <f>(AD70-$B$18)</f>
        <v>8.0291393683484813E-3</v>
      </c>
      <c r="AE74" s="12">
        <f>(AE71-$B$13)</f>
        <v>-1.2187504550004169E-3</v>
      </c>
      <c r="AF74" s="14">
        <f>(AE73-$B$9)</f>
        <v>-6.1761853723996119E-3</v>
      </c>
      <c r="AG74" s="13">
        <f>0.35*ABS(AE74)+0.15*ABS(AC74)+0.15*ABS(AD74)+0.35*ABS(AF74)</f>
        <v>4.405231391465643E-2</v>
      </c>
    </row>
    <row r="75" spans="5:35" x14ac:dyDescent="0.25">
      <c r="E75" s="6" t="s">
        <v>16</v>
      </c>
      <c r="F75" s="7">
        <v>2E-3</v>
      </c>
      <c r="G75" s="7" t="s">
        <v>38</v>
      </c>
      <c r="H75" s="7" t="s">
        <v>39</v>
      </c>
      <c r="I75" s="8"/>
      <c r="J75" s="9"/>
      <c r="M75" s="6" t="s">
        <v>16</v>
      </c>
      <c r="N75" s="7">
        <v>2E-3</v>
      </c>
      <c r="O75" s="7" t="s">
        <v>91</v>
      </c>
      <c r="P75" s="7" t="s">
        <v>92</v>
      </c>
      <c r="Q75" s="8"/>
      <c r="R75" s="9"/>
      <c r="AB75" s="6" t="s">
        <v>16</v>
      </c>
      <c r="AC75" s="51">
        <v>1.75E-3</v>
      </c>
      <c r="AD75" s="7" t="s">
        <v>138</v>
      </c>
      <c r="AE75" s="7" t="s">
        <v>139</v>
      </c>
      <c r="AF75" s="8"/>
      <c r="AG75" s="9"/>
      <c r="AH75" t="s">
        <v>137</v>
      </c>
    </row>
    <row r="76" spans="5:35" x14ac:dyDescent="0.25">
      <c r="E76" s="3" t="s">
        <v>3</v>
      </c>
      <c r="F76" s="5">
        <v>-8241.7515000000003</v>
      </c>
      <c r="G76" s="5">
        <v>-17796.276000000002</v>
      </c>
      <c r="H76" s="5">
        <v>-6478.116</v>
      </c>
      <c r="I76" s="5"/>
      <c r="J76" s="10"/>
      <c r="M76" s="3" t="s">
        <v>3</v>
      </c>
      <c r="N76" s="5">
        <v>-8244.5856999999996</v>
      </c>
      <c r="O76" s="5">
        <v>-17799.710999999999</v>
      </c>
      <c r="P76" s="5">
        <v>-8174.8212999999996</v>
      </c>
      <c r="Q76" s="5"/>
      <c r="R76" s="10"/>
      <c r="AB76" s="3" t="s">
        <v>3</v>
      </c>
      <c r="AC76" s="5">
        <v>-8245.0084000000006</v>
      </c>
      <c r="AD76" s="5">
        <v>-17799.080999999998</v>
      </c>
      <c r="AE76" s="5">
        <v>-7834.1387000000004</v>
      </c>
      <c r="AF76" s="5"/>
      <c r="AG76" s="10"/>
      <c r="AH76">
        <v>-8242.8852000000006</v>
      </c>
    </row>
    <row r="77" spans="5:35" x14ac:dyDescent="0.25">
      <c r="E77" s="3" t="s">
        <v>17</v>
      </c>
      <c r="F77" s="5">
        <f>F76/4000</f>
        <v>-2.0604378749999999</v>
      </c>
      <c r="G77" s="5">
        <f>G76/4000</f>
        <v>-4.4490690000000006</v>
      </c>
      <c r="H77" s="5">
        <f>H76/2000</f>
        <v>-3.239058</v>
      </c>
      <c r="I77" s="5"/>
      <c r="J77" s="10"/>
      <c r="M77" s="3" t="s">
        <v>17</v>
      </c>
      <c r="N77" s="5">
        <f>N76/4000</f>
        <v>-2.061146425</v>
      </c>
      <c r="O77" s="5">
        <f>O76/4000</f>
        <v>-4.4499277499999996</v>
      </c>
      <c r="P77" s="5">
        <f>P76/2000</f>
        <v>-4.0874106499999998</v>
      </c>
      <c r="Q77" s="5"/>
      <c r="R77" s="10"/>
      <c r="AB77" s="3" t="s">
        <v>17</v>
      </c>
      <c r="AC77" s="5">
        <f>AC76/4000</f>
        <v>-2.0612521000000004</v>
      </c>
      <c r="AD77" s="5">
        <f>AD76/4000</f>
        <v>-4.4497702499999994</v>
      </c>
      <c r="AE77" s="5">
        <f>AE76/2000</f>
        <v>-3.9170693500000002</v>
      </c>
      <c r="AF77" s="5"/>
      <c r="AG77" s="10"/>
    </row>
    <row r="78" spans="5:35" x14ac:dyDescent="0.25">
      <c r="E78" s="3" t="s">
        <v>9</v>
      </c>
      <c r="F78" s="5">
        <f>F76-1999*$B$3-$C$3</f>
        <v>3.5481121309087031</v>
      </c>
      <c r="G78" s="5">
        <f>G76-3999*$C$3-$B$3</f>
        <v>3.3964860490876134</v>
      </c>
      <c r="H78" s="5">
        <f>H76-1000*$B$3-1000*$C$3</f>
        <v>2094.3700490900001</v>
      </c>
      <c r="I78" s="5"/>
      <c r="J78" s="10"/>
      <c r="M78" s="3" t="s">
        <v>9</v>
      </c>
      <c r="N78" s="5">
        <f>N76-1999*$B$3-$C$3</f>
        <v>0.71391213090937544</v>
      </c>
      <c r="O78" s="5">
        <f>O76-3999*$C$3-$B$3</f>
        <v>-3.851395091005827E-2</v>
      </c>
      <c r="P78" s="5">
        <f>P76-1000*$B$3-1000*$C$3</f>
        <v>397.66474909000044</v>
      </c>
      <c r="Q78" s="5"/>
      <c r="R78" s="10"/>
      <c r="AB78" s="3" t="s">
        <v>9</v>
      </c>
      <c r="AC78" s="5">
        <f>AC76-1999*$B$3-$C$3</f>
        <v>0.29121213090838882</v>
      </c>
      <c r="AD78" s="5">
        <f>AD76-3999*$C$3-$B$3</f>
        <v>0.59148604909096036</v>
      </c>
      <c r="AE78" s="5">
        <f>AE76-1000*$B$3-1000*$C$3</f>
        <v>738.34734908999962</v>
      </c>
      <c r="AF78" s="5"/>
      <c r="AG78" s="10"/>
      <c r="AH78" s="5">
        <f>AH76-2000*$B$3-$C$3</f>
        <v>6.5368981799994801</v>
      </c>
    </row>
    <row r="79" spans="5:35" x14ac:dyDescent="0.25">
      <c r="E79" s="3"/>
      <c r="F79" s="5"/>
      <c r="G79" s="5"/>
      <c r="H79" s="5">
        <f>H78/2000</f>
        <v>1.0471850245450001</v>
      </c>
      <c r="I79" s="5"/>
      <c r="J79" s="10"/>
      <c r="M79" s="3"/>
      <c r="N79" s="5"/>
      <c r="O79" s="5"/>
      <c r="P79" s="5">
        <f>P78/2000</f>
        <v>0.19883237454500022</v>
      </c>
      <c r="Q79" s="5"/>
      <c r="R79" s="10"/>
      <c r="AB79" s="3"/>
      <c r="AC79" s="5"/>
      <c r="AD79" s="5"/>
      <c r="AE79" s="5">
        <f>AE78/2000</f>
        <v>0.36917367454499983</v>
      </c>
      <c r="AF79" s="5"/>
      <c r="AG79" s="10"/>
    </row>
    <row r="80" spans="5:35" x14ac:dyDescent="0.25">
      <c r="E80" s="3" t="s">
        <v>5</v>
      </c>
      <c r="F80" s="5"/>
      <c r="G80" s="5"/>
      <c r="H80" s="5">
        <v>26455.030999999999</v>
      </c>
      <c r="I80" s="5"/>
      <c r="J80" s="10"/>
      <c r="M80" s="3" t="s">
        <v>5</v>
      </c>
      <c r="N80" s="5"/>
      <c r="O80" s="5"/>
      <c r="P80" s="5">
        <v>23631.183000000001</v>
      </c>
      <c r="Q80" s="5"/>
      <c r="R80" s="10"/>
      <c r="AB80" s="3" t="s">
        <v>5</v>
      </c>
      <c r="AC80" s="5"/>
      <c r="AD80" s="5"/>
      <c r="AE80" s="5">
        <v>20585.777999999998</v>
      </c>
      <c r="AF80" s="5"/>
      <c r="AG80" s="10"/>
      <c r="AH80">
        <f>AH78-4</f>
        <v>2.5368981799994801</v>
      </c>
      <c r="AI80">
        <f>AH80*0.1</f>
        <v>0.253689817999948</v>
      </c>
    </row>
    <row r="81" spans="5:35" x14ac:dyDescent="0.25">
      <c r="E81" s="3" t="s">
        <v>6</v>
      </c>
      <c r="F81" s="2">
        <f>(F80^(1/3))/10</f>
        <v>0</v>
      </c>
      <c r="G81" s="2">
        <f>(G80^(1/3))/10</f>
        <v>0</v>
      </c>
      <c r="H81" s="2">
        <f>(H80^(1/3))/10</f>
        <v>2.9796786209581336</v>
      </c>
      <c r="I81" s="5"/>
      <c r="J81" s="10"/>
      <c r="M81" s="3" t="s">
        <v>6</v>
      </c>
      <c r="N81" s="2">
        <f>(N80^(1/3))/10</f>
        <v>0</v>
      </c>
      <c r="O81" s="2">
        <f>(O80^(1/3))/10</f>
        <v>0</v>
      </c>
      <c r="P81" s="2">
        <f>(P80^(1/3))/10</f>
        <v>2.869647073033315</v>
      </c>
      <c r="Q81" s="5"/>
      <c r="R81" s="10"/>
      <c r="AB81" s="3" t="s">
        <v>6</v>
      </c>
      <c r="AC81" s="2">
        <f>(AC80^(1/3))/10</f>
        <v>0</v>
      </c>
      <c r="AD81" s="2">
        <f>(AD80^(1/3))/10</f>
        <v>0</v>
      </c>
      <c r="AE81" s="2">
        <f>(AE80^(1/3))/10</f>
        <v>2.7406637885986509</v>
      </c>
      <c r="AF81" s="5"/>
      <c r="AG81" s="10"/>
    </row>
    <row r="82" spans="5:35" x14ac:dyDescent="0.25">
      <c r="E82" s="11" t="s">
        <v>18</v>
      </c>
      <c r="F82" s="12">
        <f>(F78-$B$23)</f>
        <v>3.4642981031308953</v>
      </c>
      <c r="G82" s="12">
        <f>(G78-$B$18)</f>
        <v>2.6540291393653508</v>
      </c>
      <c r="H82" s="12">
        <f>(H79-$B$13)</f>
        <v>0.6714406495449996</v>
      </c>
      <c r="I82" s="14">
        <f>(H81-$B$9)</f>
        <v>0.20168862095813367</v>
      </c>
      <c r="J82" s="13">
        <f>0.4*ABS(H82)+0.3*ABS(F82)+0.2*ABS(G82)+0.1*ABS(I82)</f>
        <v>1.8588403807261522</v>
      </c>
      <c r="M82" s="11" t="s">
        <v>18</v>
      </c>
      <c r="N82" s="12">
        <f>(N78-$B$23)</f>
        <v>0.63009810313156756</v>
      </c>
      <c r="O82" s="12">
        <f>(O78-$B$18)</f>
        <v>-0.78097086063232091</v>
      </c>
      <c r="P82" s="12">
        <f>(P79-$B$13)</f>
        <v>-0.17691200045500025</v>
      </c>
      <c r="Q82" s="14">
        <f>(P81-$B$9)</f>
        <v>9.1657073033315051E-2</v>
      </c>
      <c r="R82" s="13">
        <f>0.4*ABS(P82)+0.3*ABS(N82)+0.2*ABS(O82)+0.1*ABS(Q82)</f>
        <v>0.42515411055126606</v>
      </c>
      <c r="Y82" t="s">
        <v>142</v>
      </c>
      <c r="AB82" s="11" t="s">
        <v>18</v>
      </c>
      <c r="AC82" s="12">
        <f>(AC78-$B$23)</f>
        <v>0.20739810313058094</v>
      </c>
      <c r="AD82" s="12">
        <f>(AD78-$B$18)</f>
        <v>-0.15097086063130227</v>
      </c>
      <c r="AE82" s="12">
        <f>(AE79-$B$13)</f>
        <v>-6.5707004550006332E-3</v>
      </c>
      <c r="AF82" s="14">
        <f>(AE81-$B$9)</f>
        <v>-3.7326211401349063E-2</v>
      </c>
      <c r="AG82" s="13">
        <f>0.35*ABS(AE82)+0.15*ABS(AC82)+0.15*ABS(AD82)+0.35*ABS(AF82)</f>
        <v>6.9119263714004869E-2</v>
      </c>
    </row>
    <row r="83" spans="5:35" x14ac:dyDescent="0.25">
      <c r="E83" s="6" t="s">
        <v>16</v>
      </c>
      <c r="F83" s="7">
        <v>2E-3</v>
      </c>
      <c r="G83" s="7" t="s">
        <v>40</v>
      </c>
      <c r="H83" s="7" t="s">
        <v>41</v>
      </c>
      <c r="I83" s="8"/>
      <c r="J83" s="9"/>
      <c r="M83" s="6" t="s">
        <v>16</v>
      </c>
      <c r="N83" s="7">
        <v>2E-3</v>
      </c>
      <c r="O83" s="7" t="s">
        <v>93</v>
      </c>
      <c r="P83" s="7" t="s">
        <v>94</v>
      </c>
      <c r="Q83" s="8"/>
      <c r="R83" s="9"/>
      <c r="X83" t="s">
        <v>10</v>
      </c>
      <c r="Y83">
        <v>0.43653337500000022</v>
      </c>
      <c r="AB83" s="6" t="s">
        <v>16</v>
      </c>
      <c r="AC83" s="51">
        <v>1.75E-3</v>
      </c>
      <c r="AD83" s="7" t="s">
        <v>145</v>
      </c>
      <c r="AE83" s="7" t="s">
        <v>143</v>
      </c>
      <c r="AF83" s="8"/>
      <c r="AG83" s="9"/>
      <c r="AH83" t="s">
        <v>141</v>
      </c>
    </row>
    <row r="84" spans="5:35" x14ac:dyDescent="0.25">
      <c r="E84" s="3" t="s">
        <v>3</v>
      </c>
      <c r="F84" s="5">
        <v>-8241.9107000000004</v>
      </c>
      <c r="G84" s="5">
        <v>-17796.523000000001</v>
      </c>
      <c r="H84" s="5">
        <v>-6610.9528</v>
      </c>
      <c r="I84" s="5"/>
      <c r="J84" s="10"/>
      <c r="M84" s="3" t="s">
        <v>3</v>
      </c>
      <c r="N84" s="5">
        <v>-8244.5360000000001</v>
      </c>
      <c r="O84" s="5">
        <v>-17799.655999999999</v>
      </c>
      <c r="P84" s="5">
        <v>-8139.8945999999996</v>
      </c>
      <c r="Q84" s="5"/>
      <c r="R84" s="10"/>
      <c r="X84" t="s">
        <v>6</v>
      </c>
      <c r="Y84">
        <v>2.7</v>
      </c>
      <c r="AB84" s="3" t="s">
        <v>3</v>
      </c>
      <c r="AC84" s="5">
        <v>-8244.9775000000009</v>
      </c>
      <c r="AD84" s="5">
        <v>-17798.913</v>
      </c>
      <c r="AE84" s="5">
        <v>-7787.4778999999999</v>
      </c>
      <c r="AF84" s="5"/>
      <c r="AG84" s="10"/>
      <c r="AH84">
        <v>-7744.8353999999999</v>
      </c>
    </row>
    <row r="85" spans="5:35" x14ac:dyDescent="0.25">
      <c r="E85" s="3" t="s">
        <v>17</v>
      </c>
      <c r="F85" s="5">
        <f>F84/4000</f>
        <v>-2.060477675</v>
      </c>
      <c r="G85" s="5">
        <f>G84/4000</f>
        <v>-4.4491307500000001</v>
      </c>
      <c r="H85" s="5">
        <f>H84/2000</f>
        <v>-3.3054763999999999</v>
      </c>
      <c r="I85" s="5"/>
      <c r="J85" s="10"/>
      <c r="M85" s="3" t="s">
        <v>17</v>
      </c>
      <c r="N85" s="5">
        <f>N84/4000</f>
        <v>-2.061134</v>
      </c>
      <c r="O85" s="5">
        <f>O84/4000</f>
        <v>-4.4499139999999997</v>
      </c>
      <c r="P85" s="5">
        <f>P84/2000</f>
        <v>-4.0699472999999999</v>
      </c>
      <c r="Q85" s="5"/>
      <c r="R85" s="10"/>
      <c r="AB85" s="3" t="s">
        <v>17</v>
      </c>
      <c r="AC85" s="5">
        <f>AC84/4000</f>
        <v>-2.0612443750000002</v>
      </c>
      <c r="AD85" s="5">
        <f>AD84/4000</f>
        <v>-4.4497282499999997</v>
      </c>
      <c r="AE85" s="5">
        <f>AE84/2000</f>
        <v>-3.8937389499999999</v>
      </c>
      <c r="AF85" s="5"/>
      <c r="AG85" s="10"/>
      <c r="AH85" s="5">
        <f>AH84/2000</f>
        <v>-3.8724177000000002</v>
      </c>
    </row>
    <row r="86" spans="5:35" x14ac:dyDescent="0.25">
      <c r="E86" s="3" t="s">
        <v>9</v>
      </c>
      <c r="F86" s="5">
        <f>F84-1999*$B$3-$C$3</f>
        <v>3.3889121309086478</v>
      </c>
      <c r="G86" s="5">
        <f>G84-3999*$C$3-$B$3</f>
        <v>3.1494860490882246</v>
      </c>
      <c r="H86" s="5">
        <f>H84-1000*$B$3-1000*$C$3</f>
        <v>1961.53324909</v>
      </c>
      <c r="I86" s="5"/>
      <c r="J86" s="10"/>
      <c r="M86" s="3" t="s">
        <v>9</v>
      </c>
      <c r="N86" s="5">
        <f>N84-1999*$B$3-$C$3</f>
        <v>0.76361213090895053</v>
      </c>
      <c r="O86" s="5">
        <f>O84-3999*$C$3-$B$3</f>
        <v>1.6486049090232768E-2</v>
      </c>
      <c r="P86" s="5">
        <f>P84-1000*$B$3-1000*$C$3</f>
        <v>432.59144909000042</v>
      </c>
      <c r="Q86" s="5"/>
      <c r="R86" s="10"/>
      <c r="X86" t="s">
        <v>10</v>
      </c>
      <c r="Y86">
        <v>2.6049081162300003</v>
      </c>
      <c r="AB86" s="3" t="s">
        <v>9</v>
      </c>
      <c r="AC86" s="5">
        <f>AC84-1999*$B$3-$C$3</f>
        <v>0.32211213090813562</v>
      </c>
      <c r="AD86" s="5">
        <f>AD84-3999*$C$3-$B$3</f>
        <v>0.75948604908880668</v>
      </c>
      <c r="AE86" s="5">
        <f>AE84-1000*$B$3-1000*$C$3</f>
        <v>785.00814909000019</v>
      </c>
      <c r="AF86" s="5"/>
      <c r="AG86" s="10"/>
      <c r="AH86" s="5">
        <f>AH84-1000*$B$3-1000*$C$3</f>
        <v>827.65064909000012</v>
      </c>
    </row>
    <row r="87" spans="5:35" x14ac:dyDescent="0.25">
      <c r="E87" s="3"/>
      <c r="F87" s="5"/>
      <c r="G87" s="5"/>
      <c r="H87" s="5">
        <f>H86/2000</f>
        <v>0.98076662454499997</v>
      </c>
      <c r="I87" s="5"/>
      <c r="J87" s="10"/>
      <c r="M87" s="3"/>
      <c r="N87" s="5"/>
      <c r="O87" s="5"/>
      <c r="P87" s="5">
        <f>P86/2000</f>
        <v>0.21629572454500021</v>
      </c>
      <c r="Q87" s="5"/>
      <c r="R87" s="10"/>
      <c r="X87" t="s">
        <v>6</v>
      </c>
      <c r="Y87">
        <v>2.4</v>
      </c>
      <c r="AB87" s="3"/>
      <c r="AC87" s="5"/>
      <c r="AD87" s="5"/>
      <c r="AE87" s="5">
        <f>AE86/2000</f>
        <v>0.39250407454500008</v>
      </c>
      <c r="AF87" s="5"/>
      <c r="AG87" s="10"/>
      <c r="AH87" s="5">
        <f>AH86/2000</f>
        <v>0.41382532454500004</v>
      </c>
    </row>
    <row r="88" spans="5:35" x14ac:dyDescent="0.25">
      <c r="E88" s="3" t="s">
        <v>5</v>
      </c>
      <c r="F88" s="5"/>
      <c r="G88" s="5"/>
      <c r="H88" s="5">
        <v>26219.548999999999</v>
      </c>
      <c r="I88" s="5"/>
      <c r="J88" s="10"/>
      <c r="M88" s="3" t="s">
        <v>5</v>
      </c>
      <c r="N88" s="5"/>
      <c r="O88" s="5"/>
      <c r="P88" s="5">
        <v>23694.010999999999</v>
      </c>
      <c r="Q88" s="5"/>
      <c r="R88" s="10"/>
      <c r="AB88" s="3" t="s">
        <v>5</v>
      </c>
      <c r="AC88" s="5"/>
      <c r="AD88" s="5"/>
      <c r="AE88" s="5">
        <v>20969.095000000001</v>
      </c>
      <c r="AF88" s="5"/>
      <c r="AG88" s="10"/>
    </row>
    <row r="89" spans="5:35" x14ac:dyDescent="0.25">
      <c r="E89" s="3" t="s">
        <v>6</v>
      </c>
      <c r="F89" s="2">
        <f>(F88^(1/3))/10</f>
        <v>0</v>
      </c>
      <c r="G89" s="2">
        <f>(G88^(1/3))/10</f>
        <v>0</v>
      </c>
      <c r="H89" s="2">
        <f>(H88^(1/3))/10</f>
        <v>2.9708113357411992</v>
      </c>
      <c r="I89" s="5"/>
      <c r="J89" s="10"/>
      <c r="M89" s="3" t="s">
        <v>6</v>
      </c>
      <c r="N89" s="2">
        <f>(N88^(1/3))/10</f>
        <v>0</v>
      </c>
      <c r="O89" s="2">
        <f>(O88^(1/3))/10</f>
        <v>0</v>
      </c>
      <c r="P89" s="2">
        <f>(P88^(1/3))/10</f>
        <v>2.8721879902576868</v>
      </c>
      <c r="Q89" s="5"/>
      <c r="R89" s="10"/>
      <c r="X89" t="s">
        <v>10</v>
      </c>
      <c r="Y89">
        <v>18.580347874999998</v>
      </c>
      <c r="AB89" s="3" t="s">
        <v>6</v>
      </c>
      <c r="AC89" s="2">
        <f>(AC88^(1/3))/10</f>
        <v>0</v>
      </c>
      <c r="AD89" s="2">
        <f>(AD88^(1/3))/10</f>
        <v>0</v>
      </c>
      <c r="AE89" s="2">
        <f>(AE88^(1/3))/10</f>
        <v>2.7575701063350628</v>
      </c>
      <c r="AF89" s="5"/>
      <c r="AG89" s="10"/>
    </row>
    <row r="90" spans="5:35" x14ac:dyDescent="0.25">
      <c r="E90" s="11" t="s">
        <v>18</v>
      </c>
      <c r="F90" s="12">
        <f>(F86-$B$23)</f>
        <v>3.30509810313084</v>
      </c>
      <c r="G90" s="12">
        <f>(G86-$B$18)</f>
        <v>2.407029139365962</v>
      </c>
      <c r="H90" s="12">
        <f>(H87-$B$13)</f>
        <v>0.6050222495449995</v>
      </c>
      <c r="I90" s="14">
        <f>(H89-$B$9)</f>
        <v>0.1928213357411992</v>
      </c>
      <c r="J90" s="13">
        <f>0.4*ABS(H90)+0.3*ABS(F90)+0.2*ABS(G90)+0.1*ABS(I90)</f>
        <v>1.7342262922045644</v>
      </c>
      <c r="M90" s="11" t="s">
        <v>18</v>
      </c>
      <c r="N90" s="12">
        <f>(N86-$B$23)</f>
        <v>0.67979810313114264</v>
      </c>
      <c r="O90" s="12">
        <f>(O86-$B$18)</f>
        <v>-0.72597086063202987</v>
      </c>
      <c r="P90" s="12">
        <f>(P87-$B$13)</f>
        <v>-0.15944865045500026</v>
      </c>
      <c r="Q90" s="14">
        <f>(P89-$B$9)</f>
        <v>9.4197990257686826E-2</v>
      </c>
      <c r="R90" s="13">
        <f>0.4*ABS(P90)+0.3*ABS(N90)+0.2*ABS(O90)+0.1*ABS(Q90)</f>
        <v>0.42233286227351757</v>
      </c>
      <c r="X90" t="s">
        <v>6</v>
      </c>
      <c r="Y90">
        <v>2</v>
      </c>
      <c r="AB90" s="11" t="s">
        <v>18</v>
      </c>
      <c r="AC90" s="12">
        <f>(AC86-$B$23)</f>
        <v>0.23829810313032773</v>
      </c>
      <c r="AD90" s="12">
        <f>(AD86-$B$18)</f>
        <v>1.7029139366544044E-2</v>
      </c>
      <c r="AE90" s="12">
        <f>(AE87-$B$13)</f>
        <v>1.6759699544999618E-2</v>
      </c>
      <c r="AF90" s="14">
        <f>(AE89-$B$9)</f>
        <v>-2.0419893664937128E-2</v>
      </c>
      <c r="AG90" s="13">
        <f>0.35*ABS(AE90)+0.15*ABS(AC90)+0.15*ABS(AD90)+0.35*ABS(AF90)</f>
        <v>5.1311943998008626E-2</v>
      </c>
      <c r="AH90">
        <f>(AH87-$Y$83)</f>
        <v>-2.2708050455000184E-2</v>
      </c>
      <c r="AI90">
        <f>AG90+0.1*ABS(AH90)</f>
        <v>5.3582749043508647E-2</v>
      </c>
    </row>
    <row r="91" spans="5:35" x14ac:dyDescent="0.25">
      <c r="E91" s="6" t="s">
        <v>16</v>
      </c>
      <c r="F91" s="7">
        <v>2E-3</v>
      </c>
      <c r="G91" s="7" t="s">
        <v>42</v>
      </c>
      <c r="H91" s="7" t="s">
        <v>43</v>
      </c>
      <c r="I91" s="8"/>
      <c r="J91" s="9"/>
      <c r="M91" s="6" t="s">
        <v>16</v>
      </c>
      <c r="N91" s="7">
        <v>2E-3</v>
      </c>
      <c r="O91" s="7" t="s">
        <v>95</v>
      </c>
      <c r="P91" s="7" t="s">
        <v>96</v>
      </c>
      <c r="Q91" s="8"/>
      <c r="R91" s="9"/>
      <c r="AB91" s="6" t="s">
        <v>16</v>
      </c>
      <c r="AC91" s="51">
        <v>1.75E-3</v>
      </c>
      <c r="AD91" s="7" t="s">
        <v>144</v>
      </c>
      <c r="AE91" s="7" t="s">
        <v>140</v>
      </c>
      <c r="AF91" s="8"/>
      <c r="AG91" s="9"/>
      <c r="AH91" t="s">
        <v>141</v>
      </c>
    </row>
    <row r="92" spans="5:35" x14ac:dyDescent="0.25">
      <c r="E92" s="3" t="s">
        <v>3</v>
      </c>
      <c r="F92" s="5">
        <v>-8241.9812999999995</v>
      </c>
      <c r="G92" s="5">
        <v>-17796.608</v>
      </c>
      <c r="H92" s="5">
        <v>-6655.7161999999998</v>
      </c>
      <c r="I92" s="5"/>
      <c r="J92" s="10"/>
      <c r="M92" s="3" t="s">
        <v>3</v>
      </c>
      <c r="N92" s="5">
        <v>-8244.5141999999996</v>
      </c>
      <c r="O92" s="5">
        <v>-17799.631000000001</v>
      </c>
      <c r="P92" s="5">
        <v>-8123.7404999999999</v>
      </c>
      <c r="Q92" s="5"/>
      <c r="R92" s="10"/>
      <c r="AB92" s="3" t="s">
        <v>3</v>
      </c>
      <c r="AC92" s="5">
        <v>-8244.9775000000009</v>
      </c>
      <c r="AD92" s="5">
        <v>-17798.913</v>
      </c>
      <c r="AE92" s="5">
        <v>-7787.4778999999999</v>
      </c>
      <c r="AF92" s="5"/>
      <c r="AG92" s="10"/>
      <c r="AH92">
        <v>-7744.8353999999999</v>
      </c>
    </row>
    <row r="93" spans="5:35" x14ac:dyDescent="0.25">
      <c r="E93" s="3" t="s">
        <v>17</v>
      </c>
      <c r="F93" s="5">
        <f>F92/4000</f>
        <v>-2.0604953249999998</v>
      </c>
      <c r="G93" s="5">
        <f>G92/4000</f>
        <v>-4.4491519999999998</v>
      </c>
      <c r="H93" s="5">
        <f>H92/2000</f>
        <v>-3.3278580999999998</v>
      </c>
      <c r="I93" s="5"/>
      <c r="J93" s="10"/>
      <c r="M93" s="3" t="s">
        <v>17</v>
      </c>
      <c r="N93" s="5">
        <f>N92/4000</f>
        <v>-2.0611285499999998</v>
      </c>
      <c r="O93" s="5">
        <f>O92/4000</f>
        <v>-4.4499077500000004</v>
      </c>
      <c r="P93" s="5">
        <f>P92/2000</f>
        <v>-4.0618702500000001</v>
      </c>
      <c r="Q93" s="5"/>
      <c r="R93" s="10"/>
      <c r="AB93" s="3" t="s">
        <v>17</v>
      </c>
      <c r="AC93" s="5">
        <f>AC92/4000</f>
        <v>-2.0612443750000002</v>
      </c>
      <c r="AD93" s="5">
        <f>AD92/4000</f>
        <v>-4.4497282499999997</v>
      </c>
      <c r="AE93" s="5">
        <f>AE92/2000</f>
        <v>-3.8937389499999999</v>
      </c>
      <c r="AF93" s="5"/>
      <c r="AG93" s="10"/>
      <c r="AH93" s="5">
        <f>AH92/2000</f>
        <v>-3.8724177000000002</v>
      </c>
    </row>
    <row r="94" spans="5:35" x14ac:dyDescent="0.25">
      <c r="E94" s="3" t="s">
        <v>9</v>
      </c>
      <c r="F94" s="5">
        <f>F92-1999*$B$3-$C$3</f>
        <v>3.3183121309095442</v>
      </c>
      <c r="G94" s="5">
        <f>G92-3999*$C$3-$B$3</f>
        <v>3.0644860490890977</v>
      </c>
      <c r="H94" s="5">
        <f>H92-1000*$B$3-1000*$C$3</f>
        <v>1916.7698490900002</v>
      </c>
      <c r="I94" s="5"/>
      <c r="J94" s="10"/>
      <c r="M94" s="3" t="s">
        <v>9</v>
      </c>
      <c r="N94" s="5">
        <f>N92-1999*$B$3-$C$3</f>
        <v>0.78541213090938999</v>
      </c>
      <c r="O94" s="5">
        <f>O92-3999*$C$3-$B$3</f>
        <v>4.1486049088049981E-2</v>
      </c>
      <c r="P94" s="5">
        <f>P92-1000*$B$3-1000*$C$3</f>
        <v>448.74554909000017</v>
      </c>
      <c r="Q94" s="5"/>
      <c r="R94" s="10"/>
      <c r="AB94" s="3" t="s">
        <v>9</v>
      </c>
      <c r="AC94" s="5">
        <f>AC92-1999*$B$3-$C$3</f>
        <v>0.32211213090813562</v>
      </c>
      <c r="AD94" s="5">
        <f>AD92-3999*$C$3-$B$3</f>
        <v>0.75948604908880668</v>
      </c>
      <c r="AE94" s="5">
        <f>AE92-1000*$B$3-1000*$C$3</f>
        <v>785.00814909000019</v>
      </c>
      <c r="AF94" s="5"/>
      <c r="AG94" s="10"/>
      <c r="AH94" s="5">
        <f>AH92-1000*$B$3-1000*$C$3</f>
        <v>827.65064909000012</v>
      </c>
    </row>
    <row r="95" spans="5:35" x14ac:dyDescent="0.25">
      <c r="E95" s="3"/>
      <c r="F95" s="5"/>
      <c r="G95" s="5"/>
      <c r="H95" s="5">
        <f>H94/2000</f>
        <v>0.95838492454500013</v>
      </c>
      <c r="I95" s="5"/>
      <c r="J95" s="10"/>
      <c r="M95" s="3"/>
      <c r="N95" s="5"/>
      <c r="O95" s="5"/>
      <c r="P95" s="5">
        <f>P94/2000</f>
        <v>0.2243727745450001</v>
      </c>
      <c r="Q95" s="5"/>
      <c r="R95" s="10"/>
      <c r="AB95" s="3"/>
      <c r="AC95" s="5"/>
      <c r="AD95" s="5"/>
      <c r="AE95" s="5">
        <f>AE94/2000</f>
        <v>0.39250407454500008</v>
      </c>
      <c r="AF95" s="5"/>
      <c r="AG95" s="10"/>
      <c r="AH95" s="5">
        <f>AH94/2000</f>
        <v>0.41382532454500004</v>
      </c>
    </row>
    <row r="96" spans="5:35" x14ac:dyDescent="0.25">
      <c r="E96" s="3" t="s">
        <v>5</v>
      </c>
      <c r="F96" s="5"/>
      <c r="G96" s="5"/>
      <c r="H96" s="5">
        <v>26117.166000000001</v>
      </c>
      <c r="I96" s="5"/>
      <c r="J96" s="10"/>
      <c r="M96" s="3" t="s">
        <v>5</v>
      </c>
      <c r="N96" s="5"/>
      <c r="O96" s="5"/>
      <c r="P96" s="5">
        <v>23667.356</v>
      </c>
      <c r="Q96" s="5"/>
      <c r="R96" s="10"/>
      <c r="AB96" s="3" t="s">
        <v>5</v>
      </c>
      <c r="AC96" s="5"/>
      <c r="AD96" s="5"/>
      <c r="AE96" s="5">
        <v>20969.095000000001</v>
      </c>
      <c r="AF96" s="5"/>
      <c r="AG96" s="10"/>
    </row>
    <row r="97" spans="5:38" x14ac:dyDescent="0.25">
      <c r="E97" s="3" t="s">
        <v>6</v>
      </c>
      <c r="F97" s="2">
        <f>(F96^(1/3))/10</f>
        <v>0</v>
      </c>
      <c r="G97" s="2">
        <f>(G96^(1/3))/10</f>
        <v>0</v>
      </c>
      <c r="H97" s="2">
        <f>(H96^(1/3))/10</f>
        <v>2.9669394494502952</v>
      </c>
      <c r="I97" s="5"/>
      <c r="J97" s="10"/>
      <c r="M97" s="3" t="s">
        <v>6</v>
      </c>
      <c r="N97" s="2">
        <f>(N96^(1/3))/10</f>
        <v>0</v>
      </c>
      <c r="O97" s="2">
        <f>(O96^(1/3))/10</f>
        <v>0</v>
      </c>
      <c r="P97" s="2">
        <f>(P96^(1/3))/10</f>
        <v>2.8711105464354345</v>
      </c>
      <c r="Q97" s="5"/>
      <c r="R97" s="10"/>
      <c r="AB97" s="3" t="s">
        <v>6</v>
      </c>
      <c r="AC97" s="2">
        <f>(AC96^(1/3))/10</f>
        <v>0</v>
      </c>
      <c r="AD97" s="2">
        <f>(AD96^(1/3))/10</f>
        <v>0</v>
      </c>
      <c r="AE97" s="2">
        <f>(AE96^(1/3))/10</f>
        <v>2.7575701063350628</v>
      </c>
      <c r="AF97" s="5"/>
      <c r="AG97" s="10"/>
    </row>
    <row r="98" spans="5:38" x14ac:dyDescent="0.25">
      <c r="E98" s="11" t="s">
        <v>18</v>
      </c>
      <c r="F98" s="12">
        <f>(F94-$B$23)</f>
        <v>3.2344981031317364</v>
      </c>
      <c r="G98" s="12">
        <f>(G94-$B$18)</f>
        <v>2.3220291393668351</v>
      </c>
      <c r="H98" s="12">
        <f>(H95-$B$13)</f>
        <v>0.58264054954499966</v>
      </c>
      <c r="I98" s="14">
        <f>(H97-$B$9)</f>
        <v>0.18894944945029524</v>
      </c>
      <c r="J98" s="13">
        <f>0.4*ABS(H98)+0.3*ABS(F98)+0.2*ABS(G98)+0.1*ABS(I98)</f>
        <v>1.6867064235759173</v>
      </c>
      <c r="M98" s="11" t="s">
        <v>18</v>
      </c>
      <c r="N98" s="12">
        <f>(N94-$B$23)</f>
        <v>0.70159810313158211</v>
      </c>
      <c r="O98" s="12">
        <f>(O94-$B$18)</f>
        <v>-0.70097086063421266</v>
      </c>
      <c r="P98" s="12">
        <f>(P95-$B$13)</f>
        <v>-0.15137160045500037</v>
      </c>
      <c r="Q98" s="14">
        <f>(P97-$B$9)</f>
        <v>9.3120546435434548E-2</v>
      </c>
      <c r="R98" s="13">
        <f>0.4*ABS(P98)+0.3*ABS(N98)+0.2*ABS(O98)+0.1*ABS(Q98)</f>
        <v>0.42053429789186075</v>
      </c>
      <c r="AB98" s="11" t="s">
        <v>18</v>
      </c>
      <c r="AC98" s="12">
        <f>(AC94-$B$23)</f>
        <v>0.23829810313032773</v>
      </c>
      <c r="AD98" s="12">
        <f>(AD94-$B$18)</f>
        <v>1.7029139366544044E-2</v>
      </c>
      <c r="AE98" s="12">
        <f>(AE95-$B$13)</f>
        <v>1.6759699544999618E-2</v>
      </c>
      <c r="AF98" s="14">
        <f>(AE97-$B$9)</f>
        <v>-2.0419893664937128E-2</v>
      </c>
      <c r="AG98" s="13">
        <f>0.35*ABS(AE98)+0.15*ABS(AC98)+0.15*ABS(AD98)+0.35*ABS(AF98)</f>
        <v>5.1311943998008626E-2</v>
      </c>
      <c r="AH98">
        <f>(AH95-$Y$83)</f>
        <v>-2.2708050455000184E-2</v>
      </c>
      <c r="AI98">
        <f>AG98+0.1*ABS(AH98)</f>
        <v>5.3582749043508647E-2</v>
      </c>
    </row>
    <row r="99" spans="5:38" x14ac:dyDescent="0.25">
      <c r="E99" s="6" t="s">
        <v>16</v>
      </c>
      <c r="F99" s="7">
        <v>2E-3</v>
      </c>
      <c r="G99" s="7" t="s">
        <v>44</v>
      </c>
      <c r="H99" s="7" t="s">
        <v>45</v>
      </c>
      <c r="I99" s="8"/>
      <c r="J99" s="9"/>
      <c r="M99" s="6" t="s">
        <v>16</v>
      </c>
      <c r="N99" s="7">
        <v>2E-3</v>
      </c>
      <c r="O99" s="7" t="s">
        <v>97</v>
      </c>
      <c r="P99" s="7" t="s">
        <v>98</v>
      </c>
      <c r="Q99" s="8"/>
      <c r="R99" s="9"/>
      <c r="AB99" s="21" t="s">
        <v>16</v>
      </c>
      <c r="AC99" s="51">
        <v>1.75E-3</v>
      </c>
      <c r="AD99" s="22" t="s">
        <v>151</v>
      </c>
      <c r="AE99" s="22" t="s">
        <v>149</v>
      </c>
      <c r="AF99" s="23"/>
      <c r="AG99" s="24"/>
      <c r="AH99" s="4" t="s">
        <v>146</v>
      </c>
      <c r="AI99" s="45" t="s">
        <v>147</v>
      </c>
      <c r="AJ99" s="45" t="s">
        <v>148</v>
      </c>
      <c r="AK99" s="4"/>
    </row>
    <row r="100" spans="5:38" x14ac:dyDescent="0.25">
      <c r="E100" s="3" t="s">
        <v>3</v>
      </c>
      <c r="F100" s="5">
        <v>-8242.0010000000002</v>
      </c>
      <c r="G100" s="5">
        <v>-17796.633999999998</v>
      </c>
      <c r="H100" s="5">
        <v>-6667.8926000000001</v>
      </c>
      <c r="I100" s="5"/>
      <c r="J100" s="10"/>
      <c r="M100" s="3" t="s">
        <v>3</v>
      </c>
      <c r="N100" s="5">
        <v>-8244.4416999999994</v>
      </c>
      <c r="O100" s="5">
        <v>-17799.544999999998</v>
      </c>
      <c r="P100" s="5">
        <v>-8066.6688999999997</v>
      </c>
      <c r="Q100" s="5"/>
      <c r="R100" s="10"/>
      <c r="AB100" s="25" t="s">
        <v>3</v>
      </c>
      <c r="AC100" s="26">
        <v>-8245.2185000000009</v>
      </c>
      <c r="AD100" s="26">
        <v>-17799.060000000001</v>
      </c>
      <c r="AE100" s="26">
        <v>-7714.268</v>
      </c>
      <c r="AF100" s="26"/>
      <c r="AG100" s="27"/>
      <c r="AH100" s="4">
        <v>-3002.8175999999999</v>
      </c>
      <c r="AI100" s="45">
        <v>-7570.5902999999998</v>
      </c>
      <c r="AJ100" s="45">
        <v>36346.273999999998</v>
      </c>
      <c r="AK100" s="4"/>
    </row>
    <row r="101" spans="5:38" x14ac:dyDescent="0.25">
      <c r="E101" s="3" t="s">
        <v>17</v>
      </c>
      <c r="F101" s="5">
        <f>F100/4000</f>
        <v>-2.06050025</v>
      </c>
      <c r="G101" s="5">
        <f>G100/4000</f>
        <v>-4.4491584999999993</v>
      </c>
      <c r="H101" s="5">
        <f>H100/2000</f>
        <v>-3.3339463</v>
      </c>
      <c r="I101" s="5"/>
      <c r="J101" s="10"/>
      <c r="M101" s="3" t="s">
        <v>17</v>
      </c>
      <c r="N101" s="5">
        <f>N100/4000</f>
        <v>-2.0611104249999999</v>
      </c>
      <c r="O101" s="5">
        <f>O100/4000</f>
        <v>-4.4498862499999996</v>
      </c>
      <c r="P101" s="5">
        <f>P100/2000</f>
        <v>-4.0333344499999999</v>
      </c>
      <c r="Q101" s="5"/>
      <c r="R101" s="10"/>
      <c r="AB101" s="25" t="s">
        <v>17</v>
      </c>
      <c r="AC101" s="26">
        <f>AC100/4000</f>
        <v>-2.061304625</v>
      </c>
      <c r="AD101" s="26">
        <f>AD100/4000</f>
        <v>-4.4497650000000002</v>
      </c>
      <c r="AE101" s="26">
        <f>AE100/2000</f>
        <v>-3.8571339999999998</v>
      </c>
      <c r="AF101" s="26"/>
      <c r="AG101" s="27"/>
      <c r="AH101" s="26">
        <f>AH100/2000</f>
        <v>-1.5014087999999999</v>
      </c>
      <c r="AI101" s="46">
        <f>AI100/2000</f>
        <v>-3.7852951500000001</v>
      </c>
      <c r="AJ101" s="46">
        <f>AJ100/2000</f>
        <v>18.173137000000001</v>
      </c>
      <c r="AK101" s="4"/>
    </row>
    <row r="102" spans="5:38" x14ac:dyDescent="0.25">
      <c r="E102" s="3" t="s">
        <v>9</v>
      </c>
      <c r="F102" s="5">
        <f>F100-1999*$B$3-$C$3</f>
        <v>3.298612130908805</v>
      </c>
      <c r="G102" s="5">
        <f>G100-3999*$C$3-$B$3</f>
        <v>3.0384860490910768</v>
      </c>
      <c r="H102" s="5">
        <f>H100-1000*$B$3-1000*$C$3</f>
        <v>1904.5934490899999</v>
      </c>
      <c r="I102" s="5"/>
      <c r="J102" s="10"/>
      <c r="M102" s="3" t="s">
        <v>9</v>
      </c>
      <c r="N102" s="5">
        <f>N100-1999*$B$3-$C$3</f>
        <v>0.85791213090960827</v>
      </c>
      <c r="O102" s="5">
        <f>O100-3999*$C$3-$B$3</f>
        <v>0.12748604909101857</v>
      </c>
      <c r="P102" s="5">
        <f>P100-1000*$B$3-1000*$C$3</f>
        <v>505.81714909000038</v>
      </c>
      <c r="Q102" s="5"/>
      <c r="R102" s="10"/>
      <c r="AB102" s="25" t="s">
        <v>9</v>
      </c>
      <c r="AC102" s="26">
        <f>AC100-1999*$B$3-$C$3</f>
        <v>8.1112130908150171E-2</v>
      </c>
      <c r="AD102" s="26">
        <f>AD100-3999*$C$3-$B$3</f>
        <v>0.61248604908796267</v>
      </c>
      <c r="AE102" s="26">
        <f>AE100-1000*$B$3-1000*$C$3</f>
        <v>858.21804909000002</v>
      </c>
      <c r="AF102" s="26"/>
      <c r="AG102" s="27"/>
      <c r="AH102" s="26">
        <f>AH100-1000*$B$3-1000*$C$3</f>
        <v>5569.6684490900006</v>
      </c>
      <c r="AI102" s="46">
        <f>AI100-1000*$B$3-1000*$C$3</f>
        <v>1001.8957490900002</v>
      </c>
      <c r="AJ102" s="46">
        <f>AJ100-1000*$B$3-1000*$C$3</f>
        <v>44918.76004909</v>
      </c>
      <c r="AK102" s="4"/>
    </row>
    <row r="103" spans="5:38" x14ac:dyDescent="0.25">
      <c r="E103" s="3"/>
      <c r="F103" s="5"/>
      <c r="G103" s="5"/>
      <c r="H103" s="5">
        <f>H102/2000</f>
        <v>0.95229672454499992</v>
      </c>
      <c r="I103" s="5"/>
      <c r="J103" s="10"/>
      <c r="M103" s="3"/>
      <c r="N103" s="5"/>
      <c r="O103" s="5"/>
      <c r="P103" s="5">
        <f>P102/2000</f>
        <v>0.25290857454500021</v>
      </c>
      <c r="Q103" s="5"/>
      <c r="R103" s="10"/>
      <c r="AB103" s="25"/>
      <c r="AC103" s="26"/>
      <c r="AD103" s="26"/>
      <c r="AE103" s="26">
        <f>AE102/2000</f>
        <v>0.429109024545</v>
      </c>
      <c r="AF103" s="26"/>
      <c r="AG103" s="27"/>
      <c r="AH103" s="26">
        <f>AH102/2000</f>
        <v>2.7848342245450004</v>
      </c>
      <c r="AI103" s="46">
        <f>AI102/2000</f>
        <v>0.50094787454500012</v>
      </c>
      <c r="AJ103" s="46">
        <f>AJ102/2000</f>
        <v>22.459380024545002</v>
      </c>
      <c r="AK103" s="4"/>
    </row>
    <row r="104" spans="5:38" x14ac:dyDescent="0.25">
      <c r="E104" s="3" t="s">
        <v>5</v>
      </c>
      <c r="F104" s="5"/>
      <c r="G104" s="5"/>
      <c r="H104" s="5">
        <v>26076.409</v>
      </c>
      <c r="I104" s="5"/>
      <c r="J104" s="10"/>
      <c r="M104" s="3" t="s">
        <v>5</v>
      </c>
      <c r="N104" s="5"/>
      <c r="O104" s="5"/>
      <c r="P104" s="5">
        <v>23805.264999999999</v>
      </c>
      <c r="Q104" s="5"/>
      <c r="R104" s="10"/>
      <c r="AB104" s="25" t="s">
        <v>5</v>
      </c>
      <c r="AC104" s="26"/>
      <c r="AD104" s="26"/>
      <c r="AE104" s="26">
        <v>21967.506000000001</v>
      </c>
      <c r="AF104" s="26"/>
      <c r="AG104" s="27"/>
      <c r="AH104" s="4"/>
      <c r="AI104" s="45"/>
      <c r="AJ104" s="45"/>
      <c r="AK104" s="4"/>
    </row>
    <row r="105" spans="5:38" x14ac:dyDescent="0.25">
      <c r="E105" s="3" t="s">
        <v>6</v>
      </c>
      <c r="F105" s="2">
        <f>(F104^(1/3))/10</f>
        <v>0</v>
      </c>
      <c r="G105" s="2">
        <f>(G104^(1/3))/10</f>
        <v>0</v>
      </c>
      <c r="H105" s="2">
        <f>(H104^(1/3))/10</f>
        <v>2.9653952989105461</v>
      </c>
      <c r="I105" s="5"/>
      <c r="J105" s="10"/>
      <c r="M105" s="3" t="s">
        <v>6</v>
      </c>
      <c r="N105" s="2">
        <f>(N104^(1/3))/10</f>
        <v>0</v>
      </c>
      <c r="O105" s="2">
        <f>(O104^(1/3))/10</f>
        <v>0</v>
      </c>
      <c r="P105" s="2">
        <f>(P104^(1/3))/10</f>
        <v>2.8766763758338114</v>
      </c>
      <c r="Q105" s="5"/>
      <c r="R105" s="10"/>
      <c r="AB105" s="25" t="s">
        <v>6</v>
      </c>
      <c r="AC105" s="28">
        <f>(AC104^(1/3))/10</f>
        <v>0</v>
      </c>
      <c r="AD105" s="28">
        <f>(AD104^(1/3))/10</f>
        <v>0</v>
      </c>
      <c r="AE105" s="28">
        <f>(AE104^(1/3))/10</f>
        <v>2.8006591135415011</v>
      </c>
      <c r="AF105" s="26"/>
      <c r="AG105" s="27"/>
      <c r="AH105" s="4"/>
      <c r="AI105" s="45"/>
      <c r="AJ105" s="45"/>
      <c r="AK105" s="4"/>
      <c r="AL105" t="s">
        <v>153</v>
      </c>
    </row>
    <row r="106" spans="5:38" x14ac:dyDescent="0.25">
      <c r="E106" s="11" t="s">
        <v>18</v>
      </c>
      <c r="F106" s="12">
        <f>(F102-$B$23)</f>
        <v>3.2147981031309971</v>
      </c>
      <c r="G106" s="12">
        <f>(G102-$B$18)</f>
        <v>2.2960291393688141</v>
      </c>
      <c r="H106" s="12">
        <f>(H103-$B$13)</f>
        <v>0.57655234954499945</v>
      </c>
      <c r="I106" s="14">
        <f>(H105-$B$9)</f>
        <v>0.18740529891054614</v>
      </c>
      <c r="J106" s="13">
        <f>0.4*ABS(H106)+0.3*ABS(F106)+0.2*ABS(G106)+0.1*ABS(I106)</f>
        <v>1.6730067285221162</v>
      </c>
      <c r="M106" s="11" t="s">
        <v>18</v>
      </c>
      <c r="N106" s="12">
        <f>(N102-$B$23)</f>
        <v>0.77409810313180039</v>
      </c>
      <c r="O106" s="12">
        <f>(O102-$B$18)</f>
        <v>-0.61497086063124407</v>
      </c>
      <c r="P106" s="12">
        <f>(P103-$B$13)</f>
        <v>-0.12283580045500025</v>
      </c>
      <c r="Q106" s="14">
        <f>(P105-$B$9)</f>
        <v>9.8686375833811457E-2</v>
      </c>
      <c r="R106" s="13">
        <f>0.4*ABS(P106)+0.3*ABS(N106)+0.2*ABS(O106)+0.1*ABS(Q106)</f>
        <v>0.41422656083117015</v>
      </c>
      <c r="AB106" s="29" t="s">
        <v>18</v>
      </c>
      <c r="AC106" s="30">
        <f>(AC102-$B$23)</f>
        <v>-2.7018968696577161E-3</v>
      </c>
      <c r="AD106" s="30">
        <f>(AD102-$B$18)</f>
        <v>-0.12997086063429997</v>
      </c>
      <c r="AE106" s="30">
        <f>(AE103-$B$13)</f>
        <v>5.3364649544999532E-2</v>
      </c>
      <c r="AF106" s="31">
        <f>(AE105-$B$9)</f>
        <v>2.266911354150114E-2</v>
      </c>
      <c r="AG106" s="32">
        <f>0.3*ABS(AE106)+0.1*ABS(AC106)+0.1*ABS(AD106)+0.3*ABS(AF106)</f>
        <v>3.6077404676345966E-2</v>
      </c>
      <c r="AH106" s="4">
        <f>(AH103-$Y$86)</f>
        <v>0.17992610831500011</v>
      </c>
      <c r="AI106" s="45">
        <f>(AI103-$Y$83)</f>
        <v>6.4414499544999892E-2</v>
      </c>
      <c r="AJ106" s="45">
        <f>(AJ103-$Y$89)</f>
        <v>3.8790321495450044</v>
      </c>
      <c r="AK106" s="4">
        <f>AG106+0.1*ABS(AH106)</f>
        <v>5.4070015507845973E-2</v>
      </c>
      <c r="AL106">
        <f>ABS(AE106)*0.3+ABS(AF106)*0.3+0.15*ABS(AH106)+0.15*ABS(AC106)+0.1*ABS(AD106)</f>
        <v>6.320141576707887E-2</v>
      </c>
    </row>
    <row r="107" spans="5:38" x14ac:dyDescent="0.25">
      <c r="E107" s="6" t="s">
        <v>16</v>
      </c>
      <c r="F107" s="7">
        <v>2E-3</v>
      </c>
      <c r="G107" s="7" t="s">
        <v>46</v>
      </c>
      <c r="H107" s="7" t="s">
        <v>47</v>
      </c>
      <c r="I107" s="8"/>
      <c r="J107" s="9"/>
      <c r="M107" s="6" t="s">
        <v>16</v>
      </c>
      <c r="N107" s="7">
        <v>2E-3</v>
      </c>
      <c r="O107" s="7" t="s">
        <v>99</v>
      </c>
      <c r="P107" s="7" t="s">
        <v>100</v>
      </c>
      <c r="Q107" s="8"/>
      <c r="R107" s="9"/>
      <c r="AB107" s="21" t="s">
        <v>16</v>
      </c>
      <c r="AC107" s="51">
        <v>1.75E-3</v>
      </c>
      <c r="AD107" s="22" t="s">
        <v>150</v>
      </c>
      <c r="AE107" s="22" t="s">
        <v>152</v>
      </c>
      <c r="AF107" s="23"/>
      <c r="AG107" s="24"/>
      <c r="AH107" s="4" t="s">
        <v>146</v>
      </c>
      <c r="AI107" s="45" t="s">
        <v>147</v>
      </c>
      <c r="AJ107" s="50" t="s">
        <v>148</v>
      </c>
      <c r="AK107" s="4"/>
    </row>
    <row r="108" spans="5:38" x14ac:dyDescent="0.25">
      <c r="E108" s="3" t="s">
        <v>3</v>
      </c>
      <c r="F108" s="5">
        <v>-8242.0056000000004</v>
      </c>
      <c r="G108" s="5">
        <v>-17796.64</v>
      </c>
      <c r="H108" s="5">
        <v>-6670.4062000000004</v>
      </c>
      <c r="I108" s="5"/>
      <c r="J108" s="10"/>
      <c r="M108" s="3" t="s">
        <v>3</v>
      </c>
      <c r="N108" s="5">
        <v>-8244.3410000000003</v>
      </c>
      <c r="O108" s="5">
        <v>-17799.417000000001</v>
      </c>
      <c r="P108" s="5">
        <v>-7982.8716000000004</v>
      </c>
      <c r="Q108" s="5"/>
      <c r="R108" s="10"/>
      <c r="AB108" s="25" t="s">
        <v>3</v>
      </c>
      <c r="AC108" s="26">
        <v>-8245.0512999999992</v>
      </c>
      <c r="AD108" s="26">
        <v>-17798.911</v>
      </c>
      <c r="AE108" s="26">
        <v>-7908.9216999999999</v>
      </c>
      <c r="AF108" s="26"/>
      <c r="AG108" s="27"/>
      <c r="AH108" s="4">
        <v>-3435.7474999999999</v>
      </c>
      <c r="AI108" s="45">
        <v>-7805.1331</v>
      </c>
      <c r="AJ108" s="45">
        <v>35055.896999999997</v>
      </c>
      <c r="AK108" s="4"/>
    </row>
    <row r="109" spans="5:38" x14ac:dyDescent="0.25">
      <c r="E109" s="3" t="s">
        <v>17</v>
      </c>
      <c r="F109" s="5">
        <f>F108/4000</f>
        <v>-2.0605014000000001</v>
      </c>
      <c r="G109" s="5">
        <f>G108/4000</f>
        <v>-4.44916</v>
      </c>
      <c r="H109" s="5">
        <f>H108/2000</f>
        <v>-3.3352031000000002</v>
      </c>
      <c r="I109" s="5"/>
      <c r="J109" s="10"/>
      <c r="M109" s="3" t="s">
        <v>17</v>
      </c>
      <c r="N109" s="5">
        <f>N108/4000</f>
        <v>-2.0610852500000001</v>
      </c>
      <c r="O109" s="5">
        <f>O108/4000</f>
        <v>-4.4498542500000005</v>
      </c>
      <c r="P109" s="5">
        <f>P108/2000</f>
        <v>-3.9914358000000001</v>
      </c>
      <c r="Q109" s="5"/>
      <c r="R109" s="10"/>
      <c r="AB109" s="25" t="s">
        <v>17</v>
      </c>
      <c r="AC109" s="26">
        <f>AC108/4000</f>
        <v>-2.0612628249999996</v>
      </c>
      <c r="AD109" s="26">
        <f>AD108/4000</f>
        <v>-4.4497277500000001</v>
      </c>
      <c r="AE109" s="26">
        <f>AE108/2000</f>
        <v>-3.9544608499999998</v>
      </c>
      <c r="AF109" s="26"/>
      <c r="AG109" s="27"/>
      <c r="AH109" s="26">
        <f>AH108/2000</f>
        <v>-1.7178737499999999</v>
      </c>
      <c r="AI109" s="46">
        <f>AI108/2000</f>
        <v>-3.90256655</v>
      </c>
      <c r="AJ109" s="46">
        <f>AJ108/2000</f>
        <v>17.527948499999997</v>
      </c>
      <c r="AK109" s="4"/>
    </row>
    <row r="110" spans="5:38" x14ac:dyDescent="0.25">
      <c r="E110" s="3" t="s">
        <v>9</v>
      </c>
      <c r="F110" s="5">
        <f>F108-1999*$B$3-$C$3</f>
        <v>3.2940121309085955</v>
      </c>
      <c r="G110" s="5">
        <f>G108-3999*$C$3-$B$3</f>
        <v>3.0324860490898544</v>
      </c>
      <c r="H110" s="5">
        <f>H108-1000*$B$3-1000*$C$3</f>
        <v>1902.0798490899997</v>
      </c>
      <c r="I110" s="5"/>
      <c r="J110" s="10"/>
      <c r="M110" s="3" t="s">
        <v>9</v>
      </c>
      <c r="N110" s="5">
        <f>N108-1999*$B$3-$C$3</f>
        <v>0.95861213090865949</v>
      </c>
      <c r="O110" s="5">
        <f>O108-3999*$C$3-$B$3</f>
        <v>0.25548604908799177</v>
      </c>
      <c r="P110" s="5">
        <f>P108-1000*$B$3-1000*$C$3</f>
        <v>589.61444908999965</v>
      </c>
      <c r="Q110" s="5"/>
      <c r="R110" s="10"/>
      <c r="AB110" s="25" t="s">
        <v>9</v>
      </c>
      <c r="AC110" s="26">
        <f>AC108-1999*$B$3-$C$3</f>
        <v>0.24831213090983528</v>
      </c>
      <c r="AD110" s="26">
        <f>AD108-3999*$C$3-$B$3</f>
        <v>0.76148604908921413</v>
      </c>
      <c r="AE110" s="26">
        <f>AE108-1000*$B$3-1000*$C$3</f>
        <v>663.56434909000018</v>
      </c>
      <c r="AF110" s="26"/>
      <c r="AG110" s="27"/>
      <c r="AH110" s="26">
        <f>AH108-1000*$B$3-1000*$C$3</f>
        <v>5136.7385490899997</v>
      </c>
      <c r="AI110" s="46">
        <f>AI108-1000*$B$3-1000*$C$3</f>
        <v>767.35294909000004</v>
      </c>
      <c r="AJ110" s="46">
        <f>AJ108-1000*$B$3-1000*$C$3</f>
        <v>43628.38304909</v>
      </c>
      <c r="AK110" s="4"/>
    </row>
    <row r="111" spans="5:38" x14ac:dyDescent="0.25">
      <c r="E111" s="3"/>
      <c r="F111" s="5"/>
      <c r="G111" s="5"/>
      <c r="H111" s="5">
        <f>H110/2000</f>
        <v>0.95103992454499986</v>
      </c>
      <c r="I111" s="5"/>
      <c r="J111" s="10"/>
      <c r="M111" s="3"/>
      <c r="N111" s="5"/>
      <c r="O111" s="5"/>
      <c r="P111" s="5">
        <f>P110/2000</f>
        <v>0.2948072245449998</v>
      </c>
      <c r="Q111" s="5"/>
      <c r="R111" s="10"/>
      <c r="AB111" s="25"/>
      <c r="AC111" s="26"/>
      <c r="AD111" s="26"/>
      <c r="AE111" s="26">
        <f>AE110/2000</f>
        <v>0.33178217454500009</v>
      </c>
      <c r="AF111" s="26"/>
      <c r="AG111" s="27"/>
      <c r="AH111" s="26">
        <f>AH110/2000</f>
        <v>2.5683692745449997</v>
      </c>
      <c r="AI111" s="46">
        <f>AI110/2000</f>
        <v>0.38367647454500003</v>
      </c>
      <c r="AJ111" s="46">
        <f>AJ110/2000</f>
        <v>21.814191524544999</v>
      </c>
      <c r="AK111" s="4"/>
    </row>
    <row r="112" spans="5:38" x14ac:dyDescent="0.25">
      <c r="E112" s="3" t="s">
        <v>5</v>
      </c>
      <c r="F112" s="5"/>
      <c r="G112" s="5"/>
      <c r="H112" s="5">
        <v>26063.036</v>
      </c>
      <c r="I112" s="5"/>
      <c r="J112" s="10"/>
      <c r="M112" s="3" t="s">
        <v>5</v>
      </c>
      <c r="N112" s="5"/>
      <c r="O112" s="5"/>
      <c r="P112" s="5">
        <v>24021.331999999999</v>
      </c>
      <c r="Q112" s="5"/>
      <c r="R112" s="10"/>
      <c r="AB112" s="25" t="s">
        <v>5</v>
      </c>
      <c r="AC112" s="26"/>
      <c r="AD112" s="26"/>
      <c r="AE112" s="26">
        <v>21522.388999999999</v>
      </c>
      <c r="AF112" s="26"/>
      <c r="AG112" s="27"/>
      <c r="AH112" s="4"/>
      <c r="AI112" s="45"/>
      <c r="AJ112" s="45"/>
      <c r="AK112" s="4"/>
    </row>
    <row r="113" spans="5:38" x14ac:dyDescent="0.25">
      <c r="E113" s="3" t="s">
        <v>6</v>
      </c>
      <c r="F113" s="2">
        <f>(F112^(1/3))/10</f>
        <v>0</v>
      </c>
      <c r="G113" s="2">
        <f>(G112^(1/3))/10</f>
        <v>0</v>
      </c>
      <c r="H113" s="2">
        <f>(H112^(1/3))/10</f>
        <v>2.9648882887575234</v>
      </c>
      <c r="I113" s="5"/>
      <c r="J113" s="10"/>
      <c r="M113" s="3" t="s">
        <v>6</v>
      </c>
      <c r="N113" s="2">
        <f>(N112^(1/3))/10</f>
        <v>0</v>
      </c>
      <c r="O113" s="2">
        <f>(O112^(1/3))/10</f>
        <v>0</v>
      </c>
      <c r="P113" s="2">
        <f>(P112^(1/3))/10</f>
        <v>2.8853535005323172</v>
      </c>
      <c r="Q113" s="5"/>
      <c r="R113" s="10"/>
      <c r="AB113" s="25" t="s">
        <v>6</v>
      </c>
      <c r="AC113" s="28">
        <f>(AC112^(1/3))/10</f>
        <v>0</v>
      </c>
      <c r="AD113" s="28">
        <f>(AD112^(1/3))/10</f>
        <v>0</v>
      </c>
      <c r="AE113" s="28">
        <f>(AE112^(1/3))/10</f>
        <v>2.7816137569084889</v>
      </c>
      <c r="AF113" s="26"/>
      <c r="AG113" s="27"/>
      <c r="AH113" s="4"/>
      <c r="AI113" s="45"/>
      <c r="AJ113" s="45"/>
      <c r="AK113" s="4"/>
    </row>
    <row r="114" spans="5:38" x14ac:dyDescent="0.25">
      <c r="E114" s="11" t="s">
        <v>18</v>
      </c>
      <c r="F114" s="12">
        <f>(F110-$B$23)</f>
        <v>3.2101981031307876</v>
      </c>
      <c r="G114" s="12">
        <f>(G110-$B$18)</f>
        <v>2.2900291393675918</v>
      </c>
      <c r="H114" s="12">
        <f>(H111-$B$13)</f>
        <v>0.5752955495449994</v>
      </c>
      <c r="I114" s="14">
        <f>(H113-$B$9)</f>
        <v>0.18689828875752346</v>
      </c>
      <c r="J114" s="13">
        <f>0.4*ABS(H114)+0.3*ABS(F114)+0.2*ABS(G114)+0.1*ABS(I114)</f>
        <v>1.6698733075065069</v>
      </c>
      <c r="M114" s="11" t="s">
        <v>18</v>
      </c>
      <c r="N114" s="12">
        <f>(N110-$B$23)</f>
        <v>0.8747981031308516</v>
      </c>
      <c r="O114" s="12">
        <f>(O110-$B$18)</f>
        <v>-0.48697086063427086</v>
      </c>
      <c r="P114" s="12">
        <f>(P111-$B$13)</f>
        <v>-8.0937150455000662E-2</v>
      </c>
      <c r="Q114" s="14">
        <f>(P113-$B$9)</f>
        <v>0.10736350053231725</v>
      </c>
      <c r="R114" s="13">
        <f>0.4*ABS(P114)+0.3*ABS(N114)+0.2*ABS(O114)+0.1*ABS(Q114)</f>
        <v>0.40294481330134163</v>
      </c>
      <c r="AB114" s="29" t="s">
        <v>18</v>
      </c>
      <c r="AC114" s="30">
        <f>(AC110-$B$23)</f>
        <v>0.1644981031320274</v>
      </c>
      <c r="AD114" s="30">
        <f>(AD110-$B$18)</f>
        <v>1.9029139366951497E-2</v>
      </c>
      <c r="AE114" s="30">
        <f>(AE111-$B$13)</f>
        <v>-4.3962200455000378E-2</v>
      </c>
      <c r="AF114" s="31">
        <f>(AE113-$B$9)</f>
        <v>3.6237569084889287E-3</v>
      </c>
      <c r="AG114" s="32">
        <f>0.3*ABS(AE114)+0.1*ABS(AC114)+0.1*ABS(AD114)+0.3*ABS(AF114)</f>
        <v>3.262851145894468E-2</v>
      </c>
      <c r="AH114" s="4">
        <f>(AH111-$Y$86)</f>
        <v>-3.6538841685000545E-2</v>
      </c>
      <c r="AI114" s="45">
        <f>(AI111-$Y$83)</f>
        <v>-5.2856900455000189E-2</v>
      </c>
      <c r="AJ114" s="45">
        <f>(AJ111-$Y$89)</f>
        <v>3.2338436495450011</v>
      </c>
      <c r="AK114" s="4">
        <f>AG114+0.1*ABS(AH114)</f>
        <v>3.6282395627444737E-2</v>
      </c>
      <c r="AL114">
        <f>ABS(AE114)*0.3+ABS(AF114)*0.3+0.15*ABS(AH114)+0.15*ABS(AC114)+0.1*ABS(AD114)</f>
        <v>4.6334242868296134E-2</v>
      </c>
    </row>
    <row r="115" spans="5:38" x14ac:dyDescent="0.25">
      <c r="E115" s="6" t="s">
        <v>16</v>
      </c>
      <c r="F115" s="7">
        <v>2E-3</v>
      </c>
      <c r="G115" s="7" t="s">
        <v>48</v>
      </c>
      <c r="H115" s="7" t="s">
        <v>49</v>
      </c>
      <c r="I115" s="8"/>
      <c r="J115" s="9"/>
      <c r="M115" s="6" t="s">
        <v>16</v>
      </c>
      <c r="N115" s="7">
        <v>2E-3</v>
      </c>
      <c r="O115" s="7" t="s">
        <v>101</v>
      </c>
      <c r="P115" s="7" t="s">
        <v>102</v>
      </c>
      <c r="Q115" s="8"/>
      <c r="R115" s="9"/>
      <c r="AB115" s="33" t="s">
        <v>16</v>
      </c>
      <c r="AC115" s="51">
        <v>1.75E-3</v>
      </c>
      <c r="AD115" s="34" t="s">
        <v>154</v>
      </c>
      <c r="AE115" s="34" t="s">
        <v>157</v>
      </c>
      <c r="AF115" s="35"/>
      <c r="AG115" s="36"/>
      <c r="AH115" s="19" t="s">
        <v>146</v>
      </c>
      <c r="AI115" s="47" t="s">
        <v>147</v>
      </c>
      <c r="AJ115" s="48" t="s">
        <v>148</v>
      </c>
      <c r="AK115" s="19"/>
      <c r="AL115" s="19"/>
    </row>
    <row r="116" spans="5:38" x14ac:dyDescent="0.25">
      <c r="E116" s="3" t="s">
        <v>3</v>
      </c>
      <c r="F116" s="5">
        <v>-8242.0164999999997</v>
      </c>
      <c r="G116" s="5">
        <v>-17796.654999999999</v>
      </c>
      <c r="H116" s="5">
        <v>-6674.3459999999995</v>
      </c>
      <c r="I116" s="5"/>
      <c r="J116" s="10"/>
      <c r="M116" s="3" t="s">
        <v>3</v>
      </c>
      <c r="N116" s="5">
        <v>-8244.2929999999997</v>
      </c>
      <c r="O116" s="5">
        <v>-17799.353999999999</v>
      </c>
      <c r="P116" s="5">
        <v>-7943.1908999999996</v>
      </c>
      <c r="Q116" s="5"/>
      <c r="R116" s="10"/>
      <c r="AB116" s="37" t="s">
        <v>3</v>
      </c>
      <c r="AC116" s="38">
        <v>-8245.0512999999992</v>
      </c>
      <c r="AD116" s="38">
        <v>-17798.911</v>
      </c>
      <c r="AE116" s="38">
        <v>-7908.9216999999999</v>
      </c>
      <c r="AF116" s="38"/>
      <c r="AG116" s="39"/>
      <c r="AH116" s="19">
        <v>-3435.7474999999999</v>
      </c>
      <c r="AI116" s="47">
        <v>-7805.1331</v>
      </c>
      <c r="AJ116" s="47">
        <v>37925.269</v>
      </c>
      <c r="AK116" s="19"/>
      <c r="AL116" s="19"/>
    </row>
    <row r="117" spans="5:38" x14ac:dyDescent="0.25">
      <c r="E117" s="3" t="s">
        <v>17</v>
      </c>
      <c r="F117" s="5">
        <f>F116/4000</f>
        <v>-2.060504125</v>
      </c>
      <c r="G117" s="5">
        <f>G116/4000</f>
        <v>-4.4491637499999994</v>
      </c>
      <c r="H117" s="5">
        <f>H116/2000</f>
        <v>-3.3371729999999999</v>
      </c>
      <c r="I117" s="5"/>
      <c r="J117" s="10"/>
      <c r="M117" s="3" t="s">
        <v>17</v>
      </c>
      <c r="N117" s="5">
        <f>N116/4000</f>
        <v>-2.0610732499999997</v>
      </c>
      <c r="O117" s="5">
        <f>O116/4000</f>
        <v>-4.4498385000000003</v>
      </c>
      <c r="P117" s="5">
        <f>P116/2000</f>
        <v>-3.9715954499999997</v>
      </c>
      <c r="Q117" s="5"/>
      <c r="R117" s="10"/>
      <c r="AB117" s="37" t="s">
        <v>17</v>
      </c>
      <c r="AC117" s="38">
        <f>AC116/4000</f>
        <v>-2.0612628249999996</v>
      </c>
      <c r="AD117" s="38">
        <f>AD116/4000</f>
        <v>-4.4497277500000001</v>
      </c>
      <c r="AE117" s="38">
        <f>AE116/2000</f>
        <v>-3.9544608499999998</v>
      </c>
      <c r="AF117" s="38"/>
      <c r="AG117" s="39"/>
      <c r="AH117" s="38">
        <f>AH116/2000</f>
        <v>-1.7178737499999999</v>
      </c>
      <c r="AI117" s="49">
        <f>AI116/2000</f>
        <v>-3.90256655</v>
      </c>
      <c r="AJ117" s="49">
        <f>AJ116/2000</f>
        <v>18.9626345</v>
      </c>
      <c r="AK117" s="19"/>
      <c r="AL117" s="19"/>
    </row>
    <row r="118" spans="5:38" x14ac:dyDescent="0.25">
      <c r="E118" s="3" t="s">
        <v>9</v>
      </c>
      <c r="F118" s="5">
        <f>F116-1999*$B$3-$C$3</f>
        <v>3.2831121309092852</v>
      </c>
      <c r="G118" s="5">
        <f>G116-3999*$C$3-$B$3</f>
        <v>3.0174860490904365</v>
      </c>
      <c r="H118" s="5">
        <f>H116-1000*$B$3-1000*$C$3</f>
        <v>1898.1400490900005</v>
      </c>
      <c r="I118" s="5"/>
      <c r="J118" s="10"/>
      <c r="M118" s="3" t="s">
        <v>9</v>
      </c>
      <c r="N118" s="5">
        <f>N116-1999*$B$3-$C$3</f>
        <v>1.0066121309093434</v>
      </c>
      <c r="O118" s="5">
        <f>O116-3999*$C$3-$B$3</f>
        <v>0.31848604908991263</v>
      </c>
      <c r="P118" s="5">
        <f>P116-1000*$B$3-1000*$C$3</f>
        <v>629.29514909000045</v>
      </c>
      <c r="Q118" s="5"/>
      <c r="R118" s="10"/>
      <c r="AB118" s="37" t="s">
        <v>9</v>
      </c>
      <c r="AC118" s="38">
        <f>AC116-1999*$B$3-$C$3</f>
        <v>0.24831213090983528</v>
      </c>
      <c r="AD118" s="38">
        <f>AD116-3999*$C$3-$B$3</f>
        <v>0.76148604908921413</v>
      </c>
      <c r="AE118" s="38">
        <f>AE116-1000*$B$3-1000*$C$3</f>
        <v>663.56434909000018</v>
      </c>
      <c r="AF118" s="38"/>
      <c r="AG118" s="39"/>
      <c r="AH118" s="38">
        <f>AH116-1000*$B$3-1000*$C$3</f>
        <v>5136.7385490899997</v>
      </c>
      <c r="AI118" s="49">
        <f>AI116-1000*$B$3-1000*$C$3</f>
        <v>767.35294909000004</v>
      </c>
      <c r="AJ118" s="49">
        <f>AJ116-1000*$B$3-1000*$C$3</f>
        <v>46497.755049090003</v>
      </c>
      <c r="AK118" s="19"/>
      <c r="AL118" s="19"/>
    </row>
    <row r="119" spans="5:38" x14ac:dyDescent="0.25">
      <c r="E119" s="3"/>
      <c r="F119" s="5"/>
      <c r="G119" s="5"/>
      <c r="H119" s="5">
        <f>H118/2000</f>
        <v>0.94907002454500022</v>
      </c>
      <c r="I119" s="5"/>
      <c r="J119" s="10"/>
      <c r="M119" s="3"/>
      <c r="N119" s="5"/>
      <c r="O119" s="5"/>
      <c r="P119" s="5">
        <f>P118/2000</f>
        <v>0.31464757454500025</v>
      </c>
      <c r="Q119" s="5"/>
      <c r="R119" s="10"/>
      <c r="AB119" s="37"/>
      <c r="AC119" s="38"/>
      <c r="AD119" s="38"/>
      <c r="AE119" s="38">
        <f>AE118/2000</f>
        <v>0.33178217454500009</v>
      </c>
      <c r="AF119" s="38"/>
      <c r="AG119" s="39"/>
      <c r="AH119" s="38">
        <f>AH118/2000</f>
        <v>2.5683692745449997</v>
      </c>
      <c r="AI119" s="49">
        <f>AI118/2000</f>
        <v>0.38367647454500003</v>
      </c>
      <c r="AJ119" s="49">
        <f>AJ118/2000</f>
        <v>23.248877524545001</v>
      </c>
      <c r="AK119" s="19"/>
      <c r="AL119" s="19"/>
    </row>
    <row r="120" spans="5:38" x14ac:dyDescent="0.25">
      <c r="E120" s="3" t="s">
        <v>5</v>
      </c>
      <c r="F120" s="5"/>
      <c r="G120" s="5"/>
      <c r="H120" s="5">
        <v>26024.156999999999</v>
      </c>
      <c r="I120" s="5"/>
      <c r="J120" s="10"/>
      <c r="M120" s="3" t="s">
        <v>5</v>
      </c>
      <c r="N120" s="5"/>
      <c r="O120" s="5"/>
      <c r="P120" s="5">
        <v>24172.603999999999</v>
      </c>
      <c r="Q120" s="5"/>
      <c r="R120" s="10"/>
      <c r="AB120" s="37" t="s">
        <v>5</v>
      </c>
      <c r="AC120" s="38"/>
      <c r="AD120" s="38"/>
      <c r="AE120" s="38">
        <v>21522.388999999999</v>
      </c>
      <c r="AF120" s="38"/>
      <c r="AG120" s="39"/>
      <c r="AH120" s="19"/>
      <c r="AI120" s="47"/>
      <c r="AJ120" s="47"/>
      <c r="AK120" s="19"/>
      <c r="AL120" s="19"/>
    </row>
    <row r="121" spans="5:38" x14ac:dyDescent="0.25">
      <c r="E121" s="3" t="s">
        <v>6</v>
      </c>
      <c r="F121" s="2">
        <f>(F120^(1/3))/10</f>
        <v>0</v>
      </c>
      <c r="G121" s="2">
        <f>(G120^(1/3))/10</f>
        <v>0</v>
      </c>
      <c r="H121" s="2">
        <f>(H120^(1/3))/10</f>
        <v>2.9634132846241017</v>
      </c>
      <c r="I121" s="5"/>
      <c r="J121" s="10"/>
      <c r="M121" s="3" t="s">
        <v>6</v>
      </c>
      <c r="N121" s="2">
        <f>(N120^(1/3))/10</f>
        <v>0</v>
      </c>
      <c r="O121" s="2">
        <f>(O120^(1/3))/10</f>
        <v>0</v>
      </c>
      <c r="P121" s="2">
        <f>(P120^(1/3))/10</f>
        <v>2.8913975751760734</v>
      </c>
      <c r="Q121" s="5"/>
      <c r="R121" s="10"/>
      <c r="AB121" s="37" t="s">
        <v>6</v>
      </c>
      <c r="AC121" s="40">
        <f>(AC120^(1/3))/10</f>
        <v>0</v>
      </c>
      <c r="AD121" s="40">
        <f>(AD120^(1/3))/10</f>
        <v>0</v>
      </c>
      <c r="AE121" s="40">
        <f>(AE120^(1/3))/10</f>
        <v>2.7816137569084889</v>
      </c>
      <c r="AF121" s="38"/>
      <c r="AG121" s="39"/>
      <c r="AH121" s="19"/>
      <c r="AI121" s="47"/>
      <c r="AJ121" s="47"/>
      <c r="AK121" s="19"/>
      <c r="AL121" s="19"/>
    </row>
    <row r="122" spans="5:38" x14ac:dyDescent="0.25">
      <c r="E122" s="11" t="s">
        <v>18</v>
      </c>
      <c r="F122" s="12">
        <f>(F118-$B$23)</f>
        <v>3.1992981031314773</v>
      </c>
      <c r="G122" s="12">
        <f>(G118-$B$18)</f>
        <v>2.2750291393681739</v>
      </c>
      <c r="H122" s="12">
        <f>(H119-$B$13)</f>
        <v>0.57332564954499976</v>
      </c>
      <c r="I122" s="14">
        <f>(H121-$B$9)</f>
        <v>0.18542328462410174</v>
      </c>
      <c r="J122" s="13">
        <f>0.4*ABS(H122)+0.3*ABS(F122)+0.2*ABS(G122)+0.1*ABS(I122)</f>
        <v>1.6626678470934881</v>
      </c>
      <c r="M122" s="11" t="s">
        <v>18</v>
      </c>
      <c r="N122" s="12">
        <f>(N118-$B$23)</f>
        <v>0.92279810313153554</v>
      </c>
      <c r="O122" s="12">
        <f>(O118-$B$18)</f>
        <v>-0.42397086063235001</v>
      </c>
      <c r="P122" s="12">
        <f>(P119-$B$13)</f>
        <v>-6.1096800455000211E-2</v>
      </c>
      <c r="Q122" s="14">
        <f>(P121-$B$9)</f>
        <v>0.11340757517607347</v>
      </c>
      <c r="R122" s="13">
        <f>0.4*ABS(P122)+0.3*ABS(N122)+0.2*ABS(O122)+0.1*ABS(Q122)</f>
        <v>0.39741308076553811</v>
      </c>
      <c r="AB122" s="41" t="s">
        <v>18</v>
      </c>
      <c r="AC122" s="42">
        <f>(AC118-$B$23)</f>
        <v>0.1644981031320274</v>
      </c>
      <c r="AD122" s="42">
        <f>(AD118-$B$18)</f>
        <v>1.9029139366951497E-2</v>
      </c>
      <c r="AE122" s="42">
        <f>(AE119-$B$13)</f>
        <v>-4.3962200455000378E-2</v>
      </c>
      <c r="AF122" s="43">
        <f>(AE121-$B$9)</f>
        <v>3.6237569084889287E-3</v>
      </c>
      <c r="AG122" s="44">
        <f>0.3*ABS(AE122)+0.1*ABS(AC122)+0.1*ABS(AD122)+0.3*ABS(AF122)</f>
        <v>3.262851145894468E-2</v>
      </c>
      <c r="AH122" s="19">
        <f>(AH119-$Y$86)</f>
        <v>-3.6538841685000545E-2</v>
      </c>
      <c r="AI122" s="47">
        <f>(AI119-$Y$83)</f>
        <v>-5.2856900455000189E-2</v>
      </c>
      <c r="AJ122" s="47">
        <f>(AJ119-$Y$89)</f>
        <v>4.6685296495450039</v>
      </c>
      <c r="AK122" s="19">
        <f>AG122+0.1*ABS(AH122)</f>
        <v>3.6282395627444737E-2</v>
      </c>
      <c r="AL122" s="19">
        <f>ABS(AE122)*0.3+ABS(AF122)*0.3+0.15*ABS(AH122)+0.15*ABS(AC122)+0.1*ABS(AD122)</f>
        <v>4.6334242868296134E-2</v>
      </c>
    </row>
    <row r="123" spans="5:38" x14ac:dyDescent="0.25">
      <c r="E123" s="6" t="s">
        <v>16</v>
      </c>
      <c r="F123" s="7">
        <v>2E-3</v>
      </c>
      <c r="G123" s="7" t="s">
        <v>50</v>
      </c>
      <c r="H123" s="7" t="s">
        <v>51</v>
      </c>
      <c r="I123" s="8"/>
      <c r="J123" s="9"/>
      <c r="M123" s="6" t="s">
        <v>16</v>
      </c>
      <c r="N123" s="7">
        <v>2E-3</v>
      </c>
      <c r="O123" s="7" t="s">
        <v>103</v>
      </c>
      <c r="P123" s="7" t="s">
        <v>104</v>
      </c>
      <c r="Q123" s="8"/>
      <c r="R123" s="9"/>
      <c r="AB123" s="21" t="s">
        <v>16</v>
      </c>
      <c r="AC123" s="52">
        <v>1.75E-3</v>
      </c>
      <c r="AD123" s="22" t="s">
        <v>155</v>
      </c>
      <c r="AE123" s="22" t="s">
        <v>156</v>
      </c>
      <c r="AF123" s="23"/>
      <c r="AG123" s="24"/>
      <c r="AH123" s="4" t="s">
        <v>146</v>
      </c>
      <c r="AI123" s="45" t="s">
        <v>147</v>
      </c>
      <c r="AJ123" s="50" t="s">
        <v>148</v>
      </c>
      <c r="AK123" s="4"/>
      <c r="AL123" s="4"/>
    </row>
    <row r="124" spans="5:38" x14ac:dyDescent="0.25">
      <c r="E124" s="3" t="s">
        <v>3</v>
      </c>
      <c r="F124" s="5">
        <v>-8242.0637000000006</v>
      </c>
      <c r="G124" s="5">
        <v>-17796.719000000001</v>
      </c>
      <c r="H124" s="5">
        <v>-6700.1705000000002</v>
      </c>
      <c r="I124" s="5"/>
      <c r="J124" s="10"/>
      <c r="M124" s="3" t="s">
        <v>3</v>
      </c>
      <c r="N124" s="5">
        <v>-8244.2816999999995</v>
      </c>
      <c r="O124" s="5">
        <v>-17799.339</v>
      </c>
      <c r="P124" s="5">
        <v>-7934.9844000000003</v>
      </c>
      <c r="Q124" s="5"/>
      <c r="R124" s="10"/>
      <c r="AB124" s="25" t="s">
        <v>3</v>
      </c>
      <c r="AC124" s="26">
        <v>-8245.2134999999998</v>
      </c>
      <c r="AD124" s="26">
        <v>-17799.168000000001</v>
      </c>
      <c r="AE124" s="26">
        <v>-7703.2361000000001</v>
      </c>
      <c r="AF124" s="26"/>
      <c r="AG124" s="27"/>
      <c r="AH124" s="4">
        <v>-3361.0048000000002</v>
      </c>
      <c r="AI124" s="45">
        <v>-7597.5802000000003</v>
      </c>
      <c r="AJ124" s="45">
        <v>35777.114000000001</v>
      </c>
      <c r="AK124" s="4"/>
      <c r="AL124" s="4"/>
    </row>
    <row r="125" spans="5:38" x14ac:dyDescent="0.25">
      <c r="E125" s="3" t="s">
        <v>17</v>
      </c>
      <c r="F125" s="5">
        <f>F124/4000</f>
        <v>-2.0605159250000002</v>
      </c>
      <c r="G125" s="5">
        <f>G124/4000</f>
        <v>-4.4491797499999999</v>
      </c>
      <c r="H125" s="5">
        <f>H124/2000</f>
        <v>-3.3500852500000002</v>
      </c>
      <c r="I125" s="5"/>
      <c r="J125" s="10"/>
      <c r="M125" s="3" t="s">
        <v>17</v>
      </c>
      <c r="N125" s="5">
        <f>N124/4000</f>
        <v>-2.061070425</v>
      </c>
      <c r="O125" s="5">
        <f>O124/4000</f>
        <v>-4.4498347499999999</v>
      </c>
      <c r="P125" s="5">
        <f>P124/2000</f>
        <v>-3.9674922000000001</v>
      </c>
      <c r="Q125" s="5"/>
      <c r="R125" s="10"/>
      <c r="AB125" s="25" t="s">
        <v>17</v>
      </c>
      <c r="AC125" s="26">
        <f>AC124/4000</f>
        <v>-2.061303375</v>
      </c>
      <c r="AD125" s="26">
        <f>AD124/4000</f>
        <v>-4.4497920000000004</v>
      </c>
      <c r="AE125" s="26">
        <f>AE124/2000</f>
        <v>-3.8516180499999999</v>
      </c>
      <c r="AF125" s="26"/>
      <c r="AG125" s="27"/>
      <c r="AH125" s="26">
        <f>AH124/2000</f>
        <v>-1.6805024000000002</v>
      </c>
      <c r="AI125" s="46">
        <f>AI124/2000</f>
        <v>-3.7987901000000002</v>
      </c>
      <c r="AJ125" s="46">
        <f>AJ124/2000</f>
        <v>17.888557000000002</v>
      </c>
      <c r="AK125" s="4"/>
      <c r="AL125" s="4"/>
    </row>
    <row r="126" spans="5:38" x14ac:dyDescent="0.25">
      <c r="E126" s="3" t="s">
        <v>9</v>
      </c>
      <c r="F126" s="5">
        <f>F124-1999*$B$3-$C$3</f>
        <v>3.2359121309084005</v>
      </c>
      <c r="G126" s="5">
        <f>G124-3999*$C$3-$B$3</f>
        <v>2.9534860490883119</v>
      </c>
      <c r="H126" s="5">
        <f>H124-1000*$B$3-1000*$C$3</f>
        <v>1872.3155490899999</v>
      </c>
      <c r="I126" s="5"/>
      <c r="J126" s="10"/>
      <c r="M126" s="3" t="s">
        <v>9</v>
      </c>
      <c r="N126" s="5">
        <f>N124-1999*$B$3-$C$3</f>
        <v>1.0179121309094628</v>
      </c>
      <c r="O126" s="5">
        <f>O124-3999*$C$3-$B$3</f>
        <v>0.33348604908933055</v>
      </c>
      <c r="P126" s="5">
        <f>P124-1000*$B$3-1000*$C$3</f>
        <v>637.50164908999977</v>
      </c>
      <c r="Q126" s="5"/>
      <c r="R126" s="10"/>
      <c r="AB126" s="25" t="s">
        <v>9</v>
      </c>
      <c r="AC126" s="26">
        <f>AC124-1999*$B$3-$C$3</f>
        <v>8.6112130909168805E-2</v>
      </c>
      <c r="AD126" s="26">
        <f>AD124-3999*$C$3-$B$3</f>
        <v>0.50448604908778805</v>
      </c>
      <c r="AE126" s="26">
        <f>AE124-1000*$B$3-1000*$C$3</f>
        <v>869.24994908999997</v>
      </c>
      <c r="AF126" s="26"/>
      <c r="AG126" s="27"/>
      <c r="AH126" s="26">
        <f>AH124-1000*$B$3-1000*$C$3</f>
        <v>5211.4812490900003</v>
      </c>
      <c r="AI126" s="46">
        <f>AI124-1000*$B$3-1000*$C$3</f>
        <v>974.90584908999972</v>
      </c>
      <c r="AJ126" s="46">
        <f>AJ124-1000*$B$3-1000*$C$3</f>
        <v>44349.600049090004</v>
      </c>
      <c r="AK126" s="4"/>
      <c r="AL126" s="4"/>
    </row>
    <row r="127" spans="5:38" x14ac:dyDescent="0.25">
      <c r="E127" s="3"/>
      <c r="F127" s="5"/>
      <c r="G127" s="5"/>
      <c r="H127" s="5">
        <f>H126/2000</f>
        <v>0.93615777454499993</v>
      </c>
      <c r="I127" s="5"/>
      <c r="J127" s="10"/>
      <c r="M127" s="3"/>
      <c r="N127" s="5"/>
      <c r="O127" s="5"/>
      <c r="P127" s="5">
        <f>P126/2000</f>
        <v>0.31875082454499987</v>
      </c>
      <c r="Q127" s="5"/>
      <c r="R127" s="10"/>
      <c r="AB127" s="25"/>
      <c r="AC127" s="26"/>
      <c r="AD127" s="26"/>
      <c r="AE127" s="26">
        <f>AE126/2000</f>
        <v>0.43462497454499999</v>
      </c>
      <c r="AF127" s="26"/>
      <c r="AG127" s="27"/>
      <c r="AH127" s="26">
        <f>AH126/2000</f>
        <v>2.6057406245450001</v>
      </c>
      <c r="AI127" s="46">
        <f>AI126/2000</f>
        <v>0.48745292454499983</v>
      </c>
      <c r="AJ127" s="46">
        <f>AJ126/2000</f>
        <v>22.174800024545004</v>
      </c>
      <c r="AK127" s="4"/>
      <c r="AL127" s="4"/>
    </row>
    <row r="128" spans="5:38" x14ac:dyDescent="0.25">
      <c r="E128" s="3" t="s">
        <v>5</v>
      </c>
      <c r="F128" s="5"/>
      <c r="G128" s="5"/>
      <c r="H128" s="5">
        <v>25888.99</v>
      </c>
      <c r="I128" s="5"/>
      <c r="J128" s="10"/>
      <c r="M128" s="3" t="s">
        <v>5</v>
      </c>
      <c r="N128" s="5"/>
      <c r="O128" s="5"/>
      <c r="P128" s="5">
        <v>24228.425999999999</v>
      </c>
      <c r="Q128" s="5"/>
      <c r="R128" s="10"/>
      <c r="AB128" s="25" t="s">
        <v>5</v>
      </c>
      <c r="AC128" s="26"/>
      <c r="AD128" s="26"/>
      <c r="AE128" s="26">
        <v>21596.467000000001</v>
      </c>
      <c r="AF128" s="26"/>
      <c r="AG128" s="27"/>
      <c r="AH128" s="4"/>
      <c r="AI128" s="45"/>
      <c r="AJ128" s="45"/>
      <c r="AK128" s="4"/>
      <c r="AL128" s="4"/>
    </row>
    <row r="129" spans="5:38" x14ac:dyDescent="0.25">
      <c r="E129" s="3" t="s">
        <v>6</v>
      </c>
      <c r="F129" s="2">
        <f>(F128^(1/3))/10</f>
        <v>0</v>
      </c>
      <c r="G129" s="2">
        <f>(G128^(1/3))/10</f>
        <v>0</v>
      </c>
      <c r="H129" s="2">
        <f>(H128^(1/3))/10</f>
        <v>2.9582738139626557</v>
      </c>
      <c r="I129" s="5"/>
      <c r="J129" s="10"/>
      <c r="M129" s="3" t="s">
        <v>6</v>
      </c>
      <c r="N129" s="2">
        <f>(N128^(1/3))/10</f>
        <v>0</v>
      </c>
      <c r="O129" s="2">
        <f>(O128^(1/3))/10</f>
        <v>0</v>
      </c>
      <c r="P129" s="2">
        <f>(P128^(1/3))/10</f>
        <v>2.8936215737576831</v>
      </c>
      <c r="Q129" s="5"/>
      <c r="R129" s="10"/>
      <c r="AB129" s="25" t="s">
        <v>6</v>
      </c>
      <c r="AC129" s="28">
        <f>(AC128^(1/3))/10</f>
        <v>0</v>
      </c>
      <c r="AD129" s="28">
        <f>(AD128^(1/3))/10</f>
        <v>0</v>
      </c>
      <c r="AE129" s="28">
        <f>(AE128^(1/3))/10</f>
        <v>2.784801451764745</v>
      </c>
      <c r="AF129" s="26"/>
      <c r="AG129" s="27"/>
      <c r="AH129" s="4"/>
      <c r="AI129" s="45"/>
      <c r="AJ129" s="45"/>
      <c r="AK129" s="4"/>
      <c r="AL129" s="4"/>
    </row>
    <row r="130" spans="5:38" x14ac:dyDescent="0.25">
      <c r="E130" s="11" t="s">
        <v>18</v>
      </c>
      <c r="F130" s="12">
        <f>(F126-$B$23)</f>
        <v>3.1520981031305926</v>
      </c>
      <c r="G130" s="12">
        <f>(G126-$B$18)</f>
        <v>2.2110291393660493</v>
      </c>
      <c r="H130" s="12">
        <f>(H127-$B$13)</f>
        <v>0.56041339954499947</v>
      </c>
      <c r="I130" s="14">
        <f>(H129-$B$9)</f>
        <v>0.18028381396265569</v>
      </c>
      <c r="J130" s="13">
        <f>0.4*ABS(H130)+0.3*ABS(F130)+0.2*ABS(G130)+0.1*ABS(I130)</f>
        <v>1.6300290000266531</v>
      </c>
      <c r="M130" s="11" t="s">
        <v>18</v>
      </c>
      <c r="N130" s="12">
        <f>(N126-$B$23)</f>
        <v>0.93409810313165487</v>
      </c>
      <c r="O130" s="12">
        <f>(O126-$B$18)</f>
        <v>-0.40897086063293209</v>
      </c>
      <c r="P130" s="12">
        <f>(P127-$B$13)</f>
        <v>-5.6993550455000597E-2</v>
      </c>
      <c r="Q130" s="14">
        <f>(P129-$B$9)</f>
        <v>0.11563157375768318</v>
      </c>
      <c r="R130" s="13">
        <f>0.4*ABS(P130)+0.3*ABS(N130)+0.2*ABS(O130)+0.1*ABS(Q130)</f>
        <v>0.39638418062385139</v>
      </c>
      <c r="AB130" s="29" t="s">
        <v>18</v>
      </c>
      <c r="AC130" s="30">
        <f>(AC126-$B$23)</f>
        <v>2.2981031313609179E-3</v>
      </c>
      <c r="AD130" s="30">
        <f>(AD126-$B$18)</f>
        <v>-0.23797086063447459</v>
      </c>
      <c r="AE130" s="30">
        <f>(AE127-$B$13)</f>
        <v>5.8880599544999523E-2</v>
      </c>
      <c r="AF130" s="31">
        <f>(AE129-$B$9)</f>
        <v>6.811451764745069E-3</v>
      </c>
      <c r="AG130" s="32">
        <f>0.3*ABS(AE130)+0.1*ABS(AC130)+0.1*ABS(AD130)+0.3*ABS(AF130)</f>
        <v>4.3734511769506927E-2</v>
      </c>
      <c r="AH130" s="4">
        <f>(AH127-$Y$86)</f>
        <v>8.3250831499981359E-4</v>
      </c>
      <c r="AI130" s="45">
        <f>(AI127-$Y$83)</f>
        <v>5.0919549544999609E-2</v>
      </c>
      <c r="AJ130" s="45">
        <f>(AJ127-$Y$89)</f>
        <v>3.5944521495450061</v>
      </c>
      <c r="AK130" s="4">
        <f>AG130+0.1*ABS(AH130)</f>
        <v>4.3817762601006907E-2</v>
      </c>
      <c r="AL130" s="4">
        <f>ABS(AE130)*0.3+ABS(AF130)*0.3+0.15*ABS(AH130)+0.15*ABS(AC130)+0.1*ABS(AD130)</f>
        <v>4.3974293173324949E-2</v>
      </c>
    </row>
    <row r="131" spans="5:38" x14ac:dyDescent="0.25">
      <c r="E131" s="6" t="s">
        <v>16</v>
      </c>
      <c r="F131" s="7">
        <v>2E-3</v>
      </c>
      <c r="G131" s="7" t="s">
        <v>52</v>
      </c>
      <c r="H131" s="7" t="s">
        <v>53</v>
      </c>
      <c r="I131" s="8"/>
      <c r="J131" s="9"/>
      <c r="M131" s="6" t="s">
        <v>16</v>
      </c>
      <c r="N131" s="7">
        <v>2E-3</v>
      </c>
      <c r="O131" s="7" t="s">
        <v>105</v>
      </c>
      <c r="P131" s="7" t="s">
        <v>106</v>
      </c>
      <c r="Q131" s="8"/>
      <c r="R131" s="9"/>
      <c r="AB131" s="21" t="s">
        <v>16</v>
      </c>
      <c r="AC131" s="52">
        <v>1.75E-3</v>
      </c>
      <c r="AD131" s="22" t="s">
        <v>158</v>
      </c>
      <c r="AE131" s="22" t="s">
        <v>159</v>
      </c>
      <c r="AF131" s="23"/>
      <c r="AG131" s="24"/>
      <c r="AH131" s="4" t="s">
        <v>146</v>
      </c>
      <c r="AI131" s="45" t="s">
        <v>147</v>
      </c>
      <c r="AJ131" s="50" t="s">
        <v>148</v>
      </c>
      <c r="AK131" s="4"/>
      <c r="AL131" s="4"/>
    </row>
    <row r="132" spans="5:38" x14ac:dyDescent="0.25">
      <c r="E132" s="3" t="s">
        <v>3</v>
      </c>
      <c r="F132" s="5">
        <v>-8242.2641999999996</v>
      </c>
      <c r="G132" s="5">
        <v>-17796.975999999999</v>
      </c>
      <c r="H132" s="5">
        <v>-6829.3302999999996</v>
      </c>
      <c r="I132" s="5"/>
      <c r="J132" s="10"/>
      <c r="M132" s="3" t="s">
        <v>3</v>
      </c>
      <c r="N132" s="5">
        <v>-8244.2778999999991</v>
      </c>
      <c r="O132" s="5">
        <v>-17799.334999999999</v>
      </c>
      <c r="P132" s="5">
        <v>-7932.6535000000003</v>
      </c>
      <c r="Q132" s="5"/>
      <c r="R132" s="10"/>
      <c r="AB132" s="25" t="s">
        <v>3</v>
      </c>
      <c r="AC132" s="26">
        <v>-8245.2134999999998</v>
      </c>
      <c r="AD132" s="26">
        <v>-17799.168000000001</v>
      </c>
      <c r="AE132" s="26">
        <v>-7703.2361000000001</v>
      </c>
      <c r="AF132" s="26"/>
      <c r="AG132" s="27"/>
      <c r="AH132" s="4">
        <v>-3361.0048000000002</v>
      </c>
      <c r="AI132" s="45">
        <v>-7597.5802000000003</v>
      </c>
      <c r="AJ132" s="45">
        <v>37105.374000000003</v>
      </c>
      <c r="AK132" s="4"/>
      <c r="AL132" s="4"/>
    </row>
    <row r="133" spans="5:38" x14ac:dyDescent="0.25">
      <c r="E133" s="3" t="s">
        <v>17</v>
      </c>
      <c r="F133" s="5">
        <f>F132/4000</f>
        <v>-2.0605660499999998</v>
      </c>
      <c r="G133" s="5">
        <f>G132/4000</f>
        <v>-4.4492439999999993</v>
      </c>
      <c r="H133" s="5">
        <f>H132/2000</f>
        <v>-3.4146651499999998</v>
      </c>
      <c r="I133" s="5"/>
      <c r="J133" s="10"/>
      <c r="M133" s="3" t="s">
        <v>17</v>
      </c>
      <c r="N133" s="5">
        <f>N132/4000</f>
        <v>-2.0610694749999996</v>
      </c>
      <c r="O133" s="5">
        <f>O132/4000</f>
        <v>-4.4498337499999998</v>
      </c>
      <c r="P133" s="5">
        <f>P132/2000</f>
        <v>-3.9663267500000003</v>
      </c>
      <c r="Q133" s="5"/>
      <c r="R133" s="10"/>
      <c r="AB133" s="25" t="s">
        <v>17</v>
      </c>
      <c r="AC133" s="26">
        <f>AC132/4000</f>
        <v>-2.061303375</v>
      </c>
      <c r="AD133" s="26">
        <f>AD132/4000</f>
        <v>-4.4497920000000004</v>
      </c>
      <c r="AE133" s="26">
        <f>AE132/2000</f>
        <v>-3.8516180499999999</v>
      </c>
      <c r="AF133" s="26"/>
      <c r="AG133" s="27"/>
      <c r="AH133" s="26">
        <f>AH132/2000</f>
        <v>-1.6805024000000002</v>
      </c>
      <c r="AI133" s="46">
        <f>AI132/2000</f>
        <v>-3.7987901000000002</v>
      </c>
      <c r="AJ133" s="46">
        <f>AJ132/2000</f>
        <v>18.552687000000002</v>
      </c>
      <c r="AK133" s="4"/>
      <c r="AL133" s="4"/>
    </row>
    <row r="134" spans="5:38" x14ac:dyDescent="0.25">
      <c r="E134" s="3" t="s">
        <v>9</v>
      </c>
      <c r="F134" s="5">
        <f>F132-1999*$B$3-$C$3</f>
        <v>3.03541213090939</v>
      </c>
      <c r="G134" s="5">
        <f>G132-3999*$C$3-$B$3</f>
        <v>2.6964860490905238</v>
      </c>
      <c r="H134" s="5">
        <f>H132-1000*$B$3-1000*$C$3</f>
        <v>1743.1557490900004</v>
      </c>
      <c r="I134" s="5"/>
      <c r="J134" s="10"/>
      <c r="M134" s="3" t="s">
        <v>9</v>
      </c>
      <c r="N134" s="5">
        <f>N132-1999*$B$3-$C$3</f>
        <v>1.0217121309098731</v>
      </c>
      <c r="O134" s="5">
        <f>O132-3999*$C$3-$B$3</f>
        <v>0.33748604909014546</v>
      </c>
      <c r="P134" s="5">
        <f>P132-1000*$B$3-1000*$C$3</f>
        <v>639.8325490899997</v>
      </c>
      <c r="Q134" s="5"/>
      <c r="R134" s="10"/>
      <c r="AB134" s="25" t="s">
        <v>9</v>
      </c>
      <c r="AC134" s="26">
        <f>AC132-1999*$B$3-$C$3</f>
        <v>8.6112130909168805E-2</v>
      </c>
      <c r="AD134" s="26">
        <f>AD132-3999*$C$3-$B$3</f>
        <v>0.50448604908778805</v>
      </c>
      <c r="AE134" s="26">
        <f>AE132-1000*$B$3-1000*$C$3</f>
        <v>869.24994908999997</v>
      </c>
      <c r="AF134" s="26"/>
      <c r="AG134" s="27"/>
      <c r="AH134" s="26">
        <f>AH132-1000*$B$3-1000*$C$3</f>
        <v>5211.4812490900003</v>
      </c>
      <c r="AI134" s="46">
        <f>AI132-1000*$B$3-1000*$C$3</f>
        <v>974.90584908999972</v>
      </c>
      <c r="AJ134" s="46">
        <f>AJ132-1000*$B$3-1000*$C$3</f>
        <v>45677.860049090006</v>
      </c>
      <c r="AK134" s="4"/>
      <c r="AL134" s="4"/>
    </row>
    <row r="135" spans="5:38" x14ac:dyDescent="0.25">
      <c r="E135" s="3"/>
      <c r="F135" s="5"/>
      <c r="G135" s="5"/>
      <c r="H135" s="5">
        <f>H134/2000</f>
        <v>0.87157787454500024</v>
      </c>
      <c r="I135" s="5"/>
      <c r="J135" s="10"/>
      <c r="M135" s="3"/>
      <c r="N135" s="5"/>
      <c r="O135" s="5"/>
      <c r="P135" s="5">
        <f>P134/2000</f>
        <v>0.31991627454499982</v>
      </c>
      <c r="Q135" s="5"/>
      <c r="R135" s="10"/>
      <c r="AB135" s="25"/>
      <c r="AC135" s="26"/>
      <c r="AD135" s="26"/>
      <c r="AE135" s="26">
        <f>AE134/2000</f>
        <v>0.43462497454499999</v>
      </c>
      <c r="AF135" s="26"/>
      <c r="AG135" s="27"/>
      <c r="AH135" s="26">
        <f>AH134/2000</f>
        <v>2.6057406245450001</v>
      </c>
      <c r="AI135" s="46">
        <f>AI134/2000</f>
        <v>0.48745292454499983</v>
      </c>
      <c r="AJ135" s="46">
        <f>AJ134/2000</f>
        <v>22.838930024545004</v>
      </c>
      <c r="AK135" s="4"/>
      <c r="AL135" s="4"/>
    </row>
    <row r="136" spans="5:38" x14ac:dyDescent="0.25">
      <c r="E136" s="3" t="s">
        <v>5</v>
      </c>
      <c r="F136" s="5"/>
      <c r="G136" s="5"/>
      <c r="H136" s="5">
        <v>25508.761999999999</v>
      </c>
      <c r="I136" s="5"/>
      <c r="J136" s="10"/>
      <c r="M136" s="3" t="s">
        <v>5</v>
      </c>
      <c r="N136" s="5"/>
      <c r="O136" s="5"/>
      <c r="P136" s="5">
        <v>24283.61</v>
      </c>
      <c r="Q136" s="5"/>
      <c r="R136" s="10"/>
      <c r="AB136" s="25" t="s">
        <v>5</v>
      </c>
      <c r="AC136" s="26"/>
      <c r="AD136" s="26"/>
      <c r="AE136" s="26">
        <v>21596.467000000001</v>
      </c>
      <c r="AF136" s="26"/>
      <c r="AG136" s="27"/>
      <c r="AH136" s="4"/>
      <c r="AI136" s="45"/>
      <c r="AJ136" s="45"/>
      <c r="AK136" s="4"/>
      <c r="AL136" s="4"/>
    </row>
    <row r="137" spans="5:38" x14ac:dyDescent="0.25">
      <c r="E137" s="3" t="s">
        <v>6</v>
      </c>
      <c r="F137" s="2">
        <f>(F136^(1/3))/10</f>
        <v>0</v>
      </c>
      <c r="G137" s="2">
        <f>(G136^(1/3))/10</f>
        <v>0</v>
      </c>
      <c r="H137" s="2">
        <f>(H136^(1/3))/10</f>
        <v>2.943719742958586</v>
      </c>
      <c r="I137" s="5"/>
      <c r="J137" s="10"/>
      <c r="M137" s="3" t="s">
        <v>6</v>
      </c>
      <c r="N137" s="2">
        <f>(N136^(1/3))/10</f>
        <v>0</v>
      </c>
      <c r="O137" s="2">
        <f>(O136^(1/3))/10</f>
        <v>0</v>
      </c>
      <c r="P137" s="2">
        <f>(P136^(1/3))/10</f>
        <v>2.8958167986680183</v>
      </c>
      <c r="Q137" s="5"/>
      <c r="R137" s="10"/>
      <c r="AB137" s="25" t="s">
        <v>6</v>
      </c>
      <c r="AC137" s="28">
        <f>(AC136^(1/3))/10</f>
        <v>0</v>
      </c>
      <c r="AD137" s="28">
        <f>(AD136^(1/3))/10</f>
        <v>0</v>
      </c>
      <c r="AE137" s="28">
        <f>(AE136^(1/3))/10</f>
        <v>2.784801451764745</v>
      </c>
      <c r="AF137" s="26"/>
      <c r="AG137" s="27"/>
      <c r="AH137" s="4"/>
      <c r="AI137" s="45"/>
      <c r="AJ137" s="45"/>
      <c r="AK137" s="4"/>
      <c r="AL137" s="4"/>
    </row>
    <row r="138" spans="5:38" x14ac:dyDescent="0.25">
      <c r="E138" s="11" t="s">
        <v>18</v>
      </c>
      <c r="F138" s="12">
        <f>(F134-$B$23)</f>
        <v>2.9515981031315821</v>
      </c>
      <c r="G138" s="12">
        <f>(G134-$B$18)</f>
        <v>1.9540291393682612</v>
      </c>
      <c r="H138" s="12">
        <f>(H135-$B$13)</f>
        <v>0.49583349954499978</v>
      </c>
      <c r="I138" s="14">
        <f>(H137-$B$9)</f>
        <v>0.165729742958586</v>
      </c>
      <c r="J138" s="13">
        <f>0.4*ABS(H138)+0.3*ABS(F138)+0.2*ABS(G138)+0.1*ABS(I138)</f>
        <v>1.4911916329269852</v>
      </c>
      <c r="M138" s="11" t="s">
        <v>18</v>
      </c>
      <c r="N138" s="12">
        <f>(N134-$B$23)</f>
        <v>0.93789810313206523</v>
      </c>
      <c r="O138" s="12">
        <f>(O134-$B$18)</f>
        <v>-0.40497086063211718</v>
      </c>
      <c r="P138" s="12">
        <f>(P135-$B$13)</f>
        <v>-5.582810045500064E-2</v>
      </c>
      <c r="Q138" s="14">
        <f>(P137-$B$9)</f>
        <v>0.11782679866801837</v>
      </c>
      <c r="R138" s="13">
        <f>0.4*ABS(P138)+0.3*ABS(N138)+0.2*ABS(O138)+0.1*ABS(Q138)</f>
        <v>0.39647752311484513</v>
      </c>
      <c r="AB138" s="29" t="s">
        <v>18</v>
      </c>
      <c r="AC138" s="30">
        <f>(AC134-$B$23)</f>
        <v>2.2981031313609179E-3</v>
      </c>
      <c r="AD138" s="30">
        <f>(AD134-$B$18)</f>
        <v>-0.23797086063447459</v>
      </c>
      <c r="AE138" s="30">
        <f>(AE135-$B$13)</f>
        <v>5.8880599544999523E-2</v>
      </c>
      <c r="AF138" s="31">
        <f>(AE137-$B$9)</f>
        <v>6.811451764745069E-3</v>
      </c>
      <c r="AG138" s="32">
        <f>0.3*ABS(AE138)+0.1*ABS(AC138)+0.1*ABS(AD138)+0.3*ABS(AF138)</f>
        <v>4.3734511769506927E-2</v>
      </c>
      <c r="AH138" s="4">
        <f>(AH135-$Y$86)</f>
        <v>8.3250831499981359E-4</v>
      </c>
      <c r="AI138" s="45">
        <f>(AI135-$Y$83)</f>
        <v>5.0919549544999609E-2</v>
      </c>
      <c r="AJ138" s="45">
        <f>(AJ135-$Y$89)</f>
        <v>4.2585821495450062</v>
      </c>
      <c r="AK138" s="4">
        <f>AG138+0.1*ABS(AH138)</f>
        <v>4.3817762601006907E-2</v>
      </c>
      <c r="AL138" s="4">
        <f>ABS(AE138)*0.3+ABS(AF138)*0.3+0.15*ABS(AH138)+0.15*ABS(AC138)+0.1*ABS(AD138)</f>
        <v>4.3974293173324949E-2</v>
      </c>
    </row>
    <row r="139" spans="5:38" x14ac:dyDescent="0.25">
      <c r="E139" s="6" t="s">
        <v>16</v>
      </c>
      <c r="F139" s="7">
        <v>2E-3</v>
      </c>
      <c r="G139" s="7" t="s">
        <v>54</v>
      </c>
      <c r="H139" s="7" t="s">
        <v>55</v>
      </c>
      <c r="I139" s="8"/>
      <c r="J139" s="9"/>
      <c r="M139" s="6" t="s">
        <v>16</v>
      </c>
      <c r="N139" s="7">
        <v>2E-3</v>
      </c>
      <c r="O139" s="7" t="s">
        <v>107</v>
      </c>
      <c r="P139" s="7" t="s">
        <v>108</v>
      </c>
      <c r="Q139" s="8"/>
      <c r="R139" s="9"/>
    </row>
    <row r="140" spans="5:38" x14ac:dyDescent="0.25">
      <c r="E140" s="3" t="s">
        <v>3</v>
      </c>
      <c r="F140" s="5">
        <v>-8242.9869999999992</v>
      </c>
      <c r="G140" s="5">
        <v>-17797.832999999999</v>
      </c>
      <c r="H140" s="5">
        <v>-7328.7573000000002</v>
      </c>
      <c r="I140" s="5"/>
      <c r="J140" s="10"/>
      <c r="M140" s="3" t="s">
        <v>3</v>
      </c>
      <c r="N140" s="5">
        <v>-8244.1229000000003</v>
      </c>
      <c r="O140" s="5">
        <v>-17799.152999999998</v>
      </c>
      <c r="P140" s="5">
        <v>-7827.6133</v>
      </c>
      <c r="Q140" s="5"/>
      <c r="R140" s="10"/>
    </row>
    <row r="141" spans="5:38" x14ac:dyDescent="0.25">
      <c r="E141" s="3" t="s">
        <v>17</v>
      </c>
      <c r="F141" s="5">
        <f>F140/4000</f>
        <v>-2.0607467499999998</v>
      </c>
      <c r="G141" s="5">
        <f>G140/4000</f>
        <v>-4.4494582499999993</v>
      </c>
      <c r="H141" s="5">
        <f>H140/2000</f>
        <v>-3.6643786500000002</v>
      </c>
      <c r="I141" s="5"/>
      <c r="J141" s="10"/>
      <c r="M141" s="3" t="s">
        <v>17</v>
      </c>
      <c r="N141" s="5">
        <f>N140/4000</f>
        <v>-2.0610307250000002</v>
      </c>
      <c r="O141" s="5">
        <f>O140/4000</f>
        <v>-4.4497882499999992</v>
      </c>
      <c r="P141" s="5">
        <f>P140/2000</f>
        <v>-3.9138066500000002</v>
      </c>
      <c r="Q141" s="5"/>
      <c r="R141" s="10"/>
    </row>
    <row r="142" spans="5:38" x14ac:dyDescent="0.25">
      <c r="E142" s="3" t="s">
        <v>9</v>
      </c>
      <c r="F142" s="5">
        <f>F140-1999*$B$3-$C$3</f>
        <v>2.3126121309098382</v>
      </c>
      <c r="G142" s="5">
        <f>G140-3999*$C$3-$B$3</f>
        <v>1.8394860490905529</v>
      </c>
      <c r="H142" s="5">
        <f>H140-1000*$B$3-1000*$C$3</f>
        <v>1243.7287490899998</v>
      </c>
      <c r="I142" s="5"/>
      <c r="J142" s="10"/>
      <c r="M142" s="3" t="s">
        <v>9</v>
      </c>
      <c r="N142" s="5">
        <f>N140-1999*$B$3-$C$3</f>
        <v>1.176712130908709</v>
      </c>
      <c r="O142" s="5">
        <f>O140-3999*$C$3-$B$3</f>
        <v>0.51948604909084395</v>
      </c>
      <c r="P142" s="5">
        <f>P140-1000*$B$3-1000*$C$3</f>
        <v>744.87274909000007</v>
      </c>
      <c r="Q142" s="5"/>
      <c r="R142" s="10"/>
    </row>
    <row r="143" spans="5:38" x14ac:dyDescent="0.25">
      <c r="E143" s="3"/>
      <c r="F143" s="5"/>
      <c r="G143" s="5"/>
      <c r="H143" s="5">
        <f>H142/2000</f>
        <v>0.62186437454499988</v>
      </c>
      <c r="I143" s="5"/>
      <c r="J143" s="10"/>
      <c r="M143" s="3"/>
      <c r="N143" s="5"/>
      <c r="O143" s="5"/>
      <c r="P143" s="5">
        <f>P142/2000</f>
        <v>0.37243637454500006</v>
      </c>
      <c r="Q143" s="5"/>
      <c r="R143" s="10"/>
    </row>
    <row r="144" spans="5:38" x14ac:dyDescent="0.25">
      <c r="E144" s="3" t="s">
        <v>5</v>
      </c>
      <c r="F144" s="5"/>
      <c r="G144" s="5"/>
      <c r="H144" s="5">
        <v>24657.743999999999</v>
      </c>
      <c r="I144" s="5"/>
      <c r="J144" s="10"/>
      <c r="M144" s="3" t="s">
        <v>5</v>
      </c>
      <c r="N144" s="5"/>
      <c r="O144" s="5"/>
      <c r="P144" s="5">
        <v>24462.625</v>
      </c>
      <c r="Q144" s="5"/>
      <c r="R144" s="10"/>
    </row>
    <row r="145" spans="5:18" x14ac:dyDescent="0.25">
      <c r="E145" s="3" t="s">
        <v>6</v>
      </c>
      <c r="F145" s="2">
        <f>(F144^(1/3))/10</f>
        <v>0</v>
      </c>
      <c r="G145" s="2">
        <f>(G144^(1/3))/10</f>
        <v>0</v>
      </c>
      <c r="H145" s="2">
        <f>(H144^(1/3))/10</f>
        <v>2.9106128773718933</v>
      </c>
      <c r="I145" s="5"/>
      <c r="J145" s="10"/>
      <c r="M145" s="3" t="s">
        <v>6</v>
      </c>
      <c r="N145" s="2">
        <f>(N144^(1/3))/10</f>
        <v>0</v>
      </c>
      <c r="O145" s="2">
        <f>(O144^(1/3))/10</f>
        <v>0</v>
      </c>
      <c r="P145" s="2">
        <f>(P144^(1/3))/10</f>
        <v>2.902915221487631</v>
      </c>
      <c r="Q145" s="5"/>
      <c r="R145" s="10"/>
    </row>
    <row r="146" spans="5:18" x14ac:dyDescent="0.25">
      <c r="E146" s="11" t="s">
        <v>18</v>
      </c>
      <c r="F146" s="12">
        <f>(F142-$B$23)</f>
        <v>2.2287981031320303</v>
      </c>
      <c r="G146" s="12">
        <f>(G142-$B$18)</f>
        <v>1.0970291393682903</v>
      </c>
      <c r="H146" s="12">
        <f>(H143-$B$13)</f>
        <v>0.24611999954499941</v>
      </c>
      <c r="I146" s="14">
        <f>(H145-$B$9)</f>
        <v>0.13262287737189338</v>
      </c>
      <c r="J146" s="13">
        <f>0.4*ABS(H146)+0.3*ABS(F146)+0.2*ABS(G146)+0.1*ABS(I146)</f>
        <v>0.9997555463684562</v>
      </c>
      <c r="M146" s="11" t="s">
        <v>18</v>
      </c>
      <c r="N146" s="12">
        <f>(N142-$B$23)</f>
        <v>1.0928981031309011</v>
      </c>
      <c r="O146" s="12">
        <f>(O142-$B$18)</f>
        <v>-0.22297086063141869</v>
      </c>
      <c r="P146" s="12">
        <f>(P143-$B$13)</f>
        <v>-3.3080004550004038E-3</v>
      </c>
      <c r="Q146" s="14">
        <f>(P145-$B$9)</f>
        <v>0.12492522148763108</v>
      </c>
      <c r="R146" s="13">
        <f>0.4*ABS(P146)+0.3*ABS(N146)+0.2*ABS(O146)+0.1*ABS(Q146)</f>
        <v>0.38627932539631732</v>
      </c>
    </row>
    <row r="147" spans="5:18" x14ac:dyDescent="0.25">
      <c r="E147" s="6" t="s">
        <v>16</v>
      </c>
      <c r="F147" s="7">
        <v>2E-3</v>
      </c>
      <c r="G147" s="7" t="s">
        <v>56</v>
      </c>
      <c r="H147" s="7" t="s">
        <v>57</v>
      </c>
      <c r="I147" s="8"/>
      <c r="J147" s="9"/>
      <c r="M147" s="6" t="s">
        <v>16</v>
      </c>
      <c r="N147" s="7">
        <v>2E-3</v>
      </c>
      <c r="O147" s="7" t="s">
        <v>109</v>
      </c>
      <c r="P147" s="7" t="s">
        <v>110</v>
      </c>
      <c r="Q147" s="8"/>
      <c r="R147" s="9"/>
    </row>
    <row r="148" spans="5:18" x14ac:dyDescent="0.25">
      <c r="E148" s="3" t="s">
        <v>3</v>
      </c>
      <c r="F148" s="5">
        <v>-8243.2055999999993</v>
      </c>
      <c r="G148" s="5">
        <v>-17798.080000000002</v>
      </c>
      <c r="H148" s="5">
        <v>-7479.8913000000002</v>
      </c>
      <c r="I148" s="5"/>
      <c r="J148" s="10"/>
      <c r="M148" s="3" t="s">
        <v>3</v>
      </c>
      <c r="N148" s="5">
        <v>-8244.1136999999999</v>
      </c>
      <c r="O148" s="5">
        <v>-17799.141</v>
      </c>
      <c r="P148" s="5">
        <v>-7820.7605000000003</v>
      </c>
      <c r="Q148" s="5"/>
      <c r="R148" s="10"/>
    </row>
    <row r="149" spans="5:18" x14ac:dyDescent="0.25">
      <c r="E149" s="3" t="s">
        <v>17</v>
      </c>
      <c r="F149" s="5">
        <f>F148/4000</f>
        <v>-2.0608013999999999</v>
      </c>
      <c r="G149" s="5">
        <f>G148/4000</f>
        <v>-4.4495200000000006</v>
      </c>
      <c r="H149" s="5">
        <f>H148/2000</f>
        <v>-3.7399456500000001</v>
      </c>
      <c r="I149" s="5"/>
      <c r="J149" s="10"/>
      <c r="M149" s="3" t="s">
        <v>17</v>
      </c>
      <c r="N149" s="5">
        <f>N148/4000</f>
        <v>-2.0610284249999999</v>
      </c>
      <c r="O149" s="5">
        <f>O148/4000</f>
        <v>-4.4497852499999997</v>
      </c>
      <c r="P149" s="5">
        <f>P148/2000</f>
        <v>-3.9103802500000002</v>
      </c>
      <c r="Q149" s="5"/>
      <c r="R149" s="10"/>
    </row>
    <row r="150" spans="5:18" x14ac:dyDescent="0.25">
      <c r="E150" s="3" t="s">
        <v>9</v>
      </c>
      <c r="F150" s="5">
        <f>F148-1999*$B$3-$C$3</f>
        <v>2.0940121309096869</v>
      </c>
      <c r="G150" s="5">
        <f>G148-3999*$C$3-$B$3</f>
        <v>1.5924860490875261</v>
      </c>
      <c r="H150" s="5">
        <f>H148-1000*$B$3-1000*$C$3</f>
        <v>1092.5947490899998</v>
      </c>
      <c r="I150" s="5"/>
      <c r="J150" s="10"/>
      <c r="M150" s="3" t="s">
        <v>9</v>
      </c>
      <c r="N150" s="5">
        <f>N148-1999*$B$3-$C$3</f>
        <v>1.1859121309091281</v>
      </c>
      <c r="O150" s="5">
        <f>O148-3999*$C$3-$B$3</f>
        <v>0.53148604908965069</v>
      </c>
      <c r="P150" s="5">
        <f>P148-1000*$B$3-1000*$C$3</f>
        <v>751.72554908999973</v>
      </c>
      <c r="Q150" s="5"/>
      <c r="R150" s="10"/>
    </row>
    <row r="151" spans="5:18" x14ac:dyDescent="0.25">
      <c r="E151" s="3"/>
      <c r="F151" s="5"/>
      <c r="G151" s="5"/>
      <c r="H151" s="5">
        <f>H150/2000</f>
        <v>0.54629737454499994</v>
      </c>
      <c r="I151" s="5"/>
      <c r="J151" s="10"/>
      <c r="M151" s="3"/>
      <c r="N151" s="5"/>
      <c r="O151" s="5"/>
      <c r="P151" s="5">
        <f>P150/2000</f>
        <v>0.37586277454499989</v>
      </c>
      <c r="Q151" s="5"/>
      <c r="R151" s="10"/>
    </row>
    <row r="152" spans="5:18" x14ac:dyDescent="0.25">
      <c r="E152" s="3" t="s">
        <v>5</v>
      </c>
      <c r="F152" s="5"/>
      <c r="G152" s="5"/>
      <c r="H152" s="5">
        <v>24506.933000000001</v>
      </c>
      <c r="I152" s="5"/>
      <c r="J152" s="10"/>
      <c r="M152" s="3" t="s">
        <v>5</v>
      </c>
      <c r="N152" s="5"/>
      <c r="O152" s="5"/>
      <c r="P152" s="5">
        <v>24465.101999999999</v>
      </c>
      <c r="Q152" s="5"/>
      <c r="R152" s="10"/>
    </row>
    <row r="153" spans="5:18" x14ac:dyDescent="0.25">
      <c r="E153" s="3" t="s">
        <v>6</v>
      </c>
      <c r="F153" s="2">
        <f>(F152^(1/3))/10</f>
        <v>0</v>
      </c>
      <c r="G153" s="2">
        <f>(G152^(1/3))/10</f>
        <v>0</v>
      </c>
      <c r="H153" s="2">
        <f>(H152^(1/3))/10</f>
        <v>2.9046668022467537</v>
      </c>
      <c r="I153" s="5"/>
      <c r="J153" s="10"/>
      <c r="M153" s="3" t="s">
        <v>6</v>
      </c>
      <c r="N153" s="2">
        <f>(N152^(1/3))/10</f>
        <v>0</v>
      </c>
      <c r="O153" s="2">
        <f>(O152^(1/3))/10</f>
        <v>0</v>
      </c>
      <c r="P153" s="2">
        <f>(P152^(1/3))/10</f>
        <v>2.9030131978675384</v>
      </c>
      <c r="Q153" s="5"/>
      <c r="R153" s="10"/>
    </row>
    <row r="154" spans="5:18" x14ac:dyDescent="0.25">
      <c r="E154" s="11" t="s">
        <v>18</v>
      </c>
      <c r="F154" s="12">
        <f>(F150-$B$23)</f>
        <v>2.010198103131879</v>
      </c>
      <c r="G154" s="12">
        <f>(G150-$B$18)</f>
        <v>0.85002913936526348</v>
      </c>
      <c r="H154" s="12">
        <f>(H151-$B$13)</f>
        <v>0.17055299954499947</v>
      </c>
      <c r="I154" s="14">
        <f>(H153-$B$9)</f>
        <v>0.12667680224675371</v>
      </c>
      <c r="J154" s="13">
        <f>0.4*ABS(H154)+0.3*ABS(F154)+0.2*ABS(G154)+0.1*ABS(I154)</f>
        <v>0.85395413885529159</v>
      </c>
      <c r="M154" s="11" t="s">
        <v>18</v>
      </c>
      <c r="N154" s="12">
        <f>(N150-$B$23)</f>
        <v>1.1020981031313202</v>
      </c>
      <c r="O154" s="12">
        <f>(O150-$B$18)</f>
        <v>-0.21097086063261195</v>
      </c>
      <c r="P154" s="12">
        <f>(P151-$B$13)</f>
        <v>1.1839954499942573E-4</v>
      </c>
      <c r="Q154" s="14">
        <f>(P153-$B$9)</f>
        <v>0.12502319786753846</v>
      </c>
      <c r="R154" s="13">
        <f>0.4*ABS(P154)+0.3*ABS(N154)+0.2*ABS(O154)+0.1*ABS(Q154)</f>
        <v>0.38537328267067206</v>
      </c>
    </row>
    <row r="155" spans="5:18" x14ac:dyDescent="0.25">
      <c r="E155" s="6" t="s">
        <v>16</v>
      </c>
      <c r="F155" s="7">
        <v>2E-3</v>
      </c>
      <c r="G155" s="7" t="s">
        <v>58</v>
      </c>
      <c r="H155" s="7" t="s">
        <v>59</v>
      </c>
      <c r="I155" s="8"/>
      <c r="J155" s="9"/>
      <c r="M155" s="6" t="s">
        <v>16</v>
      </c>
      <c r="N155" s="7">
        <v>2E-3</v>
      </c>
      <c r="O155" s="7" t="s">
        <v>111</v>
      </c>
      <c r="P155" s="7" t="s">
        <v>112</v>
      </c>
      <c r="Q155" s="8"/>
      <c r="R155" s="9"/>
    </row>
    <row r="156" spans="5:18" x14ac:dyDescent="0.25">
      <c r="E156" s="3" t="s">
        <v>3</v>
      </c>
      <c r="F156" s="5">
        <v>-8243.3052000000007</v>
      </c>
      <c r="G156" s="5">
        <v>-17798.190999999999</v>
      </c>
      <c r="H156" s="5">
        <v>-7546.3307999999997</v>
      </c>
      <c r="I156" s="5"/>
      <c r="J156" s="10"/>
      <c r="M156" s="3" t="s">
        <v>3</v>
      </c>
      <c r="N156" s="5">
        <v>-8244.1183999999994</v>
      </c>
      <c r="O156" s="5">
        <v>-17799.146000000001</v>
      </c>
      <c r="P156" s="5">
        <v>-7821.3297000000002</v>
      </c>
      <c r="Q156" s="5"/>
      <c r="R156" s="10"/>
    </row>
    <row r="157" spans="5:18" x14ac:dyDescent="0.25">
      <c r="E157" s="3" t="s">
        <v>17</v>
      </c>
      <c r="F157" s="5">
        <f>F156/4000</f>
        <v>-2.0608263</v>
      </c>
      <c r="G157" s="5">
        <f>G156/4000</f>
        <v>-4.4495477499999998</v>
      </c>
      <c r="H157" s="5">
        <f>H156/2000</f>
        <v>-3.7731653999999999</v>
      </c>
      <c r="I157" s="5"/>
      <c r="J157" s="10"/>
      <c r="M157" s="3" t="s">
        <v>17</v>
      </c>
      <c r="N157" s="5">
        <f>N156/4000</f>
        <v>-2.0610295999999999</v>
      </c>
      <c r="O157" s="5">
        <f>O156/4000</f>
        <v>-4.4497865000000001</v>
      </c>
      <c r="P157" s="5">
        <f>P156/2000</f>
        <v>-3.9106648500000003</v>
      </c>
      <c r="Q157" s="5"/>
      <c r="R157" s="10"/>
    </row>
    <row r="158" spans="5:18" x14ac:dyDescent="0.25">
      <c r="E158" s="3" t="s">
        <v>9</v>
      </c>
      <c r="F158" s="5">
        <f>F156-1999*$B$3-$C$3</f>
        <v>1.9944121309083132</v>
      </c>
      <c r="G158" s="5">
        <f>G156-3999*$C$3-$B$3</f>
        <v>1.4814860490903783</v>
      </c>
      <c r="H158" s="5">
        <f>H156-1000*$B$3-1000*$C$3</f>
        <v>1026.1552490900003</v>
      </c>
      <c r="I158" s="5"/>
      <c r="J158" s="10"/>
      <c r="M158" s="3" t="s">
        <v>9</v>
      </c>
      <c r="N158" s="5">
        <f>N156-1999*$B$3-$C$3</f>
        <v>1.1812121309096257</v>
      </c>
      <c r="O158" s="5">
        <f>O156-3999*$C$3-$B$3</f>
        <v>0.52648604908863206</v>
      </c>
      <c r="P158" s="5">
        <f>P156-1000*$B$3-1000*$C$3</f>
        <v>751.15634908999982</v>
      </c>
      <c r="Q158" s="5"/>
      <c r="R158" s="10"/>
    </row>
    <row r="159" spans="5:18" x14ac:dyDescent="0.25">
      <c r="E159" s="3"/>
      <c r="F159" s="5"/>
      <c r="G159" s="5"/>
      <c r="H159" s="5">
        <f>H158/2000</f>
        <v>0.51307762454500017</v>
      </c>
      <c r="I159" s="5"/>
      <c r="J159" s="10"/>
      <c r="M159" s="3"/>
      <c r="N159" s="5"/>
      <c r="O159" s="5"/>
      <c r="P159" s="5">
        <f>P158/2000</f>
        <v>0.37557817454499992</v>
      </c>
      <c r="Q159" s="5"/>
      <c r="R159" s="10"/>
    </row>
    <row r="160" spans="5:18" x14ac:dyDescent="0.25">
      <c r="E160" s="3" t="s">
        <v>5</v>
      </c>
      <c r="F160" s="5"/>
      <c r="G160" s="5"/>
      <c r="H160" s="5">
        <v>24450.100999999999</v>
      </c>
      <c r="I160" s="5"/>
      <c r="J160" s="10"/>
      <c r="M160" s="3" t="s">
        <v>5</v>
      </c>
      <c r="N160" s="5"/>
      <c r="O160" s="5"/>
      <c r="P160" s="5">
        <v>24435.833999999999</v>
      </c>
      <c r="Q160" s="5"/>
      <c r="R160" s="10"/>
    </row>
    <row r="161" spans="5:18" x14ac:dyDescent="0.25">
      <c r="E161" s="3" t="s">
        <v>6</v>
      </c>
      <c r="F161" s="2">
        <f>(F160^(1/3))/10</f>
        <v>0</v>
      </c>
      <c r="G161" s="2">
        <f>(G160^(1/3))/10</f>
        <v>0</v>
      </c>
      <c r="H161" s="2">
        <f>(H160^(1/3))/10</f>
        <v>2.9024197402334422</v>
      </c>
      <c r="I161" s="5"/>
      <c r="J161" s="10"/>
      <c r="M161" s="3" t="s">
        <v>6</v>
      </c>
      <c r="N161" s="2">
        <f>(N160^(1/3))/10</f>
        <v>0</v>
      </c>
      <c r="O161" s="2">
        <f>(O160^(1/3))/10</f>
        <v>0</v>
      </c>
      <c r="P161" s="2">
        <f>(P160^(1/3))/10</f>
        <v>2.9018550952684641</v>
      </c>
      <c r="Q161" s="5"/>
      <c r="R161" s="10"/>
    </row>
    <row r="162" spans="5:18" x14ac:dyDescent="0.25">
      <c r="E162" s="11" t="s">
        <v>18</v>
      </c>
      <c r="F162" s="12">
        <f>(F158-$B$23)</f>
        <v>1.9105981031305053</v>
      </c>
      <c r="G162" s="12">
        <f>(G158-$B$18)</f>
        <v>0.73902913936811565</v>
      </c>
      <c r="H162" s="12">
        <f>(H159-$B$13)</f>
        <v>0.1373332495449997</v>
      </c>
      <c r="I162" s="14">
        <f>(H161-$B$9)</f>
        <v>0.12442974023344222</v>
      </c>
      <c r="J162" s="13">
        <f>0.4*ABS(H162)+0.3*ABS(F162)+0.2*ABS(G162)+0.1*ABS(I162)</f>
        <v>0.7883615326541189</v>
      </c>
      <c r="M162" s="11" t="s">
        <v>18</v>
      </c>
      <c r="N162" s="12">
        <f>(N158-$B$23)</f>
        <v>1.0973981031318178</v>
      </c>
      <c r="O162" s="12">
        <f>(O158-$B$18)</f>
        <v>-0.21597086063363058</v>
      </c>
      <c r="P162" s="12">
        <f>(P159-$B$13)</f>
        <v>-1.6620045500054248E-4</v>
      </c>
      <c r="Q162" s="14">
        <f>(P161-$B$9)</f>
        <v>0.12386509526846412</v>
      </c>
      <c r="R162" s="13">
        <f>0.4*ABS(P162)+0.3*ABS(N162)+0.2*ABS(O162)+0.1*ABS(Q162)</f>
        <v>0.38486659277511809</v>
      </c>
    </row>
    <row r="163" spans="5:18" x14ac:dyDescent="0.25">
      <c r="E163" s="6" t="s">
        <v>16</v>
      </c>
      <c r="F163" s="7">
        <v>2E-3</v>
      </c>
      <c r="G163" s="7" t="s">
        <v>60</v>
      </c>
      <c r="H163" s="7" t="s">
        <v>61</v>
      </c>
      <c r="I163" s="8"/>
      <c r="J163" s="9"/>
      <c r="M163" s="6" t="s">
        <v>16</v>
      </c>
      <c r="N163" s="7">
        <v>2E-3</v>
      </c>
      <c r="O163" s="7" t="s">
        <v>113</v>
      </c>
      <c r="P163" s="7" t="s">
        <v>114</v>
      </c>
      <c r="Q163" s="8"/>
      <c r="R163" s="9"/>
    </row>
    <row r="164" spans="5:18" x14ac:dyDescent="0.25">
      <c r="E164" s="3" t="s">
        <v>3</v>
      </c>
      <c r="F164" s="5">
        <v>-8243.5267000000003</v>
      </c>
      <c r="G164" s="5">
        <v>-17798.435000000001</v>
      </c>
      <c r="H164" s="5">
        <v>-7685.6289999999999</v>
      </c>
      <c r="I164" s="5"/>
      <c r="J164" s="10"/>
      <c r="M164" s="3" t="s">
        <v>3</v>
      </c>
      <c r="N164" s="5">
        <v>-8244.1250999999993</v>
      </c>
      <c r="O164" s="5">
        <v>-17799.151999999998</v>
      </c>
      <c r="P164" s="5">
        <v>-7823.5088999999998</v>
      </c>
      <c r="Q164" s="5"/>
      <c r="R164" s="10"/>
    </row>
    <row r="165" spans="5:18" x14ac:dyDescent="0.25">
      <c r="E165" s="3" t="s">
        <v>17</v>
      </c>
      <c r="F165" s="5">
        <f>F164/4000</f>
        <v>-2.0608816750000001</v>
      </c>
      <c r="G165" s="5">
        <f>G164/4000</f>
        <v>-4.4496087500000003</v>
      </c>
      <c r="H165" s="5">
        <f>H164/2000</f>
        <v>-3.8428144999999998</v>
      </c>
      <c r="I165" s="5"/>
      <c r="J165" s="10"/>
      <c r="M165" s="3" t="s">
        <v>17</v>
      </c>
      <c r="N165" s="5">
        <f>N164/4000</f>
        <v>-2.0610312749999999</v>
      </c>
      <c r="O165" s="5">
        <f>O164/4000</f>
        <v>-4.4497879999999999</v>
      </c>
      <c r="P165" s="5">
        <f>P164/2000</f>
        <v>-3.9117544500000001</v>
      </c>
      <c r="Q165" s="5"/>
      <c r="R165" s="10"/>
    </row>
    <row r="166" spans="5:18" x14ac:dyDescent="0.25">
      <c r="E166" s="3" t="s">
        <v>9</v>
      </c>
      <c r="F166" s="5">
        <f>F164-1999*$B$3-$C$3</f>
        <v>1.7729121309086624</v>
      </c>
      <c r="G166" s="5">
        <f>G164-3999*$C$3-$B$3</f>
        <v>1.2374860490879627</v>
      </c>
      <c r="H166" s="5">
        <f>H164-1000*$B$3-1000*$C$3</f>
        <v>886.85704909000015</v>
      </c>
      <c r="I166" s="5"/>
      <c r="J166" s="10"/>
      <c r="M166" s="3" t="s">
        <v>9</v>
      </c>
      <c r="N166" s="5">
        <f>N164-1999*$B$3-$C$3</f>
        <v>1.174512130909716</v>
      </c>
      <c r="O166" s="5">
        <f>O164-3999*$C$3-$B$3</f>
        <v>0.52048604909104768</v>
      </c>
      <c r="P166" s="5">
        <f>P164-1000*$B$3-1000*$C$3</f>
        <v>748.97714909000024</v>
      </c>
      <c r="Q166" s="5"/>
      <c r="R166" s="10"/>
    </row>
    <row r="167" spans="5:18" x14ac:dyDescent="0.25">
      <c r="E167" s="3"/>
      <c r="F167" s="5"/>
      <c r="G167" s="5"/>
      <c r="H167" s="5">
        <f>H166/2000</f>
        <v>0.44342852454500009</v>
      </c>
      <c r="I167" s="5"/>
      <c r="J167" s="10"/>
      <c r="M167" s="3"/>
      <c r="N167" s="5"/>
      <c r="O167" s="5"/>
      <c r="P167" s="5">
        <f>P166/2000</f>
        <v>0.37448857454500012</v>
      </c>
      <c r="Q167" s="5"/>
      <c r="R167" s="10"/>
    </row>
    <row r="168" spans="5:18" x14ac:dyDescent="0.25">
      <c r="E168" s="3" t="s">
        <v>5</v>
      </c>
      <c r="F168" s="5"/>
      <c r="G168" s="5"/>
      <c r="H168" s="5">
        <v>24349.330999999998</v>
      </c>
      <c r="I168" s="5"/>
      <c r="J168" s="10"/>
      <c r="M168" s="3" t="s">
        <v>5</v>
      </c>
      <c r="N168" s="5"/>
      <c r="O168" s="5"/>
      <c r="P168" s="5">
        <v>24383.181</v>
      </c>
      <c r="Q168" s="5"/>
      <c r="R168" s="10"/>
    </row>
    <row r="169" spans="5:18" x14ac:dyDescent="0.25">
      <c r="E169" s="3" t="s">
        <v>6</v>
      </c>
      <c r="F169" s="2">
        <f>(F168^(1/3))/10</f>
        <v>0</v>
      </c>
      <c r="G169" s="2">
        <f>(G168^(1/3))/10</f>
        <v>0</v>
      </c>
      <c r="H169" s="2">
        <f>(H168^(1/3))/10</f>
        <v>2.8984268518896914</v>
      </c>
      <c r="I169" s="5"/>
      <c r="J169" s="10"/>
      <c r="M169" s="3" t="s">
        <v>6</v>
      </c>
      <c r="N169" s="2">
        <f>(N168^(1/3))/10</f>
        <v>0</v>
      </c>
      <c r="O169" s="2">
        <f>(O168^(1/3))/10</f>
        <v>0</v>
      </c>
      <c r="P169" s="2">
        <f>(P168^(1/3))/10</f>
        <v>2.8997693435256169</v>
      </c>
      <c r="Q169" s="5"/>
      <c r="R169" s="10"/>
    </row>
    <row r="170" spans="5:18" x14ac:dyDescent="0.25">
      <c r="E170" s="11" t="s">
        <v>18</v>
      </c>
      <c r="F170" s="12">
        <f>(F166-$B$23)</f>
        <v>1.6890981031308545</v>
      </c>
      <c r="G170" s="12">
        <f>(G166-$B$18)</f>
        <v>0.49502913936570003</v>
      </c>
      <c r="H170" s="12">
        <f>(H167-$B$13)</f>
        <v>6.7684149544999628E-2</v>
      </c>
      <c r="I170" s="14">
        <f>(H169-$B$9)</f>
        <v>0.12043685188969144</v>
      </c>
      <c r="J170" s="13">
        <f>0.4*ABS(H170)+0.3*ABS(F170)+0.2*ABS(G170)+0.1*ABS(I170)</f>
        <v>0.64485260381936538</v>
      </c>
      <c r="M170" s="11" t="s">
        <v>18</v>
      </c>
      <c r="N170" s="12">
        <f>(N166-$B$23)</f>
        <v>1.0906981031319081</v>
      </c>
      <c r="O170" s="12">
        <f>(O166-$B$18)</f>
        <v>-0.22197086063121496</v>
      </c>
      <c r="P170" s="12">
        <f>(P167-$B$13)</f>
        <v>-1.2558004550003443E-3</v>
      </c>
      <c r="Q170" s="14">
        <f>(P169-$B$9)</f>
        <v>0.12177934352561692</v>
      </c>
      <c r="R170" s="13">
        <f>0.4*ABS(P170)+0.3*ABS(N170)+0.2*ABS(O170)+0.1*ABS(Q170)</f>
        <v>0.38428385760037725</v>
      </c>
    </row>
    <row r="171" spans="5:18" x14ac:dyDescent="0.25">
      <c r="E171" s="6" t="s">
        <v>16</v>
      </c>
      <c r="F171" s="7">
        <v>2E-3</v>
      </c>
      <c r="G171" s="7" t="s">
        <v>62</v>
      </c>
      <c r="H171" s="7" t="s">
        <v>63</v>
      </c>
      <c r="I171" s="8"/>
      <c r="J171" s="9"/>
      <c r="M171">
        <v>2.2000000000000002</v>
      </c>
      <c r="N171">
        <v>-13</v>
      </c>
    </row>
    <row r="172" spans="5:18" x14ac:dyDescent="0.25">
      <c r="E172" s="3" t="s">
        <v>3</v>
      </c>
      <c r="F172" s="5">
        <v>-8243.6262000000006</v>
      </c>
      <c r="G172" s="5">
        <v>-17798.544999999998</v>
      </c>
      <c r="H172" s="5">
        <v>-7752.7143999999998</v>
      </c>
      <c r="I172" s="5"/>
      <c r="J172" s="10"/>
      <c r="M172">
        <v>2.2999999999999998</v>
      </c>
      <c r="N172">
        <v>20</v>
      </c>
    </row>
    <row r="173" spans="5:18" x14ac:dyDescent="0.25">
      <c r="E173" s="3" t="s">
        <v>17</v>
      </c>
      <c r="F173" s="5">
        <f>F172/4000</f>
        <v>-2.0609065500000003</v>
      </c>
      <c r="G173" s="5">
        <f>G172/4000</f>
        <v>-4.4496362499999993</v>
      </c>
      <c r="H173" s="5">
        <f>H172/2000</f>
        <v>-3.8763571999999997</v>
      </c>
      <c r="I173" s="5"/>
      <c r="J173" s="10"/>
      <c r="M173">
        <v>2.4</v>
      </c>
      <c r="N173" s="19">
        <v>-8</v>
      </c>
    </row>
    <row r="174" spans="5:18" x14ac:dyDescent="0.25">
      <c r="E174" s="3" t="s">
        <v>9</v>
      </c>
      <c r="F174" s="5">
        <f>F172-1999*$B$3-$C$3</f>
        <v>1.6734121309084005</v>
      </c>
      <c r="G174" s="5">
        <f>G172-3999*$C$3-$B$3</f>
        <v>1.1274860490910186</v>
      </c>
      <c r="H174" s="5">
        <f>H172-1000*$B$3-1000*$C$3</f>
        <v>819.77164909000021</v>
      </c>
      <c r="I174" s="5"/>
      <c r="J174" s="10"/>
      <c r="M174">
        <v>2.5</v>
      </c>
      <c r="N174">
        <v>6</v>
      </c>
    </row>
    <row r="175" spans="5:18" x14ac:dyDescent="0.25">
      <c r="E175" s="3"/>
      <c r="F175" s="5"/>
      <c r="G175" s="5"/>
      <c r="H175" s="5">
        <f>H174/2000</f>
        <v>0.40988582454500011</v>
      </c>
      <c r="I175" s="5"/>
      <c r="J175" s="10"/>
      <c r="M175">
        <v>2.6</v>
      </c>
      <c r="N175">
        <v>-8</v>
      </c>
    </row>
    <row r="176" spans="5:18" x14ac:dyDescent="0.25">
      <c r="E176" s="3" t="s">
        <v>5</v>
      </c>
      <c r="F176" s="5"/>
      <c r="G176" s="5"/>
      <c r="H176" s="5">
        <v>24284.842000000001</v>
      </c>
      <c r="I176" s="5"/>
      <c r="J176" s="10"/>
      <c r="M176">
        <v>2.7</v>
      </c>
      <c r="N176">
        <v>5.0999999999999996</v>
      </c>
    </row>
    <row r="177" spans="5:14" x14ac:dyDescent="0.25">
      <c r="E177" s="3" t="s">
        <v>6</v>
      </c>
      <c r="F177" s="2">
        <f>(F176^(1/3))/10</f>
        <v>0</v>
      </c>
      <c r="G177" s="2">
        <f>(G176^(1/3))/10</f>
        <v>0</v>
      </c>
      <c r="H177" s="2">
        <f>(H176^(1/3))/10</f>
        <v>2.8958657697773975</v>
      </c>
      <c r="I177" s="5"/>
      <c r="J177" s="10"/>
      <c r="M177">
        <v>2.8</v>
      </c>
      <c r="N177">
        <v>-3.8010000000000002</v>
      </c>
    </row>
    <row r="178" spans="5:14" x14ac:dyDescent="0.25">
      <c r="E178" s="11" t="s">
        <v>18</v>
      </c>
      <c r="F178" s="12">
        <f>(F174-$B$23)</f>
        <v>1.5895981031305926</v>
      </c>
      <c r="G178" s="12">
        <f>(G174-$B$18)</f>
        <v>0.38502913936875593</v>
      </c>
      <c r="H178" s="12">
        <f>(H175-$B$13)</f>
        <v>3.4141449544999647E-2</v>
      </c>
      <c r="I178" s="14">
        <f>(H177-$B$9)</f>
        <v>0.11787576977739755</v>
      </c>
      <c r="J178" s="13">
        <f>0.4*ABS(H178)+0.3*ABS(F178)+0.2*ABS(G178)+0.1*ABS(I178)</f>
        <v>0.57932941560866857</v>
      </c>
      <c r="M178">
        <v>3</v>
      </c>
      <c r="N178" s="19">
        <v>3.3</v>
      </c>
    </row>
    <row r="179" spans="5:14" x14ac:dyDescent="0.25">
      <c r="E179" s="6" t="s">
        <v>16</v>
      </c>
      <c r="F179" s="7">
        <v>2E-3</v>
      </c>
      <c r="G179" s="7" t="s">
        <v>64</v>
      </c>
      <c r="H179" s="7" t="s">
        <v>65</v>
      </c>
      <c r="I179" s="8"/>
      <c r="J179" s="9"/>
      <c r="M179">
        <v>3.3</v>
      </c>
      <c r="N179" s="19">
        <v>-1.8480000000000001</v>
      </c>
    </row>
    <row r="180" spans="5:14" x14ac:dyDescent="0.25">
      <c r="E180" s="3" t="s">
        <v>3</v>
      </c>
      <c r="F180" s="5">
        <v>-8243.8441000000003</v>
      </c>
      <c r="G180" s="5">
        <v>-17798.792000000001</v>
      </c>
      <c r="H180" s="5">
        <v>-7908.1198000000004</v>
      </c>
      <c r="I180" s="5"/>
      <c r="J180" s="10"/>
      <c r="M180">
        <v>3.7</v>
      </c>
      <c r="N180">
        <v>1.111</v>
      </c>
    </row>
    <row r="181" spans="5:14" x14ac:dyDescent="0.25">
      <c r="E181" s="3" t="s">
        <v>17</v>
      </c>
      <c r="F181" s="5">
        <f>F180/4000</f>
        <v>-2.0609610250000001</v>
      </c>
      <c r="G181" s="5">
        <f>G180/4000</f>
        <v>-4.4496980000000006</v>
      </c>
      <c r="H181" s="5">
        <f>H180/2000</f>
        <v>-3.9540599000000003</v>
      </c>
      <c r="I181" s="5"/>
      <c r="J181" s="10"/>
      <c r="M181">
        <v>4.2</v>
      </c>
      <c r="N181">
        <v>-0.48899999999999999</v>
      </c>
    </row>
    <row r="182" spans="5:14" x14ac:dyDescent="0.25">
      <c r="E182" s="3" t="s">
        <v>9</v>
      </c>
      <c r="F182" s="5">
        <f>F180-1999*$B$3-$C$3</f>
        <v>1.4555121309087555</v>
      </c>
      <c r="G182" s="5">
        <f>G180-3999*$C$3-$B$3</f>
        <v>0.88048604908799177</v>
      </c>
      <c r="H182" s="5">
        <f>H180-1000*$B$3-1000*$C$3</f>
        <v>664.36624908999966</v>
      </c>
      <c r="I182" s="5"/>
      <c r="J182" s="10"/>
      <c r="M182">
        <v>4.7</v>
      </c>
      <c r="N182">
        <v>0.26100000000000001</v>
      </c>
    </row>
    <row r="183" spans="5:14" x14ac:dyDescent="0.25">
      <c r="E183" s="3"/>
      <c r="F183" s="5"/>
      <c r="G183" s="5"/>
      <c r="H183" s="5">
        <f>H182/2000</f>
        <v>0.33218312454499982</v>
      </c>
      <c r="I183" s="5"/>
      <c r="J183" s="10"/>
      <c r="M183">
        <v>5.3</v>
      </c>
      <c r="N183">
        <v>-8.7999999999999995E-2</v>
      </c>
    </row>
    <row r="184" spans="5:14" x14ac:dyDescent="0.25">
      <c r="E184" s="3" t="s">
        <v>5</v>
      </c>
      <c r="F184" s="5"/>
      <c r="G184" s="5"/>
      <c r="H184" s="5">
        <v>24139.526999999998</v>
      </c>
      <c r="I184" s="5"/>
      <c r="J184" s="10"/>
    </row>
    <row r="185" spans="5:14" x14ac:dyDescent="0.25">
      <c r="E185" s="3" t="s">
        <v>6</v>
      </c>
      <c r="F185" s="2">
        <f>(F184^(1/3))/10</f>
        <v>0</v>
      </c>
      <c r="G185" s="2">
        <f>(G184^(1/3))/10</f>
        <v>0</v>
      </c>
      <c r="H185" s="2">
        <f>(H184^(1/3))/10</f>
        <v>2.8900781419067907</v>
      </c>
      <c r="I185" s="5"/>
      <c r="J185" s="10"/>
    </row>
    <row r="186" spans="5:14" x14ac:dyDescent="0.25">
      <c r="E186" s="11" t="s">
        <v>18</v>
      </c>
      <c r="F186" s="12">
        <f>(F182-$B$23)</f>
        <v>1.3716981031309476</v>
      </c>
      <c r="G186" s="12">
        <f>(G182-$B$18)</f>
        <v>0.13802913936572914</v>
      </c>
      <c r="H186" s="12">
        <f>(H183-$B$13)</f>
        <v>-4.3561250455000644E-2</v>
      </c>
      <c r="I186" s="14">
        <f>(H185-$B$9)</f>
        <v>0.11208814190679073</v>
      </c>
      <c r="J186" s="13">
        <f>0.4*ABS(H186)+0.3*ABS(F186)+0.2*ABS(G186)+0.1*ABS(I186)</f>
        <v>0.46774857318510943</v>
      </c>
    </row>
    <row r="187" spans="5:14" x14ac:dyDescent="0.25">
      <c r="E187" s="6" t="s">
        <v>16</v>
      </c>
      <c r="F187" s="7">
        <v>2E-3</v>
      </c>
      <c r="G187" s="7" t="s">
        <v>66</v>
      </c>
      <c r="H187" s="7" t="s">
        <v>67</v>
      </c>
      <c r="I187" s="8"/>
      <c r="J187" s="9"/>
    </row>
    <row r="188" spans="5:14" x14ac:dyDescent="0.25">
      <c r="E188" s="3" t="s">
        <v>3</v>
      </c>
      <c r="F188" s="5">
        <v>-8243.9889000000003</v>
      </c>
      <c r="G188" s="5">
        <v>-17798.963</v>
      </c>
      <c r="H188" s="5">
        <v>-8018.6647999999996</v>
      </c>
      <c r="I188" s="5"/>
      <c r="J188" s="10"/>
    </row>
    <row r="189" spans="5:14" x14ac:dyDescent="0.25">
      <c r="E189" s="3" t="s">
        <v>17</v>
      </c>
      <c r="F189" s="5">
        <f>F188/4000</f>
        <v>-2.0609972249999999</v>
      </c>
      <c r="G189" s="5">
        <f>G188/4000</f>
        <v>-4.4497407500000001</v>
      </c>
      <c r="H189" s="5">
        <f>H188/2000</f>
        <v>-4.0093323999999999</v>
      </c>
      <c r="I189" s="5"/>
      <c r="J189" s="10"/>
    </row>
    <row r="190" spans="5:14" x14ac:dyDescent="0.25">
      <c r="E190" s="3" t="s">
        <v>9</v>
      </c>
      <c r="F190" s="5">
        <f>F188-1999*$B$3-$C$3</f>
        <v>1.3107121309087235</v>
      </c>
      <c r="G190" s="5">
        <f>G188-3999*$C$3-$B$3</f>
        <v>0.70948604908953428</v>
      </c>
      <c r="H190" s="5">
        <f>H188-1000*$B$3-1000*$C$3</f>
        <v>553.82124909000049</v>
      </c>
      <c r="I190" s="5"/>
      <c r="J190" s="10"/>
    </row>
    <row r="191" spans="5:14" x14ac:dyDescent="0.25">
      <c r="E191" s="3"/>
      <c r="F191" s="5"/>
      <c r="G191" s="5"/>
      <c r="H191" s="5">
        <f>H190/2000</f>
        <v>0.27691062454500026</v>
      </c>
      <c r="I191" s="5"/>
      <c r="J191" s="10"/>
    </row>
    <row r="192" spans="5:14" x14ac:dyDescent="0.25">
      <c r="E192" s="3" t="s">
        <v>5</v>
      </c>
      <c r="F192" s="5"/>
      <c r="G192" s="5"/>
      <c r="H192" s="5">
        <v>23994.432000000001</v>
      </c>
      <c r="I192" s="5"/>
      <c r="J192" s="10"/>
    </row>
    <row r="193" spans="5:10" x14ac:dyDescent="0.25">
      <c r="E193" s="3" t="s">
        <v>6</v>
      </c>
      <c r="F193" s="2">
        <f>(F192^(1/3))/10</f>
        <v>0</v>
      </c>
      <c r="G193" s="2">
        <f>(G192^(1/3))/10</f>
        <v>0</v>
      </c>
      <c r="H193" s="2">
        <f>(H192^(1/3))/10</f>
        <v>2.8842760554284652</v>
      </c>
      <c r="I193" s="5"/>
      <c r="J193" s="10"/>
    </row>
    <row r="194" spans="5:10" x14ac:dyDescent="0.25">
      <c r="E194" s="11" t="s">
        <v>18</v>
      </c>
      <c r="F194" s="12">
        <f>(F190-$B$23)</f>
        <v>1.2268981031309156</v>
      </c>
      <c r="G194" s="12">
        <f>(G190-$B$18)</f>
        <v>-3.297086063272836E-2</v>
      </c>
      <c r="H194" s="12">
        <f>(H191-$B$13)</f>
        <v>-9.8833750455000202E-2</v>
      </c>
      <c r="I194" s="14">
        <f>(H193-$B$9)</f>
        <v>0.10628605542846525</v>
      </c>
      <c r="J194" s="13">
        <f>0.4*ABS(H194)+0.3*ABS(F194)+0.2*ABS(G194)+0.1*ABS(I194)</f>
        <v>0.42482570879066694</v>
      </c>
    </row>
    <row r="195" spans="5:10" x14ac:dyDescent="0.25">
      <c r="E195" s="6" t="s">
        <v>16</v>
      </c>
      <c r="F195" s="7">
        <v>2E-3</v>
      </c>
      <c r="G195" s="7" t="s">
        <v>68</v>
      </c>
      <c r="H195" s="7" t="s">
        <v>69</v>
      </c>
      <c r="I195" s="8"/>
      <c r="J195" s="9"/>
    </row>
    <row r="196" spans="5:10" x14ac:dyDescent="0.25">
      <c r="E196" s="3" t="s">
        <v>3</v>
      </c>
      <c r="F196" s="5">
        <v>-8243.9793000000009</v>
      </c>
      <c r="G196" s="5">
        <v>-17798.95</v>
      </c>
      <c r="H196" s="5">
        <v>-8010.5469000000003</v>
      </c>
      <c r="I196" s="5"/>
      <c r="J196" s="10"/>
    </row>
    <row r="197" spans="5:10" x14ac:dyDescent="0.25">
      <c r="E197" s="3" t="s">
        <v>17</v>
      </c>
      <c r="F197" s="5">
        <f>F196/4000</f>
        <v>-2.0609948250000003</v>
      </c>
      <c r="G197" s="5">
        <f>G196/4000</f>
        <v>-4.4497375000000003</v>
      </c>
      <c r="H197" s="5">
        <f>H196/2000</f>
        <v>-4.0052734499999998</v>
      </c>
      <c r="I197" s="5"/>
      <c r="J197" s="10"/>
    </row>
    <row r="198" spans="5:10" x14ac:dyDescent="0.25">
      <c r="E198" s="3" t="s">
        <v>9</v>
      </c>
      <c r="F198" s="5">
        <f>F196-1999*$B$3-$C$3</f>
        <v>1.3203121309081327</v>
      </c>
      <c r="G198" s="5">
        <f>G196-3999*$C$3-$B$3</f>
        <v>0.72248604908854475</v>
      </c>
      <c r="H198" s="5">
        <f>H196-1000*$B$3-1000*$C$3</f>
        <v>561.93914908999977</v>
      </c>
      <c r="I198" s="5"/>
      <c r="J198" s="10"/>
    </row>
    <row r="199" spans="5:10" x14ac:dyDescent="0.25">
      <c r="E199" s="3"/>
      <c r="F199" s="5"/>
      <c r="G199" s="5"/>
      <c r="H199" s="5">
        <f>H198/2000</f>
        <v>0.28096957454499988</v>
      </c>
      <c r="I199" s="5"/>
      <c r="J199" s="10"/>
    </row>
    <row r="200" spans="5:10" x14ac:dyDescent="0.25">
      <c r="E200" s="3" t="s">
        <v>5</v>
      </c>
      <c r="F200" s="5"/>
      <c r="G200" s="5"/>
      <c r="H200" s="5">
        <v>24022.771000000001</v>
      </c>
      <c r="I200" s="5"/>
      <c r="J200" s="10"/>
    </row>
    <row r="201" spans="5:10" x14ac:dyDescent="0.25">
      <c r="E201" s="3" t="s">
        <v>6</v>
      </c>
      <c r="F201" s="2">
        <f>(F200^(1/3))/10</f>
        <v>0</v>
      </c>
      <c r="G201" s="2">
        <f>(G200^(1/3))/10</f>
        <v>0</v>
      </c>
      <c r="H201" s="2">
        <f>(H200^(1/3))/10</f>
        <v>2.885411115166689</v>
      </c>
      <c r="I201" s="5"/>
      <c r="J201" s="10"/>
    </row>
    <row r="202" spans="5:10" x14ac:dyDescent="0.25">
      <c r="E202" s="11" t="s">
        <v>18</v>
      </c>
      <c r="F202" s="12">
        <f>(F198-$B$23)</f>
        <v>1.2364981031303248</v>
      </c>
      <c r="G202" s="12">
        <f>(G198-$B$18)</f>
        <v>-1.9970860633717891E-2</v>
      </c>
      <c r="H202" s="12">
        <f>(H199-$B$13)</f>
        <v>-9.4774800455000585E-2</v>
      </c>
      <c r="I202" s="14">
        <f>(H201-$B$9)</f>
        <v>0.10742111516668906</v>
      </c>
      <c r="J202" s="13">
        <f>0.4*ABS(H202)+0.3*ABS(F202)+0.2*ABS(G202)+0.1*ABS(I202)</f>
        <v>0.42359563476451018</v>
      </c>
    </row>
    <row r="203" spans="5:10" x14ac:dyDescent="0.25">
      <c r="E203" s="6" t="s">
        <v>16</v>
      </c>
      <c r="F203" s="7">
        <v>2E-3</v>
      </c>
      <c r="G203" s="7" t="s">
        <v>70</v>
      </c>
      <c r="H203" s="7" t="s">
        <v>71</v>
      </c>
      <c r="I203" s="8"/>
      <c r="J203" s="9"/>
    </row>
    <row r="204" spans="5:10" x14ac:dyDescent="0.25">
      <c r="E204" s="3" t="s">
        <v>3</v>
      </c>
      <c r="F204" s="5">
        <v>-8243.9781999999996</v>
      </c>
      <c r="G204" s="5">
        <v>-17798.949000000001</v>
      </c>
      <c r="H204" s="5">
        <v>-8009.6728999999996</v>
      </c>
      <c r="I204" s="5"/>
      <c r="J204" s="10"/>
    </row>
    <row r="205" spans="5:10" x14ac:dyDescent="0.25">
      <c r="E205" s="3" t="s">
        <v>17</v>
      </c>
      <c r="F205" s="5">
        <f>F204/4000</f>
        <v>-2.0609945499999998</v>
      </c>
      <c r="G205" s="5">
        <f>G204/4000</f>
        <v>-4.4497372500000001</v>
      </c>
      <c r="H205" s="5">
        <f>H204/2000</f>
        <v>-4.00483645</v>
      </c>
      <c r="I205" s="5"/>
      <c r="J205" s="10"/>
    </row>
    <row r="206" spans="5:10" x14ac:dyDescent="0.25">
      <c r="E206" s="3" t="s">
        <v>9</v>
      </c>
      <c r="F206" s="5">
        <f>F204-1999*$B$3-$C$3</f>
        <v>1.3214121309094482</v>
      </c>
      <c r="G206" s="5">
        <f>G204-3999*$C$3-$B$3</f>
        <v>0.72348604908874847</v>
      </c>
      <c r="H206" s="5">
        <f>H204-1000*$B$3-1000*$C$3</f>
        <v>562.81314909000048</v>
      </c>
      <c r="I206" s="5"/>
      <c r="J206" s="10"/>
    </row>
    <row r="207" spans="5:10" x14ac:dyDescent="0.25">
      <c r="E207" s="3"/>
      <c r="F207" s="5"/>
      <c r="G207" s="5"/>
      <c r="H207" s="5">
        <f>H206/2000</f>
        <v>0.28140657454500023</v>
      </c>
      <c r="I207" s="5"/>
      <c r="J207" s="10"/>
    </row>
    <row r="208" spans="5:10" x14ac:dyDescent="0.25">
      <c r="E208" s="3" t="s">
        <v>5</v>
      </c>
      <c r="F208" s="5"/>
      <c r="G208" s="5"/>
      <c r="H208" s="5">
        <v>24025.506000000001</v>
      </c>
      <c r="I208" s="5"/>
      <c r="J208" s="10"/>
    </row>
    <row r="209" spans="4:10" x14ac:dyDescent="0.25">
      <c r="E209" s="3" t="s">
        <v>6</v>
      </c>
      <c r="F209" s="2">
        <f>(F208^(1/3))/10</f>
        <v>0</v>
      </c>
      <c r="G209" s="2">
        <f>(G208^(1/3))/10</f>
        <v>0</v>
      </c>
      <c r="H209" s="2">
        <f>(H208^(1/3))/10</f>
        <v>2.8855206126643189</v>
      </c>
      <c r="I209" s="5"/>
      <c r="J209" s="10"/>
    </row>
    <row r="210" spans="4:10" x14ac:dyDescent="0.25">
      <c r="E210" s="11" t="s">
        <v>18</v>
      </c>
      <c r="F210" s="16">
        <f>(F206-$B$23)</f>
        <v>1.2375981031316403</v>
      </c>
      <c r="G210" s="16">
        <f>(G206-$B$18)</f>
        <v>-1.8970860633514164E-2</v>
      </c>
      <c r="H210" s="16">
        <f>(H207-$B$13)</f>
        <v>-9.4337800455000231E-2</v>
      </c>
      <c r="I210" s="16">
        <f>(H209-$B$9)</f>
        <v>0.10753061266431896</v>
      </c>
      <c r="J210" s="17">
        <f>0.4*ABS(H210)+0.3*ABS(F210)+0.2*ABS(G210)+0.1*ABS(I210)</f>
        <v>0.42356178451462689</v>
      </c>
    </row>
    <row r="211" spans="4:10" x14ac:dyDescent="0.25">
      <c r="D211">
        <v>-24</v>
      </c>
      <c r="E211" s="6" t="s">
        <v>16</v>
      </c>
      <c r="F211" s="7">
        <v>2E-3</v>
      </c>
      <c r="G211" s="7" t="s">
        <v>72</v>
      </c>
      <c r="H211" s="7" t="s">
        <v>73</v>
      </c>
      <c r="I211" s="8"/>
      <c r="J211" s="9"/>
    </row>
    <row r="212" spans="4:10" x14ac:dyDescent="0.25">
      <c r="D212">
        <v>11.3</v>
      </c>
      <c r="E212" s="3" t="s">
        <v>3</v>
      </c>
      <c r="F212" s="5">
        <v>-8243.9825999999994</v>
      </c>
      <c r="G212" s="5">
        <v>-17798.952000000001</v>
      </c>
      <c r="H212" s="5">
        <v>-8011.3647000000001</v>
      </c>
      <c r="I212" s="5"/>
      <c r="J212" s="10"/>
    </row>
    <row r="213" spans="4:10" x14ac:dyDescent="0.25">
      <c r="D213" s="19">
        <v>5.3</v>
      </c>
      <c r="E213" s="3" t="s">
        <v>17</v>
      </c>
      <c r="F213" s="5">
        <f>F212/4000</f>
        <v>-2.0609956499999997</v>
      </c>
      <c r="G213" s="5">
        <f>G212/4000</f>
        <v>-4.449738</v>
      </c>
      <c r="H213" s="5">
        <f>H212/2000</f>
        <v>-4.0056823499999998</v>
      </c>
      <c r="I213" s="5"/>
      <c r="J213" s="10"/>
    </row>
    <row r="214" spans="4:10" x14ac:dyDescent="0.25">
      <c r="D214">
        <v>-4.7</v>
      </c>
      <c r="E214" s="3" t="s">
        <v>9</v>
      </c>
      <c r="F214" s="5">
        <f>F212-1999*$B$3-$C$3</f>
        <v>1.3170121309096432</v>
      </c>
      <c r="G214" s="5">
        <f>G212-3999*$C$3-$B$3</f>
        <v>0.72048604908813729</v>
      </c>
      <c r="H214" s="5">
        <f>H212-1000*$B$3-1000*$C$3</f>
        <v>561.12134908999997</v>
      </c>
      <c r="I214" s="5"/>
      <c r="J214" s="10"/>
    </row>
    <row r="215" spans="4:10" x14ac:dyDescent="0.25">
      <c r="D215">
        <v>6</v>
      </c>
      <c r="E215" s="3"/>
      <c r="F215" s="5"/>
      <c r="G215" s="5"/>
      <c r="H215" s="5">
        <f>H214/2000</f>
        <v>0.280560674545</v>
      </c>
      <c r="I215" s="5"/>
      <c r="J215" s="10"/>
    </row>
    <row r="216" spans="4:10" x14ac:dyDescent="0.25">
      <c r="D216">
        <v>1.8</v>
      </c>
      <c r="E216" s="3" t="s">
        <v>5</v>
      </c>
      <c r="F216" s="5"/>
      <c r="G216" s="5"/>
      <c r="H216" s="5">
        <v>24046.668000000001</v>
      </c>
      <c r="I216" s="5"/>
      <c r="J216" s="10"/>
    </row>
    <row r="217" spans="4:10" x14ac:dyDescent="0.25">
      <c r="D217">
        <v>0.78</v>
      </c>
      <c r="E217" s="3" t="s">
        <v>6</v>
      </c>
      <c r="F217" s="2">
        <f>(F216^(1/3))/10</f>
        <v>0</v>
      </c>
      <c r="G217" s="2">
        <f>(G216^(1/3))/10</f>
        <v>0</v>
      </c>
      <c r="H217" s="2">
        <f>(H216^(1/3))/10</f>
        <v>2.8863675662793575</v>
      </c>
      <c r="I217" s="5"/>
      <c r="J217" s="10"/>
    </row>
    <row r="218" spans="4:10" x14ac:dyDescent="0.25">
      <c r="D218" s="19">
        <v>-2.27</v>
      </c>
      <c r="E218" s="11" t="s">
        <v>18</v>
      </c>
      <c r="F218" s="16">
        <f>(F214-$B$23)</f>
        <v>1.2331981031318353</v>
      </c>
      <c r="G218" s="16">
        <f>(G214-$B$18)</f>
        <v>-2.1970860634125344E-2</v>
      </c>
      <c r="H218" s="16">
        <f>(H215-$B$13)</f>
        <v>-9.5183700455000464E-2</v>
      </c>
      <c r="I218" s="16">
        <f>(H217-$B$9)</f>
        <v>0.10837756627935757</v>
      </c>
      <c r="J218" s="17">
        <f>0.4*ABS(H218)+0.3*ABS(F218)+0.2*ABS(G218)+0.1*ABS(I218)</f>
        <v>0.42326483987631158</v>
      </c>
    </row>
    <row r="219" spans="4:10" x14ac:dyDescent="0.25">
      <c r="D219" s="19">
        <v>2.52</v>
      </c>
    </row>
    <row r="220" spans="4:10" x14ac:dyDescent="0.25">
      <c r="D220">
        <v>-1.18</v>
      </c>
    </row>
    <row r="221" spans="4:10" x14ac:dyDescent="0.25">
      <c r="D221">
        <v>0.3</v>
      </c>
    </row>
    <row r="222" spans="4:10" x14ac:dyDescent="0.25">
      <c r="D222">
        <v>-5.1999999999999998E-2</v>
      </c>
    </row>
    <row r="223" spans="4:10" x14ac:dyDescent="0.25">
      <c r="D223">
        <v>-1.11E-2</v>
      </c>
    </row>
  </sheetData>
  <pageMargins left="0.7" right="0.7" top="0.75" bottom="0.75" header="0.3" footer="0.3"/>
  <pageSetup orientation="portrait" horizontalDpi="4294967294" verticalDpi="4294967294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</cp:lastModifiedBy>
  <dcterms:created xsi:type="dcterms:W3CDTF">2014-05-05T21:00:33Z</dcterms:created>
  <dcterms:modified xsi:type="dcterms:W3CDTF">2014-12-24T16:09:26Z</dcterms:modified>
</cp:coreProperties>
</file>