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14325" windowHeight="7500"/>
  </bookViews>
  <sheets>
    <sheet name="pure and B2" sheetId="1" r:id="rId1"/>
    <sheet name="D03 L1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J12" i="2"/>
  <c r="L12" i="2"/>
  <c r="N12" i="2"/>
  <c r="K11" i="2"/>
  <c r="J11" i="2"/>
  <c r="L11" i="2"/>
  <c r="N11" i="2"/>
  <c r="K10" i="2"/>
  <c r="J10" i="2"/>
  <c r="L10" i="2"/>
  <c r="N10" i="2"/>
  <c r="K9" i="2"/>
  <c r="J9" i="2"/>
  <c r="L9" i="2"/>
  <c r="N9" i="2"/>
  <c r="N7" i="2"/>
  <c r="K8" i="2"/>
  <c r="K7" i="2"/>
  <c r="J8" i="2"/>
  <c r="L8" i="2"/>
  <c r="J7" i="2"/>
  <c r="N8" i="2"/>
  <c r="L7" i="2"/>
  <c r="F2" i="2"/>
  <c r="D2" i="2"/>
  <c r="B2" i="2"/>
  <c r="N50" i="1"/>
  <c r="O50" i="1"/>
  <c r="H50" i="1"/>
  <c r="I50" i="1"/>
  <c r="B50" i="1"/>
  <c r="C50" i="1"/>
  <c r="N44" i="1"/>
  <c r="O44" i="1"/>
  <c r="H44" i="1"/>
  <c r="I44" i="1"/>
  <c r="B44" i="1"/>
  <c r="C44" i="1"/>
  <c r="O38" i="1"/>
  <c r="I38" i="1"/>
  <c r="C38" i="1"/>
  <c r="N51" i="1"/>
  <c r="H51" i="1"/>
  <c r="B51" i="1"/>
  <c r="P50" i="1"/>
  <c r="Q50" i="1"/>
  <c r="J50" i="1"/>
  <c r="K50" i="1"/>
  <c r="D50" i="1"/>
  <c r="E50" i="1"/>
  <c r="N45" i="1"/>
  <c r="H45" i="1"/>
  <c r="B45" i="1"/>
  <c r="P44" i="1"/>
  <c r="Q44" i="1"/>
  <c r="J44" i="1"/>
  <c r="K44" i="1"/>
  <c r="D44" i="1"/>
  <c r="E44" i="1"/>
  <c r="N38" i="1"/>
  <c r="H38" i="1"/>
  <c r="B38" i="1"/>
  <c r="N39" i="1"/>
  <c r="H39" i="1"/>
  <c r="B39" i="1"/>
  <c r="P38" i="1"/>
  <c r="Q38" i="1"/>
  <c r="J38" i="1"/>
  <c r="K38" i="1"/>
  <c r="D38" i="1"/>
  <c r="E38" i="1"/>
  <c r="A10" i="1"/>
  <c r="A12" i="1"/>
  <c r="M10" i="1"/>
  <c r="M12" i="1"/>
  <c r="O26" i="1"/>
  <c r="G10" i="1"/>
  <c r="G12" i="1"/>
  <c r="I26" i="1"/>
  <c r="C26" i="1"/>
  <c r="N33" i="1"/>
  <c r="H33" i="1"/>
  <c r="B33" i="1"/>
  <c r="P32" i="1"/>
  <c r="Q32" i="1"/>
  <c r="N32" i="1"/>
  <c r="O32" i="1"/>
  <c r="J32" i="1"/>
  <c r="K32" i="1"/>
  <c r="H32" i="1"/>
  <c r="I32" i="1"/>
  <c r="D32" i="1"/>
  <c r="E32" i="1"/>
  <c r="B32" i="1"/>
  <c r="C32" i="1"/>
  <c r="O21" i="1"/>
  <c r="I21" i="1"/>
  <c r="C21" i="1"/>
  <c r="B10" i="1"/>
  <c r="B12" i="1"/>
  <c r="C10" i="1"/>
  <c r="C12" i="1"/>
  <c r="D10" i="1"/>
  <c r="D12" i="1"/>
  <c r="E10" i="1"/>
  <c r="E12" i="1"/>
  <c r="H10" i="1"/>
  <c r="H12" i="1"/>
  <c r="I10" i="1"/>
  <c r="I12" i="1"/>
  <c r="J10" i="1"/>
  <c r="J12" i="1"/>
  <c r="K10" i="1"/>
  <c r="K12" i="1"/>
  <c r="N10" i="1"/>
  <c r="N12" i="1"/>
  <c r="O10" i="1"/>
  <c r="O12" i="1"/>
  <c r="P10" i="1"/>
  <c r="P12" i="1"/>
  <c r="Q10" i="1"/>
  <c r="Q12" i="1"/>
  <c r="J26" i="1"/>
  <c r="K26" i="1"/>
  <c r="H27" i="1"/>
  <c r="H26" i="1"/>
  <c r="D26" i="1"/>
  <c r="E26" i="1"/>
  <c r="B27" i="1"/>
  <c r="B26" i="1"/>
  <c r="B11" i="1"/>
  <c r="C11" i="1"/>
  <c r="D11" i="1"/>
  <c r="E11" i="1"/>
  <c r="G11" i="1"/>
  <c r="H11" i="1"/>
  <c r="I11" i="1"/>
  <c r="J11" i="1"/>
  <c r="K11" i="1"/>
  <c r="M11" i="1"/>
  <c r="N11" i="1"/>
  <c r="O11" i="1"/>
  <c r="P11" i="1"/>
  <c r="Q11" i="1"/>
  <c r="N27" i="1"/>
  <c r="A11" i="1"/>
  <c r="P26" i="1"/>
  <c r="Q26" i="1"/>
  <c r="N26" i="1"/>
  <c r="I2" i="1"/>
  <c r="G2" i="1"/>
  <c r="E2" i="1"/>
  <c r="Q21" i="1"/>
  <c r="K21" i="1"/>
  <c r="E21" i="1"/>
  <c r="D16" i="1"/>
  <c r="C16" i="1"/>
</calcChain>
</file>

<file path=xl/sharedStrings.xml><?xml version="1.0" encoding="utf-8"?>
<sst xmlns="http://schemas.openxmlformats.org/spreadsheetml/2006/main" count="46" uniqueCount="30">
  <si>
    <t>FeNiAl</t>
  </si>
  <si>
    <t>fenial.eamsplttbf2</t>
  </si>
  <si>
    <t>0K</t>
  </si>
  <si>
    <t>ni sub</t>
  </si>
  <si>
    <t>Fe bcc</t>
  </si>
  <si>
    <t>E</t>
  </si>
  <si>
    <t>Ef</t>
  </si>
  <si>
    <t>bcc Fe</t>
  </si>
  <si>
    <t>fcc Ni</t>
  </si>
  <si>
    <t>fcc Al</t>
  </si>
  <si>
    <t>al sub</t>
  </si>
  <si>
    <t>B2</t>
  </si>
  <si>
    <t>NiAl</t>
  </si>
  <si>
    <t>V</t>
  </si>
  <si>
    <t>a0</t>
  </si>
  <si>
    <t>FeNi</t>
  </si>
  <si>
    <t>bcc fe</t>
  </si>
  <si>
    <t>fcc ni</t>
  </si>
  <si>
    <t>fcc al</t>
  </si>
  <si>
    <t>FeAl</t>
  </si>
  <si>
    <t>L12</t>
  </si>
  <si>
    <t>D03</t>
  </si>
  <si>
    <t>feal3</t>
  </si>
  <si>
    <t>feni3</t>
  </si>
  <si>
    <t>nife3</t>
  </si>
  <si>
    <t>nial3</t>
  </si>
  <si>
    <t>alfe3</t>
  </si>
  <si>
    <t>alni3</t>
  </si>
  <si>
    <t>Ef/at</t>
  </si>
  <si>
    <t>feni.splppf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</si>
</sst>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9370078740152E-2"/>
          <c:y val="5.0925925925925923E-2"/>
          <c:w val="0.88379396325459314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B2NiAl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('pure and B2'!$A$21,'pure and B2'!$A$22,'pure and B2'!$A$28,'pure and B2'!$A$34,'pure and B2'!$A$40,'pure and B2'!$A$46)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('pure and B2'!$C$21,'pure and B2'!$C$26,'pure and B2'!$C$32,'pure and B2'!$C$38,'pure and B2'!$C$44,'pure and B2'!$C$50)</c:f>
              <c:numCache>
                <c:formatCode>General</c:formatCode>
                <c:ptCount val="6"/>
                <c:pt idx="0">
                  <c:v>-0.60587100000000005</c:v>
                </c:pt>
                <c:pt idx="1">
                  <c:v>-0.60583889718749928</c:v>
                </c:pt>
                <c:pt idx="2">
                  <c:v>-0.59266395593749988</c:v>
                </c:pt>
                <c:pt idx="3">
                  <c:v>-0.60563729656250032</c:v>
                </c:pt>
                <c:pt idx="4">
                  <c:v>-0.60542539687500063</c:v>
                </c:pt>
                <c:pt idx="5">
                  <c:v>-0.60540547968749914</c:v>
                </c:pt>
              </c:numCache>
            </c:numRef>
          </c:yVal>
          <c:smooth val="0"/>
        </c:ser>
        <c:ser>
          <c:idx val="1"/>
          <c:order val="1"/>
          <c:tx>
            <c:v>B2FeAl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('pure and B2'!$M$21,'pure and B2'!$M$22,'pure and B2'!$M$28,'pure and B2'!$M$34,'pure and B2'!$M$40,'pure and B2'!$M$46)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('pure and B2'!$O$21,'pure and B2'!$O$26,'pure and B2'!$O$32,'pure and B2'!$O$38,'pure and B2'!$O$44,'pure and B2'!$O$50)</c:f>
              <c:numCache>
                <c:formatCode>General</c:formatCode>
                <c:ptCount val="6"/>
                <c:pt idx="0">
                  <c:v>-0.37274047500000007</c:v>
                </c:pt>
                <c:pt idx="1">
                  <c:v>-0.37302081968750006</c:v>
                </c:pt>
                <c:pt idx="2">
                  <c:v>-0.3600360221875003</c:v>
                </c:pt>
                <c:pt idx="3">
                  <c:v>-0.37351636687500012</c:v>
                </c:pt>
                <c:pt idx="4">
                  <c:v>-0.37341393718749988</c:v>
                </c:pt>
                <c:pt idx="5">
                  <c:v>-0.37331393718749994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06624"/>
        <c:axId val="317514072"/>
      </c:scatterChart>
      <c:valAx>
        <c:axId val="3175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14072"/>
        <c:crosses val="autoZero"/>
        <c:crossBetween val="midCat"/>
      </c:valAx>
      <c:valAx>
        <c:axId val="31751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2435651793525817"/>
          <c:y val="0.23205963837853605"/>
          <c:w val="0.1145323709536307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B2NiAl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013998250218722E-3"/>
                  <c:y val="-5.687408865558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('pure and B2'!$A$21,'pure and B2'!$A$22,'pure and B2'!$A$28,'pure and B2'!$A$34,'pure and B2'!$A$40,'pure and B2'!$A$46)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('pure and B2'!$E$21,'pure and B2'!$E$26,'pure and B2'!$E$32,'pure and B2'!$E$38,'pure and B2'!$E$44,'pure and B2'!$E$50)</c:f>
              <c:numCache>
                <c:formatCode>General</c:formatCode>
                <c:ptCount val="6"/>
                <c:pt idx="0">
                  <c:v>2.8319884720954969</c:v>
                </c:pt>
                <c:pt idx="1">
                  <c:v>2.835985253638734</c:v>
                </c:pt>
                <c:pt idx="2">
                  <c:v>2.8398992799076566</c:v>
                </c:pt>
                <c:pt idx="3">
                  <c:v>2.8438199368768022</c:v>
                </c:pt>
                <c:pt idx="4">
                  <c:v>2.8478633384116177</c:v>
                </c:pt>
                <c:pt idx="5">
                  <c:v>2.8519386990694935</c:v>
                </c:pt>
              </c:numCache>
            </c:numRef>
          </c:yVal>
          <c:smooth val="0"/>
        </c:ser>
        <c:ser>
          <c:idx val="1"/>
          <c:order val="1"/>
          <c:tx>
            <c:v>B2FeAl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('pure and B2'!$M$21,'pure and B2'!$M$22,'pure and B2'!$M$28,'pure and B2'!$M$34,'pure and B2'!$M$40,'pure and B2'!$M$46)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('pure and B2'!$Q$21,'pure and B2'!$Q$26,'pure and B2'!$Q$32,'pure and B2'!$Q$38,'pure and B2'!$Q$44,'pure and B2'!$Q$50)</c:f>
              <c:numCache>
                <c:formatCode>General</c:formatCode>
                <c:ptCount val="6"/>
                <c:pt idx="0">
                  <c:v>2.8902855287149616</c:v>
                </c:pt>
                <c:pt idx="1">
                  <c:v>2.8931414011629961</c:v>
                </c:pt>
                <c:pt idx="2">
                  <c:v>2.8966432146713013</c:v>
                </c:pt>
                <c:pt idx="3">
                  <c:v>2.9005281675740013</c:v>
                </c:pt>
                <c:pt idx="4">
                  <c:v>2.9049027446918427</c:v>
                </c:pt>
                <c:pt idx="5">
                  <c:v>2.9099748077868517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62520"/>
        <c:axId val="399161736"/>
      </c:scatterChart>
      <c:valAx>
        <c:axId val="3991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1736"/>
        <c:crosses val="autoZero"/>
        <c:crossBetween val="midCat"/>
      </c:valAx>
      <c:valAx>
        <c:axId val="39916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321469</xdr:colOff>
      <xdr:row>15</xdr:row>
      <xdr:rowOff>146447</xdr:rowOff>
    </xdr:from>
    <xdr:to>
      <xdr:col>25</xdr:col>
      <xdr:colOff>35719</xdr:colOff>
      <xdr:row>30</xdr:row>
      <xdr:rowOff>32147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30</xdr:row>
      <xdr:rowOff>86915</xdr:rowOff>
    </xdr:from>
    <xdr:to>
      <xdr:col>25</xdr:col>
      <xdr:colOff>47625</xdr:colOff>
      <xdr:row>44</xdr:row>
      <xdr:rowOff>163115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19" zoomScale="80" zoomScaleNormal="80" workbookViewId="0">
      <selection activeCell="F20" sqref="F20"/>
    </sheetView>
  </sheetViews>
  <sheetFormatPr defaultRowHeight="15" x14ac:dyDescent="0.25"/>
  <cols>
    <col min="13" max="13" width="10.7109375" bestFit="1" customWidth="1"/>
  </cols>
  <sheetData>
    <row r="1" spans="1:17" x14ac:dyDescent="0.25">
      <c r="A1" t="s">
        <v>0</v>
      </c>
      <c r="D1" t="s">
        <v>7</v>
      </c>
      <c r="F1" t="s">
        <v>8</v>
      </c>
      <c r="H1" t="s">
        <v>9</v>
      </c>
    </row>
    <row r="2" spans="1:17" x14ac:dyDescent="0.25">
      <c r="A2" t="s">
        <v>1</v>
      </c>
      <c r="C2">
        <v>0</v>
      </c>
      <c r="D2">
        <v>-8244.9721000000009</v>
      </c>
      <c r="E2">
        <f>D2/2000</f>
        <v>-4.12248605</v>
      </c>
      <c r="F2">
        <v>-17800</v>
      </c>
      <c r="G2">
        <f>F2/4000</f>
        <v>-4.45</v>
      </c>
      <c r="H2">
        <v>-13440</v>
      </c>
      <c r="I2">
        <f>H2/4000</f>
        <v>-3.36</v>
      </c>
    </row>
    <row r="4" spans="1:17" x14ac:dyDescent="0.25">
      <c r="A4" t="s">
        <v>16</v>
      </c>
      <c r="G4" t="s">
        <v>17</v>
      </c>
      <c r="M4" t="s">
        <v>18</v>
      </c>
    </row>
    <row r="5" spans="1:17" x14ac:dyDescent="0.25">
      <c r="A5">
        <v>100</v>
      </c>
      <c r="B5">
        <v>200</v>
      </c>
      <c r="C5">
        <v>300</v>
      </c>
      <c r="D5">
        <v>400</v>
      </c>
      <c r="E5">
        <v>500</v>
      </c>
      <c r="G5">
        <v>100</v>
      </c>
      <c r="H5">
        <v>200</v>
      </c>
      <c r="I5">
        <v>300</v>
      </c>
      <c r="J5">
        <v>400</v>
      </c>
      <c r="K5">
        <v>500</v>
      </c>
      <c r="M5">
        <v>100</v>
      </c>
      <c r="N5">
        <v>200</v>
      </c>
      <c r="O5">
        <v>300</v>
      </c>
      <c r="P5">
        <v>400</v>
      </c>
      <c r="Q5">
        <v>500</v>
      </c>
    </row>
    <row r="6" spans="1:17" x14ac:dyDescent="0.25">
      <c r="A6">
        <v>-8218.2743900000005</v>
      </c>
      <c r="B6">
        <v>-8190.8410599999997</v>
      </c>
      <c r="C6">
        <v>-8162.9096300000001</v>
      </c>
      <c r="D6">
        <v>-8134.5615100000005</v>
      </c>
      <c r="E6">
        <v>-8105.9392799999996</v>
      </c>
      <c r="G6">
        <v>-17747.891329999999</v>
      </c>
      <c r="H6">
        <v>-17694.858649999998</v>
      </c>
      <c r="I6">
        <v>-17641.57</v>
      </c>
      <c r="J6">
        <v>-17587.41301</v>
      </c>
      <c r="K6">
        <v>-17531.745129999999</v>
      </c>
      <c r="M6" s="3">
        <v>-13388.85302</v>
      </c>
      <c r="N6">
        <v>-13337.34078</v>
      </c>
      <c r="O6">
        <v>-13285.35464</v>
      </c>
      <c r="P6">
        <v>-13231.98971</v>
      </c>
      <c r="Q6">
        <v>-13175.764359999999</v>
      </c>
    </row>
    <row r="7" spans="1:17" x14ac:dyDescent="0.25">
      <c r="A7">
        <v>-8218.2762199999997</v>
      </c>
      <c r="B7">
        <v>-8190.8843299999999</v>
      </c>
      <c r="C7">
        <v>-8162.9173000000001</v>
      </c>
      <c r="D7">
        <v>-8134.5573899999999</v>
      </c>
      <c r="E7">
        <v>-8105.8719799999999</v>
      </c>
      <c r="G7">
        <v>-17748.061760000001</v>
      </c>
      <c r="H7">
        <v>-17695.437999999998</v>
      </c>
      <c r="I7">
        <v>-17641.443960000001</v>
      </c>
      <c r="J7">
        <v>-17586.782230000001</v>
      </c>
      <c r="K7">
        <v>-17530.57951</v>
      </c>
      <c r="M7" s="3">
        <v>-13388.562760000001</v>
      </c>
      <c r="N7">
        <v>-13337.73315</v>
      </c>
      <c r="O7">
        <v>-13285.760329999999</v>
      </c>
      <c r="P7">
        <v>-13231.72805</v>
      </c>
      <c r="Q7">
        <v>-13176.32387</v>
      </c>
    </row>
    <row r="8" spans="1:17" x14ac:dyDescent="0.25">
      <c r="A8">
        <v>-8218.2743300000002</v>
      </c>
      <c r="B8">
        <v>-8190.8374100000001</v>
      </c>
      <c r="C8">
        <v>-8162.8872300000003</v>
      </c>
      <c r="D8">
        <v>-8134.5487000000003</v>
      </c>
      <c r="E8">
        <v>-8105.9074799999999</v>
      </c>
      <c r="G8">
        <v>-17747.911609999999</v>
      </c>
      <c r="H8">
        <v>-17694.960709999999</v>
      </c>
      <c r="I8">
        <v>-17641.942009999999</v>
      </c>
      <c r="J8">
        <v>-17586.460859999999</v>
      </c>
      <c r="K8">
        <v>-17531.10282</v>
      </c>
      <c r="M8" s="3">
        <v>-13388.545340000001</v>
      </c>
      <c r="N8">
        <v>-13337.35844</v>
      </c>
      <c r="O8">
        <v>-13284.978870000001</v>
      </c>
      <c r="P8">
        <v>-13231.989170000001</v>
      </c>
      <c r="Q8">
        <v>-13175.996880000001</v>
      </c>
    </row>
    <row r="9" spans="1:17" x14ac:dyDescent="0.25">
      <c r="A9">
        <v>-8218.2910200000006</v>
      </c>
      <c r="B9">
        <v>-8190.8566600000004</v>
      </c>
      <c r="C9">
        <v>-8162.86726</v>
      </c>
      <c r="D9">
        <v>-8134.5400099999997</v>
      </c>
      <c r="E9">
        <v>-8105.8889399999998</v>
      </c>
      <c r="G9">
        <v>-17747.751100000001</v>
      </c>
      <c r="H9">
        <v>-17695.43463</v>
      </c>
      <c r="I9">
        <v>-17641.588039999999</v>
      </c>
      <c r="J9">
        <v>-17587.478009999999</v>
      </c>
      <c r="K9">
        <v>-17532.592499999999</v>
      </c>
      <c r="M9" s="3">
        <v>-13388.32057</v>
      </c>
      <c r="N9">
        <v>-13337.52103</v>
      </c>
      <c r="O9">
        <v>-13284.968860000001</v>
      </c>
      <c r="P9">
        <v>-13231.289699999999</v>
      </c>
      <c r="Q9">
        <v>-13176.248939999999</v>
      </c>
    </row>
    <row r="10" spans="1:17" x14ac:dyDescent="0.25">
      <c r="A10">
        <f>AVERAGE(A6:A9)</f>
        <v>-8218.2789899999989</v>
      </c>
      <c r="B10">
        <f t="shared" ref="B10:Q10" si="0">AVERAGE(B6:B9)</f>
        <v>-8190.8548650000002</v>
      </c>
      <c r="C10">
        <f t="shared" si="0"/>
        <v>-8162.8953549999997</v>
      </c>
      <c r="D10">
        <f t="shared" si="0"/>
        <v>-8134.5519025000003</v>
      </c>
      <c r="E10">
        <f t="shared" si="0"/>
        <v>-8105.9019199999993</v>
      </c>
      <c r="G10">
        <f t="shared" si="0"/>
        <v>-17747.90395</v>
      </c>
      <c r="H10">
        <f t="shared" si="0"/>
        <v>-17695.172997499998</v>
      </c>
      <c r="I10">
        <f t="shared" si="0"/>
        <v>-17641.636002499999</v>
      </c>
      <c r="J10">
        <f t="shared" si="0"/>
        <v>-17587.0335275</v>
      </c>
      <c r="K10">
        <f t="shared" si="0"/>
        <v>-17531.504990000001</v>
      </c>
      <c r="M10">
        <f t="shared" si="0"/>
        <v>-13388.570422500001</v>
      </c>
      <c r="N10">
        <f t="shared" si="0"/>
        <v>-13337.48835</v>
      </c>
      <c r="O10">
        <f t="shared" si="0"/>
        <v>-13285.265675000001</v>
      </c>
      <c r="P10">
        <f t="shared" si="0"/>
        <v>-13231.7491575</v>
      </c>
      <c r="Q10">
        <f t="shared" si="0"/>
        <v>-13176.083512499999</v>
      </c>
    </row>
    <row r="11" spans="1:17" x14ac:dyDescent="0.25">
      <c r="A11">
        <f>STDEV(A6:A9)</f>
        <v>8.0678249858903827E-3</v>
      </c>
      <c r="B11">
        <f t="shared" ref="B11:Q11" si="1">STDEV(B6:B9)</f>
        <v>2.134372116882173E-2</v>
      </c>
      <c r="C11">
        <f t="shared" si="1"/>
        <v>2.2662033595144102E-2</v>
      </c>
      <c r="D11">
        <f t="shared" si="1"/>
        <v>9.5586657892744453E-3</v>
      </c>
      <c r="E11">
        <f t="shared" si="1"/>
        <v>2.8818785539871692E-2</v>
      </c>
      <c r="G11">
        <f t="shared" si="1"/>
        <v>0.12712862069544767</v>
      </c>
      <c r="H11">
        <f t="shared" si="1"/>
        <v>0.30689749834718599</v>
      </c>
      <c r="I11">
        <f t="shared" si="1"/>
        <v>0.21383610801597222</v>
      </c>
      <c r="J11">
        <f t="shared" si="1"/>
        <v>0.49418962611353723</v>
      </c>
      <c r="K11">
        <f t="shared" si="1"/>
        <v>0.86767873451677324</v>
      </c>
      <c r="M11">
        <f t="shared" si="1"/>
        <v>0.21830824116013492</v>
      </c>
      <c r="N11">
        <f t="shared" si="1"/>
        <v>0.18225306161111796</v>
      </c>
      <c r="O11">
        <f t="shared" si="1"/>
        <v>0.37547951231197058</v>
      </c>
      <c r="P11">
        <f t="shared" si="1"/>
        <v>0.33016068122248077</v>
      </c>
      <c r="Q11">
        <f t="shared" si="1"/>
        <v>0.25462488348896761</v>
      </c>
    </row>
    <row r="12" spans="1:17" x14ac:dyDescent="0.25">
      <c r="A12" s="4">
        <f t="shared" ref="A12:D12" si="2">A10/2000</f>
        <v>-4.1091394949999991</v>
      </c>
      <c r="B12" s="4">
        <f t="shared" si="2"/>
        <v>-4.0954274325000002</v>
      </c>
      <c r="C12" s="4">
        <f t="shared" si="2"/>
        <v>-4.0814476774999999</v>
      </c>
      <c r="D12" s="4">
        <f t="shared" si="2"/>
        <v>-4.0672759512500001</v>
      </c>
      <c r="E12" s="4">
        <f>E10/2000</f>
        <v>-4.0529509599999995</v>
      </c>
      <c r="F12" s="4"/>
      <c r="G12" s="4">
        <f t="shared" ref="E12:L12" si="3">G10/4000</f>
        <v>-4.4369759875000003</v>
      </c>
      <c r="H12" s="4">
        <f t="shared" si="3"/>
        <v>-4.4237932493749996</v>
      </c>
      <c r="I12" s="4">
        <f t="shared" si="3"/>
        <v>-4.4104090006250001</v>
      </c>
      <c r="J12" s="4">
        <f t="shared" si="3"/>
        <v>-4.3967583818750002</v>
      </c>
      <c r="K12" s="4">
        <f t="shared" si="3"/>
        <v>-4.3828762475000005</v>
      </c>
      <c r="L12" s="4"/>
      <c r="M12" s="4">
        <f>M10/4000</f>
        <v>-3.3471426056250002</v>
      </c>
      <c r="N12" s="4">
        <f t="shared" ref="N12:Q12" si="4">N10/4000</f>
        <v>-3.3343720874999998</v>
      </c>
      <c r="O12" s="4">
        <f t="shared" si="4"/>
        <v>-3.3213164187499999</v>
      </c>
      <c r="P12" s="4">
        <f t="shared" si="4"/>
        <v>-3.3079372893750003</v>
      </c>
      <c r="Q12" s="4">
        <f t="shared" si="4"/>
        <v>-3.294020878125</v>
      </c>
    </row>
    <row r="13" spans="1:17" x14ac:dyDescent="0.25">
      <c r="M13" s="2"/>
    </row>
    <row r="14" spans="1:17" x14ac:dyDescent="0.25">
      <c r="A14" t="s">
        <v>2</v>
      </c>
      <c r="B14" t="s">
        <v>4</v>
      </c>
      <c r="C14" t="s">
        <v>3</v>
      </c>
      <c r="D14" t="s">
        <v>10</v>
      </c>
      <c r="M14" s="2"/>
    </row>
    <row r="15" spans="1:17" x14ac:dyDescent="0.25">
      <c r="A15" t="s">
        <v>5</v>
      </c>
      <c r="B15">
        <v>-8244.9721000000009</v>
      </c>
      <c r="C15">
        <v>-8245.2132999999994</v>
      </c>
      <c r="D15">
        <v>-8245.0203999999994</v>
      </c>
      <c r="M15" s="2"/>
    </row>
    <row r="16" spans="1:17" x14ac:dyDescent="0.25">
      <c r="A16" t="s">
        <v>6</v>
      </c>
      <c r="C16">
        <f>C15-1999*D3-F3</f>
        <v>-8245.2132999999994</v>
      </c>
      <c r="D16">
        <f>D15-1999*D3-H3</f>
        <v>-8245.0203999999994</v>
      </c>
      <c r="M16" s="2"/>
    </row>
    <row r="17" spans="1:17" x14ac:dyDescent="0.25">
      <c r="M17" s="2"/>
    </row>
    <row r="18" spans="1:17" x14ac:dyDescent="0.25">
      <c r="M18" s="1"/>
    </row>
    <row r="19" spans="1:17" x14ac:dyDescent="0.25">
      <c r="A19" t="s">
        <v>11</v>
      </c>
      <c r="G19" t="s">
        <v>11</v>
      </c>
      <c r="M19" t="s">
        <v>11</v>
      </c>
    </row>
    <row r="20" spans="1:17" x14ac:dyDescent="0.25">
      <c r="A20" t="s">
        <v>12</v>
      </c>
      <c r="B20" t="s">
        <v>5</v>
      </c>
      <c r="C20" t="s">
        <v>6</v>
      </c>
      <c r="D20" t="s">
        <v>13</v>
      </c>
      <c r="E20" t="s">
        <v>14</v>
      </c>
      <c r="G20" t="s">
        <v>15</v>
      </c>
      <c r="H20" t="s">
        <v>5</v>
      </c>
      <c r="I20" t="s">
        <v>6</v>
      </c>
      <c r="J20" t="s">
        <v>13</v>
      </c>
      <c r="K20" t="s">
        <v>14</v>
      </c>
      <c r="M20" t="s">
        <v>19</v>
      </c>
      <c r="N20" t="s">
        <v>5</v>
      </c>
      <c r="O20" t="s">
        <v>6</v>
      </c>
      <c r="P20" t="s">
        <v>13</v>
      </c>
      <c r="Q20" t="s">
        <v>14</v>
      </c>
    </row>
    <row r="21" spans="1:17" x14ac:dyDescent="0.25">
      <c r="A21">
        <v>0</v>
      </c>
      <c r="B21">
        <v>-9021.7420000000002</v>
      </c>
      <c r="C21">
        <f>(B21-1000*$G$2-1000*$I$2)/2000</f>
        <v>-0.60587100000000005</v>
      </c>
      <c r="D21">
        <v>22712.996999999999</v>
      </c>
      <c r="E21">
        <f>(D21^(1/3))/10</f>
        <v>2.8319884720954969</v>
      </c>
      <c r="G21">
        <v>0</v>
      </c>
      <c r="H21">
        <v>-7703.2361000000001</v>
      </c>
      <c r="I21">
        <f>(H21-1000*$G$2-1000*$E$2)/2000</f>
        <v>0.43462497500000019</v>
      </c>
      <c r="J21">
        <v>21596.467000000001</v>
      </c>
      <c r="K21">
        <f>(J21^(1/3))/10</f>
        <v>2.784801451764745</v>
      </c>
      <c r="M21">
        <v>0</v>
      </c>
      <c r="N21">
        <v>-8227.9670000000006</v>
      </c>
      <c r="O21">
        <f>(N21-1000*$E$2-1000*$I$2)/2000</f>
        <v>-0.37274047500000007</v>
      </c>
      <c r="P21">
        <v>24144.723999999998</v>
      </c>
      <c r="Q21">
        <f>(P21^(1/3))/10</f>
        <v>2.8902855287149616</v>
      </c>
    </row>
    <row r="22" spans="1:17" x14ac:dyDescent="0.25">
      <c r="A22">
        <v>100</v>
      </c>
      <c r="B22">
        <v>-8995.7648800000006</v>
      </c>
      <c r="D22">
        <v>22809.59691</v>
      </c>
      <c r="G22">
        <v>100</v>
      </c>
      <c r="H22">
        <v>-10771.43993</v>
      </c>
      <c r="J22">
        <v>21975.63377</v>
      </c>
      <c r="M22">
        <v>100</v>
      </c>
      <c r="N22">
        <v>-8202.2702000000008</v>
      </c>
      <c r="P22">
        <v>24216.555759999999</v>
      </c>
    </row>
    <row r="23" spans="1:17" x14ac:dyDescent="0.25">
      <c r="A23">
        <v>100</v>
      </c>
      <c r="B23">
        <v>-8995.7933599999997</v>
      </c>
      <c r="D23">
        <v>22809.184420000001</v>
      </c>
      <c r="G23">
        <v>100</v>
      </c>
      <c r="H23">
        <v>-10782.695</v>
      </c>
      <c r="J23">
        <v>21996.332409999999</v>
      </c>
      <c r="M23">
        <v>100</v>
      </c>
      <c r="N23">
        <v>-8202.2362499999999</v>
      </c>
      <c r="P23">
        <v>24216.673770000001</v>
      </c>
    </row>
    <row r="24" spans="1:17" x14ac:dyDescent="0.25">
      <c r="A24">
        <v>100</v>
      </c>
      <c r="B24">
        <v>-8995.7391900000002</v>
      </c>
      <c r="D24">
        <v>22809.549910000002</v>
      </c>
      <c r="G24">
        <v>100</v>
      </c>
      <c r="H24">
        <v>-10772.096159999999</v>
      </c>
      <c r="J24">
        <v>22006.291130000001</v>
      </c>
      <c r="M24">
        <v>100</v>
      </c>
      <c r="N24">
        <v>-8202.3379100000002</v>
      </c>
      <c r="P24">
        <v>24215.998479999998</v>
      </c>
    </row>
    <row r="25" spans="1:17" x14ac:dyDescent="0.25">
      <c r="A25">
        <v>100</v>
      </c>
      <c r="B25">
        <v>-8995.8881199999996</v>
      </c>
      <c r="D25">
        <v>22808.857749999999</v>
      </c>
      <c r="G25">
        <v>100</v>
      </c>
      <c r="H25">
        <v>-10778.69695</v>
      </c>
      <c r="J25">
        <v>22002.140520000001</v>
      </c>
      <c r="M25">
        <v>100</v>
      </c>
      <c r="N25">
        <v>-8202.4506000000001</v>
      </c>
      <c r="P25">
        <v>24216.23791</v>
      </c>
    </row>
    <row r="26" spans="1:17" x14ac:dyDescent="0.25">
      <c r="B26">
        <f>AVERAGE(B22:B25)</f>
        <v>-8995.7963874999987</v>
      </c>
      <c r="C26">
        <f>(B26-1000*$G$12-1000*$M$12)/2000</f>
        <v>-0.60583889718749928</v>
      </c>
      <c r="D26">
        <f>AVERAGE(D22:D25)</f>
        <v>22809.297247499999</v>
      </c>
      <c r="E26">
        <f>(D26^(1/3))/10</f>
        <v>2.835985253638734</v>
      </c>
      <c r="H26">
        <f>AVERAGE(H22:H25)</f>
        <v>-10776.23201</v>
      </c>
      <c r="I26">
        <f>(H26-1000*$A$12-1000*$G$12)/2000</f>
        <v>-1.1150582637500002</v>
      </c>
      <c r="J26">
        <f>AVERAGE(J22:J25)</f>
        <v>21995.0994575</v>
      </c>
      <c r="K26">
        <f>(J26^(1/3))/10</f>
        <v>2.8018312619807442</v>
      </c>
      <c r="N26">
        <f>AVERAGE(N22:N25)</f>
        <v>-8202.3237399999998</v>
      </c>
      <c r="O26">
        <f>(N26-1000*$A$12-1000*$M$12)/2000</f>
        <v>-0.37302081968750006</v>
      </c>
      <c r="P26">
        <f>AVERAGE(P22:P25)</f>
        <v>24216.366479999997</v>
      </c>
      <c r="Q26">
        <f>(P26^(1/3))/10</f>
        <v>2.8931414011629961</v>
      </c>
    </row>
    <row r="27" spans="1:17" x14ac:dyDescent="0.25">
      <c r="B27">
        <f>STDEV(B22:B25)</f>
        <v>6.5034077925513092E-2</v>
      </c>
      <c r="H27">
        <f>STDEV(H22:H25)</f>
        <v>5.4134232820707435</v>
      </c>
      <c r="N27">
        <f>STDEV(N22:N25)</f>
        <v>9.4543253240618463E-2</v>
      </c>
    </row>
    <row r="28" spans="1:17" x14ac:dyDescent="0.25">
      <c r="A28">
        <v>200</v>
      </c>
      <c r="B28">
        <v>-8969.3627699999997</v>
      </c>
      <c r="D28">
        <v>22904.488259999998</v>
      </c>
      <c r="G28">
        <v>200</v>
      </c>
      <c r="H28">
        <v>-10775.66389</v>
      </c>
      <c r="J28">
        <v>21910.375550000001</v>
      </c>
      <c r="M28">
        <v>200</v>
      </c>
      <c r="N28">
        <v>-8176.2322899999999</v>
      </c>
      <c r="P28">
        <v>24305.076799999999</v>
      </c>
    </row>
    <row r="29" spans="1:17" x14ac:dyDescent="0.25">
      <c r="A29">
        <v>200</v>
      </c>
      <c r="B29">
        <v>-8969.4715199999991</v>
      </c>
      <c r="D29">
        <v>22903.750749999999</v>
      </c>
      <c r="G29">
        <v>200</v>
      </c>
      <c r="H29">
        <v>-10776.214840000001</v>
      </c>
      <c r="J29">
        <v>21990.76108</v>
      </c>
      <c r="M29">
        <v>200</v>
      </c>
      <c r="N29">
        <v>-8176.5512600000002</v>
      </c>
      <c r="P29">
        <v>24303.426350000002</v>
      </c>
    </row>
    <row r="30" spans="1:17" x14ac:dyDescent="0.25">
      <c r="A30">
        <v>200</v>
      </c>
      <c r="B30">
        <v>-8969.5825700000005</v>
      </c>
      <c r="D30">
        <v>22902.879720000001</v>
      </c>
      <c r="G30">
        <v>200</v>
      </c>
      <c r="H30">
        <v>-10765.634690000001</v>
      </c>
      <c r="J30">
        <v>21993.64329</v>
      </c>
      <c r="M30">
        <v>200</v>
      </c>
      <c r="N30">
        <v>-8176.34951</v>
      </c>
      <c r="P30">
        <v>24304.449919999999</v>
      </c>
    </row>
    <row r="31" spans="1:17" x14ac:dyDescent="0.25">
      <c r="A31">
        <v>200</v>
      </c>
      <c r="B31">
        <v>-8969.3691600000002</v>
      </c>
      <c r="D31">
        <v>22904.349200000001</v>
      </c>
      <c r="G31">
        <v>200</v>
      </c>
      <c r="H31">
        <v>-10781.78731</v>
      </c>
      <c r="J31">
        <v>22009.921180000001</v>
      </c>
      <c r="M31">
        <v>200</v>
      </c>
      <c r="N31">
        <v>-8176.28352</v>
      </c>
      <c r="P31">
        <v>24304.672129999999</v>
      </c>
    </row>
    <row r="32" spans="1:17" x14ac:dyDescent="0.25">
      <c r="B32">
        <f>AVERAGE(B28:B31)</f>
        <v>-8969.4465049999999</v>
      </c>
      <c r="C32">
        <f>(B32-1000*$G$12-1000*$M$12)/2000</f>
        <v>-0.59266395593749988</v>
      </c>
      <c r="D32">
        <f>AVERAGE(D28:D31)</f>
        <v>22903.8669825</v>
      </c>
      <c r="E32">
        <f>(D32^(1/3))/10</f>
        <v>2.8398992799076566</v>
      </c>
      <c r="H32">
        <f>AVERAGE(H28:H31)</f>
        <v>-10774.825182500001</v>
      </c>
      <c r="I32">
        <f>(H32-1000*$A$12-1000*$G$12)/2000</f>
        <v>-1.1143548500000007</v>
      </c>
      <c r="J32">
        <f>AVERAGE(J28:J31)</f>
        <v>21976.175275000001</v>
      </c>
      <c r="K32">
        <f>(J32^(1/3))/10</f>
        <v>2.8010274832420072</v>
      </c>
      <c r="N32">
        <f>AVERAGE(N28:N31)</f>
        <v>-8176.3541450000002</v>
      </c>
      <c r="O32">
        <f>(N32-1000*$A$12-1000*$M$12)/2000</f>
        <v>-0.3600360221875003</v>
      </c>
      <c r="P32">
        <f>AVERAGE(P28:P31)</f>
        <v>24304.406300000002</v>
      </c>
      <c r="Q32">
        <f>(P32^(1/3))/10</f>
        <v>2.8966432146713013</v>
      </c>
    </row>
    <row r="33" spans="1:17" x14ac:dyDescent="0.25">
      <c r="B33">
        <f>STDEV(B28:B31)</f>
        <v>0.1034943375264329</v>
      </c>
      <c r="H33">
        <f>STDEV(H28:H31)</f>
        <v>6.7223743314560593</v>
      </c>
      <c r="N33">
        <f>STDEV(N28:N31)</f>
        <v>0.13989560167031503</v>
      </c>
    </row>
    <row r="34" spans="1:17" x14ac:dyDescent="0.25">
      <c r="A34">
        <v>300</v>
      </c>
      <c r="B34">
        <v>-8943.3595000000005</v>
      </c>
      <c r="D34">
        <v>22997.85584</v>
      </c>
      <c r="G34">
        <v>300</v>
      </c>
      <c r="H34">
        <v>-10748.69584</v>
      </c>
      <c r="J34">
        <v>22035.959800000001</v>
      </c>
      <c r="M34">
        <v>300</v>
      </c>
      <c r="N34">
        <v>-8149.9585800000004</v>
      </c>
      <c r="P34">
        <v>24401.688259999999</v>
      </c>
    </row>
    <row r="35" spans="1:17" x14ac:dyDescent="0.25">
      <c r="A35">
        <v>300</v>
      </c>
      <c r="B35">
        <v>-8942.8738400000002</v>
      </c>
      <c r="D35">
        <v>22999.673750000002</v>
      </c>
      <c r="G35">
        <v>300</v>
      </c>
      <c r="H35">
        <v>-10763.821959999999</v>
      </c>
      <c r="J35">
        <v>21963.360189999999</v>
      </c>
      <c r="M35">
        <v>300</v>
      </c>
      <c r="N35">
        <v>-8149.6783699999996</v>
      </c>
      <c r="P35">
        <v>24403.823609999999</v>
      </c>
    </row>
    <row r="36" spans="1:17" x14ac:dyDescent="0.25">
      <c r="A36">
        <v>300</v>
      </c>
      <c r="B36">
        <v>-8942.9768000000004</v>
      </c>
      <c r="D36">
        <v>22998.95233</v>
      </c>
      <c r="G36">
        <v>300</v>
      </c>
      <c r="H36">
        <v>-10777.948539999999</v>
      </c>
      <c r="J36">
        <v>21957.390510000001</v>
      </c>
      <c r="M36">
        <v>300</v>
      </c>
      <c r="N36">
        <v>-8149.7955000000002</v>
      </c>
      <c r="P36">
        <v>24401.638589999999</v>
      </c>
    </row>
    <row r="37" spans="1:17" x14ac:dyDescent="0.25">
      <c r="A37">
        <v>300</v>
      </c>
      <c r="B37">
        <v>-8942.7899099999995</v>
      </c>
      <c r="D37">
        <v>22998.952590000001</v>
      </c>
      <c r="G37">
        <v>300</v>
      </c>
      <c r="H37">
        <v>-10762.16771</v>
      </c>
      <c r="J37">
        <v>22032.22466</v>
      </c>
      <c r="M37">
        <v>300</v>
      </c>
      <c r="N37">
        <v>-8149.7548699999998</v>
      </c>
      <c r="P37">
        <v>24402.161919999999</v>
      </c>
    </row>
    <row r="38" spans="1:17" x14ac:dyDescent="0.25">
      <c r="B38">
        <f>AVERAGE(B34:B37)</f>
        <v>-8943.0000125000006</v>
      </c>
      <c r="C38">
        <f>(B38-1000*$I$12-1000*$O$12)/2000</f>
        <v>-0.60563729656250032</v>
      </c>
      <c r="D38">
        <f>AVERAGE(D34:D37)</f>
        <v>22998.858627500002</v>
      </c>
      <c r="E38">
        <f>(D38^(1/3))/10</f>
        <v>2.8438199368768022</v>
      </c>
      <c r="H38">
        <f>AVERAGE(H34:H37)</f>
        <v>-10763.1585125</v>
      </c>
      <c r="I38">
        <f>(H38-1000*$C$12-1000*$I$12)/2000</f>
        <v>-1.1356509171875</v>
      </c>
      <c r="J38">
        <f>AVERAGE(J34:J37)</f>
        <v>21997.233789999998</v>
      </c>
      <c r="K38">
        <f>(J38^(1/3))/10</f>
        <v>2.8019218858962538</v>
      </c>
      <c r="N38">
        <f>AVERAGE(N34:N37)</f>
        <v>-8149.7968300000002</v>
      </c>
      <c r="O38">
        <f>(N38-1000*$C$12-1000*$O$12)/2000</f>
        <v>-0.37351636687500012</v>
      </c>
      <c r="P38">
        <f>AVERAGE(P34:P37)</f>
        <v>24402.328095000001</v>
      </c>
      <c r="Q38">
        <f>(P38^(1/3))/10</f>
        <v>2.9005281675740013</v>
      </c>
    </row>
    <row r="39" spans="1:17" x14ac:dyDescent="0.25">
      <c r="B39">
        <f>STDEV(B34:B37)</f>
        <v>0.25155028859420542</v>
      </c>
      <c r="H39">
        <f>STDEV(H34:H37)</f>
        <v>11.962938065434262</v>
      </c>
      <c r="N39">
        <f>STDEV(N34:N37)</f>
        <v>0.11826276478002866</v>
      </c>
    </row>
    <row r="40" spans="1:17" x14ac:dyDescent="0.25">
      <c r="A40">
        <v>400</v>
      </c>
      <c r="B40">
        <v>-8915.5022000000008</v>
      </c>
      <c r="D40">
        <v>23096.72176</v>
      </c>
      <c r="G40">
        <v>400</v>
      </c>
      <c r="H40">
        <v>-10766.12917</v>
      </c>
      <c r="J40">
        <v>21949.823830000001</v>
      </c>
      <c r="M40">
        <v>400</v>
      </c>
      <c r="N40">
        <v>-8122.3903899999996</v>
      </c>
      <c r="P40">
        <v>24511.59822</v>
      </c>
    </row>
    <row r="41" spans="1:17" x14ac:dyDescent="0.25">
      <c r="A41">
        <v>400</v>
      </c>
      <c r="B41">
        <v>-8915.9807199999996</v>
      </c>
      <c r="D41">
        <v>23096.80171</v>
      </c>
      <c r="G41">
        <v>400</v>
      </c>
      <c r="H41">
        <v>-10745.68734</v>
      </c>
      <c r="J41">
        <v>22019.889950000001</v>
      </c>
      <c r="M41">
        <v>400</v>
      </c>
      <c r="N41">
        <v>-8121.9525700000004</v>
      </c>
      <c r="P41">
        <v>24512.881089999999</v>
      </c>
    </row>
    <row r="42" spans="1:17" x14ac:dyDescent="0.25">
      <c r="A42">
        <v>400</v>
      </c>
      <c r="B42">
        <v>-8915.1272200000003</v>
      </c>
      <c r="D42">
        <v>23097.84591</v>
      </c>
      <c r="G42">
        <v>400</v>
      </c>
      <c r="H42">
        <v>-10756.059789999999</v>
      </c>
      <c r="J42">
        <v>22015.564269999999</v>
      </c>
      <c r="M42">
        <v>400</v>
      </c>
      <c r="N42">
        <v>-8122.1797800000004</v>
      </c>
      <c r="P42">
        <v>24512.031729999999</v>
      </c>
    </row>
    <row r="43" spans="1:17" x14ac:dyDescent="0.25">
      <c r="A43">
        <v>400</v>
      </c>
      <c r="B43">
        <v>-8915.5757200000007</v>
      </c>
      <c r="D43">
        <v>23097.026310000001</v>
      </c>
      <c r="G43">
        <v>400</v>
      </c>
      <c r="M43">
        <v>400</v>
      </c>
      <c r="N43">
        <v>-8121.6417199999996</v>
      </c>
      <c r="P43">
        <v>24515.110909999999</v>
      </c>
    </row>
    <row r="44" spans="1:17" x14ac:dyDescent="0.25">
      <c r="B44">
        <f>AVERAGE(B40:B43)</f>
        <v>-8915.5464650000013</v>
      </c>
      <c r="C44">
        <f>(B44-1000*$J$12-1000*$P$12)/2000</f>
        <v>-0.60542539687500063</v>
      </c>
      <c r="D44">
        <f>AVERAGE(D40:D43)</f>
        <v>23097.098922500001</v>
      </c>
      <c r="E44">
        <f>(D44^(1/3))/10</f>
        <v>2.8478633384116177</v>
      </c>
      <c r="H44">
        <f>AVERAGE(H40:H43)</f>
        <v>-10755.958766666667</v>
      </c>
      <c r="I44">
        <f>(H44-1000*$D$12-1000*$J$12)/2000</f>
        <v>-1.1459622167708334</v>
      </c>
      <c r="J44">
        <f>AVERAGE(J40:J43)</f>
        <v>21995.092683333336</v>
      </c>
      <c r="K44">
        <f>(J44^(1/3))/10</f>
        <v>2.8018309743397944</v>
      </c>
      <c r="N44">
        <f>AVERAGE(N40:N43)</f>
        <v>-8122.041115</v>
      </c>
      <c r="O44">
        <f>(N44-1000*$D$12-1000*$P$12)/2000</f>
        <v>-0.37341393718749988</v>
      </c>
      <c r="P44">
        <f>AVERAGE(P40:P43)</f>
        <v>24512.9054875</v>
      </c>
      <c r="Q44">
        <f>(P44^(1/3))/10</f>
        <v>2.9049027446918427</v>
      </c>
    </row>
    <row r="45" spans="1:17" x14ac:dyDescent="0.25">
      <c r="B45">
        <f>STDEV(B40:B43)</f>
        <v>0.34983759103300843</v>
      </c>
      <c r="H45">
        <f>STDEV(H40:H43)</f>
        <v>10.221289435420109</v>
      </c>
      <c r="N45">
        <f>STDEV(N40:N43)</f>
        <v>0.3207166926848069</v>
      </c>
    </row>
    <row r="46" spans="1:17" x14ac:dyDescent="0.25">
      <c r="A46">
        <v>500</v>
      </c>
      <c r="B46">
        <v>-8887.7102099999993</v>
      </c>
      <c r="D46">
        <v>23196.162509999998</v>
      </c>
      <c r="G46">
        <v>500</v>
      </c>
      <c r="H46">
        <v>-10765.41372</v>
      </c>
      <c r="J46">
        <v>21938.827880000001</v>
      </c>
      <c r="M46">
        <v>500</v>
      </c>
      <c r="N46">
        <v>-8094.0275199999996</v>
      </c>
      <c r="P46">
        <v>24639.313409999999</v>
      </c>
    </row>
    <row r="47" spans="1:17" x14ac:dyDescent="0.25">
      <c r="A47">
        <v>500</v>
      </c>
      <c r="B47">
        <v>-8888.2180399999997</v>
      </c>
      <c r="D47">
        <v>23194.46888</v>
      </c>
      <c r="G47">
        <v>500</v>
      </c>
      <c r="H47">
        <v>-10743.379370000001</v>
      </c>
      <c r="J47">
        <v>22030.494070000001</v>
      </c>
      <c r="M47">
        <v>500</v>
      </c>
      <c r="N47">
        <v>-8094.01415</v>
      </c>
      <c r="P47">
        <v>24638.090530000001</v>
      </c>
    </row>
    <row r="48" spans="1:17" x14ac:dyDescent="0.25">
      <c r="A48">
        <v>500</v>
      </c>
      <c r="B48">
        <v>-8887.7906199999998</v>
      </c>
      <c r="D48">
        <v>23196.080290000002</v>
      </c>
      <c r="G48">
        <v>500</v>
      </c>
      <c r="H48">
        <v>-10741.5409</v>
      </c>
      <c r="J48">
        <v>22017.327689999998</v>
      </c>
      <c r="M48">
        <v>500</v>
      </c>
      <c r="N48">
        <v>-8093.1022400000002</v>
      </c>
      <c r="P48">
        <v>24644.511600000002</v>
      </c>
    </row>
    <row r="49" spans="1:17" x14ac:dyDescent="0.25">
      <c r="A49">
        <v>500</v>
      </c>
      <c r="B49">
        <v>-8887.1134700000002</v>
      </c>
      <c r="D49">
        <v>23198.881890000001</v>
      </c>
      <c r="G49">
        <v>500</v>
      </c>
      <c r="H49">
        <v>-10739.25993</v>
      </c>
      <c r="J49">
        <v>22018.915489999999</v>
      </c>
      <c r="M49">
        <v>500</v>
      </c>
      <c r="N49">
        <v>-8093.2549399999998</v>
      </c>
      <c r="P49">
        <v>24644.20852</v>
      </c>
    </row>
    <row r="50" spans="1:17" x14ac:dyDescent="0.25">
      <c r="B50">
        <f>AVERAGE(B46:B49)</f>
        <v>-8887.7080849999984</v>
      </c>
      <c r="C50">
        <f>(B50-1000*$K$12-1000*$Q$12)/2000</f>
        <v>-0.60540547968749914</v>
      </c>
      <c r="D50">
        <f>AVERAGE(D46:D49)</f>
        <v>23196.398392499999</v>
      </c>
      <c r="E50">
        <f>(D50^(1/3))/10</f>
        <v>2.8519386990694935</v>
      </c>
      <c r="H50">
        <f>AVERAGE(H46:H49)</f>
        <v>-10747.39848</v>
      </c>
      <c r="I50">
        <f>(H50-1000*$E$12-1000*$K$12)/2000</f>
        <v>-1.1557856362499996</v>
      </c>
      <c r="J50">
        <f>AVERAGE(J46:J49)</f>
        <v>22001.391282499997</v>
      </c>
      <c r="K50">
        <f>(J50^(1/3))/10</f>
        <v>2.8020983965055213</v>
      </c>
      <c r="N50">
        <f>AVERAGE(N46:N49)</f>
        <v>-8093.5997124999994</v>
      </c>
      <c r="O50">
        <f>(N50-1000*$E$12-1000*$Q$12)/2000</f>
        <v>-0.37331393718749994</v>
      </c>
      <c r="P50">
        <f>AVERAGE(P46:P49)</f>
        <v>24641.531015</v>
      </c>
      <c r="Q50">
        <f>(P50^(1/3))/10</f>
        <v>2.9099748077868517</v>
      </c>
    </row>
    <row r="51" spans="1:17" x14ac:dyDescent="0.25">
      <c r="B51">
        <f>STDEV(B46:B49)</f>
        <v>0.45476647564049127</v>
      </c>
      <c r="H51">
        <f>STDEV(H46:H49)</f>
        <v>12.127782938479317</v>
      </c>
      <c r="N51">
        <f>STDEV(N46:N49)</f>
        <v>0.4902804175417162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0" zoomScaleNormal="80" workbookViewId="0">
      <selection activeCell="C4" sqref="C4"/>
    </sheetView>
  </sheetViews>
  <sheetFormatPr defaultRowHeight="15" x14ac:dyDescent="0.25"/>
  <sheetData>
    <row r="1" spans="1:14" x14ac:dyDescent="0.25">
      <c r="A1" t="s">
        <v>7</v>
      </c>
      <c r="C1" t="s">
        <v>8</v>
      </c>
      <c r="E1" t="s">
        <v>9</v>
      </c>
    </row>
    <row r="2" spans="1:14" x14ac:dyDescent="0.25">
      <c r="A2">
        <v>-8244.9721000000009</v>
      </c>
      <c r="B2">
        <f>A2/2000</f>
        <v>-4.12248605</v>
      </c>
      <c r="C2">
        <v>-17800</v>
      </c>
      <c r="D2">
        <f>C2/4000</f>
        <v>-4.45</v>
      </c>
      <c r="E2">
        <v>-13440</v>
      </c>
      <c r="F2">
        <f>E2/4000</f>
        <v>-3.36</v>
      </c>
    </row>
    <row r="4" spans="1:14" x14ac:dyDescent="0.25">
      <c r="A4" t="s">
        <v>29</v>
      </c>
    </row>
    <row r="6" spans="1:14" x14ac:dyDescent="0.25">
      <c r="A6" t="s">
        <v>20</v>
      </c>
      <c r="H6" t="s">
        <v>21</v>
      </c>
      <c r="L6" t="s">
        <v>28</v>
      </c>
      <c r="N6" t="s">
        <v>14</v>
      </c>
    </row>
    <row r="7" spans="1:14" x14ac:dyDescent="0.25">
      <c r="H7" t="s">
        <v>22</v>
      </c>
      <c r="I7">
        <v>-60303.76</v>
      </c>
      <c r="J7">
        <f>I7/16000</f>
        <v>-3.7689850000000003</v>
      </c>
      <c r="K7">
        <f>I7-4000*$B$2-12000*$F$2</f>
        <v>-3493.8157999999967</v>
      </c>
      <c r="L7">
        <f>K7/16000</f>
        <v>-0.21836348749999979</v>
      </c>
      <c r="M7">
        <v>238140.65</v>
      </c>
      <c r="N7">
        <f>(M7^(1/3))/10</f>
        <v>6.1983749643297763</v>
      </c>
    </row>
    <row r="8" spans="1:14" x14ac:dyDescent="0.25">
      <c r="H8" t="s">
        <v>23</v>
      </c>
      <c r="I8">
        <v>-69647.649000000005</v>
      </c>
      <c r="J8">
        <f>I8/16000</f>
        <v>-4.3529780625000001</v>
      </c>
      <c r="K8">
        <f>I8-4000*$B$2-12000*$D$2</f>
        <v>242.2951999999932</v>
      </c>
      <c r="L8">
        <f>K8/16000</f>
        <v>1.5143449999999574E-2</v>
      </c>
      <c r="M8">
        <v>209267.19</v>
      </c>
      <c r="N8">
        <f>(M8^(1/3))/10</f>
        <v>5.9369999815308478</v>
      </c>
    </row>
    <row r="9" spans="1:14" x14ac:dyDescent="0.25">
      <c r="H9" t="s">
        <v>24</v>
      </c>
      <c r="I9">
        <v>-68251.546000000002</v>
      </c>
      <c r="J9">
        <f>I9/16000</f>
        <v>-4.2657216250000003</v>
      </c>
      <c r="K9">
        <f>I9-4000*$D$2-12000*$B$2</f>
        <v>-981.71340000000055</v>
      </c>
      <c r="L9">
        <f>K9/16000</f>
        <v>-6.1357087500000032E-2</v>
      </c>
      <c r="M9">
        <v>218765.72</v>
      </c>
      <c r="N9">
        <f>(M9^(1/3))/10</f>
        <v>6.0254999900718378</v>
      </c>
    </row>
    <row r="10" spans="1:14" x14ac:dyDescent="0.25">
      <c r="H10" t="s">
        <v>25</v>
      </c>
      <c r="I10">
        <v>-61376.148000000001</v>
      </c>
      <c r="J10">
        <f>I10/16000</f>
        <v>-3.83600925</v>
      </c>
      <c r="K10">
        <f>I10-4000*$D$2-12000*$F$2</f>
        <v>-3256.148000000001</v>
      </c>
      <c r="L10">
        <f>K10/16000</f>
        <v>-0.20350925000000006</v>
      </c>
      <c r="M10">
        <v>214827.63</v>
      </c>
      <c r="N10">
        <f>(M10^(1/3))/10</f>
        <v>5.9891250232777171</v>
      </c>
    </row>
    <row r="11" spans="1:14" x14ac:dyDescent="0.25">
      <c r="H11" t="s">
        <v>26</v>
      </c>
      <c r="I11">
        <v>-67699.600999999995</v>
      </c>
      <c r="J11">
        <f>I11/16000</f>
        <v>-4.2312250625000001</v>
      </c>
      <c r="K11">
        <f>I11-4000*$F$2-12000*$B$2</f>
        <v>-4789.7683999999936</v>
      </c>
      <c r="L11">
        <f>K11/16000</f>
        <v>-0.2993605249999996</v>
      </c>
      <c r="M11">
        <v>188174.07</v>
      </c>
      <c r="N11">
        <f>(M11^(1/3))/10</f>
        <v>5.7304218323804488</v>
      </c>
    </row>
    <row r="12" spans="1:14" x14ac:dyDescent="0.25">
      <c r="H12" t="s">
        <v>27</v>
      </c>
      <c r="I12">
        <v>-73580.611999999994</v>
      </c>
      <c r="J12">
        <f>I12/16000</f>
        <v>-4.5987882499999992</v>
      </c>
      <c r="K12">
        <f>I12-4000*$F$2-12000*$D$2</f>
        <v>-6740.6119999999937</v>
      </c>
      <c r="L12">
        <f>K12/16000</f>
        <v>-0.42128824999999959</v>
      </c>
      <c r="M12">
        <v>170261.75</v>
      </c>
      <c r="N12">
        <f>(M12^(1/3))/10</f>
        <v>5.5424999469321241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and B2</vt:lpstr>
      <vt:lpstr>D03 L12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2014-12-25T21:46:15Z</dcterms:created>
  <dcterms:modified xsi:type="dcterms:W3CDTF">2014-12-29T22:06:34Z</dcterms:modified>
</cp:coreProperties>
</file>