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0" yWindow="0" windowWidth="19575" windowHeight="166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6" i="1" l="1"/>
  <c r="G76" i="1"/>
  <c r="D76" i="1"/>
  <c r="E76" i="1"/>
  <c r="B76" i="1"/>
  <c r="C76" i="1"/>
  <c r="E60" i="1"/>
  <c r="D47" i="1"/>
  <c r="F60" i="1"/>
  <c r="C53" i="1"/>
  <c r="D60" i="1"/>
  <c r="E59" i="1"/>
  <c r="F59" i="1"/>
  <c r="D59" i="1"/>
  <c r="E58" i="1"/>
  <c r="F58" i="1"/>
  <c r="D58" i="1"/>
  <c r="E57" i="1"/>
  <c r="F57" i="1"/>
  <c r="D57" i="1"/>
  <c r="E56" i="1"/>
  <c r="F56" i="1"/>
  <c r="D56" i="1"/>
  <c r="E55" i="1"/>
  <c r="F55" i="1"/>
  <c r="D55" i="1"/>
  <c r="E54" i="1"/>
  <c r="D53" i="1"/>
  <c r="F54" i="1"/>
  <c r="D54" i="1"/>
  <c r="E53" i="1"/>
  <c r="D51" i="1"/>
  <c r="E51" i="1"/>
  <c r="C47" i="1"/>
  <c r="C51" i="1"/>
  <c r="D50" i="1"/>
  <c r="E50" i="1"/>
  <c r="C50" i="1"/>
  <c r="D49" i="1"/>
  <c r="E49" i="1"/>
  <c r="C49" i="1"/>
  <c r="D48" i="1"/>
  <c r="E48" i="1"/>
  <c r="C48" i="1"/>
  <c r="E47" i="1"/>
  <c r="E4" i="1"/>
  <c r="H4" i="1"/>
  <c r="D44" i="1"/>
  <c r="D36" i="1"/>
  <c r="E44" i="1"/>
  <c r="C36" i="1"/>
  <c r="C44" i="1"/>
  <c r="D43" i="1"/>
  <c r="E43" i="1"/>
  <c r="C43" i="1"/>
  <c r="D42" i="1"/>
  <c r="E42" i="1"/>
  <c r="C42" i="1"/>
  <c r="D41" i="1"/>
  <c r="E41" i="1"/>
  <c r="C41" i="1"/>
  <c r="D40" i="1"/>
  <c r="E40" i="1"/>
  <c r="C40" i="1"/>
  <c r="D39" i="1"/>
  <c r="E39" i="1"/>
  <c r="C39" i="1"/>
  <c r="D38" i="1"/>
  <c r="E38" i="1"/>
  <c r="C38" i="1"/>
  <c r="D37" i="1"/>
  <c r="E37" i="1"/>
  <c r="C37" i="1"/>
  <c r="E36" i="1"/>
  <c r="D33" i="1"/>
  <c r="D16" i="1"/>
  <c r="E33" i="1"/>
  <c r="C16" i="1"/>
  <c r="C33" i="1"/>
  <c r="D32" i="1"/>
  <c r="E32" i="1"/>
  <c r="C32" i="1"/>
  <c r="D31" i="1"/>
  <c r="E31" i="1"/>
  <c r="C31" i="1"/>
  <c r="D30" i="1"/>
  <c r="E30" i="1"/>
  <c r="C30" i="1"/>
  <c r="D29" i="1"/>
  <c r="E29" i="1"/>
  <c r="C29" i="1"/>
  <c r="D28" i="1"/>
  <c r="E28" i="1"/>
  <c r="C28" i="1"/>
  <c r="D27" i="1"/>
  <c r="E27" i="1"/>
  <c r="C27" i="1"/>
  <c r="D24" i="1"/>
  <c r="E24" i="1"/>
  <c r="C24" i="1"/>
  <c r="D23" i="1"/>
  <c r="E23" i="1"/>
  <c r="C23" i="1"/>
  <c r="D22" i="1"/>
  <c r="E22" i="1"/>
  <c r="C22" i="1"/>
  <c r="D21" i="1"/>
  <c r="E21" i="1"/>
  <c r="C21" i="1"/>
  <c r="D20" i="1"/>
  <c r="E20" i="1"/>
  <c r="C20" i="1"/>
  <c r="D19" i="1"/>
  <c r="E19" i="1"/>
  <c r="C19" i="1"/>
  <c r="D18" i="1"/>
  <c r="E18" i="1"/>
  <c r="C18" i="1"/>
  <c r="E16" i="1"/>
  <c r="D13" i="1"/>
  <c r="D7" i="1"/>
  <c r="E13" i="1"/>
  <c r="C7" i="1"/>
  <c r="C13" i="1"/>
  <c r="D12" i="1"/>
  <c r="E12" i="1"/>
  <c r="C12" i="1"/>
  <c r="D11" i="1"/>
  <c r="E11" i="1"/>
  <c r="C11" i="1"/>
  <c r="D10" i="1"/>
  <c r="E10" i="1"/>
  <c r="C10" i="1"/>
  <c r="D9" i="1"/>
  <c r="E9" i="1"/>
  <c r="C9" i="1"/>
  <c r="E7" i="1"/>
</calcChain>
</file>

<file path=xl/sharedStrings.xml><?xml version="1.0" encoding="utf-8"?>
<sst xmlns="http://schemas.openxmlformats.org/spreadsheetml/2006/main" count="120" uniqueCount="80">
  <si>
    <t>vacancy interaction</t>
  </si>
  <si>
    <t>bcc Fe</t>
  </si>
  <si>
    <t>B2 NiAl</t>
  </si>
  <si>
    <t>100 K</t>
  </si>
  <si>
    <t>300 K</t>
  </si>
  <si>
    <t>E/at</t>
  </si>
  <si>
    <t>Ef</t>
  </si>
  <si>
    <t>A</t>
  </si>
  <si>
    <t>pure</t>
  </si>
  <si>
    <t>fenial.eam</t>
  </si>
  <si>
    <t>Ef1</t>
  </si>
  <si>
    <t>Ef2</t>
  </si>
  <si>
    <t>fenial.eamEaAd</t>
  </si>
  <si>
    <t>40 processors</t>
  </si>
  <si>
    <t>vacancy</t>
  </si>
  <si>
    <t>made a ni vac and ni sub in fe</t>
  </si>
  <si>
    <t>ints</t>
  </si>
  <si>
    <t>1b</t>
  </si>
  <si>
    <t>hybird fe tet / fe-ni 110 dumbbell</t>
  </si>
  <si>
    <t>probably dumbbell, with ni slightly moved off lattice site</t>
  </si>
  <si>
    <t>2b</t>
  </si>
  <si>
    <t>3b</t>
  </si>
  <si>
    <t>formation energy slightly less, due to diffusion during simulation</t>
  </si>
  <si>
    <t>4b</t>
  </si>
  <si>
    <t>5b</t>
  </si>
  <si>
    <t>fe 110 dumbbell</t>
  </si>
  <si>
    <t>6b</t>
  </si>
  <si>
    <t>7b</t>
  </si>
  <si>
    <t>some late diffusion, thus slightly elevated</t>
  </si>
  <si>
    <t>al terminal</t>
  </si>
  <si>
    <t>1c</t>
  </si>
  <si>
    <t>fe-al interstitial</t>
  </si>
  <si>
    <t>2c</t>
  </si>
  <si>
    <t>fe-al interstitial (a lot of diffusion)</t>
  </si>
  <si>
    <t>these are almost fe tetrahedral… sometimes partial dumbell fe-al</t>
  </si>
  <si>
    <t>3c</t>
  </si>
  <si>
    <t>fe tetrahedral in B2 NiAl (a lot of diffusion)</t>
  </si>
  <si>
    <t>4c</t>
  </si>
  <si>
    <t>5c</t>
  </si>
  <si>
    <t>the fe tet exists between first Al and Ni layers</t>
  </si>
  <si>
    <t>6c</t>
  </si>
  <si>
    <t>fe self-interstitial</t>
  </si>
  <si>
    <t>I think it is more of a 110 dumbbell…</t>
  </si>
  <si>
    <t>7c</t>
  </si>
  <si>
    <t>8c</t>
  </si>
  <si>
    <t>started with fe tet in B2 NiAl</t>
  </si>
  <si>
    <t>changed to hybird fe tet / fe-al 110 dumbbell</t>
  </si>
  <si>
    <t>at 100 K</t>
  </si>
  <si>
    <t>9c</t>
  </si>
  <si>
    <t>10c</t>
  </si>
  <si>
    <t>hybird fe tet / fe-al 110 dumbbell</t>
  </si>
  <si>
    <t>probably dumbbell, with al slightly moved off lattice site</t>
  </si>
  <si>
    <t>11c</t>
  </si>
  <si>
    <t>12c</t>
  </si>
  <si>
    <t>100K</t>
  </si>
  <si>
    <t>r^2</t>
  </si>
  <si>
    <t>max del r</t>
  </si>
  <si>
    <t>vac</t>
  </si>
  <si>
    <t>fp1c</t>
  </si>
  <si>
    <t>defect and vacancy both stable</t>
  </si>
  <si>
    <t>fp2c</t>
  </si>
  <si>
    <t>defect annihilates, fe sub and al sub</t>
  </si>
  <si>
    <t>fp3c</t>
  </si>
  <si>
    <t>fp4c</t>
  </si>
  <si>
    <t>300K</t>
  </si>
  <si>
    <t>fp1b</t>
  </si>
  <si>
    <t>fp2b</t>
  </si>
  <si>
    <t>fp3b</t>
  </si>
  <si>
    <t>fp4b</t>
  </si>
  <si>
    <t>5 defect cluster</t>
  </si>
  <si>
    <t>0 = not annhilate</t>
  </si>
  <si>
    <t>cluster 3</t>
  </si>
  <si>
    <t>cluster 4</t>
  </si>
  <si>
    <t>cluster 5</t>
  </si>
  <si>
    <t>fp5b</t>
  </si>
  <si>
    <t>defect annihilates, no defects</t>
  </si>
  <si>
    <t>fp6b</t>
  </si>
  <si>
    <t>fp7b</t>
  </si>
  <si>
    <t>fp8b</t>
  </si>
  <si>
    <t>with int at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</si>
</sst>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3.5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0.71988500000043132</c:v>
                </c:pt>
                <c:pt idx="1">
                  <c:v>0.85064500000044063</c:v>
                </c:pt>
                <c:pt idx="2">
                  <c:v>1.8588950000012119</c:v>
                </c:pt>
                <c:pt idx="3">
                  <c:v>1.7999149999996007</c:v>
                </c:pt>
                <c:pt idx="4">
                  <c:v>1.6748250000000553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69576"/>
        <c:axId val="309968008"/>
      </c:scatterChart>
      <c:valAx>
        <c:axId val="3099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8008"/>
        <c:crosses val="autoZero"/>
        <c:crossBetween val="midCat"/>
      </c:valAx>
      <c:valAx>
        <c:axId val="309968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6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Sheet1!$E$18:$E$24</c:f>
              <c:numCache>
                <c:formatCode>General</c:formatCode>
                <c:ptCount val="7"/>
                <c:pt idx="0">
                  <c:v>1.3973450000012235</c:v>
                </c:pt>
                <c:pt idx="1">
                  <c:v>1.3946950000008655</c:v>
                </c:pt>
                <c:pt idx="2">
                  <c:v>1.7949450000014622</c:v>
                </c:pt>
                <c:pt idx="3">
                  <c:v>1.7747450000006211</c:v>
                </c:pt>
                <c:pt idx="4">
                  <c:v>1.8749250000000757</c:v>
                </c:pt>
                <c:pt idx="5">
                  <c:v>1.972845000000234</c:v>
                </c:pt>
                <c:pt idx="6">
                  <c:v>1.8492750000004889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932296"/>
        <c:axId val="364928376"/>
      </c:scatterChart>
      <c:valAx>
        <c:axId val="36493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28376"/>
        <c:crosses val="autoZero"/>
        <c:crossBetween val="midCat"/>
      </c:valAx>
      <c:valAx>
        <c:axId val="364928376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32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Sheet1!$B$54:$B$60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Sheet1!$F$54:$F$60</c:f>
              <c:numCache>
                <c:formatCode>General</c:formatCode>
                <c:ptCount val="7"/>
                <c:pt idx="0">
                  <c:v>1.2603699999999662</c:v>
                </c:pt>
                <c:pt idx="1">
                  <c:v>1.769270000000688</c:v>
                </c:pt>
                <c:pt idx="2">
                  <c:v>1.7305800000012823</c:v>
                </c:pt>
                <c:pt idx="3">
                  <c:v>1.7240100000017264</c:v>
                </c:pt>
                <c:pt idx="4">
                  <c:v>1.7320100000015373</c:v>
                </c:pt>
                <c:pt idx="5">
                  <c:v>1.7362300000004325</c:v>
                </c:pt>
                <c:pt idx="6">
                  <c:v>1.7237000000004628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00648"/>
        <c:axId val="366150576"/>
      </c:scatterChart>
      <c:valAx>
        <c:axId val="31430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150576"/>
        <c:crosses val="autoZero"/>
        <c:crossBetween val="midCat"/>
      </c:valAx>
      <c:valAx>
        <c:axId val="366150576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81643</xdr:colOff>
      <xdr:row>5</xdr:row>
      <xdr:rowOff>23131</xdr:rowOff>
    </xdr:from>
    <xdr:to>
      <xdr:col>10</xdr:col>
      <xdr:colOff>176893</xdr:colOff>
      <xdr:row>13</xdr:row>
      <xdr:rowOff>108857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129721</xdr:colOff>
      <xdr:row>15</xdr:row>
      <xdr:rowOff>128814</xdr:rowOff>
    </xdr:from>
    <xdr:to>
      <xdr:col>16</xdr:col>
      <xdr:colOff>224970</xdr:colOff>
      <xdr:row>24</xdr:row>
      <xdr:rowOff>24040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52</xdr:row>
      <xdr:rowOff>76200</xdr:rowOff>
    </xdr:from>
    <xdr:to>
      <xdr:col>11</xdr:col>
      <xdr:colOff>552449</xdr:colOff>
      <xdr:row>60</xdr:row>
      <xdr:rowOff>161926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6"/>
  <sheetViews>
    <sheetView tabSelected="1" topLeftCell="A46" zoomScale="70" zoomScaleNormal="70" workbookViewId="0">
      <selection activeCell="I24" sqref="I24"/>
    </sheetView>
  </sheetViews>
  <sheetFormatPr defaultColWidth="10.140625" defaultRowHeight="15" x14ac:dyDescent="0.25"/>
  <sheetData>
    <row r="2" spans="1:9" x14ac:dyDescent="0.25">
      <c r="A2" t="s">
        <v>0</v>
      </c>
      <c r="D2" t="s">
        <v>1</v>
      </c>
      <c r="G2" t="s">
        <v>2</v>
      </c>
    </row>
    <row r="3" spans="1:9" x14ac:dyDescent="0.25">
      <c r="C3" t="s">
        <v>3</v>
      </c>
      <c r="D3">
        <v>-8218.2199999999993</v>
      </c>
      <c r="E3">
        <v>-4.1091099999999994</v>
      </c>
      <c r="G3">
        <v>-8995.68</v>
      </c>
      <c r="H3">
        <v>-4.4978400000000001</v>
      </c>
      <c r="I3">
        <v>-0.60577701171875009</v>
      </c>
    </row>
    <row r="4" spans="1:9" x14ac:dyDescent="0.25">
      <c r="C4" t="s">
        <v>4</v>
      </c>
      <c r="D4">
        <v>-8162.73</v>
      </c>
      <c r="E4">
        <f>D4/2000</f>
        <v>-4.0813649999999999</v>
      </c>
      <c r="G4">
        <v>-8942.84</v>
      </c>
      <c r="H4">
        <f t="shared" ref="H4" si="0">G4/2000</f>
        <v>-4.4714200000000002</v>
      </c>
      <c r="I4">
        <v>-0.60566072265625004</v>
      </c>
    </row>
    <row r="5" spans="1:9" x14ac:dyDescent="0.25">
      <c r="A5" t="s">
        <v>4</v>
      </c>
    </row>
    <row r="6" spans="1:9" x14ac:dyDescent="0.25">
      <c r="A6">
        <v>100</v>
      </c>
      <c r="C6" t="s">
        <v>5</v>
      </c>
      <c r="D6" t="s">
        <v>6</v>
      </c>
      <c r="E6" t="s">
        <v>7</v>
      </c>
    </row>
    <row r="7" spans="1:9" x14ac:dyDescent="0.25">
      <c r="A7" t="s">
        <v>8</v>
      </c>
      <c r="B7">
        <v>-10720.00452</v>
      </c>
      <c r="C7">
        <f>B7/2560</f>
        <v>-4.187501765625</v>
      </c>
      <c r="D7">
        <f>B7-1920*E4-640*H4</f>
        <v>-22.07492000000002</v>
      </c>
      <c r="E7">
        <f>22.887831*22.872352</f>
        <v>523.49852714851193</v>
      </c>
    </row>
    <row r="8" spans="1:9" x14ac:dyDescent="0.25">
      <c r="A8" t="s">
        <v>9</v>
      </c>
      <c r="C8" t="s">
        <v>10</v>
      </c>
      <c r="E8" t="s">
        <v>11</v>
      </c>
    </row>
    <row r="9" spans="1:9" x14ac:dyDescent="0.25">
      <c r="A9">
        <v>0.5</v>
      </c>
      <c r="B9">
        <v>-10715.20327</v>
      </c>
      <c r="C9">
        <f>B9-$C$7*2559</f>
        <v>0.61374823437472514</v>
      </c>
      <c r="D9">
        <f>B9-1919*$E$4-640*$H$4</f>
        <v>-21.355034999999589</v>
      </c>
      <c r="E9">
        <f>D9-$D$7</f>
        <v>0.71988500000043132</v>
      </c>
    </row>
    <row r="10" spans="1:9" x14ac:dyDescent="0.25">
      <c r="A10">
        <v>1</v>
      </c>
      <c r="B10">
        <v>-10715.07251</v>
      </c>
      <c r="C10">
        <f t="shared" ref="C10:C12" si="1">B10-$C$7*2559</f>
        <v>0.74450823437473446</v>
      </c>
      <c r="D10">
        <f t="shared" ref="D10:D12" si="2">B10-1919*$E$4-640*$H$4</f>
        <v>-21.224274999999579</v>
      </c>
      <c r="E10">
        <f t="shared" ref="E10:E12" si="3">D10-$D$7</f>
        <v>0.85064500000044063</v>
      </c>
    </row>
    <row r="11" spans="1:9" x14ac:dyDescent="0.25">
      <c r="A11">
        <v>1.5</v>
      </c>
      <c r="B11">
        <v>-10714.064259999999</v>
      </c>
      <c r="C11">
        <f t="shared" si="1"/>
        <v>1.7527582343755057</v>
      </c>
      <c r="D11">
        <f t="shared" si="2"/>
        <v>-20.216024999998808</v>
      </c>
      <c r="E11">
        <f t="shared" si="3"/>
        <v>1.8588950000012119</v>
      </c>
    </row>
    <row r="12" spans="1:9" x14ac:dyDescent="0.25">
      <c r="A12">
        <v>2</v>
      </c>
      <c r="B12">
        <v>-10714.123240000001</v>
      </c>
      <c r="C12">
        <f t="shared" si="1"/>
        <v>1.6937782343738945</v>
      </c>
      <c r="D12">
        <f t="shared" si="2"/>
        <v>-20.275005000000419</v>
      </c>
      <c r="E12">
        <f t="shared" si="3"/>
        <v>1.7999149999996007</v>
      </c>
    </row>
    <row r="13" spans="1:9" x14ac:dyDescent="0.25">
      <c r="A13">
        <v>3.5</v>
      </c>
      <c r="B13">
        <v>-10714.24833</v>
      </c>
      <c r="C13">
        <f>B13-$C$7*2559</f>
        <v>1.5686882343743491</v>
      </c>
      <c r="D13">
        <f>B13-1919*$E$4-640*$H$4</f>
        <v>-20.400094999999965</v>
      </c>
      <c r="E13">
        <f>D13-$D$7</f>
        <v>1.6748250000000553</v>
      </c>
    </row>
    <row r="15" spans="1:9" x14ac:dyDescent="0.25">
      <c r="A15" t="s">
        <v>12</v>
      </c>
      <c r="C15" t="s">
        <v>5</v>
      </c>
      <c r="D15" t="s">
        <v>6</v>
      </c>
      <c r="E15" t="s">
        <v>7</v>
      </c>
    </row>
    <row r="16" spans="1:9" x14ac:dyDescent="0.25">
      <c r="A16" t="s">
        <v>8</v>
      </c>
      <c r="B16">
        <v>-10683.927460000001</v>
      </c>
      <c r="C16">
        <f>B16/2560</f>
        <v>-4.1734091640625</v>
      </c>
      <c r="D16">
        <f>B16-1920*$E$4-640*$H$4</f>
        <v>14.002139999999599</v>
      </c>
      <c r="E16">
        <f>22.847448*22.836246</f>
        <v>521.74994300020796</v>
      </c>
      <c r="F16" t="s">
        <v>13</v>
      </c>
    </row>
    <row r="17" spans="1:10" x14ac:dyDescent="0.25">
      <c r="A17" t="s">
        <v>14</v>
      </c>
    </row>
    <row r="18" spans="1:10" x14ac:dyDescent="0.25">
      <c r="A18">
        <v>0.5</v>
      </c>
      <c r="B18">
        <v>-10678.44875</v>
      </c>
      <c r="C18">
        <f>B18-$C$16*2559</f>
        <v>1.3053008359383966</v>
      </c>
      <c r="D18">
        <f>B18-1919*$E$4-640*$H$4</f>
        <v>15.399485000000823</v>
      </c>
      <c r="E18">
        <f>D18-$D$16</f>
        <v>1.3973450000012235</v>
      </c>
      <c r="F18" t="s">
        <v>15</v>
      </c>
    </row>
    <row r="19" spans="1:10" x14ac:dyDescent="0.25">
      <c r="A19">
        <v>1</v>
      </c>
      <c r="B19">
        <v>-10678.4514</v>
      </c>
      <c r="C19">
        <f t="shared" ref="C19:C23" si="4">B19-$C$16*2559</f>
        <v>1.3026508359380387</v>
      </c>
      <c r="D19">
        <f>B19-1919*$E$4-640*$H$4</f>
        <v>15.396835000000465</v>
      </c>
      <c r="E19">
        <f t="shared" ref="E19:E23" si="5">D19-$D$16</f>
        <v>1.3946950000008655</v>
      </c>
      <c r="F19" t="s">
        <v>15</v>
      </c>
    </row>
    <row r="20" spans="1:10" x14ac:dyDescent="0.25">
      <c r="A20">
        <v>1.5</v>
      </c>
      <c r="B20">
        <v>-10678.051149999999</v>
      </c>
      <c r="C20">
        <f t="shared" si="4"/>
        <v>1.7029008359386353</v>
      </c>
      <c r="D20">
        <f>B20-1919*$E$4-640*$H$4</f>
        <v>15.797085000001061</v>
      </c>
      <c r="E20">
        <f t="shared" si="5"/>
        <v>1.7949450000014622</v>
      </c>
    </row>
    <row r="21" spans="1:10" x14ac:dyDescent="0.25">
      <c r="A21">
        <v>2</v>
      </c>
      <c r="B21">
        <v>-10678.07135</v>
      </c>
      <c r="C21">
        <f t="shared" si="4"/>
        <v>1.6827008359377942</v>
      </c>
      <c r="D21">
        <f>B21-1919*$E$4-640*$H$4</f>
        <v>15.77688500000022</v>
      </c>
      <c r="E21">
        <f t="shared" si="5"/>
        <v>1.7747450000006211</v>
      </c>
    </row>
    <row r="22" spans="1:10" x14ac:dyDescent="0.25">
      <c r="A22">
        <v>2.5</v>
      </c>
      <c r="B22">
        <v>-10677.971170000001</v>
      </c>
      <c r="C22">
        <f t="shared" si="4"/>
        <v>1.7828808359372488</v>
      </c>
      <c r="D22">
        <f t="shared" ref="D22:D23" si="6">B22-1919*$E$4-640*$H$4</f>
        <v>15.877064999999675</v>
      </c>
      <c r="E22">
        <f t="shared" si="5"/>
        <v>1.8749250000000757</v>
      </c>
    </row>
    <row r="23" spans="1:10" x14ac:dyDescent="0.25">
      <c r="A23">
        <v>3</v>
      </c>
      <c r="B23">
        <v>-10677.873250000001</v>
      </c>
      <c r="C23">
        <f t="shared" si="4"/>
        <v>1.8808008359374071</v>
      </c>
      <c r="D23">
        <f t="shared" si="6"/>
        <v>15.974984999999833</v>
      </c>
      <c r="E23">
        <f t="shared" si="5"/>
        <v>1.972845000000234</v>
      </c>
    </row>
    <row r="24" spans="1:10" x14ac:dyDescent="0.25">
      <c r="A24">
        <v>3.5</v>
      </c>
      <c r="B24">
        <v>-10677.99682</v>
      </c>
      <c r="C24">
        <f>B24-$C$16*2559</f>
        <v>1.7572308359376621</v>
      </c>
      <c r="D24">
        <f>B24-1919*$E$4-640*$H$4</f>
        <v>15.851415000000088</v>
      </c>
      <c r="E24">
        <f>D24-$D$16</f>
        <v>1.8492750000004889</v>
      </c>
    </row>
    <row r="26" spans="1:10" x14ac:dyDescent="0.25">
      <c r="A26" t="s">
        <v>16</v>
      </c>
    </row>
    <row r="27" spans="1:10" x14ac:dyDescent="0.25">
      <c r="A27" t="s">
        <v>17</v>
      </c>
      <c r="B27">
        <v>-10685.145560000001</v>
      </c>
      <c r="C27">
        <f>B27-$C$16*2561</f>
        <v>2.9553091640609637</v>
      </c>
      <c r="D27">
        <f>B27-1921*$E$4-640*$H$4</f>
        <v>16.865404999999555</v>
      </c>
      <c r="E27">
        <f>D27-$D$16</f>
        <v>2.8632649999999558</v>
      </c>
      <c r="F27" t="s">
        <v>18</v>
      </c>
      <c r="J27" t="s">
        <v>19</v>
      </c>
    </row>
    <row r="28" spans="1:10" x14ac:dyDescent="0.25">
      <c r="A28" t="s">
        <v>20</v>
      </c>
      <c r="B28">
        <v>-10685.56574</v>
      </c>
      <c r="C28">
        <f>B28-$C$16*2561</f>
        <v>2.5351291640618001</v>
      </c>
      <c r="D28">
        <f>B28-1921*$E$4-640*$H$4</f>
        <v>16.445225000000391</v>
      </c>
      <c r="E28">
        <f>D28-$D$16</f>
        <v>2.4430850000007922</v>
      </c>
      <c r="F28" t="s">
        <v>18</v>
      </c>
    </row>
    <row r="29" spans="1:10" x14ac:dyDescent="0.25">
      <c r="A29" t="s">
        <v>21</v>
      </c>
      <c r="B29">
        <v>-10685.445019999999</v>
      </c>
      <c r="C29">
        <f t="shared" ref="C29:C32" si="7">B29-$C$16*2561</f>
        <v>2.6558491640626016</v>
      </c>
      <c r="D29">
        <f t="shared" ref="D29:D32" si="8">B29-1921*$E$4-640*$H$4</f>
        <v>16.565945000001193</v>
      </c>
      <c r="E29">
        <f t="shared" ref="E29:E32" si="9">D29-$D$16</f>
        <v>2.5638050000015937</v>
      </c>
      <c r="F29" t="s">
        <v>18</v>
      </c>
      <c r="J29" t="s">
        <v>22</v>
      </c>
    </row>
    <row r="30" spans="1:10" x14ac:dyDescent="0.25">
      <c r="A30" t="s">
        <v>23</v>
      </c>
      <c r="B30">
        <v>-10685.37271</v>
      </c>
      <c r="C30">
        <f t="shared" si="7"/>
        <v>2.7281591640621627</v>
      </c>
      <c r="D30">
        <f t="shared" si="8"/>
        <v>16.638255000000754</v>
      </c>
      <c r="E30">
        <f t="shared" si="9"/>
        <v>2.6361150000011548</v>
      </c>
      <c r="F30" t="s">
        <v>18</v>
      </c>
    </row>
    <row r="31" spans="1:10" x14ac:dyDescent="0.25">
      <c r="A31" t="s">
        <v>24</v>
      </c>
      <c r="B31">
        <v>-10684.369119999999</v>
      </c>
      <c r="C31">
        <f t="shared" si="7"/>
        <v>3.7317491640624212</v>
      </c>
      <c r="D31">
        <f t="shared" si="8"/>
        <v>17.641845000001013</v>
      </c>
      <c r="E31">
        <f t="shared" si="9"/>
        <v>3.6397050000014133</v>
      </c>
      <c r="F31" t="s">
        <v>25</v>
      </c>
    </row>
    <row r="32" spans="1:10" x14ac:dyDescent="0.25">
      <c r="A32" t="s">
        <v>26</v>
      </c>
      <c r="B32">
        <v>-10684.434450000001</v>
      </c>
      <c r="C32">
        <f t="shared" si="7"/>
        <v>3.6664191640611534</v>
      </c>
      <c r="D32">
        <f t="shared" si="8"/>
        <v>17.576514999999745</v>
      </c>
      <c r="E32">
        <f t="shared" si="9"/>
        <v>3.5743750000001455</v>
      </c>
      <c r="F32" t="s">
        <v>25</v>
      </c>
    </row>
    <row r="33" spans="1:13" x14ac:dyDescent="0.25">
      <c r="A33" t="s">
        <v>27</v>
      </c>
      <c r="B33">
        <v>-10684.16719</v>
      </c>
      <c r="C33">
        <f>B33-$C$16*2561</f>
        <v>3.9336791640616866</v>
      </c>
      <c r="D33">
        <f>B33-1921*$E$4-640*$H$4</f>
        <v>17.843775000000278</v>
      </c>
      <c r="E33">
        <f>D33-$D$16</f>
        <v>3.8416350000006787</v>
      </c>
      <c r="F33" t="s">
        <v>25</v>
      </c>
      <c r="H33" t="s">
        <v>28</v>
      </c>
    </row>
    <row r="35" spans="1:13" x14ac:dyDescent="0.25">
      <c r="A35" t="s">
        <v>29</v>
      </c>
    </row>
    <row r="36" spans="1:13" x14ac:dyDescent="0.25">
      <c r="A36" t="s">
        <v>8</v>
      </c>
      <c r="B36">
        <v>-10683.955669999999</v>
      </c>
      <c r="C36">
        <f>B36/2560</f>
        <v>-4.1734201835937501</v>
      </c>
      <c r="D36">
        <f>B36-1920*$E$4-640*$H$4</f>
        <v>13.973930000001019</v>
      </c>
      <c r="E36">
        <f>22.853737*22.838176</f>
        <v>521.93766786371202</v>
      </c>
      <c r="F36" t="s">
        <v>13</v>
      </c>
    </row>
    <row r="37" spans="1:13" x14ac:dyDescent="0.25">
      <c r="A37" t="s">
        <v>30</v>
      </c>
      <c r="B37">
        <v>-10685.713320000001</v>
      </c>
      <c r="C37">
        <f>B37-$C$36*2561</f>
        <v>2.4157701835938497</v>
      </c>
      <c r="D37">
        <f>B37-1921*$E$4-640*$H$4</f>
        <v>16.297644999999648</v>
      </c>
      <c r="E37">
        <f>D37-$D$36</f>
        <v>2.3237149999986286</v>
      </c>
      <c r="F37" t="s">
        <v>31</v>
      </c>
    </row>
    <row r="38" spans="1:13" x14ac:dyDescent="0.25">
      <c r="A38" t="s">
        <v>32</v>
      </c>
      <c r="B38">
        <v>-10685.95702</v>
      </c>
      <c r="C38">
        <f t="shared" ref="C38:C44" si="10">B38-$C$36*2561</f>
        <v>2.1720701835947693</v>
      </c>
      <c r="D38">
        <f t="shared" ref="D38:D44" si="11">B38-1921*$E$4-640*$H$4</f>
        <v>16.053945000000567</v>
      </c>
      <c r="E38">
        <f t="shared" ref="E38:E44" si="12">D38-$D$36</f>
        <v>2.0800149999995483</v>
      </c>
      <c r="F38" t="s">
        <v>33</v>
      </c>
      <c r="J38" t="s">
        <v>34</v>
      </c>
    </row>
    <row r="39" spans="1:13" x14ac:dyDescent="0.25">
      <c r="A39" t="s">
        <v>35</v>
      </c>
      <c r="B39">
        <v>-10685.86886</v>
      </c>
      <c r="C39">
        <f t="shared" si="10"/>
        <v>2.2602301835941034</v>
      </c>
      <c r="D39">
        <f t="shared" si="11"/>
        <v>16.142104999999901</v>
      </c>
      <c r="E39">
        <f t="shared" si="12"/>
        <v>2.1681749999988824</v>
      </c>
      <c r="F39" t="s">
        <v>36</v>
      </c>
    </row>
    <row r="40" spans="1:13" x14ac:dyDescent="0.25">
      <c r="A40" t="s">
        <v>37</v>
      </c>
      <c r="B40">
        <v>-10685.873540000001</v>
      </c>
      <c r="C40">
        <f t="shared" si="10"/>
        <v>2.2555501835940959</v>
      </c>
      <c r="D40">
        <f t="shared" si="11"/>
        <v>16.137424999999894</v>
      </c>
      <c r="E40">
        <f t="shared" si="12"/>
        <v>2.1634949999988748</v>
      </c>
      <c r="F40" t="s">
        <v>31</v>
      </c>
    </row>
    <row r="41" spans="1:13" x14ac:dyDescent="0.25">
      <c r="A41" t="s">
        <v>38</v>
      </c>
      <c r="B41">
        <v>-10686.19522</v>
      </c>
      <c r="C41">
        <f t="shared" si="10"/>
        <v>1.9338701835949905</v>
      </c>
      <c r="D41">
        <f>B41-1921*$E$4-640*$H$4</f>
        <v>15.815745000000788</v>
      </c>
      <c r="E41">
        <f t="shared" si="12"/>
        <v>1.8418149999997695</v>
      </c>
      <c r="F41" t="s">
        <v>36</v>
      </c>
      <c r="M41" t="s">
        <v>39</v>
      </c>
    </row>
    <row r="42" spans="1:13" ht="15.75" x14ac:dyDescent="0.25">
      <c r="A42" t="s">
        <v>40</v>
      </c>
      <c r="B42">
        <v>-10684.166450000001</v>
      </c>
      <c r="C42">
        <f t="shared" si="10"/>
        <v>3.962640183593976</v>
      </c>
      <c r="D42">
        <f t="shared" si="11"/>
        <v>17.844514999999774</v>
      </c>
      <c r="E42">
        <f t="shared" si="12"/>
        <v>3.8705849999987549</v>
      </c>
      <c r="F42" t="s">
        <v>41</v>
      </c>
      <c r="M42" s="1" t="s">
        <v>42</v>
      </c>
    </row>
    <row r="43" spans="1:13" x14ac:dyDescent="0.25">
      <c r="A43" t="s">
        <v>43</v>
      </c>
      <c r="B43">
        <v>-10684.281349999999</v>
      </c>
      <c r="C43">
        <f t="shared" si="10"/>
        <v>3.847740183595306</v>
      </c>
      <c r="D43">
        <f t="shared" si="11"/>
        <v>17.729615000001104</v>
      </c>
      <c r="E43">
        <f t="shared" si="12"/>
        <v>3.755685000000085</v>
      </c>
      <c r="F43" t="s">
        <v>41</v>
      </c>
    </row>
    <row r="44" spans="1:13" x14ac:dyDescent="0.25">
      <c r="A44" t="s">
        <v>44</v>
      </c>
      <c r="B44">
        <v>-10686.30672</v>
      </c>
      <c r="C44">
        <f t="shared" si="10"/>
        <v>1.8223701835941029</v>
      </c>
      <c r="D44">
        <f t="shared" si="11"/>
        <v>15.704244999999901</v>
      </c>
      <c r="E44">
        <f t="shared" si="12"/>
        <v>1.7303149999988818</v>
      </c>
      <c r="F44" t="s">
        <v>45</v>
      </c>
      <c r="I44" t="s">
        <v>46</v>
      </c>
    </row>
    <row r="46" spans="1:13" x14ac:dyDescent="0.25">
      <c r="A46" t="s">
        <v>47</v>
      </c>
    </row>
    <row r="47" spans="1:13" x14ac:dyDescent="0.25">
      <c r="A47" t="s">
        <v>8</v>
      </c>
      <c r="B47">
        <v>-10754.188910000001</v>
      </c>
      <c r="C47">
        <f>B47/2560</f>
        <v>-4.2008550429687501</v>
      </c>
      <c r="D47">
        <f>B47-1920*$E$3-640*$H$3</f>
        <v>13.919889999997849</v>
      </c>
      <c r="E47">
        <f>22.821571*22.820777</f>
        <v>520.80598258066698</v>
      </c>
      <c r="F47" t="s">
        <v>13</v>
      </c>
    </row>
    <row r="48" spans="1:13" x14ac:dyDescent="0.25">
      <c r="A48" t="s">
        <v>48</v>
      </c>
      <c r="B48">
        <v>-10756.192209999999</v>
      </c>
      <c r="C48">
        <f>B48-$C$47*2561</f>
        <v>2.1975550429706345</v>
      </c>
      <c r="D48">
        <f>B48-1921*$E$3-640*$H$3</f>
        <v>16.025699999999688</v>
      </c>
      <c r="E48">
        <f>D48-$D$47</f>
        <v>2.1058100000018385</v>
      </c>
      <c r="F48" t="s">
        <v>45</v>
      </c>
      <c r="I48" t="s">
        <v>46</v>
      </c>
    </row>
    <row r="49" spans="1:19" x14ac:dyDescent="0.25">
      <c r="A49" t="s">
        <v>49</v>
      </c>
      <c r="B49">
        <v>-10756.088729999999</v>
      </c>
      <c r="C49">
        <f>B49-$C$47*2561</f>
        <v>2.3010350429703976</v>
      </c>
      <c r="D49">
        <f>B49-1921*$E$3-640*$H$3</f>
        <v>16.129179999999451</v>
      </c>
      <c r="E49">
        <f>D49-$D$47</f>
        <v>2.2092900000016016</v>
      </c>
      <c r="F49" t="s">
        <v>50</v>
      </c>
      <c r="J49" t="s">
        <v>51</v>
      </c>
    </row>
    <row r="50" spans="1:19" x14ac:dyDescent="0.25">
      <c r="A50" t="s">
        <v>52</v>
      </c>
      <c r="B50">
        <v>-10755.07483</v>
      </c>
      <c r="C50">
        <f>B50-$C$47*2561</f>
        <v>3.314935042970319</v>
      </c>
      <c r="D50">
        <f>B50-1921*$E$3-640*$H$3</f>
        <v>17.143079999999372</v>
      </c>
      <c r="E50">
        <f>D50-$D$47</f>
        <v>3.223190000001523</v>
      </c>
      <c r="F50" t="s">
        <v>25</v>
      </c>
    </row>
    <row r="51" spans="1:19" x14ac:dyDescent="0.25">
      <c r="A51" t="s">
        <v>53</v>
      </c>
      <c r="B51">
        <v>-10756.135329999999</v>
      </c>
      <c r="C51">
        <f>B51-$C$47*2561</f>
        <v>2.2544350429707265</v>
      </c>
      <c r="D51">
        <f>B51-1921*$E$3-640*$H$3</f>
        <v>16.08257999999978</v>
      </c>
      <c r="E51">
        <f>D51-$D$47</f>
        <v>2.1626900000019305</v>
      </c>
      <c r="F51" t="s">
        <v>50</v>
      </c>
      <c r="P51" t="s">
        <v>79</v>
      </c>
    </row>
    <row r="52" spans="1:19" x14ac:dyDescent="0.25">
      <c r="P52" t="s">
        <v>54</v>
      </c>
      <c r="Q52" t="s">
        <v>55</v>
      </c>
      <c r="R52" t="s">
        <v>56</v>
      </c>
    </row>
    <row r="53" spans="1:19" x14ac:dyDescent="0.25">
      <c r="A53" t="s">
        <v>57</v>
      </c>
      <c r="B53">
        <v>-10754.197029999999</v>
      </c>
      <c r="C53">
        <f>B53/2560</f>
        <v>-4.2008582148437501</v>
      </c>
      <c r="D53">
        <f>B53-1920*$E$3-640*$H$3</f>
        <v>13.911769999999251</v>
      </c>
      <c r="E53">
        <f>22.821571*22.820777</f>
        <v>520.80598258066698</v>
      </c>
      <c r="P53" t="s">
        <v>58</v>
      </c>
      <c r="Q53">
        <v>1.7</v>
      </c>
      <c r="R53">
        <v>1.5</v>
      </c>
      <c r="S53" t="s">
        <v>59</v>
      </c>
    </row>
    <row r="54" spans="1:19" x14ac:dyDescent="0.25">
      <c r="A54" t="s">
        <v>30</v>
      </c>
      <c r="B54">
        <v>0.5</v>
      </c>
      <c r="C54">
        <v>-10748.82755</v>
      </c>
      <c r="D54">
        <f>C54-$C$53*2559</f>
        <v>1.1686217851565743</v>
      </c>
      <c r="E54">
        <f>C54-1919*$E$3-640*$H$3</f>
        <v>15.172139999999217</v>
      </c>
      <c r="F54">
        <f>E54-$D$53</f>
        <v>1.2603699999999662</v>
      </c>
      <c r="P54" t="s">
        <v>60</v>
      </c>
      <c r="Q54">
        <v>1.2809999999999999</v>
      </c>
      <c r="R54">
        <v>0.8</v>
      </c>
      <c r="S54" t="s">
        <v>61</v>
      </c>
    </row>
    <row r="55" spans="1:19" x14ac:dyDescent="0.25">
      <c r="A55" t="s">
        <v>32</v>
      </c>
      <c r="B55">
        <v>1</v>
      </c>
      <c r="C55">
        <v>-10748.310530000001</v>
      </c>
      <c r="D55">
        <f t="shared" ref="D55:D60" si="13">C55-$C$53*2559</f>
        <v>1.6856417851558945</v>
      </c>
      <c r="E55">
        <f t="shared" ref="E55:E60" si="14">C55-1919*$E$3-640*$H$3</f>
        <v>15.689159999998537</v>
      </c>
      <c r="F55">
        <f t="shared" ref="F55:F60" si="15">E55-$D$47</f>
        <v>1.769270000000688</v>
      </c>
      <c r="P55" t="s">
        <v>62</v>
      </c>
      <c r="Q55">
        <v>1.87</v>
      </c>
      <c r="R55">
        <v>1.8</v>
      </c>
      <c r="S55" t="s">
        <v>61</v>
      </c>
    </row>
    <row r="56" spans="1:19" x14ac:dyDescent="0.25">
      <c r="A56" t="s">
        <v>35</v>
      </c>
      <c r="B56">
        <v>1.5</v>
      </c>
      <c r="C56">
        <v>-10748.34922</v>
      </c>
      <c r="D56">
        <f t="shared" si="13"/>
        <v>1.6469517851564888</v>
      </c>
      <c r="E56">
        <f t="shared" si="14"/>
        <v>15.650469999999132</v>
      </c>
      <c r="F56">
        <f t="shared" si="15"/>
        <v>1.7305800000012823</v>
      </c>
      <c r="P56" t="s">
        <v>63</v>
      </c>
      <c r="Q56">
        <v>2.35</v>
      </c>
      <c r="R56">
        <v>2.2999999999999998</v>
      </c>
      <c r="S56" t="s">
        <v>59</v>
      </c>
    </row>
    <row r="57" spans="1:19" x14ac:dyDescent="0.25">
      <c r="A57" t="s">
        <v>37</v>
      </c>
      <c r="B57">
        <v>2</v>
      </c>
      <c r="C57">
        <v>-10748.35579</v>
      </c>
      <c r="D57">
        <f t="shared" si="13"/>
        <v>1.6403817851569329</v>
      </c>
      <c r="E57">
        <f t="shared" si="14"/>
        <v>15.643899999999576</v>
      </c>
      <c r="F57">
        <f t="shared" si="15"/>
        <v>1.7240100000017264</v>
      </c>
    </row>
    <row r="58" spans="1:19" x14ac:dyDescent="0.25">
      <c r="A58" t="s">
        <v>38</v>
      </c>
      <c r="B58">
        <v>2.5</v>
      </c>
      <c r="C58">
        <v>-10748.34779</v>
      </c>
      <c r="D58">
        <f t="shared" si="13"/>
        <v>1.6483817851567437</v>
      </c>
      <c r="E58">
        <f t="shared" si="14"/>
        <v>15.651899999999387</v>
      </c>
      <c r="F58">
        <f t="shared" si="15"/>
        <v>1.7320100000015373</v>
      </c>
      <c r="P58" t="s">
        <v>64</v>
      </c>
    </row>
    <row r="59" spans="1:19" x14ac:dyDescent="0.25">
      <c r="A59" t="s">
        <v>40</v>
      </c>
      <c r="B59">
        <v>3</v>
      </c>
      <c r="C59">
        <v>-10748.343570000001</v>
      </c>
      <c r="D59">
        <f t="shared" si="13"/>
        <v>1.6526017851556389</v>
      </c>
      <c r="E59">
        <f t="shared" si="14"/>
        <v>15.656119999998282</v>
      </c>
      <c r="F59">
        <f t="shared" si="15"/>
        <v>1.7362300000004325</v>
      </c>
      <c r="P59" t="s">
        <v>65</v>
      </c>
      <c r="Q59">
        <v>1.7</v>
      </c>
      <c r="R59">
        <v>1.5</v>
      </c>
      <c r="S59" t="s">
        <v>61</v>
      </c>
    </row>
    <row r="60" spans="1:19" x14ac:dyDescent="0.25">
      <c r="A60" t="s">
        <v>43</v>
      </c>
      <c r="B60">
        <v>3.5</v>
      </c>
      <c r="C60">
        <v>-10748.356100000001</v>
      </c>
      <c r="D60">
        <f t="shared" si="13"/>
        <v>1.6400717851556692</v>
      </c>
      <c r="E60">
        <f t="shared" si="14"/>
        <v>15.643589999998312</v>
      </c>
      <c r="F60">
        <f t="shared" si="15"/>
        <v>1.7237000000004628</v>
      </c>
      <c r="P60" t="s">
        <v>66</v>
      </c>
      <c r="Q60">
        <v>2.34</v>
      </c>
      <c r="R60">
        <v>1.8</v>
      </c>
      <c r="S60" t="s">
        <v>61</v>
      </c>
    </row>
    <row r="61" spans="1:19" x14ac:dyDescent="0.25">
      <c r="P61" t="s">
        <v>67</v>
      </c>
      <c r="Q61">
        <v>2.5499999999999998</v>
      </c>
      <c r="R61">
        <v>1.8</v>
      </c>
      <c r="S61" t="s">
        <v>61</v>
      </c>
    </row>
    <row r="62" spans="1:19" x14ac:dyDescent="0.25">
      <c r="P62" t="s">
        <v>68</v>
      </c>
      <c r="Q62">
        <v>2.8439999999999999</v>
      </c>
      <c r="R62">
        <v>2.8</v>
      </c>
      <c r="S62" t="s">
        <v>59</v>
      </c>
    </row>
    <row r="63" spans="1:19" x14ac:dyDescent="0.25">
      <c r="B63" t="s">
        <v>69</v>
      </c>
      <c r="D63" t="s">
        <v>70</v>
      </c>
    </row>
    <row r="64" spans="1:19" x14ac:dyDescent="0.25">
      <c r="B64" t="s">
        <v>71</v>
      </c>
      <c r="D64" t="s">
        <v>72</v>
      </c>
      <c r="F64" t="s">
        <v>73</v>
      </c>
      <c r="P64" t="s">
        <v>68</v>
      </c>
      <c r="Q64">
        <v>2.8439999999999999</v>
      </c>
      <c r="R64">
        <v>-2.5</v>
      </c>
      <c r="S64" t="s">
        <v>59</v>
      </c>
    </row>
    <row r="65" spans="2:19" x14ac:dyDescent="0.25">
      <c r="B65">
        <v>-2.5</v>
      </c>
      <c r="C65">
        <v>-2</v>
      </c>
      <c r="D65">
        <v>-2.5</v>
      </c>
      <c r="E65">
        <v>-2</v>
      </c>
      <c r="F65">
        <v>-2.5</v>
      </c>
      <c r="G65">
        <v>-2</v>
      </c>
      <c r="P65" t="s">
        <v>74</v>
      </c>
      <c r="Q65">
        <v>0.94</v>
      </c>
      <c r="R65">
        <v>-0.5</v>
      </c>
      <c r="S65" t="s">
        <v>75</v>
      </c>
    </row>
    <row r="66" spans="2:19" x14ac:dyDescent="0.25"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P66" t="s">
        <v>76</v>
      </c>
      <c r="Q66">
        <v>1.87</v>
      </c>
      <c r="R66">
        <v>-1.5</v>
      </c>
      <c r="S66" t="s">
        <v>61</v>
      </c>
    </row>
    <row r="67" spans="2:19" x14ac:dyDescent="0.25"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P67" t="s">
        <v>77</v>
      </c>
      <c r="Q67">
        <v>2.35</v>
      </c>
      <c r="R67">
        <v>-2</v>
      </c>
      <c r="S67" t="s">
        <v>59</v>
      </c>
    </row>
    <row r="68" spans="2:19" x14ac:dyDescent="0.25">
      <c r="B68">
        <v>0</v>
      </c>
      <c r="C68">
        <v>0</v>
      </c>
      <c r="D68">
        <v>0</v>
      </c>
      <c r="E68">
        <v>1</v>
      </c>
      <c r="F68">
        <v>0</v>
      </c>
      <c r="G68">
        <v>1</v>
      </c>
      <c r="P68" t="s">
        <v>78</v>
      </c>
      <c r="Q68">
        <v>1.39</v>
      </c>
      <c r="R68">
        <v>-1</v>
      </c>
      <c r="S68" t="s">
        <v>61</v>
      </c>
    </row>
    <row r="69" spans="2:19" x14ac:dyDescent="0.25"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</row>
    <row r="70" spans="2:19" x14ac:dyDescent="0.25"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</row>
    <row r="71" spans="2:19" x14ac:dyDescent="0.25">
      <c r="B71">
        <v>0</v>
      </c>
      <c r="C71">
        <v>1</v>
      </c>
      <c r="D71">
        <v>0</v>
      </c>
      <c r="E71">
        <v>0</v>
      </c>
      <c r="F71">
        <v>0</v>
      </c>
      <c r="G71">
        <v>1</v>
      </c>
    </row>
    <row r="72" spans="2:19" x14ac:dyDescent="0.25"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2:19" x14ac:dyDescent="0.25">
      <c r="B73">
        <v>0</v>
      </c>
      <c r="C73">
        <v>0</v>
      </c>
      <c r="D73">
        <v>0</v>
      </c>
      <c r="E73">
        <v>1</v>
      </c>
      <c r="F73">
        <v>0</v>
      </c>
      <c r="G73">
        <v>1</v>
      </c>
    </row>
    <row r="74" spans="2:19" x14ac:dyDescent="0.25"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</row>
    <row r="75" spans="2:19" x14ac:dyDescent="0.25">
      <c r="B75">
        <v>0</v>
      </c>
      <c r="C75">
        <v>1</v>
      </c>
      <c r="D75">
        <v>0</v>
      </c>
      <c r="E75">
        <v>1</v>
      </c>
      <c r="F75">
        <v>0</v>
      </c>
      <c r="G75">
        <v>1</v>
      </c>
    </row>
    <row r="76" spans="2:19" x14ac:dyDescent="0.25">
      <c r="B76">
        <f>AVERAGE(B66:B75)</f>
        <v>0</v>
      </c>
      <c r="C76">
        <f>AVERAGE(C66:C75)</f>
        <v>0.5</v>
      </c>
      <c r="D76">
        <f t="shared" ref="D76:E76" si="16">AVERAGE(D66:D75)</f>
        <v>0</v>
      </c>
      <c r="E76">
        <f t="shared" si="16"/>
        <v>0.6</v>
      </c>
      <c r="F76">
        <f t="shared" ref="F76" si="17">AVERAGE(F66:F75)</f>
        <v>0</v>
      </c>
      <c r="G76">
        <f t="shared" ref="G76" si="18">AVERAGE(G66:G75)</f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2015-07-23T00:28:56Z</dcterms:created>
  <dcterms:modified xsi:type="dcterms:W3CDTF">2015-09-21T22:50:25Z</dcterms:modified>
</cp:coreProperties>
</file>