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3075" yWindow="2460" windowWidth="20730" windowHeight="11700" tabRatio="500"/>
  </bookViews>
  <sheets>
    <sheet name="Sheet1" sheetId="1" r:id="rId1"/>
    <sheet name="Sheet2" sheetId="2" r:id="rId2"/>
    <sheet name="Sheet3" sheetId="3" r:id="rId3"/>
    <sheet name="Sheet4" sheetId="4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4" l="1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3" i="4"/>
  <c r="I40" i="2"/>
  <c r="H40" i="2"/>
  <c r="J40" i="2"/>
  <c r="K40" i="2"/>
  <c r="L40" i="2"/>
  <c r="M40" i="2"/>
  <c r="N40" i="2"/>
  <c r="O40" i="2"/>
  <c r="P40" i="2"/>
  <c r="Q40" i="2"/>
  <c r="H41" i="2"/>
  <c r="I41" i="2"/>
  <c r="J41" i="2"/>
  <c r="K41" i="2"/>
  <c r="L41" i="2"/>
  <c r="M41" i="2"/>
  <c r="N41" i="2"/>
  <c r="O41" i="2"/>
  <c r="P41" i="2"/>
  <c r="Q41" i="2"/>
  <c r="G40" i="2"/>
  <c r="G41" i="2"/>
  <c r="G21" i="2"/>
  <c r="Q38" i="2"/>
  <c r="P38" i="2"/>
  <c r="O38" i="2"/>
  <c r="N38" i="2"/>
  <c r="M38" i="2"/>
  <c r="L38" i="2"/>
  <c r="K38" i="2"/>
  <c r="J38" i="2"/>
  <c r="I38" i="2"/>
  <c r="H38" i="2"/>
  <c r="G38" i="2"/>
  <c r="Q36" i="2"/>
  <c r="P36" i="2"/>
  <c r="O36" i="2"/>
  <c r="N36" i="2"/>
  <c r="M36" i="2"/>
  <c r="L36" i="2"/>
  <c r="K36" i="2"/>
  <c r="J36" i="2"/>
  <c r="I36" i="2"/>
  <c r="H36" i="2"/>
  <c r="G36" i="2"/>
  <c r="G30" i="2"/>
  <c r="G31" i="2"/>
  <c r="H30" i="2"/>
  <c r="H31" i="2"/>
  <c r="I30" i="2"/>
  <c r="I31" i="2"/>
  <c r="J30" i="2"/>
  <c r="J31" i="2"/>
  <c r="K30" i="2"/>
  <c r="K31" i="2"/>
  <c r="L30" i="2"/>
  <c r="L31" i="2"/>
  <c r="M30" i="2"/>
  <c r="M31" i="2"/>
  <c r="N30" i="2"/>
  <c r="N31" i="2"/>
  <c r="O30" i="2"/>
  <c r="O31" i="2"/>
  <c r="P30" i="2"/>
  <c r="P31" i="2"/>
  <c r="Q30" i="2"/>
  <c r="Q31" i="2"/>
  <c r="Q28" i="2"/>
  <c r="P28" i="2"/>
  <c r="O28" i="2"/>
  <c r="N28" i="2"/>
  <c r="M28" i="2"/>
  <c r="L28" i="2"/>
  <c r="K28" i="2"/>
  <c r="J28" i="2"/>
  <c r="I28" i="2"/>
  <c r="H28" i="2"/>
  <c r="G28" i="2"/>
  <c r="Q26" i="2"/>
  <c r="P26" i="2"/>
  <c r="O26" i="2"/>
  <c r="N26" i="2"/>
  <c r="M26" i="2"/>
  <c r="L26" i="2"/>
  <c r="K26" i="2"/>
  <c r="J26" i="2"/>
  <c r="I26" i="2"/>
  <c r="H26" i="2"/>
  <c r="G26" i="2"/>
  <c r="B5" i="2"/>
  <c r="C5" i="2"/>
  <c r="G20" i="2"/>
  <c r="P6" i="2"/>
  <c r="Q6" i="2"/>
  <c r="R6" i="2"/>
  <c r="P8" i="2"/>
  <c r="Q8" i="2"/>
  <c r="R8" i="2"/>
  <c r="P10" i="2"/>
  <c r="Q10" i="2"/>
  <c r="R10" i="2"/>
  <c r="P11" i="2"/>
  <c r="Q11" i="2"/>
  <c r="R11" i="2"/>
  <c r="L16" i="2"/>
  <c r="M16" i="2"/>
  <c r="N16" i="2"/>
  <c r="O16" i="2"/>
  <c r="P16" i="2"/>
  <c r="Q16" i="2"/>
  <c r="R16" i="2"/>
  <c r="L18" i="2"/>
  <c r="M18" i="2"/>
  <c r="N18" i="2"/>
  <c r="O18" i="2"/>
  <c r="P18" i="2"/>
  <c r="Q18" i="2"/>
  <c r="R18" i="2"/>
  <c r="L20" i="2"/>
  <c r="M20" i="2"/>
  <c r="N20" i="2"/>
  <c r="O20" i="2"/>
  <c r="P20" i="2"/>
  <c r="Q20" i="2"/>
  <c r="R20" i="2"/>
  <c r="L10" i="2"/>
  <c r="L21" i="2"/>
  <c r="M10" i="2"/>
  <c r="M21" i="2"/>
  <c r="N10" i="2"/>
  <c r="N21" i="2"/>
  <c r="O10" i="2"/>
  <c r="O21" i="2"/>
  <c r="P21" i="2"/>
  <c r="Q21" i="2"/>
  <c r="R21" i="2"/>
  <c r="I6" i="2"/>
  <c r="J6" i="2"/>
  <c r="K6" i="2"/>
  <c r="L6" i="2"/>
  <c r="M6" i="2"/>
  <c r="N6" i="2"/>
  <c r="O6" i="2"/>
  <c r="H8" i="2"/>
  <c r="I8" i="2"/>
  <c r="J8" i="2"/>
  <c r="K8" i="2"/>
  <c r="L8" i="2"/>
  <c r="M8" i="2"/>
  <c r="N8" i="2"/>
  <c r="O8" i="2"/>
  <c r="H10" i="2"/>
  <c r="I10" i="2"/>
  <c r="J10" i="2"/>
  <c r="K10" i="2"/>
  <c r="H11" i="2"/>
  <c r="I11" i="2"/>
  <c r="J11" i="2"/>
  <c r="K11" i="2"/>
  <c r="L11" i="2"/>
  <c r="M11" i="2"/>
  <c r="N11" i="2"/>
  <c r="O11" i="2"/>
  <c r="H6" i="2"/>
  <c r="H20" i="2"/>
  <c r="H21" i="2"/>
  <c r="I16" i="2"/>
  <c r="J16" i="2"/>
  <c r="K16" i="2"/>
  <c r="I18" i="2"/>
  <c r="J18" i="2"/>
  <c r="K18" i="2"/>
  <c r="I20" i="2"/>
  <c r="J20" i="2"/>
  <c r="K20" i="2"/>
  <c r="I21" i="2"/>
  <c r="J21" i="2"/>
  <c r="K21" i="2"/>
  <c r="H18" i="2"/>
  <c r="H16" i="2"/>
  <c r="B5" i="3"/>
  <c r="C5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S37" i="3"/>
  <c r="S38" i="3"/>
  <c r="R37" i="3"/>
  <c r="R38" i="3"/>
  <c r="Q37" i="3"/>
  <c r="Q38" i="3"/>
  <c r="P37" i="3"/>
  <c r="P38" i="3"/>
  <c r="O37" i="3"/>
  <c r="O38" i="3"/>
  <c r="N37" i="3"/>
  <c r="N38" i="3"/>
  <c r="M37" i="3"/>
  <c r="M38" i="3"/>
  <c r="L37" i="3"/>
  <c r="L38" i="3"/>
  <c r="K37" i="3"/>
  <c r="K38" i="3"/>
  <c r="J37" i="3"/>
  <c r="J38" i="3"/>
  <c r="I37" i="3"/>
  <c r="I38" i="3"/>
  <c r="H37" i="3"/>
  <c r="H38" i="3"/>
  <c r="G37" i="3"/>
  <c r="G38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S28" i="3"/>
  <c r="S29" i="3"/>
  <c r="R28" i="3"/>
  <c r="R29" i="3"/>
  <c r="Q28" i="3"/>
  <c r="Q29" i="3"/>
  <c r="P28" i="3"/>
  <c r="P29" i="3"/>
  <c r="O28" i="3"/>
  <c r="O29" i="3"/>
  <c r="N28" i="3"/>
  <c r="N29" i="3"/>
  <c r="M28" i="3"/>
  <c r="M29" i="3"/>
  <c r="L28" i="3"/>
  <c r="L29" i="3"/>
  <c r="K28" i="3"/>
  <c r="K29" i="3"/>
  <c r="J28" i="3"/>
  <c r="J29" i="3"/>
  <c r="I28" i="3"/>
  <c r="I29" i="3"/>
  <c r="H28" i="3"/>
  <c r="H29" i="3"/>
  <c r="G28" i="3"/>
  <c r="G29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R55" i="3"/>
  <c r="S55" i="3"/>
  <c r="Q55" i="3"/>
  <c r="P55" i="3"/>
  <c r="O55" i="3"/>
  <c r="N55" i="3"/>
  <c r="M55" i="3"/>
  <c r="L55" i="3"/>
  <c r="K55" i="3"/>
  <c r="J55" i="3"/>
  <c r="I55" i="3"/>
  <c r="H55" i="3"/>
  <c r="G55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S19" i="3"/>
  <c r="S20" i="3"/>
  <c r="R19" i="3"/>
  <c r="R20" i="3"/>
  <c r="Q19" i="3"/>
  <c r="Q20" i="3"/>
  <c r="P19" i="3"/>
  <c r="P20" i="3"/>
  <c r="O19" i="3"/>
  <c r="O20" i="3"/>
  <c r="N19" i="3"/>
  <c r="N20" i="3"/>
  <c r="M19" i="3"/>
  <c r="M20" i="3"/>
  <c r="L19" i="3"/>
  <c r="L20" i="3"/>
  <c r="K19" i="3"/>
  <c r="K20" i="3"/>
  <c r="J19" i="3"/>
  <c r="J20" i="3"/>
  <c r="I19" i="3"/>
  <c r="I20" i="3"/>
  <c r="H19" i="3"/>
  <c r="H20" i="3"/>
  <c r="G19" i="3"/>
  <c r="G20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S43" i="3"/>
  <c r="S45" i="3"/>
  <c r="S47" i="3"/>
  <c r="S6" i="3"/>
  <c r="S8" i="3"/>
  <c r="S10" i="3"/>
  <c r="S11" i="3"/>
  <c r="O43" i="3"/>
  <c r="P43" i="3"/>
  <c r="Q43" i="3"/>
  <c r="R43" i="3"/>
  <c r="O45" i="3"/>
  <c r="P45" i="3"/>
  <c r="Q45" i="3"/>
  <c r="R45" i="3"/>
  <c r="O47" i="3"/>
  <c r="P47" i="3"/>
  <c r="Q47" i="3"/>
  <c r="R47" i="3"/>
  <c r="O6" i="3"/>
  <c r="P6" i="3"/>
  <c r="Q6" i="3"/>
  <c r="R6" i="3"/>
  <c r="O8" i="3"/>
  <c r="P8" i="3"/>
  <c r="Q8" i="3"/>
  <c r="R8" i="3"/>
  <c r="O10" i="3"/>
  <c r="P10" i="3"/>
  <c r="Q10" i="3"/>
  <c r="R10" i="3"/>
  <c r="O11" i="3"/>
  <c r="P11" i="3"/>
  <c r="Q11" i="3"/>
  <c r="R11" i="3"/>
  <c r="G47" i="3"/>
  <c r="H47" i="3"/>
  <c r="I6" i="3"/>
  <c r="J6" i="3"/>
  <c r="K6" i="3"/>
  <c r="L6" i="3"/>
  <c r="M6" i="3"/>
  <c r="N6" i="3"/>
  <c r="I8" i="3"/>
  <c r="J8" i="3"/>
  <c r="K8" i="3"/>
  <c r="L8" i="3"/>
  <c r="M8" i="3"/>
  <c r="N8" i="3"/>
  <c r="I10" i="3"/>
  <c r="J10" i="3"/>
  <c r="K10" i="3"/>
  <c r="L10" i="3"/>
  <c r="M10" i="3"/>
  <c r="N10" i="3"/>
  <c r="I11" i="3"/>
  <c r="J11" i="3"/>
  <c r="K11" i="3"/>
  <c r="L11" i="3"/>
  <c r="M11" i="3"/>
  <c r="N11" i="3"/>
  <c r="I43" i="3"/>
  <c r="J43" i="3"/>
  <c r="K43" i="3"/>
  <c r="L43" i="3"/>
  <c r="M43" i="3"/>
  <c r="N43" i="3"/>
  <c r="I45" i="3"/>
  <c r="J45" i="3"/>
  <c r="K45" i="3"/>
  <c r="L45" i="3"/>
  <c r="M45" i="3"/>
  <c r="N45" i="3"/>
  <c r="I47" i="3"/>
  <c r="J47" i="3"/>
  <c r="K47" i="3"/>
  <c r="L47" i="3"/>
  <c r="M47" i="3"/>
  <c r="N47" i="3"/>
  <c r="H43" i="3"/>
  <c r="H45" i="3"/>
  <c r="H6" i="3"/>
  <c r="H8" i="3"/>
  <c r="H10" i="3"/>
  <c r="H11" i="3"/>
  <c r="G10" i="3"/>
  <c r="G45" i="3"/>
  <c r="G43" i="3"/>
  <c r="G11" i="3"/>
  <c r="G8" i="3"/>
  <c r="C7" i="3"/>
  <c r="B7" i="3"/>
  <c r="G6" i="3"/>
  <c r="G10" i="2"/>
  <c r="G18" i="2"/>
  <c r="G16" i="2"/>
  <c r="G11" i="2"/>
  <c r="G8" i="2"/>
  <c r="G6" i="2"/>
  <c r="C7" i="2"/>
  <c r="B7" i="2"/>
  <c r="B14" i="1"/>
  <c r="C14" i="1"/>
  <c r="D63" i="1"/>
  <c r="E73" i="1"/>
  <c r="K46" i="1"/>
  <c r="E75" i="1"/>
  <c r="D73" i="1"/>
  <c r="D75" i="1"/>
  <c r="E63" i="1"/>
  <c r="E65" i="1"/>
  <c r="D65" i="1"/>
  <c r="E74" i="1"/>
  <c r="D74" i="1"/>
  <c r="E71" i="1"/>
  <c r="D71" i="1"/>
  <c r="E69" i="1"/>
  <c r="D69" i="1"/>
  <c r="E64" i="1"/>
  <c r="D64" i="1"/>
  <c r="E61" i="1"/>
  <c r="D61" i="1"/>
  <c r="E59" i="1"/>
  <c r="D59" i="1"/>
  <c r="C69" i="1"/>
  <c r="C71" i="1"/>
  <c r="C73" i="1"/>
  <c r="C74" i="1"/>
  <c r="U27" i="1"/>
  <c r="C75" i="1"/>
  <c r="B73" i="1"/>
  <c r="B74" i="1"/>
  <c r="B75" i="1"/>
  <c r="B63" i="1"/>
  <c r="B65" i="1"/>
  <c r="B71" i="1"/>
  <c r="B69" i="1"/>
  <c r="B59" i="1"/>
  <c r="C63" i="1"/>
  <c r="C65" i="1"/>
  <c r="C64" i="1"/>
  <c r="C61" i="1"/>
  <c r="C59" i="1"/>
  <c r="B64" i="1"/>
  <c r="B61" i="1"/>
  <c r="P42" i="1"/>
  <c r="P44" i="1"/>
  <c r="P46" i="1"/>
  <c r="P47" i="1"/>
  <c r="O42" i="1"/>
  <c r="O44" i="1"/>
  <c r="O46" i="1"/>
  <c r="O47" i="1"/>
  <c r="N42" i="1"/>
  <c r="N44" i="1"/>
  <c r="N46" i="1"/>
  <c r="N47" i="1"/>
  <c r="M44" i="1"/>
  <c r="M46" i="1"/>
  <c r="M47" i="1"/>
  <c r="M42" i="1"/>
  <c r="L46" i="1"/>
  <c r="L47" i="1"/>
  <c r="L44" i="1"/>
  <c r="L42" i="1"/>
  <c r="D26" i="1"/>
  <c r="B26" i="1"/>
  <c r="C26" i="1"/>
  <c r="D27" i="1"/>
  <c r="B5" i="1"/>
  <c r="C5" i="1"/>
  <c r="J85" i="1"/>
  <c r="L96" i="1"/>
  <c r="L97" i="1"/>
  <c r="J96" i="1"/>
  <c r="J97" i="1"/>
  <c r="L94" i="1"/>
  <c r="J94" i="1"/>
  <c r="L92" i="1"/>
  <c r="J92" i="1"/>
  <c r="L85" i="1"/>
  <c r="L86" i="1"/>
  <c r="J86" i="1"/>
  <c r="L83" i="1"/>
  <c r="J83" i="1"/>
  <c r="L81" i="1"/>
  <c r="J81" i="1"/>
  <c r="C53" i="1"/>
  <c r="B34" i="1"/>
  <c r="V57" i="1"/>
  <c r="C54" i="1"/>
  <c r="D45" i="1"/>
  <c r="C45" i="1"/>
  <c r="D46" i="1"/>
  <c r="C52" i="1"/>
  <c r="C50" i="1"/>
  <c r="D44" i="1"/>
  <c r="C44" i="1"/>
  <c r="D42" i="1"/>
  <c r="C42" i="1"/>
  <c r="V55" i="1"/>
  <c r="U57" i="1"/>
  <c r="V34" i="1"/>
  <c r="V36" i="1"/>
  <c r="V37" i="1"/>
  <c r="U36" i="1"/>
  <c r="U37" i="1"/>
  <c r="U34" i="1"/>
  <c r="S57" i="1"/>
  <c r="T57" i="1"/>
  <c r="Q75" i="1"/>
  <c r="Q71" i="1"/>
  <c r="Q73" i="1"/>
  <c r="O71" i="1"/>
  <c r="P71" i="1"/>
  <c r="P73" i="1"/>
  <c r="P75" i="1"/>
  <c r="O75" i="1"/>
  <c r="C34" i="1"/>
  <c r="K66" i="1"/>
  <c r="C35" i="1"/>
  <c r="D25" i="1"/>
  <c r="D23" i="1"/>
  <c r="C25" i="1"/>
  <c r="B23" i="1"/>
  <c r="C23" i="1"/>
  <c r="C37" i="1"/>
  <c r="C33" i="1"/>
  <c r="C31" i="1"/>
  <c r="B31" i="1"/>
  <c r="B33" i="1"/>
  <c r="B25" i="1"/>
  <c r="H96" i="1"/>
  <c r="H97" i="1"/>
  <c r="F96" i="1"/>
  <c r="F97" i="1"/>
  <c r="H94" i="1"/>
  <c r="F94" i="1"/>
  <c r="H92" i="1"/>
  <c r="F92" i="1"/>
  <c r="H85" i="1"/>
  <c r="H86" i="1"/>
  <c r="H83" i="1"/>
  <c r="H81" i="1"/>
  <c r="F85" i="1"/>
  <c r="F86" i="1"/>
  <c r="F83" i="1"/>
  <c r="F81" i="1"/>
  <c r="L75" i="1"/>
  <c r="M75" i="1"/>
  <c r="N75" i="1"/>
  <c r="G44" i="1"/>
  <c r="H44" i="1"/>
  <c r="I44" i="1"/>
  <c r="J44" i="1"/>
  <c r="K44" i="1"/>
  <c r="G46" i="1"/>
  <c r="H46" i="1"/>
  <c r="I46" i="1"/>
  <c r="J46" i="1"/>
  <c r="G47" i="1"/>
  <c r="H47" i="1"/>
  <c r="I47" i="1"/>
  <c r="J47" i="1"/>
  <c r="K47" i="1"/>
  <c r="G42" i="1"/>
  <c r="H42" i="1"/>
  <c r="I42" i="1"/>
  <c r="J42" i="1"/>
  <c r="K42" i="1"/>
  <c r="F46" i="1"/>
  <c r="F47" i="1"/>
  <c r="F44" i="1"/>
  <c r="F42" i="1"/>
  <c r="K75" i="1"/>
  <c r="T34" i="1"/>
  <c r="T36" i="1"/>
  <c r="T37" i="1"/>
  <c r="S34" i="1"/>
  <c r="S36" i="1"/>
  <c r="S37" i="1"/>
  <c r="J75" i="1"/>
  <c r="R34" i="1"/>
  <c r="R36" i="1"/>
  <c r="R37" i="1"/>
  <c r="I75" i="1"/>
  <c r="H75" i="1"/>
  <c r="Q34" i="1"/>
  <c r="Q36" i="1"/>
  <c r="Q37" i="1"/>
  <c r="P34" i="1"/>
  <c r="P36" i="1"/>
  <c r="P37" i="1"/>
  <c r="G75" i="1"/>
  <c r="F75" i="1"/>
  <c r="O34" i="1"/>
  <c r="O36" i="1"/>
  <c r="O37" i="1"/>
  <c r="N34" i="1"/>
  <c r="N36" i="1"/>
  <c r="N37" i="1"/>
  <c r="T64" i="1"/>
  <c r="T66" i="1"/>
  <c r="S64" i="1"/>
  <c r="S66" i="1"/>
  <c r="R64" i="1"/>
  <c r="R66" i="1"/>
  <c r="M34" i="1"/>
  <c r="M36" i="1"/>
  <c r="M37" i="1"/>
  <c r="L34" i="1"/>
  <c r="L36" i="1"/>
  <c r="L37" i="1"/>
  <c r="K34" i="1"/>
  <c r="K36" i="1"/>
  <c r="K37" i="1"/>
  <c r="J34" i="1"/>
  <c r="J36" i="1"/>
  <c r="J37" i="1"/>
  <c r="I36" i="1"/>
  <c r="I34" i="1"/>
  <c r="I37" i="1"/>
  <c r="Q64" i="1"/>
  <c r="Q66" i="1"/>
  <c r="P64" i="1"/>
  <c r="P66" i="1"/>
  <c r="H34" i="1"/>
  <c r="H36" i="1"/>
  <c r="H37" i="1"/>
  <c r="G36" i="1"/>
  <c r="G37" i="1"/>
  <c r="O64" i="1"/>
  <c r="O66" i="1"/>
  <c r="N64" i="1"/>
  <c r="N66" i="1"/>
  <c r="M64" i="1"/>
  <c r="M66" i="1"/>
  <c r="L64" i="1"/>
  <c r="L66" i="1"/>
  <c r="F36" i="1"/>
  <c r="F37" i="1"/>
  <c r="G34" i="1"/>
  <c r="F34" i="1"/>
  <c r="G32" i="1"/>
  <c r="F32" i="1"/>
  <c r="K64" i="1"/>
  <c r="U23" i="1"/>
  <c r="U25" i="1"/>
  <c r="U28" i="1"/>
  <c r="T23" i="1"/>
  <c r="T25" i="1"/>
  <c r="T27" i="1"/>
  <c r="T28" i="1"/>
  <c r="J66" i="1"/>
  <c r="H66" i="1"/>
  <c r="I66" i="1"/>
  <c r="S23" i="1"/>
  <c r="S25" i="1"/>
  <c r="S27" i="1"/>
  <c r="S28" i="1"/>
  <c r="R23" i="1"/>
  <c r="R25" i="1"/>
  <c r="R27" i="1"/>
  <c r="R28" i="1"/>
  <c r="Q23" i="1"/>
  <c r="Q25" i="1"/>
  <c r="Q27" i="1"/>
  <c r="Q28" i="1"/>
  <c r="P23" i="1"/>
  <c r="P25" i="1"/>
  <c r="P27" i="1"/>
  <c r="P28" i="1"/>
  <c r="O23" i="1"/>
  <c r="O25" i="1"/>
  <c r="O27" i="1"/>
  <c r="O28" i="1"/>
  <c r="N23" i="1"/>
  <c r="N25" i="1"/>
  <c r="N27" i="1"/>
  <c r="N28" i="1"/>
  <c r="M23" i="1"/>
  <c r="M25" i="1"/>
  <c r="M27" i="1"/>
  <c r="M28" i="1"/>
  <c r="G66" i="1"/>
  <c r="L27" i="1"/>
  <c r="L28" i="1"/>
  <c r="L23" i="1"/>
  <c r="L25" i="1"/>
  <c r="F66" i="1"/>
  <c r="K23" i="1"/>
  <c r="K25" i="1"/>
  <c r="K27" i="1"/>
  <c r="K28" i="1"/>
  <c r="J27" i="1"/>
  <c r="J28" i="1"/>
  <c r="I23" i="1"/>
  <c r="J23" i="1"/>
  <c r="I25" i="1"/>
  <c r="J25" i="1"/>
  <c r="R57" i="1"/>
  <c r="I27" i="1"/>
  <c r="I28" i="1"/>
  <c r="Q57" i="1"/>
  <c r="P53" i="1"/>
  <c r="P55" i="1"/>
  <c r="P57" i="1"/>
  <c r="G27" i="1"/>
  <c r="H27" i="1"/>
  <c r="O53" i="1"/>
  <c r="O55" i="1"/>
  <c r="O57" i="1"/>
  <c r="F27" i="1"/>
  <c r="H28" i="1"/>
  <c r="G28" i="1"/>
  <c r="F28" i="1"/>
  <c r="H25" i="1"/>
  <c r="G25" i="1"/>
  <c r="F25" i="1"/>
  <c r="H23" i="1"/>
  <c r="G23" i="1"/>
  <c r="F23" i="1"/>
  <c r="N53" i="1"/>
  <c r="N55" i="1"/>
  <c r="N57" i="1"/>
  <c r="M53" i="1"/>
  <c r="M55" i="1"/>
  <c r="M57" i="1"/>
  <c r="R14" i="1"/>
  <c r="R16" i="1"/>
  <c r="R18" i="1"/>
  <c r="R19" i="1"/>
  <c r="Q14" i="1"/>
  <c r="Q16" i="1"/>
  <c r="Q18" i="1"/>
  <c r="Q19" i="1"/>
  <c r="L53" i="1"/>
  <c r="L55" i="1"/>
  <c r="L57" i="1"/>
  <c r="P14" i="1"/>
  <c r="P16" i="1"/>
  <c r="P18" i="1"/>
  <c r="P19" i="1"/>
  <c r="K53" i="1"/>
  <c r="K55" i="1"/>
  <c r="K57" i="1"/>
  <c r="O14" i="1"/>
  <c r="O16" i="1"/>
  <c r="O18" i="1"/>
  <c r="O19" i="1"/>
  <c r="J53" i="1"/>
  <c r="J55" i="1"/>
  <c r="J57" i="1"/>
  <c r="I57" i="1"/>
  <c r="I55" i="1"/>
  <c r="I53" i="1"/>
  <c r="H57" i="1"/>
  <c r="H55" i="1"/>
  <c r="H53" i="1"/>
  <c r="G57" i="1"/>
  <c r="G55" i="1"/>
  <c r="G53" i="1"/>
  <c r="F57" i="1"/>
  <c r="N14" i="1"/>
  <c r="N16" i="1"/>
  <c r="N18" i="1"/>
  <c r="N19" i="1"/>
  <c r="M14" i="1"/>
  <c r="M16" i="1"/>
  <c r="M18" i="1"/>
  <c r="M19" i="1"/>
  <c r="L18" i="1"/>
  <c r="L19" i="1"/>
  <c r="L16" i="1"/>
  <c r="L14" i="1"/>
  <c r="K18" i="1"/>
  <c r="K19" i="1"/>
  <c r="K14" i="1"/>
  <c r="K16" i="1"/>
  <c r="J18" i="1"/>
  <c r="J19" i="1"/>
  <c r="J16" i="1"/>
  <c r="J14" i="1"/>
  <c r="I18" i="1"/>
  <c r="I19" i="1"/>
  <c r="I16" i="1"/>
  <c r="I14" i="1"/>
  <c r="H18" i="1"/>
  <c r="H19" i="1"/>
  <c r="H16" i="1"/>
  <c r="H14" i="1"/>
  <c r="G18" i="1"/>
  <c r="G19" i="1"/>
  <c r="F18" i="1"/>
  <c r="F19" i="1"/>
  <c r="G16" i="1"/>
  <c r="G14" i="1"/>
  <c r="F16" i="1"/>
  <c r="F14" i="1"/>
  <c r="F55" i="1"/>
  <c r="C16" i="1"/>
  <c r="B16" i="1"/>
  <c r="F53" i="1"/>
  <c r="D9" i="1"/>
  <c r="C7" i="1"/>
  <c r="D7" i="1"/>
  <c r="B7" i="1"/>
  <c r="D5" i="1"/>
</calcChain>
</file>

<file path=xl/sharedStrings.xml><?xml version="1.0" encoding="utf-8"?>
<sst xmlns="http://schemas.openxmlformats.org/spreadsheetml/2006/main" count="379" uniqueCount="171">
  <si>
    <t xml:space="preserve">LAMMPS Fe-Al MORSE </t>
  </si>
  <si>
    <t>bcc Fe</t>
  </si>
  <si>
    <t>fcc Al</t>
  </si>
  <si>
    <t>E</t>
  </si>
  <si>
    <t>a0</t>
  </si>
  <si>
    <t>al sub</t>
  </si>
  <si>
    <t>V</t>
  </si>
  <si>
    <t>100 K</t>
  </si>
  <si>
    <t>E/atom</t>
  </si>
  <si>
    <t>E form</t>
  </si>
  <si>
    <t>0 K</t>
  </si>
  <si>
    <t>B2</t>
  </si>
  <si>
    <t>0.5 2.5 2.49</t>
  </si>
  <si>
    <t>0.5 3.5 2.49</t>
  </si>
  <si>
    <t>VASP</t>
  </si>
  <si>
    <t>FeAl</t>
  </si>
  <si>
    <t>L</t>
  </si>
  <si>
    <t>Eform</t>
  </si>
  <si>
    <t>E form/at</t>
  </si>
  <si>
    <t>0.45 3.5 2.49</t>
  </si>
  <si>
    <t>0.42 3.5 2.49</t>
  </si>
  <si>
    <t>0.42 3.5 2.55</t>
  </si>
  <si>
    <t>0.42 3.6 2.52</t>
  </si>
  <si>
    <t>0.42 3.75 2.52</t>
  </si>
  <si>
    <t>0.418 3.75 2.52</t>
  </si>
  <si>
    <t>0.41 3.75 2.52</t>
  </si>
  <si>
    <t>54 fe alsub</t>
  </si>
  <si>
    <t>0.5 5 2.52</t>
  </si>
  <si>
    <t>0.5 3.75 2.52</t>
  </si>
  <si>
    <t>0.5 3 2.54</t>
  </si>
  <si>
    <t>0.42 1.5 2.53</t>
  </si>
  <si>
    <t>0.45 2 2.54</t>
  </si>
  <si>
    <t>0.45 2 2.56</t>
  </si>
  <si>
    <t>0.46 2.5 2.56</t>
  </si>
  <si>
    <t>0.45 1.75 2.56</t>
  </si>
  <si>
    <t>0.45 1.7 2.6</t>
  </si>
  <si>
    <t>0.445 1.6 2.6</t>
  </si>
  <si>
    <t>0.44 1.5 2.6</t>
  </si>
  <si>
    <t>0.45 1.6 2.7</t>
  </si>
  <si>
    <t>0.45 1.5 2.7</t>
  </si>
  <si>
    <t>0.45 1.5 2.65</t>
  </si>
  <si>
    <t>0.5 2.5 2.8</t>
  </si>
  <si>
    <t>0.5 2.5 2.7</t>
  </si>
  <si>
    <t>0.5 2.5 2.5</t>
  </si>
  <si>
    <t>0.5 5 2.5</t>
  </si>
  <si>
    <t>0.5 5 2.6</t>
  </si>
  <si>
    <t>0.48 5 2.6</t>
  </si>
  <si>
    <t>0.46 5 2.6</t>
  </si>
  <si>
    <t>0.46 2.5 2.6</t>
  </si>
  <si>
    <t>0.46 1.5 2.6</t>
  </si>
  <si>
    <t>0.46 1.5 2.65</t>
  </si>
  <si>
    <t>0.5 5 2.7</t>
  </si>
  <si>
    <t>0.5 1.5 2.7</t>
  </si>
  <si>
    <t>0.5 1.75 2.7</t>
  </si>
  <si>
    <t>0.5 1.75 2.65</t>
  </si>
  <si>
    <t>0.5 2.05 2.65</t>
  </si>
  <si>
    <t>0.49 2.05 2.65</t>
  </si>
  <si>
    <t>0.49 5 2.6</t>
  </si>
  <si>
    <t>0.47 5 2.65</t>
  </si>
  <si>
    <t>0.47 2 2.65</t>
  </si>
  <si>
    <t>0.47 1.75 2.65</t>
  </si>
  <si>
    <t>0.465 1.65 2.65</t>
  </si>
  <si>
    <t>0.46 1.6 2.65</t>
  </si>
  <si>
    <t>0.455 1.55 2.65</t>
  </si>
  <si>
    <t>0.45 1.45 2.65</t>
  </si>
  <si>
    <t>0.44 1.3 2.65</t>
  </si>
  <si>
    <t>0.44 1 2.68</t>
  </si>
  <si>
    <t>0.44 1 2.7</t>
  </si>
  <si>
    <t>0.6 5 2.8</t>
  </si>
  <si>
    <t>0.55 5 2.75</t>
  </si>
  <si>
    <t>0.55 2.5 2.75</t>
  </si>
  <si>
    <t>0.55 1.5 2.75</t>
  </si>
  <si>
    <t>0.55 1.75 2.75</t>
  </si>
  <si>
    <t>0.52 1.75 2.7</t>
  </si>
  <si>
    <t>composition</t>
  </si>
  <si>
    <t>al3fe</t>
  </si>
  <si>
    <t>fe3al</t>
  </si>
  <si>
    <t>energy</t>
  </si>
  <si>
    <t>magmom</t>
  </si>
  <si>
    <t>eform</t>
  </si>
  <si>
    <t>eform/atom</t>
  </si>
  <si>
    <t>L12</t>
  </si>
  <si>
    <t>D03</t>
  </si>
  <si>
    <t>fcc vacancy</t>
  </si>
  <si>
    <t>bcc vacancy</t>
  </si>
  <si>
    <t>E vac-sub</t>
  </si>
  <si>
    <t>fcc fe sub</t>
  </si>
  <si>
    <t>fcc vac+fe sub</t>
  </si>
  <si>
    <t>bcc vac+al sub</t>
  </si>
  <si>
    <t>54 atoms</t>
  </si>
  <si>
    <t>128 atoms</t>
  </si>
  <si>
    <t>32 al fesub</t>
  </si>
  <si>
    <t>0.46 1.4 2.65</t>
  </si>
  <si>
    <t>0.455 1.35 2.65</t>
  </si>
  <si>
    <t>0.455 1.35 2.68</t>
  </si>
  <si>
    <t>0.455 1.3 2.68</t>
  </si>
  <si>
    <t>0.7 5 2.9</t>
  </si>
  <si>
    <t>0.7 5 2.85</t>
  </si>
  <si>
    <t>0.65 5 2.85</t>
  </si>
  <si>
    <t>0.6 5 2.85</t>
  </si>
  <si>
    <t>0.6 1.5 2.85</t>
  </si>
  <si>
    <t>FeAl B2</t>
  </si>
  <si>
    <t>fe vac</t>
  </si>
  <si>
    <t>al vac</t>
  </si>
  <si>
    <t>al antisite</t>
  </si>
  <si>
    <t>fe antisite</t>
  </si>
  <si>
    <t>Al antisite</t>
  </si>
  <si>
    <t>0.45 3 2.6</t>
  </si>
  <si>
    <t>Fe vac</t>
  </si>
  <si>
    <t>Al vac</t>
  </si>
  <si>
    <t>Fe antisite</t>
  </si>
  <si>
    <t>0.35 1.5 2.6</t>
  </si>
  <si>
    <t>0.35 1.5 2.5</t>
  </si>
  <si>
    <t>0.35 1.5 2.565</t>
  </si>
  <si>
    <t>0.45 1.5 2.565</t>
  </si>
  <si>
    <t>0.55 1.5 2.565</t>
  </si>
  <si>
    <t>0.55 3 2.565</t>
  </si>
  <si>
    <t>0.65 3 2.565</t>
  </si>
  <si>
    <t>0.65 5 2.565</t>
  </si>
  <si>
    <t>0.65 4 2.565</t>
  </si>
  <si>
    <t>0.3 1.5 2.565</t>
  </si>
  <si>
    <t>0.3 0.75 2.565</t>
  </si>
  <si>
    <t>0.35 0.75 2.565</t>
  </si>
  <si>
    <t>0.4 0.75 2.565</t>
  </si>
  <si>
    <t>0.4 0.5 2.565</t>
  </si>
  <si>
    <t>0.45 0.5 2.565</t>
  </si>
  <si>
    <t>0.5 0.5 2.565</t>
  </si>
  <si>
    <t>0.5 0.5 2.65</t>
  </si>
  <si>
    <t>0.5 0.5 2.75</t>
  </si>
  <si>
    <t>0.5 0.5 2.85</t>
  </si>
  <si>
    <t>0.5 1.5 2.85</t>
  </si>
  <si>
    <t>0.5 0.8 2.85</t>
  </si>
  <si>
    <t>0.5 1 2.85</t>
  </si>
  <si>
    <t>0.5 1.1 2.8</t>
  </si>
  <si>
    <t>0.5 1.25 2.8</t>
  </si>
  <si>
    <t>0.5 1.25 2.85</t>
  </si>
  <si>
    <t>0.5 1.35 2.8</t>
  </si>
  <si>
    <t>0.48 1.25 2.8</t>
  </si>
  <si>
    <t>0.46 1.25 2.8</t>
  </si>
  <si>
    <t>0.46 1.1 2.8</t>
  </si>
  <si>
    <t>0.45 1.1 2.8</t>
  </si>
  <si>
    <t>0.45 1.1 2.75</t>
  </si>
  <si>
    <t>0.44 1.1 2.75</t>
  </si>
  <si>
    <t>0.44 1.1 2.7</t>
  </si>
  <si>
    <t>0.44 1.1 2.85</t>
  </si>
  <si>
    <t>0.46 1.1 2.85</t>
  </si>
  <si>
    <t>0.44 0.8 2.85</t>
  </si>
  <si>
    <t>0.44 0.8 2.9</t>
  </si>
  <si>
    <t>0.49 1.35 2.85</t>
  </si>
  <si>
    <t>0.5 1.4 2.85</t>
  </si>
  <si>
    <t>0.5 1.5 2.75</t>
  </si>
  <si>
    <t>0.45 1.5 2.75</t>
  </si>
  <si>
    <t>0.4 1.5 2.75</t>
  </si>
  <si>
    <t>0.4 1 2.75</t>
  </si>
  <si>
    <t>0.35 1 2.75</t>
  </si>
  <si>
    <t>0.35 1 2.65</t>
  </si>
  <si>
    <t>0.35 0.5 2.85</t>
  </si>
  <si>
    <t>0.35 0.5 2.95</t>
  </si>
  <si>
    <t>0.55 3 2.6</t>
  </si>
  <si>
    <t>0.4 3 2.6</t>
  </si>
  <si>
    <t>0.35 3 2.6</t>
  </si>
  <si>
    <t>0.35 4 2.6</t>
  </si>
  <si>
    <t>0.35 2 2.6</t>
  </si>
  <si>
    <t>0.35 3 2.5</t>
  </si>
  <si>
    <t>0.35 3 2.7</t>
  </si>
  <si>
    <t>0.3 3 2.6</t>
  </si>
  <si>
    <t>0.3 2.5 2.6</t>
  </si>
  <si>
    <t>0.3 3.5 2.6</t>
  </si>
  <si>
    <t>Fe Antisite</t>
  </si>
  <si>
    <t>fe bcc</t>
  </si>
  <si>
    <t>fcc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</si>
</sst>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1" fillId="2" borderId="0" xfId="0" applyNumberFormat="1" applyFont="1" applyFill="1"/>
    <xf numFmtId="164" fontId="0" fillId="3" borderId="0" xfId="0" applyNumberFormat="1" applyFill="1"/>
    <xf numFmtId="165" fontId="0" fillId="0" borderId="0" xfId="0" applyNumberFormat="1"/>
  </cellXfs>
  <cellStyles count="3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Sheet4!$A$3:$A$17</c:f>
              <c:numCache>
                <c:formatCode>General</c:formatCode>
                <c:ptCount val="15"/>
                <c:pt idx="0">
                  <c:v>2.95</c:v>
                </c:pt>
                <c:pt idx="1">
                  <c:v>2.9</c:v>
                </c:pt>
                <c:pt idx="2">
                  <c:v>2.85</c:v>
                </c:pt>
                <c:pt idx="3">
                  <c:v>2.8</c:v>
                </c:pt>
                <c:pt idx="4">
                  <c:v>2.75</c:v>
                </c:pt>
                <c:pt idx="5">
                  <c:v>2.7</c:v>
                </c:pt>
                <c:pt idx="6">
                  <c:v>2.65</c:v>
                </c:pt>
                <c:pt idx="7">
                  <c:v>2.6</c:v>
                </c:pt>
                <c:pt idx="8">
                  <c:v>3</c:v>
                </c:pt>
                <c:pt idx="9">
                  <c:v>3.1</c:v>
                </c:pt>
                <c:pt idx="10">
                  <c:v>3.2</c:v>
                </c:pt>
                <c:pt idx="11">
                  <c:v>3.3</c:v>
                </c:pt>
                <c:pt idx="12">
                  <c:v>4</c:v>
                </c:pt>
                <c:pt idx="13">
                  <c:v>5</c:v>
                </c:pt>
                <c:pt idx="14">
                  <c:v>2.25</c:v>
                </c:pt>
              </c:numCache>
            </c:numRef>
          </c:xVal>
          <c:yVal>
            <c:numRef>
              <c:f>Sheet4!$C$3:$C$17</c:f>
              <c:numCache>
                <c:formatCode>General</c:formatCode>
                <c:ptCount val="15"/>
                <c:pt idx="0">
                  <c:v>-4.0625678000000001</c:v>
                </c:pt>
                <c:pt idx="1">
                  <c:v>-4.10833665</c:v>
                </c:pt>
                <c:pt idx="2">
                  <c:v>-4.1222327999999999</c:v>
                </c:pt>
                <c:pt idx="3">
                  <c:v>-4.1005210500000002</c:v>
                </c:pt>
                <c:pt idx="4">
                  <c:v>-4.0431427500000003</c:v>
                </c:pt>
                <c:pt idx="5">
                  <c:v>-3.9471908500000001</c:v>
                </c:pt>
                <c:pt idx="6">
                  <c:v>-3.8074711000000003</c:v>
                </c:pt>
                <c:pt idx="7">
                  <c:v>-3.61669595</c:v>
                </c:pt>
                <c:pt idx="8">
                  <c:v>-3.99412725</c:v>
                </c:pt>
                <c:pt idx="9">
                  <c:v>-3.8131863500000001</c:v>
                </c:pt>
                <c:pt idx="10">
                  <c:v>-3.5830878500000001</c:v>
                </c:pt>
                <c:pt idx="11">
                  <c:v>-3.3287439500000002</c:v>
                </c:pt>
                <c:pt idx="12">
                  <c:v>-1.3670574999999998</c:v>
                </c:pt>
                <c:pt idx="13">
                  <c:v>-3.5623186500000001E-2</c:v>
                </c:pt>
                <c:pt idx="14">
                  <c:v>-0.40831334500000005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Sheet4!$A$21:$A$35</c:f>
              <c:numCache>
                <c:formatCode>General</c:formatCode>
                <c:ptCount val="15"/>
                <c:pt idx="0">
                  <c:v>3.5</c:v>
                </c:pt>
                <c:pt idx="1">
                  <c:v>3.6</c:v>
                </c:pt>
                <c:pt idx="2">
                  <c:v>3.7</c:v>
                </c:pt>
                <c:pt idx="3">
                  <c:v>3.8</c:v>
                </c:pt>
                <c:pt idx="4">
                  <c:v>3.9</c:v>
                </c:pt>
                <c:pt idx="5">
                  <c:v>4</c:v>
                </c:pt>
                <c:pt idx="6">
                  <c:v>4.0999999999999996</c:v>
                </c:pt>
                <c:pt idx="7">
                  <c:v>4.2</c:v>
                </c:pt>
                <c:pt idx="8">
                  <c:v>4.3</c:v>
                </c:pt>
                <c:pt idx="9">
                  <c:v>4.4000000000000004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3.25</c:v>
                </c:pt>
              </c:numCache>
            </c:numRef>
          </c:xVal>
          <c:yVal>
            <c:numRef>
              <c:f>Sheet4!$C$21:$C$35</c:f>
              <c:numCache>
                <c:formatCode>General</c:formatCode>
                <c:ptCount val="15"/>
                <c:pt idx="0">
                  <c:v>-2.3124921500000002</c:v>
                </c:pt>
                <c:pt idx="1">
                  <c:v>-2.7131675</c:v>
                </c:pt>
                <c:pt idx="2">
                  <c:v>-3.0090945000000002</c:v>
                </c:pt>
                <c:pt idx="3">
                  <c:v>-3.20645625</c:v>
                </c:pt>
                <c:pt idx="4">
                  <c:v>-3.3098577499999999</c:v>
                </c:pt>
                <c:pt idx="5">
                  <c:v>-3.3544467500000001</c:v>
                </c:pt>
                <c:pt idx="6">
                  <c:v>-3.3544862499999999</c:v>
                </c:pt>
                <c:pt idx="7">
                  <c:v>-3.3112469999999998</c:v>
                </c:pt>
                <c:pt idx="8">
                  <c:v>-3.2322997500000001</c:v>
                </c:pt>
                <c:pt idx="9">
                  <c:v>-3.1332589999999998</c:v>
                </c:pt>
                <c:pt idx="10">
                  <c:v>-2.368852425</c:v>
                </c:pt>
                <c:pt idx="11">
                  <c:v>-1.1140331750000001</c:v>
                </c:pt>
                <c:pt idx="12">
                  <c:v>-0.49129149999999999</c:v>
                </c:pt>
                <c:pt idx="13">
                  <c:v>-0.1103517</c:v>
                </c:pt>
                <c:pt idx="14">
                  <c:v>-0.58127395000000004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01504"/>
        <c:axId val="65252352"/>
      </c:scatterChart>
      <c:valAx>
        <c:axId val="65301504"/>
        <c:scaling>
          <c:orientation val="minMax"/>
          <c:max val="6"/>
          <c:min val="2.2000000000000002"/>
        </c:scaling>
        <c:delete val="0"/>
        <c:axPos val="b"/>
        <c:numFmt formatCode="General" sourceLinked="1"/>
        <c:majorTickMark val="out"/>
        <c:minorTickMark val="none"/>
        <c:tickLblPos val="nextTo"/>
        <c:crossAx val="65252352"/>
        <c:crosses val="autoZero"/>
        <c:crossBetween val="midCat"/>
      </c:valAx>
      <c:valAx>
        <c:axId val="65252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301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Sheet4!$A$21:$A$36</c:f>
              <c:numCache>
                <c:formatCode>General</c:formatCode>
                <c:ptCount val="16"/>
                <c:pt idx="0">
                  <c:v>3.5</c:v>
                </c:pt>
                <c:pt idx="1">
                  <c:v>3.6</c:v>
                </c:pt>
                <c:pt idx="2">
                  <c:v>3.7</c:v>
                </c:pt>
                <c:pt idx="3">
                  <c:v>3.8</c:v>
                </c:pt>
                <c:pt idx="4">
                  <c:v>3.9</c:v>
                </c:pt>
                <c:pt idx="5">
                  <c:v>4</c:v>
                </c:pt>
                <c:pt idx="6">
                  <c:v>4.0999999999999996</c:v>
                </c:pt>
                <c:pt idx="7">
                  <c:v>4.2</c:v>
                </c:pt>
                <c:pt idx="8">
                  <c:v>4.3</c:v>
                </c:pt>
                <c:pt idx="9">
                  <c:v>4.4000000000000004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3.25</c:v>
                </c:pt>
              </c:numCache>
            </c:numRef>
          </c:xVal>
          <c:yVal>
            <c:numRef>
              <c:f>Sheet4!$C$21:$C$36</c:f>
              <c:numCache>
                <c:formatCode>General</c:formatCode>
                <c:ptCount val="16"/>
                <c:pt idx="0">
                  <c:v>-2.3124921500000002</c:v>
                </c:pt>
                <c:pt idx="1">
                  <c:v>-2.7131675</c:v>
                </c:pt>
                <c:pt idx="2">
                  <c:v>-3.0090945000000002</c:v>
                </c:pt>
                <c:pt idx="3">
                  <c:v>-3.20645625</c:v>
                </c:pt>
                <c:pt idx="4">
                  <c:v>-3.3098577499999999</c:v>
                </c:pt>
                <c:pt idx="5">
                  <c:v>-3.3544467500000001</c:v>
                </c:pt>
                <c:pt idx="6">
                  <c:v>-3.3544862499999999</c:v>
                </c:pt>
                <c:pt idx="7">
                  <c:v>-3.3112469999999998</c:v>
                </c:pt>
                <c:pt idx="8">
                  <c:v>-3.2322997500000001</c:v>
                </c:pt>
                <c:pt idx="9">
                  <c:v>-3.1332589999999998</c:v>
                </c:pt>
                <c:pt idx="10">
                  <c:v>-2.368852425</c:v>
                </c:pt>
                <c:pt idx="11">
                  <c:v>-1.1140331750000001</c:v>
                </c:pt>
                <c:pt idx="12">
                  <c:v>-0.49129149999999999</c:v>
                </c:pt>
                <c:pt idx="13">
                  <c:v>-0.1103517</c:v>
                </c:pt>
                <c:pt idx="14">
                  <c:v>-0.58127395000000004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8992"/>
        <c:axId val="50310528"/>
      </c:scatterChart>
      <c:valAx>
        <c:axId val="50308992"/>
        <c:scaling>
          <c:orientation val="minMax"/>
          <c:max val="9"/>
          <c:min val="2.5"/>
        </c:scaling>
        <c:delete val="0"/>
        <c:axPos val="b"/>
        <c:numFmt formatCode="General" sourceLinked="1"/>
        <c:majorTickMark val="out"/>
        <c:minorTickMark val="none"/>
        <c:tickLblPos val="nextTo"/>
        <c:crossAx val="50310528"/>
        <c:crosses val="autoZero"/>
        <c:crossBetween val="midCat"/>
      </c:valAx>
      <c:valAx>
        <c:axId val="50310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308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97973</xdr:rowOff>
    </xdr:from>
    <xdr:to>
      <xdr:col>9</xdr:col>
      <xdr:colOff>585107</xdr:colOff>
      <xdr:row>15</xdr:row>
      <xdr:rowOff>187780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122464</xdr:colOff>
      <xdr:row>17</xdr:row>
      <xdr:rowOff>0</xdr:rowOff>
    </xdr:from>
    <xdr:to>
      <xdr:col>9</xdr:col>
      <xdr:colOff>612321</xdr:colOff>
      <xdr:row>30</xdr:row>
      <xdr:rowOff>89807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tabSelected="1" showRuler="0" topLeftCell="A24" zoomScale="70" zoomScaleNormal="70" workbookViewId="0">
      <selection activeCell="J2" sqref="J2:K7"/>
    </sheetView>
  </sheetViews>
  <sheetFormatPr defaultColWidth="13.375" defaultRowHeight="15.75" x14ac:dyDescent="0.25"/>
  <cols>
    <col min="1" max="16384" width="13.375" style="1"/>
  </cols>
  <sheetData>
    <row r="1" spans="1:18" x14ac:dyDescent="0.25">
      <c r="A1" s="1" t="s">
        <v>0</v>
      </c>
      <c r="I1" s="1" t="s">
        <v>14</v>
      </c>
    </row>
    <row r="2" spans="1:18" x14ac:dyDescent="0.25">
      <c r="I2" s="1" t="s">
        <v>15</v>
      </c>
      <c r="J2" s="1" t="s">
        <v>26</v>
      </c>
      <c r="K2" s="1" t="s">
        <v>91</v>
      </c>
    </row>
    <row r="3" spans="1:18" x14ac:dyDescent="0.25">
      <c r="A3" s="1" t="s">
        <v>7</v>
      </c>
      <c r="B3" s="1" t="s">
        <v>1</v>
      </c>
      <c r="C3" s="1" t="s">
        <v>2</v>
      </c>
      <c r="D3" s="1" t="s">
        <v>5</v>
      </c>
      <c r="H3" s="1" t="s">
        <v>16</v>
      </c>
      <c r="I3" s="1">
        <v>2.8769999999999998</v>
      </c>
      <c r="J3" s="1">
        <v>8.5097500000000004</v>
      </c>
      <c r="K3" s="1">
        <v>8.018364</v>
      </c>
    </row>
    <row r="4" spans="1:18" x14ac:dyDescent="0.25">
      <c r="A4" s="1" t="s">
        <v>3</v>
      </c>
      <c r="B4" s="1">
        <v>-8218.2972520000003</v>
      </c>
      <c r="C4" s="1">
        <v>-13388.741889999999</v>
      </c>
      <c r="D4" s="1">
        <v>-8218.0774459999993</v>
      </c>
      <c r="H4" s="1" t="s">
        <v>4</v>
      </c>
      <c r="I4" s="1">
        <v>2.8769999999999998</v>
      </c>
      <c r="J4" s="1">
        <v>2.8365833333333335</v>
      </c>
      <c r="K4" s="1">
        <v>4.009182</v>
      </c>
    </row>
    <row r="5" spans="1:18" x14ac:dyDescent="0.25">
      <c r="A5" s="1" t="s">
        <v>8</v>
      </c>
      <c r="B5" s="1">
        <f>B4/2000</f>
        <v>-4.1091486260000005</v>
      </c>
      <c r="C5" s="1">
        <f>C4/4000</f>
        <v>-3.3471854724999996</v>
      </c>
      <c r="D5" s="1">
        <f>D4/2000</f>
        <v>-4.1090387229999994</v>
      </c>
      <c r="H5" s="1" t="s">
        <v>3</v>
      </c>
      <c r="I5" s="1">
        <v>-12.712991000000001</v>
      </c>
      <c r="J5" s="1">
        <v>-444.96310999999997</v>
      </c>
      <c r="K5" s="1">
        <v>-124.83020999999999</v>
      </c>
    </row>
    <row r="6" spans="1:18" x14ac:dyDescent="0.25">
      <c r="A6" s="1" t="s">
        <v>6</v>
      </c>
      <c r="B6" s="1">
        <v>23280.662106</v>
      </c>
      <c r="C6" s="1">
        <v>66633.753830000001</v>
      </c>
      <c r="D6" s="1">
        <v>23277.290413999999</v>
      </c>
      <c r="H6" s="1" t="s">
        <v>8</v>
      </c>
      <c r="I6" s="1">
        <v>-6.3564955000000003</v>
      </c>
      <c r="J6" s="1">
        <v>-8.2400575925925921</v>
      </c>
      <c r="K6" s="1">
        <v>-3.9009440624999998</v>
      </c>
    </row>
    <row r="7" spans="1:18" x14ac:dyDescent="0.25">
      <c r="A7" s="1" t="s">
        <v>4</v>
      </c>
      <c r="B7" s="1">
        <f>(B6^(1/3))/10</f>
        <v>2.8553878629760403</v>
      </c>
      <c r="C7" s="1">
        <f t="shared" ref="C7" si="0">(C6^(1/3))/10</f>
        <v>4.0541339454730467</v>
      </c>
      <c r="D7" s="1">
        <f>(D6^(1/3))/10</f>
        <v>2.8552500096053657</v>
      </c>
      <c r="H7" s="1" t="s">
        <v>17</v>
      </c>
      <c r="I7" s="1">
        <v>-0.66176325000000003</v>
      </c>
      <c r="J7" s="1">
        <v>-0.74010197222213847</v>
      </c>
      <c r="K7" s="1">
        <v>-0.42948434027776905</v>
      </c>
    </row>
    <row r="9" spans="1:18" x14ac:dyDescent="0.25">
      <c r="A9" s="1" t="s">
        <v>9</v>
      </c>
      <c r="D9" s="1">
        <f>D4-1999*B5-C5</f>
        <v>-0.54215715349832472</v>
      </c>
    </row>
    <row r="11" spans="1:18" x14ac:dyDescent="0.25">
      <c r="F11" s="1" t="s">
        <v>12</v>
      </c>
      <c r="G11" s="1" t="s">
        <v>13</v>
      </c>
      <c r="H11" s="1" t="s">
        <v>19</v>
      </c>
      <c r="I11" s="1" t="s">
        <v>20</v>
      </c>
      <c r="J11" s="1" t="s">
        <v>21</v>
      </c>
      <c r="K11" s="1" t="s">
        <v>22</v>
      </c>
      <c r="L11" s="1" t="s">
        <v>23</v>
      </c>
      <c r="M11" s="1" t="s">
        <v>24</v>
      </c>
      <c r="N11" s="1" t="s">
        <v>25</v>
      </c>
      <c r="O11" s="1" t="s">
        <v>29</v>
      </c>
      <c r="P11" s="1" t="s">
        <v>30</v>
      </c>
      <c r="Q11" s="1" t="s">
        <v>31</v>
      </c>
      <c r="R11" s="1" t="s">
        <v>32</v>
      </c>
    </row>
    <row r="12" spans="1:18" x14ac:dyDescent="0.25">
      <c r="A12" s="1" t="s">
        <v>10</v>
      </c>
      <c r="B12" s="1" t="s">
        <v>1</v>
      </c>
      <c r="C12" s="1" t="s">
        <v>2</v>
      </c>
      <c r="F12" s="1" t="s">
        <v>11</v>
      </c>
      <c r="G12" s="1" t="s">
        <v>11</v>
      </c>
      <c r="H12" s="1" t="s">
        <v>11</v>
      </c>
      <c r="I12" s="1" t="s">
        <v>11</v>
      </c>
      <c r="J12" s="1" t="s">
        <v>11</v>
      </c>
      <c r="K12" s="1" t="s">
        <v>11</v>
      </c>
      <c r="L12" s="1" t="s">
        <v>11</v>
      </c>
    </row>
    <row r="13" spans="1:18" x14ac:dyDescent="0.25">
      <c r="A13" s="1" t="s">
        <v>3</v>
      </c>
      <c r="B13" s="1">
        <v>-8244.8701000000001</v>
      </c>
      <c r="C13" s="1">
        <v>-13440</v>
      </c>
      <c r="F13" s="1">
        <v>-9698.6746999999996</v>
      </c>
      <c r="G13" s="1">
        <v>-9657.0678000000007</v>
      </c>
      <c r="H13" s="1">
        <v>-9262.0481999999993</v>
      </c>
      <c r="I13" s="1">
        <v>-9025.5002000000004</v>
      </c>
      <c r="J13" s="1">
        <v>-8811.2554</v>
      </c>
      <c r="K13" s="1">
        <v>-8919.4105999999992</v>
      </c>
      <c r="L13" s="1">
        <v>-8914.5403999999999</v>
      </c>
      <c r="M13" s="1">
        <v>-8898.8009000000002</v>
      </c>
      <c r="N13" s="1">
        <v>-8835.8636000000006</v>
      </c>
      <c r="O13" s="1">
        <v>-9500.3387000000002</v>
      </c>
      <c r="P13" s="1">
        <v>-9086.4449999999997</v>
      </c>
      <c r="Q13" s="1">
        <v>-9198.7973000000002</v>
      </c>
      <c r="R13" s="1">
        <v>-9132.4362999999994</v>
      </c>
    </row>
    <row r="14" spans="1:18" x14ac:dyDescent="0.25">
      <c r="A14" s="1" t="s">
        <v>8</v>
      </c>
      <c r="B14" s="1">
        <f>B13/2000</f>
        <v>-4.12243505</v>
      </c>
      <c r="C14" s="1">
        <f>C13/4000</f>
        <v>-3.36</v>
      </c>
      <c r="F14" s="1">
        <f t="shared" ref="F14:R14" si="1">F13/2000</f>
        <v>-4.8493373499999999</v>
      </c>
      <c r="G14" s="1">
        <f t="shared" si="1"/>
        <v>-4.8285339</v>
      </c>
      <c r="H14" s="1">
        <f t="shared" si="1"/>
        <v>-4.6310240999999994</v>
      </c>
      <c r="I14" s="1">
        <f t="shared" si="1"/>
        <v>-4.5127500999999999</v>
      </c>
      <c r="J14" s="1">
        <f t="shared" si="1"/>
        <v>-4.4056277000000001</v>
      </c>
      <c r="K14" s="1">
        <f t="shared" si="1"/>
        <v>-4.4597052999999995</v>
      </c>
      <c r="L14" s="1">
        <f t="shared" si="1"/>
        <v>-4.4572702</v>
      </c>
      <c r="M14" s="1">
        <f t="shared" si="1"/>
        <v>-4.4494004499999997</v>
      </c>
      <c r="N14" s="1">
        <f t="shared" si="1"/>
        <v>-4.4179317999999999</v>
      </c>
      <c r="O14" s="1">
        <f t="shared" si="1"/>
        <v>-4.7501693500000002</v>
      </c>
      <c r="P14" s="1">
        <f t="shared" si="1"/>
        <v>-4.5432224999999997</v>
      </c>
      <c r="Q14" s="1">
        <f t="shared" si="1"/>
        <v>-4.5993986500000004</v>
      </c>
      <c r="R14" s="1">
        <f t="shared" si="1"/>
        <v>-4.5662181500000001</v>
      </c>
    </row>
    <row r="15" spans="1:18" x14ac:dyDescent="0.25">
      <c r="A15" s="1" t="s">
        <v>6</v>
      </c>
      <c r="B15" s="1">
        <v>23281.341</v>
      </c>
      <c r="C15" s="1">
        <v>66427.05</v>
      </c>
      <c r="F15" s="1">
        <v>22349.988000000001</v>
      </c>
      <c r="G15" s="1">
        <v>22948.673999999999</v>
      </c>
      <c r="H15" s="1">
        <v>22878.972000000002</v>
      </c>
      <c r="I15" s="1">
        <v>22829.505000000001</v>
      </c>
      <c r="J15" s="1">
        <v>24392.469000000001</v>
      </c>
      <c r="K15" s="1">
        <v>23646.823</v>
      </c>
      <c r="L15" s="1">
        <v>23711.388999999999</v>
      </c>
      <c r="M15" s="1">
        <v>23710.128000000001</v>
      </c>
      <c r="N15" s="1">
        <v>23694.153999999999</v>
      </c>
      <c r="O15" s="1">
        <v>23980.487000000001</v>
      </c>
      <c r="P15" s="1">
        <v>21331.572</v>
      </c>
      <c r="Q15" s="1">
        <v>22744.342000000001</v>
      </c>
      <c r="R15" s="1">
        <v>23193.51</v>
      </c>
    </row>
    <row r="16" spans="1:18" x14ac:dyDescent="0.25">
      <c r="A16" s="1" t="s">
        <v>4</v>
      </c>
      <c r="B16" s="1">
        <f>(B15^(1/3))/10</f>
        <v>2.8554156182984083</v>
      </c>
      <c r="C16" s="1">
        <f t="shared" ref="C16" si="2">(C15^(1/3))/10</f>
        <v>4.0499375085617482</v>
      </c>
      <c r="F16" s="1">
        <f t="shared" ref="F16:R16" si="3">(F15^(1/3))/10</f>
        <v>2.8168200158487031</v>
      </c>
      <c r="G16" s="1">
        <f t="shared" si="3"/>
        <v>2.8417499794499106</v>
      </c>
      <c r="H16" s="1">
        <f t="shared" si="3"/>
        <v>2.8388699795783623</v>
      </c>
      <c r="I16" s="1">
        <f t="shared" si="3"/>
        <v>2.8368225141595009</v>
      </c>
      <c r="J16" s="1">
        <f t="shared" si="3"/>
        <v>2.9001374885271698</v>
      </c>
      <c r="K16" s="1">
        <f t="shared" si="3"/>
        <v>2.8702800133096131</v>
      </c>
      <c r="L16" s="1">
        <f t="shared" si="3"/>
        <v>2.8728900057059223</v>
      </c>
      <c r="M16" s="1">
        <f t="shared" si="3"/>
        <v>2.8728390768953087</v>
      </c>
      <c r="N16" s="1">
        <f t="shared" si="3"/>
        <v>2.8721937683993515</v>
      </c>
      <c r="O16" s="1">
        <f t="shared" si="3"/>
        <v>2.8837171893272577</v>
      </c>
      <c r="P16" s="1">
        <f t="shared" si="3"/>
        <v>2.7733687677815611</v>
      </c>
      <c r="Q16" s="1">
        <f t="shared" si="3"/>
        <v>2.8332906321899802</v>
      </c>
      <c r="R16" s="1">
        <f t="shared" si="3"/>
        <v>2.8518203206307042</v>
      </c>
    </row>
    <row r="18" spans="1:22" x14ac:dyDescent="0.25">
      <c r="A18" s="1" t="s">
        <v>9</v>
      </c>
      <c r="F18" s="1">
        <f t="shared" ref="F18:R18" si="4">F13-1000*$B14-1000*$C14</f>
        <v>-2216.2396499999995</v>
      </c>
      <c r="G18" s="1">
        <f t="shared" si="4"/>
        <v>-2174.6327500000007</v>
      </c>
      <c r="H18" s="1">
        <f t="shared" si="4"/>
        <v>-1779.6131499999992</v>
      </c>
      <c r="I18" s="1">
        <f t="shared" si="4"/>
        <v>-1543.0651500000004</v>
      </c>
      <c r="J18" s="1">
        <f t="shared" si="4"/>
        <v>-1328.82035</v>
      </c>
      <c r="K18" s="1">
        <f t="shared" si="4"/>
        <v>-1436.9755499999992</v>
      </c>
      <c r="L18" s="1">
        <f t="shared" si="4"/>
        <v>-1432.1053499999998</v>
      </c>
      <c r="M18" s="1">
        <f t="shared" si="4"/>
        <v>-1416.3658500000001</v>
      </c>
      <c r="N18" s="1">
        <f t="shared" si="4"/>
        <v>-1353.4285500000005</v>
      </c>
      <c r="O18" s="1">
        <f t="shared" si="4"/>
        <v>-2017.9036500000002</v>
      </c>
      <c r="P18" s="1">
        <f t="shared" si="4"/>
        <v>-1604.0099499999997</v>
      </c>
      <c r="Q18" s="1">
        <f t="shared" si="4"/>
        <v>-1716.3622500000001</v>
      </c>
      <c r="R18" s="1">
        <f t="shared" si="4"/>
        <v>-1650.0012499999993</v>
      </c>
    </row>
    <row r="19" spans="1:22" x14ac:dyDescent="0.25">
      <c r="A19" s="1" t="s">
        <v>18</v>
      </c>
      <c r="F19" s="1">
        <f t="shared" ref="F19:R19" si="5">F18/2000</f>
        <v>-1.1081198249999997</v>
      </c>
      <c r="G19" s="1">
        <f t="shared" si="5"/>
        <v>-1.0873163750000003</v>
      </c>
      <c r="H19" s="1">
        <f t="shared" si="5"/>
        <v>-0.8898065749999996</v>
      </c>
      <c r="I19" s="1">
        <f t="shared" si="5"/>
        <v>-0.77153257500000016</v>
      </c>
      <c r="J19" s="1">
        <f t="shared" si="5"/>
        <v>-0.66441017499999999</v>
      </c>
      <c r="K19" s="1">
        <f t="shared" si="5"/>
        <v>-0.71848777499999961</v>
      </c>
      <c r="L19" s="1">
        <f t="shared" si="5"/>
        <v>-0.71605267499999992</v>
      </c>
      <c r="M19" s="1">
        <f t="shared" si="5"/>
        <v>-0.70818292500000002</v>
      </c>
      <c r="N19" s="1">
        <f t="shared" si="5"/>
        <v>-0.67671427500000025</v>
      </c>
      <c r="O19" s="1">
        <f t="shared" si="5"/>
        <v>-1.008951825</v>
      </c>
      <c r="P19" s="1">
        <f t="shared" si="5"/>
        <v>-0.80200497499999979</v>
      </c>
      <c r="Q19" s="1">
        <f t="shared" si="5"/>
        <v>-0.8581811250000001</v>
      </c>
      <c r="R19" s="1">
        <f t="shared" si="5"/>
        <v>-0.82500062499999971</v>
      </c>
    </row>
    <row r="20" spans="1:22" x14ac:dyDescent="0.25">
      <c r="C20" s="1" t="s">
        <v>50</v>
      </c>
      <c r="D20" s="1" t="s">
        <v>50</v>
      </c>
      <c r="F20" s="1" t="s">
        <v>11</v>
      </c>
    </row>
    <row r="21" spans="1:22" x14ac:dyDescent="0.25">
      <c r="B21" s="1" t="s">
        <v>83</v>
      </c>
      <c r="C21" s="1" t="s">
        <v>86</v>
      </c>
      <c r="D21" s="1" t="s">
        <v>87</v>
      </c>
      <c r="F21" s="1" t="s">
        <v>33</v>
      </c>
      <c r="G21" s="1" t="s">
        <v>34</v>
      </c>
      <c r="H21" s="1" t="s">
        <v>35</v>
      </c>
      <c r="I21" s="1" t="s">
        <v>36</v>
      </c>
      <c r="J21" s="1" t="s">
        <v>37</v>
      </c>
      <c r="K21" s="1" t="s">
        <v>38</v>
      </c>
      <c r="L21" s="1" t="s">
        <v>40</v>
      </c>
      <c r="M21" s="1" t="s">
        <v>41</v>
      </c>
      <c r="N21" s="1" t="s">
        <v>42</v>
      </c>
      <c r="O21" s="1" t="s">
        <v>43</v>
      </c>
      <c r="P21" s="1" t="s">
        <v>44</v>
      </c>
      <c r="Q21" s="1" t="s">
        <v>45</v>
      </c>
      <c r="R21" s="1" t="s">
        <v>46</v>
      </c>
      <c r="S21" s="1" t="s">
        <v>47</v>
      </c>
      <c r="T21" s="1" t="s">
        <v>49</v>
      </c>
      <c r="U21" s="2" t="s">
        <v>50</v>
      </c>
    </row>
    <row r="22" spans="1:22" x14ac:dyDescent="0.25">
      <c r="B22" s="1">
        <v>-13435.870999999999</v>
      </c>
      <c r="C22" s="1">
        <v>-13440.976000000001</v>
      </c>
      <c r="D22" s="1">
        <v>-13436.392</v>
      </c>
      <c r="F22" s="1">
        <v>-9149.0944999999992</v>
      </c>
      <c r="G22" s="1">
        <v>-9176.2278999999999</v>
      </c>
      <c r="H22" s="1">
        <v>-9053.5583000000006</v>
      </c>
      <c r="I22" s="1">
        <v>-9042.4698000000008</v>
      </c>
      <c r="J22" s="1">
        <v>-9034.6013000000003</v>
      </c>
      <c r="K22" s="1">
        <v>-8744.0635000000002</v>
      </c>
      <c r="L22" s="1">
        <v>-8937.1144999999997</v>
      </c>
      <c r="M22" s="1">
        <v>-8330.0334000000003</v>
      </c>
      <c r="N22" s="1">
        <v>-8847.9100999999991</v>
      </c>
      <c r="O22" s="1">
        <v>-9667.6466</v>
      </c>
      <c r="P22" s="1">
        <v>-9595.7932999999994</v>
      </c>
      <c r="Q22" s="1">
        <v>-9187.8608999999997</v>
      </c>
      <c r="R22" s="1">
        <v>-9029.6314000000002</v>
      </c>
      <c r="S22" s="1">
        <v>-8871.5362999999998</v>
      </c>
      <c r="T22" s="1">
        <v>-9185.2332999999999</v>
      </c>
      <c r="U22" s="2">
        <v>-9011.4696999999996</v>
      </c>
    </row>
    <row r="23" spans="1:22" x14ac:dyDescent="0.25">
      <c r="B23" s="1">
        <f>B22/4000</f>
        <v>-3.3589677499999997</v>
      </c>
      <c r="C23" s="1">
        <f>C22/3999</f>
        <v>-3.3610842710677673</v>
      </c>
      <c r="D23" s="1">
        <f>D22/3999</f>
        <v>-3.3599379844961241</v>
      </c>
      <c r="F23" s="1">
        <f>F22/2000</f>
        <v>-4.5745472499999993</v>
      </c>
      <c r="G23" s="1">
        <f>G22/2000</f>
        <v>-4.5881139500000003</v>
      </c>
      <c r="H23" s="1">
        <f>H22/2000</f>
        <v>-4.5267791500000003</v>
      </c>
      <c r="I23" s="1">
        <f t="shared" ref="I23:U23" si="6">I22/2000</f>
        <v>-4.5212349000000005</v>
      </c>
      <c r="J23" s="1">
        <f t="shared" si="6"/>
        <v>-4.5173006500000001</v>
      </c>
      <c r="K23" s="1">
        <f t="shared" si="6"/>
        <v>-4.3720317499999997</v>
      </c>
      <c r="L23" s="1">
        <f t="shared" si="6"/>
        <v>-4.4685572499999999</v>
      </c>
      <c r="M23" s="1">
        <f t="shared" si="6"/>
        <v>-4.1650166999999998</v>
      </c>
      <c r="N23" s="1">
        <f t="shared" si="6"/>
        <v>-4.42395505</v>
      </c>
      <c r="O23" s="1">
        <f t="shared" si="6"/>
        <v>-4.8338232999999997</v>
      </c>
      <c r="P23" s="1">
        <f t="shared" si="6"/>
        <v>-4.7978966499999993</v>
      </c>
      <c r="Q23" s="1">
        <f t="shared" si="6"/>
        <v>-4.5939304500000002</v>
      </c>
      <c r="R23" s="1">
        <f t="shared" si="6"/>
        <v>-4.5148156999999998</v>
      </c>
      <c r="S23" s="1">
        <f t="shared" si="6"/>
        <v>-4.4357681499999995</v>
      </c>
      <c r="T23" s="1">
        <f t="shared" si="6"/>
        <v>-4.5926166500000001</v>
      </c>
      <c r="U23" s="2">
        <f t="shared" si="6"/>
        <v>-4.5057348499999996</v>
      </c>
    </row>
    <row r="24" spans="1:22" x14ac:dyDescent="0.25">
      <c r="B24" s="1">
        <v>66427.05</v>
      </c>
      <c r="C24" s="1">
        <v>66417.823999999993</v>
      </c>
      <c r="D24" s="1">
        <v>66405.524000000005</v>
      </c>
      <c r="F24" s="1">
        <v>23955.198</v>
      </c>
      <c r="G24" s="1">
        <v>22677.249</v>
      </c>
      <c r="H24" s="1">
        <v>23407.845000000001</v>
      </c>
      <c r="J24" s="1">
        <v>22747.671999999999</v>
      </c>
      <c r="K24" s="1">
        <v>24924.036</v>
      </c>
      <c r="L24" s="1">
        <v>23826.726999999999</v>
      </c>
      <c r="M24" s="1">
        <v>31013.666000000001</v>
      </c>
      <c r="N24" s="1">
        <v>27859.289000000001</v>
      </c>
      <c r="O24" s="1">
        <v>22589.010999999999</v>
      </c>
      <c r="P24" s="1">
        <v>23601.873</v>
      </c>
      <c r="Q24" s="1">
        <v>26450.580999999998</v>
      </c>
      <c r="R24" s="1">
        <v>26429.41</v>
      </c>
      <c r="S24" s="1">
        <v>26408.558000000001</v>
      </c>
      <c r="T24" s="1">
        <v>22846.62</v>
      </c>
      <c r="U24" s="2">
        <v>23881.728999999999</v>
      </c>
    </row>
    <row r="25" spans="1:22" x14ac:dyDescent="0.25">
      <c r="B25" s="1">
        <f t="shared" ref="B25:D25" si="7">(B24^(1/3))/10</f>
        <v>4.0499375085617482</v>
      </c>
      <c r="C25" s="1">
        <f t="shared" si="7"/>
        <v>4.0497500023503505</v>
      </c>
      <c r="D25" s="1">
        <f t="shared" si="7"/>
        <v>4.0494999941584933</v>
      </c>
      <c r="F25" s="1">
        <f t="shared" ref="F25" si="8">(F24^(1/3))/10</f>
        <v>2.8827031430010197</v>
      </c>
      <c r="G25" s="1">
        <f t="shared" ref="G25" si="9">(G24^(1/3))/10</f>
        <v>2.8305019358008709</v>
      </c>
      <c r="H25" s="1">
        <f t="shared" ref="H25" si="10">(H24^(1/3))/10</f>
        <v>2.8605781102691354</v>
      </c>
      <c r="I25" s="1">
        <f t="shared" ref="I25" si="11">(I24^(1/3))/10</f>
        <v>0</v>
      </c>
      <c r="J25" s="1">
        <f t="shared" ref="J25:U25" si="12">(J24^(1/3))/10</f>
        <v>2.8334288995063077</v>
      </c>
      <c r="K25" s="1">
        <f t="shared" si="12"/>
        <v>2.9210531323584448</v>
      </c>
      <c r="L25" s="1">
        <f t="shared" si="12"/>
        <v>2.8775406199927462</v>
      </c>
      <c r="M25" s="1">
        <f t="shared" si="12"/>
        <v>3.14184219864002</v>
      </c>
      <c r="N25" s="1">
        <f t="shared" si="12"/>
        <v>3.0314937429678439</v>
      </c>
      <c r="O25" s="1">
        <f t="shared" si="12"/>
        <v>2.8268259685966433</v>
      </c>
      <c r="P25" s="1">
        <f t="shared" si="12"/>
        <v>2.8684601645659153</v>
      </c>
      <c r="Q25" s="1">
        <f t="shared" si="12"/>
        <v>2.9795115410380402</v>
      </c>
      <c r="R25" s="1">
        <f t="shared" si="12"/>
        <v>2.978716396868013</v>
      </c>
      <c r="S25" s="1">
        <f t="shared" si="12"/>
        <v>2.9779328185695944</v>
      </c>
      <c r="T25" s="1">
        <f t="shared" si="12"/>
        <v>2.8375312474322243</v>
      </c>
      <c r="U25" s="2">
        <f t="shared" si="12"/>
        <v>2.8797531054425169</v>
      </c>
    </row>
    <row r="26" spans="1:22" x14ac:dyDescent="0.25">
      <c r="A26" s="1" t="s">
        <v>17</v>
      </c>
      <c r="B26" s="1">
        <f>B22-3999*C14</f>
        <v>0.76900000000023283</v>
      </c>
      <c r="C26" s="1">
        <f>C22-B14-3999*C14</f>
        <v>-0.21356495000145514</v>
      </c>
      <c r="D26" s="1">
        <f>D22-B14-3998*C14</f>
        <v>1.0104350499987049</v>
      </c>
      <c r="U26" s="2"/>
    </row>
    <row r="27" spans="1:22" x14ac:dyDescent="0.25">
      <c r="D27" s="1">
        <f>D26-B26-C26</f>
        <v>0.45499999999992724</v>
      </c>
      <c r="F27" s="1">
        <f>F22-1000*$B14-1000*$C14</f>
        <v>-1666.6594499999992</v>
      </c>
      <c r="G27" s="1">
        <f t="shared" ref="G27:H27" si="13">G22-1000*$B14-1000*$C14</f>
        <v>-1693.7928499999998</v>
      </c>
      <c r="H27" s="1">
        <f t="shared" si="13"/>
        <v>-1571.1232500000006</v>
      </c>
      <c r="I27" s="1">
        <f t="shared" ref="I27:J27" si="14">I22-1000*$B14-1000*$C14</f>
        <v>-1560.0347500000007</v>
      </c>
      <c r="J27" s="1">
        <f t="shared" si="14"/>
        <v>-1552.1662500000002</v>
      </c>
      <c r="K27" s="1">
        <f t="shared" ref="K27:L27" si="15">K22-1000*$B14-1000*$C14</f>
        <v>-1261.6284500000002</v>
      </c>
      <c r="L27" s="1">
        <f t="shared" si="15"/>
        <v>-1454.6794499999996</v>
      </c>
      <c r="M27" s="1">
        <f t="shared" ref="M27:N27" si="16">M22-1000*$B14-1000*$C14</f>
        <v>-847.59835000000021</v>
      </c>
      <c r="N27" s="1">
        <f t="shared" si="16"/>
        <v>-1365.4750499999991</v>
      </c>
      <c r="O27" s="1">
        <f t="shared" ref="O27:P27" si="17">O22-1000*$B14-1000*$C14</f>
        <v>-2185.21155</v>
      </c>
      <c r="P27" s="1">
        <f t="shared" si="17"/>
        <v>-2113.3582499999993</v>
      </c>
      <c r="Q27" s="1">
        <f t="shared" ref="Q27:R27" si="18">Q22-1000*$B14-1000*$C14</f>
        <v>-1705.4258499999996</v>
      </c>
      <c r="R27" s="1">
        <f t="shared" si="18"/>
        <v>-1547.1963500000002</v>
      </c>
      <c r="S27" s="1">
        <f t="shared" ref="S27:T27" si="19">S22-1000*$B14-1000*$C14</f>
        <v>-1389.1012499999997</v>
      </c>
      <c r="T27" s="1">
        <f t="shared" si="19"/>
        <v>-1702.7982499999998</v>
      </c>
      <c r="U27" s="2">
        <f t="shared" ref="U27" si="20">U22-1000*$B14-1000*$C14</f>
        <v>-1529.0346499999996</v>
      </c>
    </row>
    <row r="28" spans="1:22" x14ac:dyDescent="0.25">
      <c r="C28" s="1" t="s">
        <v>50</v>
      </c>
      <c r="F28" s="1">
        <f t="shared" ref="F28:U28" si="21">F27/2000</f>
        <v>-0.83332972499999958</v>
      </c>
      <c r="G28" s="1">
        <f t="shared" si="21"/>
        <v>-0.84689642499999995</v>
      </c>
      <c r="H28" s="1">
        <f t="shared" si="21"/>
        <v>-0.78556162500000026</v>
      </c>
      <c r="I28" s="1">
        <f t="shared" si="21"/>
        <v>-0.78001737500000035</v>
      </c>
      <c r="J28" s="1">
        <f t="shared" si="21"/>
        <v>-0.7760831250000001</v>
      </c>
      <c r="K28" s="1">
        <f t="shared" si="21"/>
        <v>-0.63081422500000006</v>
      </c>
      <c r="L28" s="1">
        <f t="shared" si="21"/>
        <v>-0.72733972499999977</v>
      </c>
      <c r="M28" s="1">
        <f t="shared" si="21"/>
        <v>-0.42379917500000008</v>
      </c>
      <c r="N28" s="1">
        <f t="shared" si="21"/>
        <v>-0.68273752499999951</v>
      </c>
      <c r="O28" s="1">
        <f t="shared" si="21"/>
        <v>-1.092605775</v>
      </c>
      <c r="P28" s="1">
        <f t="shared" si="21"/>
        <v>-1.0566791249999996</v>
      </c>
      <c r="Q28" s="1">
        <f t="shared" si="21"/>
        <v>-0.85271292499999984</v>
      </c>
      <c r="R28" s="1">
        <f t="shared" si="21"/>
        <v>-0.77359817500000005</v>
      </c>
      <c r="S28" s="1">
        <f t="shared" si="21"/>
        <v>-0.69455062499999987</v>
      </c>
      <c r="T28" s="1">
        <f t="shared" si="21"/>
        <v>-0.85139912499999992</v>
      </c>
      <c r="U28" s="2">
        <f t="shared" si="21"/>
        <v>-0.7645173249999998</v>
      </c>
    </row>
    <row r="29" spans="1:22" x14ac:dyDescent="0.25">
      <c r="B29" s="1" t="s">
        <v>84</v>
      </c>
      <c r="C29" s="1" t="s">
        <v>88</v>
      </c>
      <c r="F29" s="1" t="s">
        <v>11</v>
      </c>
    </row>
    <row r="30" spans="1:22" x14ac:dyDescent="0.25">
      <c r="B30" s="1">
        <v>-8238.9114000000009</v>
      </c>
      <c r="C30" s="1">
        <v>-8238.6486000000004</v>
      </c>
      <c r="F30" s="1" t="s">
        <v>51</v>
      </c>
      <c r="G30" s="1" t="s">
        <v>53</v>
      </c>
      <c r="H30" s="1" t="s">
        <v>54</v>
      </c>
      <c r="I30" s="1" t="s">
        <v>55</v>
      </c>
      <c r="J30" s="1" t="s">
        <v>56</v>
      </c>
      <c r="K30" s="1" t="s">
        <v>57</v>
      </c>
      <c r="L30" s="1" t="s">
        <v>46</v>
      </c>
      <c r="M30" s="1" t="s">
        <v>58</v>
      </c>
      <c r="N30" s="1" t="s">
        <v>60</v>
      </c>
      <c r="O30" s="1" t="s">
        <v>61</v>
      </c>
      <c r="P30" s="1" t="s">
        <v>62</v>
      </c>
      <c r="Q30" s="1" t="s">
        <v>63</v>
      </c>
      <c r="R30" s="1" t="s">
        <v>64</v>
      </c>
      <c r="S30" s="1" t="s">
        <v>65</v>
      </c>
      <c r="T30" s="1" t="s">
        <v>66</v>
      </c>
      <c r="U30" s="1" t="s">
        <v>92</v>
      </c>
      <c r="V30" s="1" t="s">
        <v>93</v>
      </c>
    </row>
    <row r="31" spans="1:22" x14ac:dyDescent="0.25">
      <c r="B31" s="1">
        <f>B30/1999</f>
        <v>-4.1215164582291148</v>
      </c>
      <c r="C31" s="1">
        <f>C30/1999</f>
        <v>-4.1213849924962487</v>
      </c>
      <c r="F31" s="1">
        <v>-8693.8711999999996</v>
      </c>
      <c r="G31" s="1">
        <v>-9016.1561999999994</v>
      </c>
      <c r="H31" s="1">
        <v>-9229.3706000000002</v>
      </c>
      <c r="I31" s="1">
        <v>-9158.1219000000001</v>
      </c>
      <c r="J31" s="1">
        <v>-9081.9153000000006</v>
      </c>
      <c r="K31" s="1">
        <v>-9108.7302</v>
      </c>
      <c r="L31" s="1">
        <v>-9029.6314000000002</v>
      </c>
      <c r="M31" s="1">
        <v>-8712.3516999999993</v>
      </c>
      <c r="N31" s="1">
        <v>-9003.1597000000002</v>
      </c>
      <c r="O31" s="1">
        <v>-8996.0403000000006</v>
      </c>
      <c r="P31" s="1">
        <v>-8975.2484999999997</v>
      </c>
      <c r="Q31" s="1">
        <v>-8955.5874000000003</v>
      </c>
      <c r="R31" s="1">
        <v>-8956.9436999999998</v>
      </c>
      <c r="S31" s="1">
        <v>-8949.7045999999991</v>
      </c>
      <c r="T31" s="1">
        <v>-9038.1510999999991</v>
      </c>
      <c r="U31" s="1">
        <v>-9052.0292000000009</v>
      </c>
      <c r="V31" s="1">
        <v>-9037.0568000000003</v>
      </c>
    </row>
    <row r="32" spans="1:22" x14ac:dyDescent="0.25">
      <c r="B32" s="1">
        <v>23276.831999999999</v>
      </c>
      <c r="C32" s="1">
        <v>23283.878000000001</v>
      </c>
      <c r="F32" s="1">
        <f>F31/2000</f>
        <v>-4.3469356000000001</v>
      </c>
      <c r="G32" s="1">
        <f>G31/2000</f>
        <v>-4.5080780999999996</v>
      </c>
    </row>
    <row r="33" spans="1:22" x14ac:dyDescent="0.25">
      <c r="B33" s="1">
        <f t="shared" ref="B33:C33" si="22">(B32^(1/3))/10</f>
        <v>2.8552312660840067</v>
      </c>
      <c r="C33" s="1">
        <f t="shared" si="22"/>
        <v>2.855519334063795</v>
      </c>
      <c r="F33" s="1">
        <v>29565.347000000002</v>
      </c>
      <c r="G33" s="1">
        <v>26147</v>
      </c>
      <c r="H33" s="1">
        <v>24919.316999999999</v>
      </c>
      <c r="I33" s="1">
        <v>25667.562000000002</v>
      </c>
      <c r="J33" s="1">
        <v>25629.077000000001</v>
      </c>
      <c r="K33" s="1">
        <v>26440.300999999999</v>
      </c>
      <c r="L33" s="1">
        <v>26429.41</v>
      </c>
      <c r="M33" s="1">
        <v>27933.061000000002</v>
      </c>
      <c r="N33" s="1">
        <v>24787.419000000002</v>
      </c>
      <c r="O33" s="1">
        <v>24441.074000000001</v>
      </c>
      <c r="P33" s="1">
        <v>24245.942999999999</v>
      </c>
      <c r="Q33" s="1">
        <v>24042.635999999999</v>
      </c>
      <c r="R33" s="1">
        <v>23625.774000000001</v>
      </c>
      <c r="S33" s="1">
        <v>22909.026000000002</v>
      </c>
      <c r="T33" s="1">
        <v>21716.762999999999</v>
      </c>
      <c r="U33" s="1">
        <v>23471.269</v>
      </c>
      <c r="V33" s="1">
        <v>23222.761999999999</v>
      </c>
    </row>
    <row r="34" spans="1:22" x14ac:dyDescent="0.25">
      <c r="A34" s="1" t="s">
        <v>17</v>
      </c>
      <c r="B34" s="1">
        <f>B30-1999*B14</f>
        <v>1.8362649499995314</v>
      </c>
      <c r="C34" s="1">
        <f>C30-C14-1998*B14</f>
        <v>1.3366299000008439</v>
      </c>
      <c r="F34" s="1">
        <f t="shared" ref="F34" si="23">(F33^(1/3))/10</f>
        <v>3.0921531339369497</v>
      </c>
      <c r="G34" s="1">
        <f t="shared" ref="G34:U34" si="24">(G33^(1/3))/10</f>
        <v>2.9680687448810308</v>
      </c>
      <c r="H34" s="1">
        <f t="shared" si="24"/>
        <v>2.9208687678921654</v>
      </c>
      <c r="I34" s="1">
        <f t="shared" si="24"/>
        <v>2.9498156353228682</v>
      </c>
      <c r="J34" s="1">
        <f t="shared" si="24"/>
        <v>2.9483406161298076</v>
      </c>
      <c r="K34" s="1">
        <f t="shared" si="24"/>
        <v>2.9791254959888751</v>
      </c>
      <c r="L34" s="1">
        <f t="shared" si="24"/>
        <v>2.978716396868013</v>
      </c>
      <c r="M34" s="1">
        <f t="shared" si="24"/>
        <v>3.0341672048985875</v>
      </c>
      <c r="N34" s="1">
        <f t="shared" si="24"/>
        <v>2.915706260479467</v>
      </c>
      <c r="O34" s="1">
        <f t="shared" si="24"/>
        <v>2.9020625042445336</v>
      </c>
      <c r="P34" s="1">
        <f t="shared" si="24"/>
        <v>2.894318762511829</v>
      </c>
      <c r="Q34" s="1">
        <f t="shared" si="24"/>
        <v>2.8862062343706185</v>
      </c>
      <c r="R34" s="1">
        <f t="shared" si="24"/>
        <v>2.8694281094509964</v>
      </c>
      <c r="S34" s="1">
        <f t="shared" si="24"/>
        <v>2.8401124897584369</v>
      </c>
      <c r="T34" s="1">
        <f t="shared" si="24"/>
        <v>2.7899624871306745</v>
      </c>
      <c r="U34" s="1">
        <f t="shared" si="24"/>
        <v>2.8631593772223298</v>
      </c>
      <c r="V34" s="1">
        <f t="shared" ref="V34" si="25">(V33^(1/3))/10</f>
        <v>2.8530187363625341</v>
      </c>
    </row>
    <row r="35" spans="1:22" x14ac:dyDescent="0.25">
      <c r="A35" s="1" t="s">
        <v>85</v>
      </c>
      <c r="C35" s="1">
        <f>C34-B34-K66</f>
        <v>0.20890000000021258</v>
      </c>
    </row>
    <row r="36" spans="1:22" x14ac:dyDescent="0.25">
      <c r="F36" s="1">
        <f t="shared" ref="F36:T36" si="26">F31-1000*$B14-1000*$C14</f>
        <v>-1211.4361499999995</v>
      </c>
      <c r="G36" s="1">
        <f t="shared" si="26"/>
        <v>-1533.7211499999994</v>
      </c>
      <c r="H36" s="1">
        <f t="shared" si="26"/>
        <v>-1746.9355500000001</v>
      </c>
      <c r="I36" s="1">
        <f t="shared" si="26"/>
        <v>-1675.68685</v>
      </c>
      <c r="J36" s="1">
        <f t="shared" si="26"/>
        <v>-1599.4802500000005</v>
      </c>
      <c r="K36" s="1">
        <f t="shared" si="26"/>
        <v>-1626.2951499999999</v>
      </c>
      <c r="L36" s="1">
        <f t="shared" si="26"/>
        <v>-1547.1963500000002</v>
      </c>
      <c r="M36" s="1">
        <f t="shared" si="26"/>
        <v>-1229.9166499999992</v>
      </c>
      <c r="N36" s="1">
        <f t="shared" si="26"/>
        <v>-1520.7246500000001</v>
      </c>
      <c r="O36" s="1">
        <f t="shared" si="26"/>
        <v>-1513.6052500000005</v>
      </c>
      <c r="P36" s="1">
        <f t="shared" si="26"/>
        <v>-1492.8134499999996</v>
      </c>
      <c r="Q36" s="1">
        <f t="shared" si="26"/>
        <v>-1473.1523500000003</v>
      </c>
      <c r="R36" s="1">
        <f t="shared" si="26"/>
        <v>-1474.5086499999998</v>
      </c>
      <c r="S36" s="1">
        <f t="shared" si="26"/>
        <v>-1467.2695499999991</v>
      </c>
      <c r="T36" s="1">
        <f t="shared" si="26"/>
        <v>-1555.7160499999991</v>
      </c>
      <c r="U36" s="1">
        <f t="shared" ref="U36:V36" si="27">U31-1000*$B14-1000*$C14</f>
        <v>-1569.5941500000008</v>
      </c>
      <c r="V36" s="1">
        <f t="shared" si="27"/>
        <v>-1554.6217500000002</v>
      </c>
    </row>
    <row r="37" spans="1:22" x14ac:dyDescent="0.25">
      <c r="C37" s="1">
        <f>C30-B30-K61+B13</f>
        <v>0.20889999999963038</v>
      </c>
      <c r="F37" s="1">
        <f t="shared" ref="F37:T37" si="28">F36/2000</f>
        <v>-0.60571807499999974</v>
      </c>
      <c r="G37" s="1">
        <f t="shared" si="28"/>
        <v>-0.76686057499999971</v>
      </c>
      <c r="H37" s="1">
        <f t="shared" si="28"/>
        <v>-0.87346777500000006</v>
      </c>
      <c r="I37" s="1">
        <f t="shared" si="28"/>
        <v>-0.83784342499999998</v>
      </c>
      <c r="J37" s="1">
        <f t="shared" si="28"/>
        <v>-0.79974012500000025</v>
      </c>
      <c r="K37" s="1">
        <f t="shared" si="28"/>
        <v>-0.81314757500000001</v>
      </c>
      <c r="L37" s="1">
        <f t="shared" si="28"/>
        <v>-0.77359817500000005</v>
      </c>
      <c r="M37" s="1">
        <f t="shared" si="28"/>
        <v>-0.61495832499999958</v>
      </c>
      <c r="N37" s="1">
        <f t="shared" si="28"/>
        <v>-0.76036232500000001</v>
      </c>
      <c r="O37" s="1">
        <f t="shared" si="28"/>
        <v>-0.75680262500000028</v>
      </c>
      <c r="P37" s="1">
        <f t="shared" si="28"/>
        <v>-0.74640672499999983</v>
      </c>
      <c r="Q37" s="1">
        <f t="shared" si="28"/>
        <v>-0.73657617500000017</v>
      </c>
      <c r="R37" s="1">
        <f t="shared" si="28"/>
        <v>-0.73725432499999988</v>
      </c>
      <c r="S37" s="1">
        <f t="shared" si="28"/>
        <v>-0.73363477499999952</v>
      </c>
      <c r="T37" s="1">
        <f t="shared" si="28"/>
        <v>-0.77785802499999956</v>
      </c>
      <c r="U37" s="1">
        <f t="shared" ref="U37:V37" si="29">U36/2000</f>
        <v>-0.7847970750000004</v>
      </c>
      <c r="V37" s="1">
        <f t="shared" si="29"/>
        <v>-0.77731087500000018</v>
      </c>
    </row>
    <row r="39" spans="1:22" x14ac:dyDescent="0.25">
      <c r="C39" s="1" t="s">
        <v>95</v>
      </c>
      <c r="D39" s="1" t="s">
        <v>95</v>
      </c>
      <c r="F39" s="1" t="s">
        <v>11</v>
      </c>
    </row>
    <row r="40" spans="1:22" x14ac:dyDescent="0.25">
      <c r="C40" s="1" t="s">
        <v>86</v>
      </c>
      <c r="D40" s="1" t="s">
        <v>87</v>
      </c>
      <c r="F40" s="1" t="s">
        <v>68</v>
      </c>
      <c r="G40" s="1" t="s">
        <v>69</v>
      </c>
      <c r="H40" s="1" t="s">
        <v>72</v>
      </c>
      <c r="I40" s="1" t="s">
        <v>73</v>
      </c>
      <c r="J40" s="1" t="s">
        <v>94</v>
      </c>
      <c r="K40" s="3" t="s">
        <v>95</v>
      </c>
      <c r="L40" s="1" t="s">
        <v>96</v>
      </c>
      <c r="M40" s="1" t="s">
        <v>97</v>
      </c>
      <c r="N40" s="1" t="s">
        <v>98</v>
      </c>
      <c r="O40" s="1" t="s">
        <v>99</v>
      </c>
      <c r="P40" s="1" t="s">
        <v>100</v>
      </c>
    </row>
    <row r="41" spans="1:22" x14ac:dyDescent="0.25">
      <c r="C41" s="1">
        <v>-13441.027</v>
      </c>
      <c r="D41" s="1">
        <v>-13436.492</v>
      </c>
      <c r="F41" s="1">
        <v>-8953.0594999999994</v>
      </c>
      <c r="G41" s="1">
        <v>-8824.1553999999996</v>
      </c>
      <c r="H41" s="1">
        <v>-9155.5067999999992</v>
      </c>
      <c r="I41" s="1">
        <v>-9166.0820999999996</v>
      </c>
      <c r="J41" s="1">
        <v>-8930.768</v>
      </c>
      <c r="K41" s="3">
        <v>-8956.9956000000002</v>
      </c>
      <c r="L41" s="1">
        <v>-9234.0221999999994</v>
      </c>
      <c r="M41" s="1">
        <v>-9484.8214000000007</v>
      </c>
      <c r="N41" s="1">
        <v>-9087.8837000000003</v>
      </c>
      <c r="O41" s="1">
        <v>-8691.4204000000009</v>
      </c>
      <c r="P41" s="1">
        <v>-9132.8331999999991</v>
      </c>
    </row>
    <row r="42" spans="1:22" x14ac:dyDescent="0.25">
      <c r="C42" s="1">
        <f>C41/3999</f>
        <v>-3.3610970242560638</v>
      </c>
      <c r="D42" s="1">
        <f>D41/3999</f>
        <v>-3.3599629907476869</v>
      </c>
      <c r="F42" s="1">
        <f>F41/2000</f>
        <v>-4.4765297500000001</v>
      </c>
      <c r="G42" s="1">
        <f t="shared" ref="G42:K42" si="30">G41/2000</f>
        <v>-4.4120777000000002</v>
      </c>
      <c r="H42" s="1">
        <f t="shared" si="30"/>
        <v>-4.5777533999999998</v>
      </c>
      <c r="I42" s="1">
        <f t="shared" si="30"/>
        <v>-4.5830410499999994</v>
      </c>
      <c r="J42" s="1">
        <f t="shared" si="30"/>
        <v>-4.4653840000000002</v>
      </c>
      <c r="K42" s="3">
        <f t="shared" si="30"/>
        <v>-4.4784978000000004</v>
      </c>
      <c r="L42" s="1">
        <f t="shared" ref="L42:M42" si="31">L41/2000</f>
        <v>-4.6170111</v>
      </c>
      <c r="M42" s="1">
        <f t="shared" si="31"/>
        <v>-4.7424107000000006</v>
      </c>
      <c r="N42" s="1">
        <f t="shared" ref="N42:P42" si="32">N41/2000</f>
        <v>-4.5439418500000004</v>
      </c>
      <c r="O42" s="1">
        <f t="shared" si="32"/>
        <v>-4.3457102000000001</v>
      </c>
      <c r="P42" s="1">
        <f t="shared" si="32"/>
        <v>-4.5664165999999993</v>
      </c>
    </row>
    <row r="43" spans="1:22" x14ac:dyDescent="0.25">
      <c r="C43" s="1">
        <v>66417.823999999993</v>
      </c>
      <c r="D43" s="1">
        <v>66405.524000000005</v>
      </c>
      <c r="F43" s="1">
        <v>33109.046000000002</v>
      </c>
      <c r="G43" s="1">
        <v>31298.453000000001</v>
      </c>
      <c r="H43" s="1">
        <v>27708.338</v>
      </c>
      <c r="I43" s="1">
        <v>26244.576000000001</v>
      </c>
      <c r="J43" s="1">
        <v>23826.726999999999</v>
      </c>
      <c r="K43" s="3">
        <v>23574.576000000001</v>
      </c>
      <c r="L43" s="1">
        <v>36945.870999999999</v>
      </c>
      <c r="M43" s="1">
        <v>35033.292000000001</v>
      </c>
      <c r="N43" s="1">
        <v>34993.332999999999</v>
      </c>
      <c r="O43" s="1">
        <v>34946.012999999999</v>
      </c>
      <c r="P43" s="1">
        <v>29750.835999999999</v>
      </c>
    </row>
    <row r="44" spans="1:22" x14ac:dyDescent="0.25">
      <c r="C44" s="1">
        <f>(C43^(1/3))/10</f>
        <v>4.0497500023503505</v>
      </c>
      <c r="D44" s="1">
        <f>(D43^(1/3))/10</f>
        <v>4.0494999941584933</v>
      </c>
      <c r="F44" s="1">
        <f t="shared" ref="F44" si="33">(F43^(1/3))/10</f>
        <v>3.2110634636601292</v>
      </c>
      <c r="G44" s="1">
        <f t="shared" ref="G44" si="34">(G43^(1/3))/10</f>
        <v>3.1514297028907956</v>
      </c>
      <c r="H44" s="1">
        <f t="shared" ref="H44" si="35">(H43^(1/3))/10</f>
        <v>3.0260086065921579</v>
      </c>
      <c r="I44" s="1">
        <f t="shared" ref="I44" si="36">(I43^(1/3))/10</f>
        <v>2.971756264930876</v>
      </c>
      <c r="J44" s="1">
        <f t="shared" ref="J44:L44" si="37">(J43^(1/3))/10</f>
        <v>2.8775406199927462</v>
      </c>
      <c r="K44" s="3">
        <f t="shared" ref="K44" si="38">(K43^(1/3))/10</f>
        <v>2.8673538884821457</v>
      </c>
      <c r="L44" s="1">
        <f t="shared" si="37"/>
        <v>3.330596105111975</v>
      </c>
      <c r="M44" s="1">
        <f t="shared" ref="M44:N44" si="39">(M43^(1/3))/10</f>
        <v>3.2721031276092183</v>
      </c>
      <c r="N44" s="1">
        <f t="shared" si="39"/>
        <v>3.2708585998652233</v>
      </c>
      <c r="O44" s="1">
        <f t="shared" ref="O44:P44" si="40">(O43^(1/3))/10</f>
        <v>3.2693835870149934</v>
      </c>
      <c r="P44" s="1">
        <f t="shared" si="40"/>
        <v>3.0986062413065825</v>
      </c>
    </row>
    <row r="45" spans="1:22" x14ac:dyDescent="0.25">
      <c r="A45" s="1" t="s">
        <v>17</v>
      </c>
      <c r="C45" s="1">
        <f>C41-B14-3999*C14</f>
        <v>-0.26456495000093128</v>
      </c>
      <c r="D45" s="1">
        <f>D41-B14-3998*C14</f>
        <v>0.91043504999834113</v>
      </c>
      <c r="K45" s="3"/>
    </row>
    <row r="46" spans="1:22" x14ac:dyDescent="0.25">
      <c r="D46" s="1">
        <f>D45-B26-C45</f>
        <v>0.40599999999903957</v>
      </c>
      <c r="F46" s="1">
        <f>F41-1000*$B14-1000*$C14</f>
        <v>-1470.6244499999993</v>
      </c>
      <c r="G46" s="1">
        <f t="shared" ref="G46:K46" si="41">G41-1000*$B14-1000*$C14</f>
        <v>-1341.7203499999996</v>
      </c>
      <c r="H46" s="1">
        <f t="shared" si="41"/>
        <v>-1673.0717499999992</v>
      </c>
      <c r="I46" s="1">
        <f t="shared" si="41"/>
        <v>-1683.6470499999996</v>
      </c>
      <c r="J46" s="1">
        <f t="shared" si="41"/>
        <v>-1448.33295</v>
      </c>
      <c r="K46" s="3">
        <f t="shared" si="41"/>
        <v>-1474.5605500000001</v>
      </c>
      <c r="L46" s="1">
        <f t="shared" ref="L46:M46" si="42">L41-1000*$B14-1000*$C14</f>
        <v>-1751.5871499999994</v>
      </c>
      <c r="M46" s="1">
        <f t="shared" si="42"/>
        <v>-2002.3863500000007</v>
      </c>
      <c r="N46" s="1">
        <f t="shared" ref="N46:O46" si="43">N41-1000*$B14-1000*$C14</f>
        <v>-1605.4486500000003</v>
      </c>
      <c r="O46" s="1">
        <f t="shared" si="43"/>
        <v>-1208.9853500000008</v>
      </c>
      <c r="P46" s="1">
        <f t="shared" ref="P46" si="44">P41-1000*$B14-1000*$C14</f>
        <v>-1650.3981499999991</v>
      </c>
    </row>
    <row r="47" spans="1:22" x14ac:dyDescent="0.25">
      <c r="C47" s="1" t="s">
        <v>95</v>
      </c>
      <c r="F47" s="1">
        <f>F46/2000</f>
        <v>-0.73531222499999971</v>
      </c>
      <c r="G47" s="1">
        <f t="shared" ref="G47:K47" si="45">G46/2000</f>
        <v>-0.67086017499999984</v>
      </c>
      <c r="H47" s="1">
        <f t="shared" si="45"/>
        <v>-0.8365358749999996</v>
      </c>
      <c r="I47" s="1">
        <f t="shared" si="45"/>
        <v>-0.84182352499999979</v>
      </c>
      <c r="J47" s="1">
        <f t="shared" si="45"/>
        <v>-0.72416647499999998</v>
      </c>
      <c r="K47" s="3">
        <f t="shared" si="45"/>
        <v>-0.73728027500000004</v>
      </c>
      <c r="L47" s="1">
        <f t="shared" ref="L47:M47" si="46">L46/2000</f>
        <v>-0.87579357499999966</v>
      </c>
      <c r="M47" s="1">
        <f t="shared" si="46"/>
        <v>-1.0011931750000003</v>
      </c>
      <c r="N47" s="1">
        <f t="shared" ref="N47:O47" si="47">N46/2000</f>
        <v>-0.80272432500000013</v>
      </c>
      <c r="O47" s="1">
        <f t="shared" si="47"/>
        <v>-0.60449267500000037</v>
      </c>
      <c r="P47" s="1">
        <f t="shared" ref="P47" si="48">P46/2000</f>
        <v>-0.82519907499999956</v>
      </c>
    </row>
    <row r="48" spans="1:22" x14ac:dyDescent="0.25">
      <c r="C48" s="1" t="s">
        <v>88</v>
      </c>
    </row>
    <row r="49" spans="1:22" x14ac:dyDescent="0.25">
      <c r="C49" s="1">
        <v>-8238.6582999999991</v>
      </c>
      <c r="F49" s="1" t="s">
        <v>5</v>
      </c>
    </row>
    <row r="50" spans="1:22" x14ac:dyDescent="0.25">
      <c r="C50" s="1">
        <f>C49/1999</f>
        <v>-4.1213898449224606</v>
      </c>
      <c r="F50" s="1" t="s">
        <v>12</v>
      </c>
      <c r="G50" s="1" t="s">
        <v>25</v>
      </c>
      <c r="H50" s="1" t="s">
        <v>27</v>
      </c>
      <c r="I50" s="1" t="s">
        <v>28</v>
      </c>
      <c r="J50" s="1" t="s">
        <v>29</v>
      </c>
      <c r="K50" s="1" t="s">
        <v>30</v>
      </c>
      <c r="L50" s="1" t="s">
        <v>31</v>
      </c>
      <c r="M50" s="1" t="s">
        <v>32</v>
      </c>
      <c r="N50" s="1" t="s">
        <v>33</v>
      </c>
      <c r="O50" s="1" t="s">
        <v>34</v>
      </c>
      <c r="P50" s="1" t="s">
        <v>35</v>
      </c>
      <c r="Q50" s="1" t="s">
        <v>36</v>
      </c>
      <c r="R50" s="1" t="s">
        <v>37</v>
      </c>
      <c r="S50" s="1" t="s">
        <v>92</v>
      </c>
      <c r="T50" s="1" t="s">
        <v>93</v>
      </c>
      <c r="U50" s="1" t="s">
        <v>94</v>
      </c>
      <c r="V50" s="3" t="s">
        <v>95</v>
      </c>
    </row>
    <row r="51" spans="1:22" x14ac:dyDescent="0.25">
      <c r="C51" s="1">
        <v>23281.341</v>
      </c>
      <c r="V51" s="3"/>
    </row>
    <row r="52" spans="1:22" x14ac:dyDescent="0.25">
      <c r="C52" s="1">
        <f>(C51^(1/3))/10</f>
        <v>2.8554156182984083</v>
      </c>
      <c r="F52" s="1">
        <v>-8244.8282999999992</v>
      </c>
      <c r="G52" s="1">
        <v>-8243.2684000000008</v>
      </c>
      <c r="H52" s="1">
        <v>-8243.6456999999991</v>
      </c>
      <c r="I52" s="1">
        <v>-8244.2248999999993</v>
      </c>
      <c r="J52" s="1">
        <v>-8244.5892000000003</v>
      </c>
      <c r="K52" s="1">
        <v>-8244.3888000000006</v>
      </c>
      <c r="L52" s="1">
        <v>-8244.5462000000007</v>
      </c>
      <c r="M52" s="1">
        <v>-8244.5434999999998</v>
      </c>
      <c r="N52" s="1">
        <v>-8244.3806000000004</v>
      </c>
      <c r="O52" s="1">
        <v>-8244.6738000000005</v>
      </c>
      <c r="P52" s="1">
        <v>-8244.6666000000005</v>
      </c>
      <c r="Q52" s="1">
        <v>-8244.6594999999998</v>
      </c>
      <c r="R52" s="1">
        <v>-8244.6484</v>
      </c>
      <c r="S52" s="1">
        <v>-8244.8873000000003</v>
      </c>
      <c r="T52" s="1">
        <v>-8244.8554000000004</v>
      </c>
      <c r="U52" s="1">
        <v>-8244.7808999999997</v>
      </c>
      <c r="V52" s="3">
        <v>-8244.8201000000008</v>
      </c>
    </row>
    <row r="53" spans="1:22" x14ac:dyDescent="0.25">
      <c r="A53" s="1" t="s">
        <v>17</v>
      </c>
      <c r="C53" s="1">
        <f>C49-C14-1998*B14</f>
        <v>1.3269299000021419</v>
      </c>
      <c r="F53" s="1">
        <f t="shared" ref="F53:P53" si="49">F52/2000</f>
        <v>-4.12241415</v>
      </c>
      <c r="G53" s="1">
        <f t="shared" si="49"/>
        <v>-4.1216342000000008</v>
      </c>
      <c r="H53" s="1">
        <f t="shared" si="49"/>
        <v>-4.1218228499999991</v>
      </c>
      <c r="I53" s="1">
        <f t="shared" si="49"/>
        <v>-4.1221124499999995</v>
      </c>
      <c r="J53" s="1">
        <f t="shared" si="49"/>
        <v>-4.1222946</v>
      </c>
      <c r="K53" s="1">
        <f t="shared" si="49"/>
        <v>-4.1221944000000006</v>
      </c>
      <c r="L53" s="1">
        <f t="shared" si="49"/>
        <v>-4.1222731000000001</v>
      </c>
      <c r="M53" s="1">
        <f t="shared" si="49"/>
        <v>-4.1222717499999995</v>
      </c>
      <c r="N53" s="1">
        <f t="shared" si="49"/>
        <v>-4.1221903000000006</v>
      </c>
      <c r="O53" s="1">
        <f t="shared" si="49"/>
        <v>-4.1223369000000005</v>
      </c>
      <c r="P53" s="1">
        <f t="shared" si="49"/>
        <v>-4.1223333000000002</v>
      </c>
      <c r="V53" s="3"/>
    </row>
    <row r="54" spans="1:22" x14ac:dyDescent="0.25">
      <c r="A54" s="1" t="s">
        <v>85</v>
      </c>
      <c r="C54" s="1">
        <f>C53-B34-V57</f>
        <v>0.20310000000303274</v>
      </c>
      <c r="F54" s="1">
        <v>23276.831999999999</v>
      </c>
      <c r="G54" s="1">
        <v>23281.341</v>
      </c>
      <c r="H54" s="1">
        <v>23283.596000000001</v>
      </c>
      <c r="I54" s="1">
        <v>23281.341</v>
      </c>
      <c r="J54" s="1">
        <v>23281.341</v>
      </c>
      <c r="K54" s="1">
        <v>23276.831999999999</v>
      </c>
      <c r="L54" s="1">
        <v>23276.831999999999</v>
      </c>
      <c r="M54" s="1">
        <v>23276.831999999999</v>
      </c>
      <c r="N54" s="1">
        <v>23281.341</v>
      </c>
      <c r="O54" s="1">
        <v>23276.831999999999</v>
      </c>
      <c r="P54" s="1">
        <v>23281.341</v>
      </c>
      <c r="V54" s="3">
        <v>23281.341</v>
      </c>
    </row>
    <row r="55" spans="1:22" x14ac:dyDescent="0.25">
      <c r="F55" s="1">
        <f t="shared" ref="F55:P55" si="50">(F54^(1/3))/10</f>
        <v>2.8552312660840067</v>
      </c>
      <c r="G55" s="1">
        <f t="shared" si="50"/>
        <v>2.8554156182984083</v>
      </c>
      <c r="H55" s="1">
        <f t="shared" si="50"/>
        <v>2.8555078059196823</v>
      </c>
      <c r="I55" s="1">
        <f t="shared" si="50"/>
        <v>2.8554156182984083</v>
      </c>
      <c r="J55" s="1">
        <f t="shared" si="50"/>
        <v>2.8554156182984083</v>
      </c>
      <c r="K55" s="1">
        <f t="shared" si="50"/>
        <v>2.8552312660840067</v>
      </c>
      <c r="L55" s="1">
        <f t="shared" si="50"/>
        <v>2.8552312660840067</v>
      </c>
      <c r="M55" s="1">
        <f t="shared" si="50"/>
        <v>2.8552312660840067</v>
      </c>
      <c r="N55" s="1">
        <f t="shared" si="50"/>
        <v>2.8554156182984083</v>
      </c>
      <c r="O55" s="1">
        <f t="shared" si="50"/>
        <v>2.8552312660840067</v>
      </c>
      <c r="P55" s="1">
        <f t="shared" si="50"/>
        <v>2.8554156182984083</v>
      </c>
      <c r="V55" s="3">
        <f>(V54^(1/3))/10</f>
        <v>2.8554156182984083</v>
      </c>
    </row>
    <row r="56" spans="1:22" x14ac:dyDescent="0.25">
      <c r="A56" s="1" t="s">
        <v>101</v>
      </c>
      <c r="B56" s="1" t="s">
        <v>50</v>
      </c>
      <c r="D56" s="1" t="s">
        <v>95</v>
      </c>
      <c r="V56" s="3"/>
    </row>
    <row r="57" spans="1:22" x14ac:dyDescent="0.25">
      <c r="B57" s="1" t="s">
        <v>102</v>
      </c>
      <c r="C57" s="1" t="s">
        <v>103</v>
      </c>
      <c r="D57" s="1" t="s">
        <v>102</v>
      </c>
      <c r="E57" s="1" t="s">
        <v>103</v>
      </c>
      <c r="F57" s="1">
        <f t="shared" ref="F57:V57" si="51">F52-1999*$B14-$C14</f>
        <v>-0.72063504999881856</v>
      </c>
      <c r="G57" s="1">
        <f t="shared" si="51"/>
        <v>0.83926494999956036</v>
      </c>
      <c r="H57" s="1">
        <f t="shared" si="51"/>
        <v>0.46196495000127458</v>
      </c>
      <c r="I57" s="1">
        <f t="shared" si="51"/>
        <v>-0.11723504999885348</v>
      </c>
      <c r="J57" s="1">
        <f t="shared" si="51"/>
        <v>-0.48153504999994778</v>
      </c>
      <c r="K57" s="1">
        <f t="shared" si="51"/>
        <v>-0.28113505000023009</v>
      </c>
      <c r="L57" s="1">
        <f t="shared" si="51"/>
        <v>-0.43853505000028248</v>
      </c>
      <c r="M57" s="1">
        <f t="shared" si="51"/>
        <v>-0.43583504999936862</v>
      </c>
      <c r="N57" s="1">
        <f t="shared" si="51"/>
        <v>-0.27293505000001472</v>
      </c>
      <c r="O57" s="1">
        <f t="shared" si="51"/>
        <v>-0.56613505000008457</v>
      </c>
      <c r="P57" s="1">
        <f t="shared" si="51"/>
        <v>-0.55893505000007293</v>
      </c>
      <c r="Q57" s="1">
        <f t="shared" si="51"/>
        <v>-0.55183504999935407</v>
      </c>
      <c r="R57" s="1">
        <f t="shared" si="51"/>
        <v>-0.54073504999963928</v>
      </c>
      <c r="S57" s="1">
        <f t="shared" si="51"/>
        <v>-0.7796350499999245</v>
      </c>
      <c r="T57" s="1">
        <f t="shared" si="51"/>
        <v>-0.74773504999997398</v>
      </c>
      <c r="U57" s="1">
        <f t="shared" si="51"/>
        <v>-0.67323504999934825</v>
      </c>
      <c r="V57" s="3">
        <f t="shared" si="51"/>
        <v>-0.71243505000042218</v>
      </c>
    </row>
    <row r="58" spans="1:22" x14ac:dyDescent="0.25">
      <c r="B58" s="1">
        <v>-9003.9040000000005</v>
      </c>
      <c r="C58" s="1">
        <v>-9003.7775999999994</v>
      </c>
      <c r="D58" s="1">
        <v>-8949.4789000000001</v>
      </c>
      <c r="E58" s="1">
        <v>-8949.3927999999996</v>
      </c>
    </row>
    <row r="59" spans="1:22" x14ac:dyDescent="0.25">
      <c r="B59" s="1">
        <f>B58/1999</f>
        <v>-4.5042041020510259</v>
      </c>
      <c r="C59" s="1">
        <f>C58/1999</f>
        <v>-4.5041408704352177</v>
      </c>
      <c r="D59" s="1">
        <f>D58/1999</f>
        <v>-4.476977938969485</v>
      </c>
      <c r="E59" s="1">
        <f>E58/1999</f>
        <v>-4.4769348674337168</v>
      </c>
      <c r="F59" s="1" t="s">
        <v>39</v>
      </c>
      <c r="G59" s="1" t="s">
        <v>40</v>
      </c>
      <c r="H59" s="1" t="s">
        <v>47</v>
      </c>
      <c r="I59" s="1" t="s">
        <v>48</v>
      </c>
      <c r="J59" s="1" t="s">
        <v>49</v>
      </c>
      <c r="K59" s="2" t="s">
        <v>50</v>
      </c>
      <c r="L59" s="1" t="s">
        <v>51</v>
      </c>
      <c r="M59" s="1" t="s">
        <v>42</v>
      </c>
      <c r="N59" s="1" t="s">
        <v>52</v>
      </c>
      <c r="O59" s="1" t="s">
        <v>53</v>
      </c>
      <c r="P59" s="1" t="s">
        <v>54</v>
      </c>
      <c r="Q59" s="1" t="s">
        <v>55</v>
      </c>
      <c r="R59" s="1" t="s">
        <v>58</v>
      </c>
      <c r="S59" s="1" t="s">
        <v>59</v>
      </c>
      <c r="T59" s="1" t="s">
        <v>60</v>
      </c>
    </row>
    <row r="60" spans="1:22" x14ac:dyDescent="0.25">
      <c r="B60" s="1">
        <v>23881.728999999999</v>
      </c>
      <c r="C60" s="1">
        <v>23877.143</v>
      </c>
      <c r="D60" s="1">
        <v>23574.576000000001</v>
      </c>
      <c r="E60" s="1">
        <v>23571.166000000001</v>
      </c>
      <c r="K60" s="2"/>
    </row>
    <row r="61" spans="1:22" x14ac:dyDescent="0.25">
      <c r="B61" s="1">
        <f t="shared" ref="B61:C61" si="52">(B60^(1/3))/10</f>
        <v>2.8797531054425169</v>
      </c>
      <c r="C61" s="1">
        <f t="shared" si="52"/>
        <v>2.8795687609842999</v>
      </c>
      <c r="D61" s="1">
        <f t="shared" ref="D61:E61" si="53">(D60^(1/3))/10</f>
        <v>2.8673538884821457</v>
      </c>
      <c r="E61" s="1">
        <f t="shared" si="53"/>
        <v>2.8672156300996683</v>
      </c>
      <c r="F61" s="1">
        <v>-8244.5012000000006</v>
      </c>
      <c r="G61" s="1">
        <v>-8244.6877999999997</v>
      </c>
      <c r="H61" s="1">
        <v>-8241.0535</v>
      </c>
      <c r="I61" s="1">
        <v>-8244.2214000000004</v>
      </c>
      <c r="J61" s="1">
        <v>-8244.9091000000008</v>
      </c>
      <c r="K61" s="2">
        <v>-8244.8161999999993</v>
      </c>
      <c r="L61" s="1">
        <v>-8242.1258999999991</v>
      </c>
      <c r="M61" s="1">
        <v>-8243.2685000000001</v>
      </c>
      <c r="N61" s="1">
        <v>-8245.1223000000009</v>
      </c>
      <c r="O61" s="1">
        <v>-8244.7883999999995</v>
      </c>
      <c r="P61" s="1">
        <v>-8245.1093999999994</v>
      </c>
      <c r="Q61" s="1">
        <v>-8244.7903000000006</v>
      </c>
      <c r="R61" s="1">
        <v>-8243.0090999999993</v>
      </c>
      <c r="S61" s="1">
        <v>-8244.4915999999994</v>
      </c>
      <c r="T61" s="1">
        <v>-8244.7374999999993</v>
      </c>
    </row>
    <row r="62" spans="1:22" x14ac:dyDescent="0.25">
      <c r="K62" s="2"/>
    </row>
    <row r="63" spans="1:22" x14ac:dyDescent="0.25">
      <c r="B63" s="1">
        <f>B58-999*$B$14-1000*$C$14</f>
        <v>-1525.5913850500001</v>
      </c>
      <c r="C63" s="1">
        <f>C58-999*$B14-1000*$C14</f>
        <v>-1525.4649850499991</v>
      </c>
      <c r="D63" s="1">
        <f>D58-999*$B$14-1000*$C$14</f>
        <v>-1471.1662850499997</v>
      </c>
      <c r="E63" s="1">
        <f>E58-999*$B14-1000*$C14</f>
        <v>-1471.0801850499993</v>
      </c>
      <c r="K63" s="2">
        <v>23281.341</v>
      </c>
      <c r="P63" s="1">
        <v>23281.341</v>
      </c>
      <c r="Q63" s="1">
        <v>23283.596000000001</v>
      </c>
    </row>
    <row r="64" spans="1:22" x14ac:dyDescent="0.25">
      <c r="B64" s="1">
        <f>B63/1999</f>
        <v>-0.76317728116558281</v>
      </c>
      <c r="C64" s="1">
        <f>C63/1999</f>
        <v>-0.76311404954977446</v>
      </c>
      <c r="D64" s="1">
        <f>D63/1999</f>
        <v>-0.7359511180840419</v>
      </c>
      <c r="E64" s="1">
        <f>E63/1999</f>
        <v>-0.7359080465482738</v>
      </c>
      <c r="K64" s="2">
        <f t="shared" ref="K64:T64" si="54">(K63^(1/3))/10</f>
        <v>2.8554156182984083</v>
      </c>
      <c r="L64" s="1">
        <f t="shared" si="54"/>
        <v>0</v>
      </c>
      <c r="M64" s="1">
        <f t="shared" si="54"/>
        <v>0</v>
      </c>
      <c r="N64" s="1">
        <f t="shared" si="54"/>
        <v>0</v>
      </c>
      <c r="O64" s="1">
        <f t="shared" si="54"/>
        <v>0</v>
      </c>
      <c r="P64" s="1">
        <f t="shared" si="54"/>
        <v>2.8554156182984083</v>
      </c>
      <c r="Q64" s="1">
        <f t="shared" si="54"/>
        <v>2.8555078059196823</v>
      </c>
      <c r="R64" s="1">
        <f t="shared" si="54"/>
        <v>0</v>
      </c>
      <c r="S64" s="1">
        <f t="shared" si="54"/>
        <v>0</v>
      </c>
      <c r="T64" s="1">
        <f t="shared" si="54"/>
        <v>0</v>
      </c>
    </row>
    <row r="65" spans="1:20" x14ac:dyDescent="0.25">
      <c r="B65" s="1">
        <f>B63-$U$27</f>
        <v>3.4432649499995023</v>
      </c>
      <c r="C65" s="1">
        <f>C63-$U27</f>
        <v>3.5696649500005151</v>
      </c>
      <c r="D65" s="1">
        <f>D63-$K$46</f>
        <v>3.3942649500004336</v>
      </c>
      <c r="E65" s="1">
        <f>E63-$K46</f>
        <v>3.480364950000876</v>
      </c>
      <c r="K65" s="2"/>
    </row>
    <row r="66" spans="1:20" x14ac:dyDescent="0.25">
      <c r="F66" s="1">
        <f t="shared" ref="F66:T66" si="55">F61-1999*$B14-$C14</f>
        <v>-0.39353505000020972</v>
      </c>
      <c r="G66" s="1">
        <f t="shared" si="55"/>
        <v>-0.58013504999929877</v>
      </c>
      <c r="H66" s="1">
        <f t="shared" si="55"/>
        <v>3.0541649500004131</v>
      </c>
      <c r="I66" s="1">
        <f t="shared" si="55"/>
        <v>-0.11373504999995943</v>
      </c>
      <c r="J66" s="1">
        <f t="shared" si="55"/>
        <v>-0.80143505000036397</v>
      </c>
      <c r="K66" s="2">
        <f t="shared" si="55"/>
        <v>-0.70853504999890005</v>
      </c>
      <c r="L66" s="1">
        <f t="shared" si="55"/>
        <v>1.9817649500013066</v>
      </c>
      <c r="M66" s="1">
        <f t="shared" si="55"/>
        <v>0.83916495000026758</v>
      </c>
      <c r="N66" s="1">
        <f t="shared" si="55"/>
        <v>-1.0146350500005066</v>
      </c>
      <c r="O66" s="1">
        <f t="shared" si="55"/>
        <v>-0.68073504999905721</v>
      </c>
      <c r="P66" s="1">
        <f t="shared" si="55"/>
        <v>-1.0017350499989699</v>
      </c>
      <c r="Q66" s="1">
        <f t="shared" si="55"/>
        <v>-0.68263505000017188</v>
      </c>
      <c r="R66" s="1">
        <f t="shared" si="55"/>
        <v>1.0985649500010912</v>
      </c>
      <c r="S66" s="1">
        <f t="shared" si="55"/>
        <v>-0.38393504999898154</v>
      </c>
      <c r="T66" s="1">
        <f t="shared" si="55"/>
        <v>-0.62983504999887385</v>
      </c>
    </row>
    <row r="67" spans="1:20" x14ac:dyDescent="0.25">
      <c r="B67" s="1" t="s">
        <v>104</v>
      </c>
      <c r="C67" s="1" t="s">
        <v>105</v>
      </c>
      <c r="D67" s="1" t="s">
        <v>104</v>
      </c>
      <c r="E67" s="1" t="s">
        <v>105</v>
      </c>
    </row>
    <row r="68" spans="1:20" x14ac:dyDescent="0.25">
      <c r="B68" s="1">
        <v>-9009.3045000000002</v>
      </c>
      <c r="C68" s="1">
        <v>-9011.7654999999995</v>
      </c>
      <c r="D68" s="1">
        <v>-8954.8669000000009</v>
      </c>
      <c r="E68" s="1">
        <v>-8957.4186000000009</v>
      </c>
      <c r="F68" s="1" t="s">
        <v>61</v>
      </c>
      <c r="G68" s="1" t="s">
        <v>62</v>
      </c>
      <c r="H68" s="1" t="s">
        <v>63</v>
      </c>
      <c r="I68" s="1" t="s">
        <v>64</v>
      </c>
      <c r="J68" s="1" t="s">
        <v>66</v>
      </c>
      <c r="K68" s="1" t="s">
        <v>67</v>
      </c>
      <c r="L68" s="1" t="s">
        <v>69</v>
      </c>
      <c r="M68" s="1" t="s">
        <v>70</v>
      </c>
      <c r="N68" s="1" t="s">
        <v>71</v>
      </c>
      <c r="O68" s="1" t="s">
        <v>72</v>
      </c>
      <c r="P68" s="2" t="s">
        <v>50</v>
      </c>
      <c r="Q68" s="2" t="s">
        <v>50</v>
      </c>
    </row>
    <row r="69" spans="1:20" x14ac:dyDescent="0.25">
      <c r="B69" s="1">
        <f>B68/2000</f>
        <v>-4.5046522500000004</v>
      </c>
      <c r="C69" s="1">
        <f>C68/2000</f>
        <v>-4.5058827499999996</v>
      </c>
      <c r="D69" s="1">
        <f>D68/2000</f>
        <v>-4.4774334500000004</v>
      </c>
      <c r="E69" s="1">
        <f>E68/2000</f>
        <v>-4.4787093000000002</v>
      </c>
      <c r="P69" s="1" t="s">
        <v>89</v>
      </c>
      <c r="Q69" s="1" t="s">
        <v>90</v>
      </c>
    </row>
    <row r="70" spans="1:20" x14ac:dyDescent="0.25">
      <c r="B70" s="1">
        <v>23885.17</v>
      </c>
      <c r="C70" s="1">
        <v>23877.143</v>
      </c>
      <c r="D70" s="1">
        <v>23580.260999999999</v>
      </c>
      <c r="E70" s="1">
        <v>23573.439999999999</v>
      </c>
      <c r="F70" s="1">
        <v>-8244.7618999999995</v>
      </c>
      <c r="G70" s="1">
        <v>-8244.7394999999997</v>
      </c>
      <c r="H70" s="1">
        <v>-8244.7147999999997</v>
      </c>
      <c r="I70" s="1">
        <v>-8244.8163999999997</v>
      </c>
      <c r="J70" s="1">
        <v>-8244.8479000000007</v>
      </c>
      <c r="K70" s="1">
        <v>-8244.7875999999997</v>
      </c>
      <c r="L70" s="1">
        <v>-8242.8096000000005</v>
      </c>
      <c r="M70" s="1">
        <v>-8242.0598000000009</v>
      </c>
      <c r="N70" s="1">
        <v>-8245.3719999999994</v>
      </c>
      <c r="O70" s="1">
        <v>-8244.8297999999995</v>
      </c>
      <c r="P70" s="1">
        <v>-223.1729</v>
      </c>
      <c r="Q70" s="1">
        <v>-528.07460000000003</v>
      </c>
    </row>
    <row r="71" spans="1:20" x14ac:dyDescent="0.25">
      <c r="B71" s="1">
        <f t="shared" ref="B71:C71" si="56">(B70^(1/3))/10</f>
        <v>2.8798914085856135</v>
      </c>
      <c r="C71" s="1">
        <f t="shared" si="56"/>
        <v>2.8795687609842999</v>
      </c>
      <c r="D71" s="1">
        <f t="shared" ref="D71:E71" si="57">(D70^(1/3))/10</f>
        <v>2.8675843570557529</v>
      </c>
      <c r="E71" s="1">
        <f t="shared" si="57"/>
        <v>2.8673078308656792</v>
      </c>
      <c r="O71" s="1">
        <f>O70/2000</f>
        <v>-4.1224148999999999</v>
      </c>
      <c r="P71" s="1">
        <f>P70/54</f>
        <v>-4.1328314814814817</v>
      </c>
      <c r="Q71" s="1">
        <f>Q70/54</f>
        <v>-9.7791592592592593</v>
      </c>
    </row>
    <row r="72" spans="1:20" x14ac:dyDescent="0.25">
      <c r="P72" s="1">
        <v>633.84670000000006</v>
      </c>
      <c r="Q72" s="1">
        <v>1496.0753</v>
      </c>
    </row>
    <row r="73" spans="1:20" x14ac:dyDescent="0.25">
      <c r="B73" s="1">
        <f>B68-999*$B$14-1001*$C$14</f>
        <v>-1527.6318850500002</v>
      </c>
      <c r="C73" s="1">
        <f>C68-1001*$B$14-999*$C$14</f>
        <v>-1528.5680149499999</v>
      </c>
      <c r="D73" s="1">
        <f>D68-999*$B$14-1001*$C$14</f>
        <v>-1473.1942850500009</v>
      </c>
      <c r="E73" s="1">
        <f>E68-1001*$B$14-999*$C$14</f>
        <v>-1474.2211149500013</v>
      </c>
      <c r="P73" s="1">
        <f>(P72^(1/3))/3</f>
        <v>2.8633437550300709</v>
      </c>
      <c r="Q73" s="1">
        <f>(Q72^(1/3))/3</f>
        <v>3.812383338887638</v>
      </c>
    </row>
    <row r="74" spans="1:20" x14ac:dyDescent="0.25">
      <c r="B74" s="1">
        <f>B73/2000</f>
        <v>-0.76381594252500007</v>
      </c>
      <c r="C74" s="1">
        <f>C73/2000</f>
        <v>-0.76428400747499992</v>
      </c>
      <c r="D74" s="1">
        <f>D73/2000</f>
        <v>-0.73659714252500041</v>
      </c>
      <c r="E74" s="1">
        <f>E73/2000</f>
        <v>-0.73711055747500065</v>
      </c>
    </row>
    <row r="75" spans="1:20" x14ac:dyDescent="0.25">
      <c r="B75" s="1">
        <f>B73-$U$27</f>
        <v>1.4027649499994368</v>
      </c>
      <c r="C75" s="1">
        <f>C73-$U$27</f>
        <v>0.46663504999969518</v>
      </c>
      <c r="D75" s="1">
        <f>D73-$K$46</f>
        <v>1.3662649499992767</v>
      </c>
      <c r="E75" s="1">
        <f>E73-$K$46</f>
        <v>0.33943504999888319</v>
      </c>
      <c r="F75" s="1">
        <f t="shared" ref="F75:K75" si="58">F70-1999*$B14-$C14</f>
        <v>-0.65423504999911541</v>
      </c>
      <c r="G75" s="1">
        <f t="shared" si="58"/>
        <v>-0.63183504999928131</v>
      </c>
      <c r="H75" s="1">
        <f t="shared" si="58"/>
        <v>-0.60713504999934242</v>
      </c>
      <c r="I75" s="1">
        <f t="shared" si="58"/>
        <v>-0.70873504999930459</v>
      </c>
      <c r="J75" s="1">
        <f t="shared" si="58"/>
        <v>-0.74023505000026502</v>
      </c>
      <c r="K75" s="1">
        <f t="shared" si="58"/>
        <v>-0.67993504999925802</v>
      </c>
      <c r="L75" s="1">
        <f t="shared" ref="L75:O75" si="59">L70-1999*$B14-$C14</f>
        <v>1.298064949999898</v>
      </c>
      <c r="M75" s="1">
        <f t="shared" si="59"/>
        <v>2.0478649499994934</v>
      </c>
      <c r="N75" s="1">
        <f t="shared" si="59"/>
        <v>-1.2643350499989903</v>
      </c>
      <c r="O75" s="1">
        <f t="shared" si="59"/>
        <v>-0.72213504999912415</v>
      </c>
      <c r="P75" s="1">
        <f>P70-53*$B14-$C14</f>
        <v>-1.3238423499999921</v>
      </c>
      <c r="Q75" s="1">
        <f>Q70-127*$B14-$C14</f>
        <v>-1.1653486500000692</v>
      </c>
    </row>
    <row r="77" spans="1:20" x14ac:dyDescent="0.25">
      <c r="F77" s="1" t="s">
        <v>76</v>
      </c>
      <c r="H77" s="1" t="s">
        <v>75</v>
      </c>
      <c r="J77" s="1" t="s">
        <v>76</v>
      </c>
      <c r="L77" s="1" t="s">
        <v>75</v>
      </c>
    </row>
    <row r="78" spans="1:20" x14ac:dyDescent="0.25">
      <c r="A78" s="1" t="s">
        <v>81</v>
      </c>
      <c r="B78" s="1" t="s">
        <v>74</v>
      </c>
      <c r="C78" s="1" t="s">
        <v>76</v>
      </c>
      <c r="D78" s="1" t="s">
        <v>75</v>
      </c>
      <c r="F78" s="1" t="s">
        <v>50</v>
      </c>
      <c r="H78" s="1" t="s">
        <v>50</v>
      </c>
      <c r="J78" s="1" t="s">
        <v>95</v>
      </c>
      <c r="L78" s="1" t="s">
        <v>95</v>
      </c>
    </row>
    <row r="79" spans="1:20" x14ac:dyDescent="0.25">
      <c r="B79" s="1" t="s">
        <v>77</v>
      </c>
      <c r="C79" s="1">
        <v>-29.473248000000002</v>
      </c>
      <c r="D79" s="1">
        <v>-20.005023999999999</v>
      </c>
    </row>
    <row r="80" spans="1:20" x14ac:dyDescent="0.25">
      <c r="B80" s="1" t="s">
        <v>4</v>
      </c>
      <c r="C80" s="1">
        <v>3.6526999999999998</v>
      </c>
      <c r="D80" s="1">
        <v>3.7965200000000001</v>
      </c>
      <c r="F80" s="1">
        <v>-17348.618999999999</v>
      </c>
      <c r="H80" s="1">
        <v>-15153.043</v>
      </c>
      <c r="J80" s="1">
        <v>-17251.742999999999</v>
      </c>
      <c r="L80" s="1">
        <v>-15101.618</v>
      </c>
    </row>
    <row r="81" spans="1:12" x14ac:dyDescent="0.25">
      <c r="B81" s="1" t="s">
        <v>78</v>
      </c>
      <c r="C81" s="1">
        <v>6.9092000000000002</v>
      </c>
      <c r="D81" s="1">
        <v>0</v>
      </c>
      <c r="F81" s="1">
        <f>F80/4000</f>
        <v>-4.3371547499999998</v>
      </c>
      <c r="H81" s="1">
        <f>H80/4000</f>
        <v>-3.7882607500000001</v>
      </c>
      <c r="J81" s="1">
        <f>J80/4000</f>
        <v>-4.3129357499999994</v>
      </c>
      <c r="L81" s="1">
        <f>L80/4000</f>
        <v>-3.7754045000000001</v>
      </c>
    </row>
    <row r="82" spans="1:12" x14ac:dyDescent="0.25">
      <c r="B82" s="1" t="s">
        <v>79</v>
      </c>
      <c r="C82" s="1">
        <v>-0.80517524999999779</v>
      </c>
      <c r="D82" s="1">
        <v>-0.46818574999999818</v>
      </c>
      <c r="F82" s="1">
        <v>45556.669000000002</v>
      </c>
      <c r="H82" s="1">
        <v>53923.798000000003</v>
      </c>
      <c r="J82" s="1">
        <v>45327.453999999998</v>
      </c>
      <c r="L82" s="1">
        <v>54609.790999999997</v>
      </c>
    </row>
    <row r="83" spans="1:12" x14ac:dyDescent="0.25">
      <c r="B83" s="1" t="s">
        <v>80</v>
      </c>
      <c r="C83" s="1">
        <v>-0.20129381249999945</v>
      </c>
      <c r="D83" s="1">
        <v>-0.11704643749999954</v>
      </c>
      <c r="F83" s="1">
        <f t="shared" ref="F83:H83" si="60">(F82^(1/3))/10</f>
        <v>3.5714999960572911</v>
      </c>
      <c r="H83" s="1">
        <f t="shared" si="60"/>
        <v>3.7779843774619719</v>
      </c>
      <c r="J83" s="1">
        <f t="shared" ref="J83" si="61">(J82^(1/3))/10</f>
        <v>3.5655000095343601</v>
      </c>
      <c r="L83" s="1">
        <f t="shared" ref="L83" si="62">(L82^(1/3))/10</f>
        <v>3.7939374937077615</v>
      </c>
    </row>
    <row r="85" spans="1:12" x14ac:dyDescent="0.25">
      <c r="F85" s="1">
        <f>F80-3000*$B5-1000*$C5</f>
        <v>-1673.9876494999967</v>
      </c>
      <c r="H85" s="1">
        <f>H80-1000*$B5-3000*$C5</f>
        <v>-1002.3379565000014</v>
      </c>
      <c r="J85" s="1">
        <f>J80-3000*$B5-1000*$C5</f>
        <v>-1577.1116494999965</v>
      </c>
      <c r="L85" s="1">
        <f>L80-1000*$B5-3000*$C5</f>
        <v>-950.91295650000211</v>
      </c>
    </row>
    <row r="86" spans="1:12" x14ac:dyDescent="0.25">
      <c r="F86" s="1">
        <f>F85/4000</f>
        <v>-0.4184969123749992</v>
      </c>
      <c r="H86" s="1">
        <f>H85/4000</f>
        <v>-0.25058448912500036</v>
      </c>
      <c r="J86" s="1">
        <f>J85/4000</f>
        <v>-0.3942779123749991</v>
      </c>
      <c r="L86" s="1">
        <f>L85/4000</f>
        <v>-0.23772823912500052</v>
      </c>
    </row>
    <row r="88" spans="1:12" x14ac:dyDescent="0.25">
      <c r="F88" s="1" t="s">
        <v>76</v>
      </c>
      <c r="H88" s="1" t="s">
        <v>75</v>
      </c>
      <c r="J88" s="1" t="s">
        <v>76</v>
      </c>
      <c r="L88" s="1" t="s">
        <v>75</v>
      </c>
    </row>
    <row r="89" spans="1:12" x14ac:dyDescent="0.25">
      <c r="A89" s="1" t="s">
        <v>82</v>
      </c>
      <c r="B89" s="1" t="s">
        <v>74</v>
      </c>
      <c r="C89" s="1" t="s">
        <v>76</v>
      </c>
      <c r="D89" s="1" t="s">
        <v>75</v>
      </c>
      <c r="F89" s="1" t="s">
        <v>50</v>
      </c>
      <c r="H89" s="1" t="s">
        <v>50</v>
      </c>
      <c r="J89" s="1" t="s">
        <v>95</v>
      </c>
      <c r="L89" s="1" t="s">
        <v>95</v>
      </c>
    </row>
    <row r="90" spans="1:12" x14ac:dyDescent="0.25">
      <c r="B90" s="1" t="s">
        <v>77</v>
      </c>
      <c r="C90" s="1">
        <v>-117.89194000000001</v>
      </c>
      <c r="D90" s="1">
        <v>-78.525475</v>
      </c>
    </row>
    <row r="91" spans="1:12" x14ac:dyDescent="0.25">
      <c r="B91" s="1" t="s">
        <v>4</v>
      </c>
      <c r="C91" s="1">
        <v>5.7420900000000001</v>
      </c>
      <c r="D91" s="1">
        <v>5.9858891999999999</v>
      </c>
      <c r="F91" s="1">
        <v>-71630.343999999997</v>
      </c>
      <c r="H91" s="1">
        <v>-51827.731</v>
      </c>
      <c r="J91" s="1">
        <v>-71672.179999999993</v>
      </c>
      <c r="L91" s="1">
        <v>-51625.542999999998</v>
      </c>
    </row>
    <row r="92" spans="1:12" x14ac:dyDescent="0.25">
      <c r="B92" s="1" t="s">
        <v>78</v>
      </c>
      <c r="C92" s="1">
        <v>23.905899999999999</v>
      </c>
      <c r="D92" s="1">
        <v>0</v>
      </c>
      <c r="F92" s="1">
        <f>F91/4000</f>
        <v>-17.907585999999998</v>
      </c>
      <c r="H92" s="1">
        <f>H91/4000</f>
        <v>-12.95693275</v>
      </c>
      <c r="J92" s="1">
        <f>J91/4000</f>
        <v>-17.918044999999999</v>
      </c>
      <c r="L92" s="1">
        <f>L91/4000</f>
        <v>-12.90638575</v>
      </c>
    </row>
    <row r="93" spans="1:12" x14ac:dyDescent="0.25">
      <c r="B93" s="1" t="s">
        <v>79</v>
      </c>
      <c r="C93" s="1">
        <v>-3.2196489999999898</v>
      </c>
      <c r="D93" s="1">
        <v>-0.37812199999999763</v>
      </c>
      <c r="F93" s="1">
        <v>178852.04</v>
      </c>
      <c r="H93" s="1">
        <v>224908.23</v>
      </c>
      <c r="J93" s="1">
        <v>177836.17</v>
      </c>
      <c r="L93" s="1">
        <v>226911.24</v>
      </c>
    </row>
    <row r="94" spans="1:12" x14ac:dyDescent="0.25">
      <c r="B94" s="1" t="s">
        <v>80</v>
      </c>
      <c r="C94" s="1">
        <v>-0.80491224999999744</v>
      </c>
      <c r="D94" s="1">
        <v>-9.4530499999999407E-2</v>
      </c>
      <c r="F94" s="1">
        <f>(F93^(1/3))/10</f>
        <v>5.6341875467439797</v>
      </c>
      <c r="H94" s="1">
        <f t="shared" ref="H94" si="63">(H93^(1/3))/10</f>
        <v>6.0813749739737153</v>
      </c>
      <c r="J94" s="1">
        <f t="shared" ref="J94" si="64">(J93^(1/3))/10</f>
        <v>5.6234999918007258</v>
      </c>
      <c r="L94" s="1">
        <f t="shared" ref="L94" si="65">(L93^(1/3))/10</f>
        <v>6.0993750143521872</v>
      </c>
    </row>
    <row r="96" spans="1:12" x14ac:dyDescent="0.25">
      <c r="F96" s="1">
        <f>F91-12000*$B5-4000*$C5</f>
        <v>-8931.8185979999889</v>
      </c>
      <c r="H96" s="1">
        <f>H91-4000*$B5-12000*$C5</f>
        <v>4775.0891739999934</v>
      </c>
      <c r="J96" s="1">
        <f>J91-12000*$B5-4000*$C5</f>
        <v>-8973.6545979999846</v>
      </c>
      <c r="L96" s="1">
        <f>L91-4000*$B5-12000*$C5</f>
        <v>4977.2771739999953</v>
      </c>
    </row>
    <row r="97" spans="6:12" x14ac:dyDescent="0.25">
      <c r="F97" s="1">
        <f>F96/16000</f>
        <v>-0.55823866237499931</v>
      </c>
      <c r="H97" s="1">
        <f>H96/16000</f>
        <v>0.29844307337499959</v>
      </c>
      <c r="J97" s="1">
        <f>J96/16000</f>
        <v>-0.56085341237499908</v>
      </c>
      <c r="L97" s="1">
        <f>L96/16000</f>
        <v>0.31107982337499973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Ruler="0" zoomScale="60" zoomScaleNormal="60" workbookViewId="0">
      <selection activeCell="I41" sqref="I41"/>
    </sheetView>
  </sheetViews>
  <sheetFormatPr defaultColWidth="11.75" defaultRowHeight="15.75" x14ac:dyDescent="0.25"/>
  <cols>
    <col min="1" max="16384" width="11.75" style="4"/>
  </cols>
  <sheetData>
    <row r="1" spans="1:18" x14ac:dyDescent="0.25">
      <c r="A1" s="4" t="s">
        <v>0</v>
      </c>
    </row>
    <row r="3" spans="1:18" x14ac:dyDescent="0.25">
      <c r="A3" s="4" t="s">
        <v>10</v>
      </c>
      <c r="B3" s="4" t="s">
        <v>1</v>
      </c>
      <c r="C3" s="4" t="s">
        <v>2</v>
      </c>
      <c r="G3" s="4" t="s">
        <v>11</v>
      </c>
    </row>
    <row r="4" spans="1:18" x14ac:dyDescent="0.25">
      <c r="A4" s="4" t="s">
        <v>3</v>
      </c>
      <c r="B4" s="4">
        <v>-8244.8701000000001</v>
      </c>
      <c r="C4" s="4">
        <v>-13440</v>
      </c>
      <c r="G4" s="4" t="s">
        <v>107</v>
      </c>
      <c r="H4" s="4" t="s">
        <v>158</v>
      </c>
      <c r="I4" s="4" t="s">
        <v>159</v>
      </c>
      <c r="J4" s="4" t="s">
        <v>160</v>
      </c>
      <c r="K4" s="4" t="s">
        <v>161</v>
      </c>
      <c r="L4" s="4" t="s">
        <v>162</v>
      </c>
      <c r="M4" s="4" t="s">
        <v>163</v>
      </c>
      <c r="N4" s="4" t="s">
        <v>164</v>
      </c>
      <c r="O4" s="4" t="s">
        <v>165</v>
      </c>
      <c r="P4" s="4" t="s">
        <v>166</v>
      </c>
      <c r="Q4" s="4" t="s">
        <v>167</v>
      </c>
    </row>
    <row r="5" spans="1:18" x14ac:dyDescent="0.25">
      <c r="A5" s="4" t="s">
        <v>8</v>
      </c>
      <c r="B5" s="4">
        <f>B4/2000</f>
        <v>-4.12243505</v>
      </c>
      <c r="C5" s="4">
        <f>C4/4000</f>
        <v>-3.36</v>
      </c>
      <c r="G5" s="4">
        <v>-8870.3883999999998</v>
      </c>
      <c r="H5" s="4">
        <v>-9651.1175000000003</v>
      </c>
      <c r="I5" s="4">
        <v>-8482.8220000000001</v>
      </c>
      <c r="J5" s="4">
        <v>-8097.9457000000002</v>
      </c>
      <c r="K5" s="4">
        <v>-8037.1531000000004</v>
      </c>
      <c r="L5" s="4">
        <v>-8232.7476999999999</v>
      </c>
      <c r="M5" s="4">
        <v>-8465.0763000000006</v>
      </c>
      <c r="N5" s="4">
        <v>-7640.4348</v>
      </c>
      <c r="O5" s="4">
        <v>-7716.7768999999998</v>
      </c>
      <c r="P5" s="4">
        <v>-7774.1917999999996</v>
      </c>
      <c r="Q5" s="4">
        <v>-7677.5937000000004</v>
      </c>
    </row>
    <row r="6" spans="1:18" x14ac:dyDescent="0.25">
      <c r="A6" s="4" t="s">
        <v>6</v>
      </c>
      <c r="B6" s="4">
        <v>23281.341</v>
      </c>
      <c r="C6" s="4">
        <v>66427.05</v>
      </c>
      <c r="G6" s="4">
        <f t="shared" ref="G6:O6" si="0">G5/2000</f>
        <v>-4.4351941999999998</v>
      </c>
      <c r="H6" s="4">
        <f t="shared" si="0"/>
        <v>-4.8255587499999999</v>
      </c>
      <c r="I6" s="4">
        <f t="shared" si="0"/>
        <v>-4.2414110000000003</v>
      </c>
      <c r="J6" s="4">
        <f t="shared" si="0"/>
        <v>-4.0489728500000002</v>
      </c>
      <c r="K6" s="4">
        <f t="shared" si="0"/>
        <v>-4.0185765500000006</v>
      </c>
      <c r="L6" s="4">
        <f t="shared" si="0"/>
        <v>-4.1163738499999996</v>
      </c>
      <c r="M6" s="4">
        <f t="shared" si="0"/>
        <v>-4.2325381499999999</v>
      </c>
      <c r="N6" s="4">
        <f t="shared" si="0"/>
        <v>-3.8202174000000002</v>
      </c>
      <c r="O6" s="4">
        <f t="shared" si="0"/>
        <v>-3.8583884500000001</v>
      </c>
      <c r="P6" s="4">
        <f t="shared" ref="P6:R6" si="1">P5/2000</f>
        <v>-3.8870958999999998</v>
      </c>
      <c r="Q6" s="4">
        <f t="shared" si="1"/>
        <v>-3.83879685</v>
      </c>
      <c r="R6" s="4">
        <f t="shared" si="1"/>
        <v>0</v>
      </c>
    </row>
    <row r="7" spans="1:18" x14ac:dyDescent="0.25">
      <c r="A7" s="4" t="s">
        <v>4</v>
      </c>
      <c r="B7" s="4">
        <f>(B6^(1/3))/10</f>
        <v>2.8554156182984083</v>
      </c>
      <c r="C7" s="4">
        <f t="shared" ref="C7" si="2">(C6^(1/3))/10</f>
        <v>4.0499375085617482</v>
      </c>
      <c r="G7" s="4">
        <v>25475.524000000001</v>
      </c>
      <c r="H7" s="4">
        <v>25691.332999999999</v>
      </c>
      <c r="I7" s="4">
        <v>25336.897000000001</v>
      </c>
      <c r="J7" s="4">
        <v>25170.26</v>
      </c>
      <c r="L7" s="4">
        <v>23657.668000000001</v>
      </c>
      <c r="M7" s="4">
        <v>22637.942999999999</v>
      </c>
      <c r="N7" s="4">
        <v>27966.172999999999</v>
      </c>
      <c r="O7" s="4">
        <v>24961.811000000002</v>
      </c>
      <c r="P7" s="4">
        <v>24320.154999999999</v>
      </c>
      <c r="Q7" s="4">
        <v>25406.147000000001</v>
      </c>
    </row>
    <row r="8" spans="1:18" x14ac:dyDescent="0.25">
      <c r="G8" s="4">
        <f t="shared" ref="G8:O8" si="3">(G7^(1/3))/10</f>
        <v>2.9424406284286606</v>
      </c>
      <c r="H8" s="4">
        <f t="shared" si="3"/>
        <v>2.9507259728179283</v>
      </c>
      <c r="I8" s="4">
        <f t="shared" si="3"/>
        <v>2.9370937467455978</v>
      </c>
      <c r="J8" s="4">
        <f t="shared" si="3"/>
        <v>2.930640636163182</v>
      </c>
      <c r="K8" s="4">
        <f t="shared" si="3"/>
        <v>0</v>
      </c>
      <c r="L8" s="4">
        <f t="shared" si="3"/>
        <v>2.8707187393243148</v>
      </c>
      <c r="M8" s="4">
        <f t="shared" si="3"/>
        <v>2.8288656401737891</v>
      </c>
      <c r="N8" s="4">
        <f t="shared" si="3"/>
        <v>3.0353656374947073</v>
      </c>
      <c r="O8" s="4">
        <f t="shared" si="3"/>
        <v>2.9225281086102641</v>
      </c>
      <c r="P8" s="4">
        <f t="shared" ref="P8:R8" si="4">(P7^(1/3))/10</f>
        <v>2.8972687324581843</v>
      </c>
      <c r="Q8" s="4">
        <f t="shared" si="4"/>
        <v>2.9397671696160761</v>
      </c>
      <c r="R8" s="4">
        <f t="shared" si="4"/>
        <v>0</v>
      </c>
    </row>
    <row r="10" spans="1:18" x14ac:dyDescent="0.25">
      <c r="A10" s="4" t="s">
        <v>101</v>
      </c>
      <c r="B10" s="4" t="s">
        <v>108</v>
      </c>
      <c r="C10" s="4" t="s">
        <v>109</v>
      </c>
      <c r="D10" s="4" t="s">
        <v>110</v>
      </c>
      <c r="E10" s="4" t="s">
        <v>106</v>
      </c>
      <c r="G10" s="4">
        <f>G5-1000*$B$5-1000*$C$5</f>
        <v>-1387.9533499999998</v>
      </c>
      <c r="H10" s="4">
        <f t="shared" ref="H10:O10" si="5">H5-1000*$B$5-1000*$C$5</f>
        <v>-2168.6824500000002</v>
      </c>
      <c r="I10" s="4">
        <f t="shared" si="5"/>
        <v>-1000.3869500000001</v>
      </c>
      <c r="J10" s="4">
        <f t="shared" si="5"/>
        <v>-615.51065000000017</v>
      </c>
      <c r="K10" s="4">
        <f t="shared" si="5"/>
        <v>-554.7180500000004</v>
      </c>
      <c r="L10" s="4">
        <f t="shared" si="5"/>
        <v>-750.31264999999985</v>
      </c>
      <c r="M10" s="4">
        <f t="shared" si="5"/>
        <v>-982.64125000000058</v>
      </c>
      <c r="N10" s="4">
        <f t="shared" si="5"/>
        <v>-157.99974999999995</v>
      </c>
      <c r="O10" s="4">
        <f t="shared" si="5"/>
        <v>-234.34184999999979</v>
      </c>
      <c r="P10" s="4">
        <f t="shared" ref="P10:R10" si="6">P5-1000*$B$5-1000*$C$5</f>
        <v>-291.75674999999956</v>
      </c>
      <c r="Q10" s="4">
        <f t="shared" si="6"/>
        <v>-195.15865000000031</v>
      </c>
      <c r="R10" s="4">
        <f t="shared" si="6"/>
        <v>7482.43505</v>
      </c>
    </row>
    <row r="11" spans="1:18" x14ac:dyDescent="0.25">
      <c r="A11" s="4">
        <v>8.6255535000000005</v>
      </c>
      <c r="G11" s="4">
        <f t="shared" ref="G11:O11" si="7">G10/2000</f>
        <v>-0.69397667499999993</v>
      </c>
      <c r="H11" s="4">
        <f t="shared" si="7"/>
        <v>-1.0843412250000002</v>
      </c>
      <c r="I11" s="4">
        <f t="shared" si="7"/>
        <v>-0.500193475</v>
      </c>
      <c r="J11" s="4">
        <f t="shared" si="7"/>
        <v>-0.30775532500000008</v>
      </c>
      <c r="K11" s="4">
        <f t="shared" si="7"/>
        <v>-0.2773590250000002</v>
      </c>
      <c r="L11" s="4">
        <f t="shared" si="7"/>
        <v>-0.3751563249999999</v>
      </c>
      <c r="M11" s="4">
        <f t="shared" si="7"/>
        <v>-0.49132062500000029</v>
      </c>
      <c r="N11" s="4">
        <f t="shared" si="7"/>
        <v>-7.8999874999999969E-2</v>
      </c>
      <c r="O11" s="4">
        <f t="shared" si="7"/>
        <v>-0.1171709249999999</v>
      </c>
      <c r="P11" s="4">
        <f t="shared" ref="P11:R11" si="8">P10/2000</f>
        <v>-0.14587837499999978</v>
      </c>
      <c r="Q11" s="4">
        <f t="shared" si="8"/>
        <v>-9.7579325000000147E-2</v>
      </c>
      <c r="R11" s="4">
        <f t="shared" si="8"/>
        <v>3.7412175250000002</v>
      </c>
    </row>
    <row r="12" spans="1:18" x14ac:dyDescent="0.25">
      <c r="A12" s="4">
        <v>2.8751845</v>
      </c>
    </row>
    <row r="13" spans="1:18" x14ac:dyDescent="0.25">
      <c r="A13" s="4">
        <v>-343.40501</v>
      </c>
      <c r="B13" s="4">
        <v>-334.34195</v>
      </c>
      <c r="C13" s="4">
        <v>-337.30043999999998</v>
      </c>
      <c r="D13" s="4">
        <v>-347.27895000000001</v>
      </c>
      <c r="E13" s="4">
        <v>-338.32251000000002</v>
      </c>
      <c r="G13" s="4" t="s">
        <v>106</v>
      </c>
    </row>
    <row r="14" spans="1:18" x14ac:dyDescent="0.25">
      <c r="A14" s="4">
        <v>-6.3593520370370369</v>
      </c>
      <c r="B14" s="4">
        <v>-6.3083386792452831</v>
      </c>
      <c r="C14" s="4">
        <v>-6.3641592452830187</v>
      </c>
      <c r="D14" s="4">
        <v>-6.4310916666666671</v>
      </c>
      <c r="E14" s="4">
        <v>-6.2652316666666668</v>
      </c>
      <c r="G14" s="4" t="s">
        <v>107</v>
      </c>
      <c r="H14" s="4" t="s">
        <v>158</v>
      </c>
      <c r="I14" s="4" t="s">
        <v>159</v>
      </c>
      <c r="J14" s="4" t="s">
        <v>160</v>
      </c>
      <c r="K14" s="4" t="s">
        <v>161</v>
      </c>
      <c r="L14" s="4" t="s">
        <v>162</v>
      </c>
      <c r="M14" s="4" t="s">
        <v>163</v>
      </c>
      <c r="N14" s="4" t="s">
        <v>164</v>
      </c>
      <c r="O14" s="4" t="s">
        <v>165</v>
      </c>
      <c r="P14" s="4" t="s">
        <v>166</v>
      </c>
      <c r="Q14" s="4" t="s">
        <v>167</v>
      </c>
    </row>
    <row r="15" spans="1:18" x14ac:dyDescent="0.25">
      <c r="A15" s="4">
        <v>-18.021860749999988</v>
      </c>
      <c r="B15" s="4">
        <v>-17.267223249999986</v>
      </c>
      <c r="C15" s="4">
        <v>-15.660095999999953</v>
      </c>
      <c r="D15" s="4">
        <v>-17.330183499999976</v>
      </c>
      <c r="E15" s="4">
        <v>-17.504978000000008</v>
      </c>
      <c r="G15" s="4">
        <v>-8867.8300999999992</v>
      </c>
      <c r="H15" s="4">
        <v>-9648.1633999999995</v>
      </c>
      <c r="I15" s="4">
        <v>-8480.4627999999993</v>
      </c>
      <c r="J15" s="4">
        <v>-8095.7746999999999</v>
      </c>
      <c r="K15" s="4">
        <v>-8034.8055000000004</v>
      </c>
      <c r="L15" s="4">
        <v>-8230.5000999999993</v>
      </c>
      <c r="M15" s="4">
        <v>-8461.7775999999994</v>
      </c>
      <c r="N15" s="4">
        <v>-7637.9233000000004</v>
      </c>
      <c r="O15" s="4">
        <v>-7714.7781999999997</v>
      </c>
      <c r="P15" s="4">
        <v>-7772.1688999999997</v>
      </c>
      <c r="Q15" s="4">
        <v>-7675.5559999999996</v>
      </c>
    </row>
    <row r="16" spans="1:18" x14ac:dyDescent="0.25">
      <c r="A16" s="4">
        <v>-0.33373816203703682</v>
      </c>
      <c r="B16" s="4">
        <v>-0.32579666509433935</v>
      </c>
      <c r="C16" s="4">
        <v>-0.29547350943396139</v>
      </c>
      <c r="D16" s="4">
        <v>-0.3209293240740736</v>
      </c>
      <c r="E16" s="4">
        <v>-0.3241662592592594</v>
      </c>
      <c r="G16" s="4">
        <f t="shared" ref="G16:H16" si="9">G15/2000</f>
        <v>-4.4339150499999995</v>
      </c>
      <c r="H16" s="4">
        <f t="shared" si="9"/>
        <v>-4.8240816999999998</v>
      </c>
      <c r="I16" s="4">
        <f t="shared" ref="I16:K16" si="10">I15/2000</f>
        <v>-4.2402313999999999</v>
      </c>
      <c r="J16" s="4">
        <f t="shared" si="10"/>
        <v>-4.0478873499999999</v>
      </c>
      <c r="K16" s="4">
        <f t="shared" si="10"/>
        <v>-4.0174027500000005</v>
      </c>
      <c r="L16" s="4">
        <f t="shared" ref="L16:R16" si="11">L15/2000</f>
        <v>-4.1152500499999993</v>
      </c>
      <c r="M16" s="4">
        <f t="shared" si="11"/>
        <v>-4.2308887999999998</v>
      </c>
      <c r="N16" s="4">
        <f t="shared" si="11"/>
        <v>-3.8189616500000003</v>
      </c>
      <c r="O16" s="4">
        <f t="shared" si="11"/>
        <v>-3.8573890999999998</v>
      </c>
      <c r="P16" s="4">
        <f t="shared" si="11"/>
        <v>-3.8860844499999998</v>
      </c>
      <c r="Q16" s="4">
        <f t="shared" si="11"/>
        <v>-3.8377779999999997</v>
      </c>
      <c r="R16" s="4">
        <f t="shared" si="11"/>
        <v>0</v>
      </c>
    </row>
    <row r="17" spans="1:18" x14ac:dyDescent="0.25">
      <c r="A17" s="4">
        <v>19.229900000000001</v>
      </c>
      <c r="G17" s="4">
        <v>25475.524000000001</v>
      </c>
      <c r="H17" s="4">
        <v>25691.633999999998</v>
      </c>
      <c r="I17" s="4">
        <v>25336.897000000001</v>
      </c>
      <c r="J17" s="4">
        <v>25170.26</v>
      </c>
      <c r="K17" s="4">
        <v>25870.238000000001</v>
      </c>
      <c r="L17" s="4">
        <v>23662.226999999999</v>
      </c>
      <c r="M17" s="4">
        <v>22637.942999999999</v>
      </c>
      <c r="N17" s="4">
        <v>27966.172999999999</v>
      </c>
      <c r="O17" s="4">
        <v>24964.173999999999</v>
      </c>
      <c r="P17" s="4">
        <v>24320.154999999999</v>
      </c>
      <c r="Q17" s="4">
        <v>25408.538</v>
      </c>
    </row>
    <row r="18" spans="1:18" x14ac:dyDescent="0.25">
      <c r="A18" s="4">
        <v>0.35610925925925929</v>
      </c>
      <c r="G18" s="4">
        <f t="shared" ref="G18:H18" si="12">(G17^(1/3))/10</f>
        <v>2.9424406284286606</v>
      </c>
      <c r="H18" s="4">
        <f t="shared" si="12"/>
        <v>2.9507374963545394</v>
      </c>
      <c r="I18" s="4">
        <f t="shared" ref="I18:K18" si="13">(I17^(1/3))/10</f>
        <v>2.9370937467455978</v>
      </c>
      <c r="J18" s="4">
        <f t="shared" si="13"/>
        <v>2.930640636163182</v>
      </c>
      <c r="K18" s="4">
        <f t="shared" si="13"/>
        <v>2.9575593925097823</v>
      </c>
      <c r="L18" s="4">
        <f t="shared" ref="L18:R18" si="14">(L17^(1/3))/10</f>
        <v>2.8709031300840921</v>
      </c>
      <c r="M18" s="4">
        <f t="shared" si="14"/>
        <v>2.8288656401737891</v>
      </c>
      <c r="N18" s="4">
        <f t="shared" si="14"/>
        <v>3.0353656374947073</v>
      </c>
      <c r="O18" s="4">
        <f t="shared" si="14"/>
        <v>2.9226203256909367</v>
      </c>
      <c r="P18" s="4">
        <f t="shared" si="14"/>
        <v>2.8972687324581843</v>
      </c>
      <c r="Q18" s="4">
        <f t="shared" si="14"/>
        <v>2.939859388280222</v>
      </c>
      <c r="R18" s="4">
        <f t="shared" si="14"/>
        <v>0</v>
      </c>
    </row>
    <row r="19" spans="1:18" x14ac:dyDescent="0.25">
      <c r="B19" s="4">
        <v>0.75463750000000118</v>
      </c>
      <c r="C19" s="4">
        <v>1.6071272500000333</v>
      </c>
      <c r="D19" s="4">
        <v>-1.6700875000000224</v>
      </c>
      <c r="E19" s="4">
        <v>-0.17479450000003283</v>
      </c>
    </row>
    <row r="20" spans="1:18" x14ac:dyDescent="0.25">
      <c r="G20" s="4">
        <f>G15-999*$B$5-1001*$C$5</f>
        <v>-1386.1574850499992</v>
      </c>
      <c r="H20" s="4">
        <f>H15-999*$B$5-1001*$C$5</f>
        <v>-2166.4907850499994</v>
      </c>
      <c r="I20" s="4">
        <f t="shared" ref="I20:K20" si="15">I15-999*$B$5-1001*$C$5</f>
        <v>-998.79018504999931</v>
      </c>
      <c r="J20" s="4">
        <f t="shared" si="15"/>
        <v>-614.10208504999991</v>
      </c>
      <c r="K20" s="4">
        <f t="shared" si="15"/>
        <v>-553.13288505000037</v>
      </c>
      <c r="L20" s="4">
        <f t="shared" ref="L20:R20" si="16">L15-999*$B$5-1001*$C$5</f>
        <v>-748.82748504999927</v>
      </c>
      <c r="M20" s="4">
        <f t="shared" si="16"/>
        <v>-980.10498504999941</v>
      </c>
      <c r="N20" s="4">
        <f t="shared" si="16"/>
        <v>-156.25068505000036</v>
      </c>
      <c r="O20" s="4">
        <f t="shared" si="16"/>
        <v>-233.10558504999972</v>
      </c>
      <c r="P20" s="4">
        <f t="shared" si="16"/>
        <v>-290.49628504999964</v>
      </c>
      <c r="Q20" s="4">
        <f t="shared" si="16"/>
        <v>-193.88338504999956</v>
      </c>
      <c r="R20" s="4">
        <f t="shared" si="16"/>
        <v>7481.67261495</v>
      </c>
    </row>
    <row r="21" spans="1:18" x14ac:dyDescent="0.25">
      <c r="G21" s="4">
        <f>G20-G$10</f>
        <v>1.7958649500005777</v>
      </c>
      <c r="H21" s="4">
        <f>H20-H10</f>
        <v>2.1916649500008134</v>
      </c>
      <c r="I21" s="4">
        <f t="shared" ref="I21:K21" si="17">I20-I10</f>
        <v>1.596764950000761</v>
      </c>
      <c r="J21" s="4">
        <f t="shared" si="17"/>
        <v>1.4085649500002546</v>
      </c>
      <c r="K21" s="4">
        <f t="shared" si="17"/>
        <v>1.5851649500000349</v>
      </c>
      <c r="L21" s="4">
        <f t="shared" ref="L21" si="18">L20-L10</f>
        <v>1.4851649500005806</v>
      </c>
      <c r="M21" s="4">
        <f t="shared" ref="M21" si="19">M20-M10</f>
        <v>2.5362649500011685</v>
      </c>
      <c r="N21" s="4">
        <f t="shared" ref="N21" si="20">N20-N10</f>
        <v>1.7490649499995925</v>
      </c>
      <c r="O21" s="4">
        <f t="shared" ref="O21" si="21">O20-O10</f>
        <v>1.2362649500000771</v>
      </c>
      <c r="P21" s="4">
        <f t="shared" ref="P21" si="22">P20-P10</f>
        <v>1.2604649499999141</v>
      </c>
      <c r="Q21" s="4">
        <f t="shared" ref="Q21" si="23">Q20-Q10</f>
        <v>1.2752649500007465</v>
      </c>
      <c r="R21" s="4">
        <f t="shared" ref="R21" si="24">R20-R10</f>
        <v>-0.76243505000002187</v>
      </c>
    </row>
    <row r="23" spans="1:18" x14ac:dyDescent="0.25">
      <c r="G23" s="4" t="s">
        <v>168</v>
      </c>
    </row>
    <row r="24" spans="1:18" x14ac:dyDescent="0.25">
      <c r="G24" s="4" t="s">
        <v>107</v>
      </c>
      <c r="H24" s="4" t="s">
        <v>158</v>
      </c>
      <c r="I24" s="4" t="s">
        <v>159</v>
      </c>
      <c r="J24" s="4" t="s">
        <v>160</v>
      </c>
      <c r="K24" s="4" t="s">
        <v>161</v>
      </c>
      <c r="L24" s="4" t="s">
        <v>162</v>
      </c>
      <c r="M24" s="4" t="s">
        <v>163</v>
      </c>
      <c r="N24" s="4" t="s">
        <v>164</v>
      </c>
      <c r="O24" s="4" t="s">
        <v>165</v>
      </c>
      <c r="P24" s="4" t="s">
        <v>166</v>
      </c>
      <c r="Q24" s="4" t="s">
        <v>167</v>
      </c>
    </row>
    <row r="25" spans="1:18" x14ac:dyDescent="0.25">
      <c r="G25" s="4">
        <v>-8869.8657000000003</v>
      </c>
      <c r="H25" s="4">
        <v>-9650.1211999999996</v>
      </c>
      <c r="I25" s="4">
        <v>-8482.5324999999993</v>
      </c>
      <c r="J25" s="4">
        <v>-8097.8860000000004</v>
      </c>
      <c r="K25" s="4">
        <v>-8036.7467999999999</v>
      </c>
      <c r="L25" s="4">
        <v>-8233.0269000000008</v>
      </c>
      <c r="M25" s="4">
        <v>-8464.6299999999992</v>
      </c>
      <c r="N25" s="4">
        <v>-7639.4458000000004</v>
      </c>
      <c r="O25" s="4">
        <v>-7716.9416000000001</v>
      </c>
      <c r="P25" s="4">
        <v>-7774.5048999999999</v>
      </c>
      <c r="Q25" s="4">
        <v>-7677.6072000000004</v>
      </c>
    </row>
    <row r="26" spans="1:18" x14ac:dyDescent="0.25">
      <c r="G26" s="4">
        <f t="shared" ref="G26:Q26" si="25">G25/2000</f>
        <v>-4.43493285</v>
      </c>
      <c r="H26" s="4">
        <f t="shared" si="25"/>
        <v>-4.8250605999999996</v>
      </c>
      <c r="I26" s="4">
        <f t="shared" si="25"/>
        <v>-4.2412662499999998</v>
      </c>
      <c r="J26" s="4">
        <f t="shared" si="25"/>
        <v>-4.0489430000000004</v>
      </c>
      <c r="K26" s="4">
        <f t="shared" si="25"/>
        <v>-4.0183733999999998</v>
      </c>
      <c r="L26" s="4">
        <f t="shared" si="25"/>
        <v>-4.1165134500000002</v>
      </c>
      <c r="M26" s="4">
        <f t="shared" si="25"/>
        <v>-4.2323149999999998</v>
      </c>
      <c r="N26" s="4">
        <f t="shared" si="25"/>
        <v>-3.8197229000000004</v>
      </c>
      <c r="O26" s="4">
        <f t="shared" si="25"/>
        <v>-3.8584708000000001</v>
      </c>
      <c r="P26" s="4">
        <f t="shared" si="25"/>
        <v>-3.8872524500000001</v>
      </c>
      <c r="Q26" s="4">
        <f t="shared" si="25"/>
        <v>-3.8388036000000003</v>
      </c>
    </row>
    <row r="27" spans="1:18" x14ac:dyDescent="0.25">
      <c r="G27" s="4">
        <v>25470.735000000001</v>
      </c>
      <c r="H27" s="4">
        <v>25690.43</v>
      </c>
      <c r="J27" s="4">
        <v>25165.508999999998</v>
      </c>
    </row>
    <row r="28" spans="1:18" x14ac:dyDescent="0.25">
      <c r="G28" s="4">
        <f t="shared" ref="G28:Q28" si="26">(G27^(1/3))/10</f>
        <v>2.9422562392708413</v>
      </c>
      <c r="H28" s="4">
        <f t="shared" si="26"/>
        <v>2.9506914016680468</v>
      </c>
      <c r="I28" s="4">
        <f t="shared" si="26"/>
        <v>0</v>
      </c>
      <c r="J28" s="4">
        <f t="shared" si="26"/>
        <v>2.9304562340183002</v>
      </c>
      <c r="K28" s="4">
        <f t="shared" si="26"/>
        <v>0</v>
      </c>
      <c r="L28" s="4">
        <f t="shared" si="26"/>
        <v>0</v>
      </c>
      <c r="M28" s="4">
        <f t="shared" si="26"/>
        <v>0</v>
      </c>
      <c r="N28" s="4">
        <f t="shared" si="26"/>
        <v>0</v>
      </c>
      <c r="O28" s="4">
        <f t="shared" si="26"/>
        <v>0</v>
      </c>
      <c r="P28" s="4">
        <f t="shared" si="26"/>
        <v>0</v>
      </c>
      <c r="Q28" s="4">
        <f t="shared" si="26"/>
        <v>0</v>
      </c>
    </row>
    <row r="30" spans="1:18" x14ac:dyDescent="0.25">
      <c r="G30" s="4">
        <f>G25-1001*$B$5-999*$C$5</f>
        <v>-1386.6682149500007</v>
      </c>
      <c r="H30" s="4">
        <f t="shared" ref="H30:Q30" si="27">H25-1001*$B$5-999*$C$5</f>
        <v>-2166.92371495</v>
      </c>
      <c r="I30" s="4">
        <f t="shared" si="27"/>
        <v>-999.33501494999973</v>
      </c>
      <c r="J30" s="4">
        <f t="shared" si="27"/>
        <v>-614.68851495000081</v>
      </c>
      <c r="K30" s="4">
        <f t="shared" si="27"/>
        <v>-553.54931495000028</v>
      </c>
      <c r="L30" s="4">
        <f t="shared" si="27"/>
        <v>-749.82941495000114</v>
      </c>
      <c r="M30" s="4">
        <f t="shared" si="27"/>
        <v>-981.43251494999959</v>
      </c>
      <c r="N30" s="4">
        <f t="shared" si="27"/>
        <v>-156.2483149500008</v>
      </c>
      <c r="O30" s="4">
        <f t="shared" si="27"/>
        <v>-233.74411495000049</v>
      </c>
      <c r="P30" s="4">
        <f t="shared" si="27"/>
        <v>-291.30741495000029</v>
      </c>
      <c r="Q30" s="4">
        <f t="shared" si="27"/>
        <v>-194.40971495000076</v>
      </c>
    </row>
    <row r="31" spans="1:18" x14ac:dyDescent="0.25">
      <c r="G31" s="4">
        <f>G30-G10</f>
        <v>1.2851350499990986</v>
      </c>
      <c r="H31" s="4">
        <f t="shared" ref="H31:Q31" si="28">H30-H10</f>
        <v>1.7587350500002685</v>
      </c>
      <c r="I31" s="4">
        <f t="shared" si="28"/>
        <v>1.0519350500003384</v>
      </c>
      <c r="J31" s="4">
        <f t="shared" si="28"/>
        <v>0.82213504999936049</v>
      </c>
      <c r="K31" s="4">
        <f t="shared" si="28"/>
        <v>1.168735050000123</v>
      </c>
      <c r="L31" s="4">
        <f t="shared" si="28"/>
        <v>0.48323504999871147</v>
      </c>
      <c r="M31" s="4">
        <f t="shared" si="28"/>
        <v>1.2087350500009961</v>
      </c>
      <c r="N31" s="4">
        <f t="shared" si="28"/>
        <v>1.7514350499991451</v>
      </c>
      <c r="O31" s="4">
        <f t="shared" si="28"/>
        <v>0.59773504999930083</v>
      </c>
      <c r="P31" s="4">
        <f t="shared" si="28"/>
        <v>0.44933504999926299</v>
      </c>
      <c r="Q31" s="4">
        <f t="shared" si="28"/>
        <v>0.7489350499995453</v>
      </c>
    </row>
    <row r="33" spans="7:17" x14ac:dyDescent="0.25">
      <c r="G33" s="4" t="s">
        <v>109</v>
      </c>
    </row>
    <row r="34" spans="7:17" x14ac:dyDescent="0.25">
      <c r="G34" s="4" t="s">
        <v>107</v>
      </c>
      <c r="H34" s="4" t="s">
        <v>158</v>
      </c>
      <c r="I34" s="4" t="s">
        <v>159</v>
      </c>
      <c r="J34" s="4" t="s">
        <v>160</v>
      </c>
      <c r="K34" s="4" t="s">
        <v>161</v>
      </c>
      <c r="L34" s="4" t="s">
        <v>162</v>
      </c>
      <c r="M34" s="4" t="s">
        <v>163</v>
      </c>
      <c r="N34" s="4" t="s">
        <v>164</v>
      </c>
      <c r="O34" s="4" t="s">
        <v>165</v>
      </c>
      <c r="P34" s="4" t="s">
        <v>166</v>
      </c>
      <c r="Q34" s="4" t="s">
        <v>167</v>
      </c>
    </row>
    <row r="35" spans="7:17" x14ac:dyDescent="0.25">
      <c r="G35" s="4">
        <v>-8862.6663000000008</v>
      </c>
      <c r="H35" s="4">
        <v>-9642.5921999999991</v>
      </c>
      <c r="I35" s="4">
        <v>-8475.5018</v>
      </c>
      <c r="J35" s="4">
        <v>-8091.0277999999998</v>
      </c>
      <c r="K35" s="4">
        <v>-8030.2237999999998</v>
      </c>
      <c r="L35" s="4">
        <v>-8225.8595000000005</v>
      </c>
      <c r="M35" s="4">
        <v>-8458.0768000000007</v>
      </c>
      <c r="N35" s="4">
        <v>-7633.7039999999997</v>
      </c>
      <c r="O35" s="4">
        <v>-7710.2611999999999</v>
      </c>
      <c r="P35" s="4">
        <v>-7767.6877999999997</v>
      </c>
      <c r="Q35" s="4">
        <v>-7671.0708999999997</v>
      </c>
    </row>
    <row r="36" spans="7:17" x14ac:dyDescent="0.25">
      <c r="G36" s="4">
        <f t="shared" ref="G36:Q36" si="29">G35/2000</f>
        <v>-4.4313331500000004</v>
      </c>
      <c r="H36" s="4">
        <f t="shared" si="29"/>
        <v>-4.8212960999999996</v>
      </c>
      <c r="I36" s="4">
        <f t="shared" si="29"/>
        <v>-4.2377509</v>
      </c>
      <c r="J36" s="4">
        <f t="shared" si="29"/>
        <v>-4.0455138999999996</v>
      </c>
      <c r="K36" s="4">
        <f t="shared" si="29"/>
        <v>-4.0151119</v>
      </c>
      <c r="L36" s="4">
        <f t="shared" si="29"/>
        <v>-4.1129297500000002</v>
      </c>
      <c r="M36" s="4">
        <f t="shared" si="29"/>
        <v>-4.2290384000000003</v>
      </c>
      <c r="N36" s="4">
        <f t="shared" si="29"/>
        <v>-3.8168519999999999</v>
      </c>
      <c r="O36" s="4">
        <f t="shared" si="29"/>
        <v>-3.8551305999999999</v>
      </c>
      <c r="P36" s="4">
        <f t="shared" si="29"/>
        <v>-3.8838439</v>
      </c>
      <c r="Q36" s="4">
        <f t="shared" si="29"/>
        <v>-3.8355354500000001</v>
      </c>
    </row>
    <row r="38" spans="7:17" x14ac:dyDescent="0.25">
      <c r="G38" s="4">
        <f t="shared" ref="G38:Q38" si="30">(G37^(1/3))/10</f>
        <v>0</v>
      </c>
      <c r="H38" s="4">
        <f t="shared" si="30"/>
        <v>0</v>
      </c>
      <c r="I38" s="4">
        <f t="shared" si="30"/>
        <v>0</v>
      </c>
      <c r="J38" s="4">
        <f t="shared" si="30"/>
        <v>0</v>
      </c>
      <c r="K38" s="4">
        <f t="shared" si="30"/>
        <v>0</v>
      </c>
      <c r="L38" s="4">
        <f t="shared" si="30"/>
        <v>0</v>
      </c>
      <c r="M38" s="4">
        <f t="shared" si="30"/>
        <v>0</v>
      </c>
      <c r="N38" s="4">
        <f t="shared" si="30"/>
        <v>0</v>
      </c>
      <c r="O38" s="4">
        <f t="shared" si="30"/>
        <v>0</v>
      </c>
      <c r="P38" s="4">
        <f t="shared" si="30"/>
        <v>0</v>
      </c>
      <c r="Q38" s="4">
        <f t="shared" si="30"/>
        <v>0</v>
      </c>
    </row>
    <row r="40" spans="7:17" x14ac:dyDescent="0.25">
      <c r="G40" s="4">
        <f>G35-1000*$B$5-999*$C$5</f>
        <v>-1383.5912500000009</v>
      </c>
      <c r="H40" s="4">
        <f t="shared" ref="H40:Q40" si="31">H35-1000*$B$5-999*$C$5</f>
        <v>-2163.5171499999992</v>
      </c>
      <c r="I40" s="4">
        <f>I35-1000*$B$5-999*$C$5</f>
        <v>-996.42675000000008</v>
      </c>
      <c r="J40" s="4">
        <f t="shared" si="31"/>
        <v>-611.95274999999992</v>
      </c>
      <c r="K40" s="4">
        <f t="shared" si="31"/>
        <v>-551.14874999999984</v>
      </c>
      <c r="L40" s="4">
        <f t="shared" si="31"/>
        <v>-746.78445000000056</v>
      </c>
      <c r="M40" s="4">
        <f t="shared" si="31"/>
        <v>-979.00175000000081</v>
      </c>
      <c r="N40" s="4">
        <f t="shared" si="31"/>
        <v>-154.6289499999998</v>
      </c>
      <c r="O40" s="4">
        <f t="shared" si="31"/>
        <v>-231.18615</v>
      </c>
      <c r="P40" s="4">
        <f t="shared" si="31"/>
        <v>-288.61274999999978</v>
      </c>
      <c r="Q40" s="4">
        <f t="shared" si="31"/>
        <v>-191.99584999999979</v>
      </c>
    </row>
    <row r="41" spans="7:17" x14ac:dyDescent="0.25">
      <c r="G41" s="4">
        <f>G40-G$10</f>
        <v>4.3620999999989181</v>
      </c>
      <c r="H41" s="4">
        <f t="shared" ref="H41:Q41" si="32">H40-H$10</f>
        <v>5.1653000000010252</v>
      </c>
      <c r="I41" s="4">
        <f t="shared" si="32"/>
        <v>3.9601999999999862</v>
      </c>
      <c r="J41" s="4">
        <f t="shared" si="32"/>
        <v>3.5579000000002452</v>
      </c>
      <c r="K41" s="4">
        <f t="shared" si="32"/>
        <v>3.5693000000005668</v>
      </c>
      <c r="L41" s="4">
        <f t="shared" si="32"/>
        <v>3.5281999999992877</v>
      </c>
      <c r="M41" s="4">
        <f t="shared" si="32"/>
        <v>3.6394999999997708</v>
      </c>
      <c r="N41" s="4">
        <f t="shared" si="32"/>
        <v>3.3708000000001448</v>
      </c>
      <c r="O41" s="4">
        <f t="shared" si="32"/>
        <v>3.155699999999797</v>
      </c>
      <c r="P41" s="4">
        <f t="shared" si="32"/>
        <v>3.1439999999997781</v>
      </c>
      <c r="Q41" s="4">
        <f t="shared" si="32"/>
        <v>3.1628000000005159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showRuler="0" topLeftCell="E14" zoomScale="70" zoomScaleNormal="70" workbookViewId="0">
      <selection activeCell="O65" sqref="O65"/>
    </sheetView>
  </sheetViews>
  <sheetFormatPr defaultColWidth="12.125" defaultRowHeight="15.75" x14ac:dyDescent="0.25"/>
  <sheetData>
    <row r="1" spans="1:19" x14ac:dyDescent="0.25">
      <c r="A1" s="1" t="s">
        <v>0</v>
      </c>
    </row>
    <row r="3" spans="1:19" x14ac:dyDescent="0.25">
      <c r="A3" s="1" t="s">
        <v>10</v>
      </c>
      <c r="B3" s="1" t="s">
        <v>1</v>
      </c>
      <c r="C3" s="1" t="s">
        <v>2</v>
      </c>
      <c r="G3" s="1" t="s">
        <v>11</v>
      </c>
    </row>
    <row r="4" spans="1:19" x14ac:dyDescent="0.25">
      <c r="A4" s="1" t="s">
        <v>3</v>
      </c>
      <c r="B4" s="1">
        <v>-8244.8701000000001</v>
      </c>
      <c r="C4" s="1">
        <v>-13440</v>
      </c>
      <c r="G4" s="1" t="s">
        <v>107</v>
      </c>
      <c r="H4" t="s">
        <v>111</v>
      </c>
      <c r="I4" t="s">
        <v>112</v>
      </c>
      <c r="J4" t="s">
        <v>113</v>
      </c>
      <c r="K4" t="s">
        <v>114</v>
      </c>
      <c r="L4" t="s">
        <v>115</v>
      </c>
      <c r="M4" t="s">
        <v>116</v>
      </c>
      <c r="N4" t="s">
        <v>117</v>
      </c>
      <c r="O4" t="s">
        <v>118</v>
      </c>
      <c r="P4" t="s">
        <v>119</v>
      </c>
      <c r="Q4" t="s">
        <v>120</v>
      </c>
      <c r="R4" t="s">
        <v>121</v>
      </c>
      <c r="S4" t="s">
        <v>122</v>
      </c>
    </row>
    <row r="5" spans="1:19" x14ac:dyDescent="0.25">
      <c r="A5" s="1" t="s">
        <v>8</v>
      </c>
      <c r="B5" s="1">
        <f>B4/2000</f>
        <v>-4.12243505</v>
      </c>
      <c r="C5" s="1">
        <f>C4/4000</f>
        <v>-3.36</v>
      </c>
      <c r="G5" s="1">
        <v>-8870.3883999999998</v>
      </c>
      <c r="H5">
        <v>-8363.9127000000008</v>
      </c>
      <c r="I5">
        <v>-8623.1352999999999</v>
      </c>
      <c r="J5">
        <v>-8464.0967000000001</v>
      </c>
      <c r="K5">
        <v>-9218.1751000000004</v>
      </c>
      <c r="L5">
        <v>-9983.0094000000008</v>
      </c>
      <c r="M5">
        <v>-9796.6365999999998</v>
      </c>
      <c r="N5">
        <v>-10584.236000000001</v>
      </c>
      <c r="O5">
        <v>-10532.955</v>
      </c>
      <c r="P5">
        <v>-10550.101000000001</v>
      </c>
      <c r="Q5">
        <v>-8092.8904000000002</v>
      </c>
      <c r="R5">
        <v>-8340.1985000000004</v>
      </c>
      <c r="S5">
        <v>-8722.8582000000006</v>
      </c>
    </row>
    <row r="6" spans="1:19" x14ac:dyDescent="0.25">
      <c r="A6" s="1" t="s">
        <v>6</v>
      </c>
      <c r="B6" s="1">
        <v>23281.341</v>
      </c>
      <c r="C6" s="1">
        <v>66427.05</v>
      </c>
      <c r="G6" s="1">
        <f t="shared" ref="G6:H6" si="0">G5/2000</f>
        <v>-4.4351941999999998</v>
      </c>
      <c r="H6" s="1">
        <f t="shared" si="0"/>
        <v>-4.1819563500000001</v>
      </c>
      <c r="I6" s="1">
        <f t="shared" ref="I6:N6" si="1">I5/2000</f>
        <v>-4.3115676499999998</v>
      </c>
      <c r="J6" s="1">
        <f t="shared" si="1"/>
        <v>-4.2320483500000003</v>
      </c>
      <c r="K6" s="1">
        <f t="shared" si="1"/>
        <v>-4.6090875499999999</v>
      </c>
      <c r="L6" s="1">
        <f t="shared" si="1"/>
        <v>-4.9915047000000001</v>
      </c>
      <c r="M6" s="1">
        <f t="shared" si="1"/>
        <v>-4.8983182999999997</v>
      </c>
      <c r="N6" s="1">
        <f t="shared" si="1"/>
        <v>-5.2921180000000003</v>
      </c>
      <c r="O6" s="1">
        <f t="shared" ref="O6:R6" si="2">O5/2000</f>
        <v>-5.2664774999999997</v>
      </c>
      <c r="P6" s="1">
        <f t="shared" si="2"/>
        <v>-5.2750504999999999</v>
      </c>
      <c r="Q6" s="1">
        <f t="shared" si="2"/>
        <v>-4.0464452</v>
      </c>
      <c r="R6" s="1">
        <f t="shared" si="2"/>
        <v>-4.1700992499999998</v>
      </c>
      <c r="S6" s="1">
        <f t="shared" ref="S6" si="3">S5/2000</f>
        <v>-4.3614291000000005</v>
      </c>
    </row>
    <row r="7" spans="1:19" x14ac:dyDescent="0.25">
      <c r="A7" s="1" t="s">
        <v>4</v>
      </c>
      <c r="B7" s="1">
        <f>(B6^(1/3))/10</f>
        <v>2.8554156182984083</v>
      </c>
      <c r="C7" s="1">
        <f t="shared" ref="C7" si="4">(C6^(1/3))/10</f>
        <v>4.0499375085617482</v>
      </c>
      <c r="G7" s="1">
        <v>25475.524000000001</v>
      </c>
      <c r="H7" s="1">
        <v>22246.276000000002</v>
      </c>
      <c r="I7" s="1">
        <v>20541.699000000001</v>
      </c>
      <c r="J7" s="1">
        <v>21611.45</v>
      </c>
      <c r="K7" s="1">
        <v>22114.19</v>
      </c>
      <c r="L7" s="1">
        <v>22503.205999999998</v>
      </c>
      <c r="M7" s="1">
        <v>24735.728999999999</v>
      </c>
      <c r="N7" s="1">
        <v>24886.297999999999</v>
      </c>
      <c r="O7" s="1">
        <v>25537.681</v>
      </c>
      <c r="P7" s="1">
        <v>25316.623</v>
      </c>
      <c r="Q7" s="1">
        <v>21301.805</v>
      </c>
      <c r="R7" s="1">
        <v>18981.546999999999</v>
      </c>
      <c r="S7" s="1">
        <v>19115.682000000001</v>
      </c>
    </row>
    <row r="8" spans="1:19" x14ac:dyDescent="0.25">
      <c r="G8" s="1">
        <f t="shared" ref="G8:H8" si="5">(G7^(1/3))/10</f>
        <v>2.9424406284286606</v>
      </c>
      <c r="H8" s="1">
        <f t="shared" si="5"/>
        <v>2.8124562389898875</v>
      </c>
      <c r="I8" s="1">
        <f t="shared" ref="I8:N8" si="6">(I7^(1/3))/10</f>
        <v>2.7387062551605075</v>
      </c>
      <c r="J8" s="1">
        <f t="shared" si="6"/>
        <v>2.7854453076131156</v>
      </c>
      <c r="K8" s="1">
        <f t="shared" si="6"/>
        <v>2.8068789196595656</v>
      </c>
      <c r="L8" s="1">
        <f t="shared" si="6"/>
        <v>2.8232421674531043</v>
      </c>
      <c r="M8" s="1">
        <f t="shared" si="6"/>
        <v>2.9136781114379415</v>
      </c>
      <c r="N8" s="1">
        <f t="shared" si="6"/>
        <v>2.9195781119380881</v>
      </c>
      <c r="O8" s="1">
        <f t="shared" ref="O8:R8" si="7">(O7^(1/3))/10</f>
        <v>2.944831743629782</v>
      </c>
      <c r="P8" s="1">
        <f t="shared" si="7"/>
        <v>2.9363101394988091</v>
      </c>
      <c r="Q8" s="1">
        <f t="shared" si="7"/>
        <v>2.7720781409410344</v>
      </c>
      <c r="R8" s="1">
        <f t="shared" si="7"/>
        <v>2.6675375089844415</v>
      </c>
      <c r="S8" s="1">
        <f t="shared" ref="S8" si="8">(S7^(1/3))/10</f>
        <v>2.6738062394065159</v>
      </c>
    </row>
    <row r="9" spans="1:19" x14ac:dyDescent="0.25"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t="s">
        <v>101</v>
      </c>
      <c r="B10" t="s">
        <v>108</v>
      </c>
      <c r="C10" t="s">
        <v>109</v>
      </c>
      <c r="D10" t="s">
        <v>110</v>
      </c>
      <c r="E10" t="s">
        <v>106</v>
      </c>
      <c r="G10" s="1">
        <f>G5-1000*$B$5-1000*$C$5</f>
        <v>-1387.9533499999998</v>
      </c>
      <c r="H10" s="1">
        <f>H5-1000*$B$5-1000*$C$5</f>
        <v>-881.47765000000072</v>
      </c>
      <c r="I10" s="1">
        <f t="shared" ref="I10:N10" si="9">I5-1000*$B$5-1000*$C$5</f>
        <v>-1140.7002499999999</v>
      </c>
      <c r="J10" s="1">
        <f t="shared" si="9"/>
        <v>-981.66165000000001</v>
      </c>
      <c r="K10" s="1">
        <f t="shared" si="9"/>
        <v>-1735.7400500000003</v>
      </c>
      <c r="L10" s="1">
        <f t="shared" si="9"/>
        <v>-2500.5743500000008</v>
      </c>
      <c r="M10" s="1">
        <f t="shared" si="9"/>
        <v>-2314.2015499999998</v>
      </c>
      <c r="N10" s="1">
        <f t="shared" si="9"/>
        <v>-3101.8009500000007</v>
      </c>
      <c r="O10" s="1">
        <f t="shared" ref="O10:R10" si="10">O5-1000*$B$5-1000*$C$5</f>
        <v>-3050.5199499999999</v>
      </c>
      <c r="P10" s="1">
        <f t="shared" si="10"/>
        <v>-3067.6659500000005</v>
      </c>
      <c r="Q10" s="1">
        <f t="shared" si="10"/>
        <v>-610.45535000000018</v>
      </c>
      <c r="R10" s="1">
        <f t="shared" si="10"/>
        <v>-857.76345000000038</v>
      </c>
      <c r="S10" s="1">
        <f t="shared" ref="S10" si="11">S5-1000*$B$5-1000*$C$5</f>
        <v>-1240.4231500000005</v>
      </c>
    </row>
    <row r="11" spans="1:19" x14ac:dyDescent="0.25">
      <c r="A11">
        <v>8.6255535000000005</v>
      </c>
      <c r="G11" s="1">
        <f t="shared" ref="G11:H11" si="12">G10/2000</f>
        <v>-0.69397667499999993</v>
      </c>
      <c r="H11" s="1">
        <f t="shared" si="12"/>
        <v>-0.44073882500000033</v>
      </c>
      <c r="I11" s="1">
        <f t="shared" ref="I11:N11" si="13">I10/2000</f>
        <v>-0.57035012499999993</v>
      </c>
      <c r="J11" s="1">
        <f t="shared" si="13"/>
        <v>-0.49083082500000003</v>
      </c>
      <c r="K11" s="1">
        <f t="shared" si="13"/>
        <v>-0.86787002500000021</v>
      </c>
      <c r="L11" s="1">
        <f t="shared" si="13"/>
        <v>-1.2502871750000004</v>
      </c>
      <c r="M11" s="1">
        <f t="shared" si="13"/>
        <v>-1.157100775</v>
      </c>
      <c r="N11" s="1">
        <f t="shared" si="13"/>
        <v>-1.5509004750000004</v>
      </c>
      <c r="O11" s="1">
        <f t="shared" ref="O11:R11" si="14">O10/2000</f>
        <v>-1.525259975</v>
      </c>
      <c r="P11" s="1">
        <f t="shared" si="14"/>
        <v>-1.5338329750000002</v>
      </c>
      <c r="Q11" s="1">
        <f t="shared" si="14"/>
        <v>-0.30522767500000009</v>
      </c>
      <c r="R11" s="1">
        <f t="shared" si="14"/>
        <v>-0.42888172500000021</v>
      </c>
      <c r="S11" s="1">
        <f t="shared" ref="S11" si="15">S10/2000</f>
        <v>-0.62021157500000024</v>
      </c>
    </row>
    <row r="12" spans="1:19" x14ac:dyDescent="0.25">
      <c r="A12">
        <v>2.8751845</v>
      </c>
    </row>
    <row r="13" spans="1:19" x14ac:dyDescent="0.25">
      <c r="A13">
        <v>-343.40501</v>
      </c>
      <c r="B13">
        <v>-334.34195</v>
      </c>
      <c r="C13">
        <v>-337.30043999999998</v>
      </c>
      <c r="D13">
        <v>-347.27895000000001</v>
      </c>
      <c r="E13">
        <v>-338.32251000000002</v>
      </c>
      <c r="G13" s="1" t="s">
        <v>123</v>
      </c>
      <c r="H13" t="s">
        <v>124</v>
      </c>
      <c r="I13" t="s">
        <v>125</v>
      </c>
      <c r="J13" t="s">
        <v>126</v>
      </c>
      <c r="K13" t="s">
        <v>127</v>
      </c>
      <c r="L13" t="s">
        <v>128</v>
      </c>
      <c r="M13" t="s">
        <v>129</v>
      </c>
      <c r="N13" t="s">
        <v>130</v>
      </c>
      <c r="O13" t="s">
        <v>131</v>
      </c>
      <c r="P13" t="s">
        <v>132</v>
      </c>
      <c r="Q13" t="s">
        <v>133</v>
      </c>
      <c r="R13" t="s">
        <v>134</v>
      </c>
      <c r="S13" t="s">
        <v>135</v>
      </c>
    </row>
    <row r="14" spans="1:19" x14ac:dyDescent="0.25">
      <c r="A14">
        <v>-6.3593520370370369</v>
      </c>
      <c r="B14">
        <v>-6.3083386792452831</v>
      </c>
      <c r="C14">
        <v>-6.3641592452830187</v>
      </c>
      <c r="D14">
        <v>-6.4310916666666671</v>
      </c>
      <c r="E14">
        <v>-6.2652316666666668</v>
      </c>
      <c r="G14" s="1">
        <v>-9106.2936000000009</v>
      </c>
      <c r="H14">
        <v>-9191.0231000000003</v>
      </c>
      <c r="I14">
        <v>-9582.6767</v>
      </c>
      <c r="J14">
        <v>-9974.4938000000002</v>
      </c>
      <c r="K14">
        <v>-9909.4796000000006</v>
      </c>
      <c r="L14">
        <v>-9806.3932000000004</v>
      </c>
      <c r="M14">
        <v>-9671.7705999999998</v>
      </c>
      <c r="N14">
        <v>-8406.4739000000009</v>
      </c>
      <c r="O14">
        <v>-9169.9400999999998</v>
      </c>
      <c r="P14">
        <v>-8879.0270999999993</v>
      </c>
      <c r="Q14">
        <v>-8969.4493000000002</v>
      </c>
      <c r="R14">
        <v>-8833.3922999999995</v>
      </c>
      <c r="S14">
        <v>-8601.8150000000005</v>
      </c>
    </row>
    <row r="15" spans="1:19" x14ac:dyDescent="0.25">
      <c r="A15">
        <v>-18.021860749999988</v>
      </c>
      <c r="B15">
        <v>-17.267223249999986</v>
      </c>
      <c r="C15">
        <v>-15.660095999999953</v>
      </c>
      <c r="D15">
        <v>-17.330183499999976</v>
      </c>
      <c r="E15">
        <v>-17.504978000000008</v>
      </c>
      <c r="G15" s="1">
        <f t="shared" ref="G15:S15" si="16">G14/2000</f>
        <v>-4.5531468000000004</v>
      </c>
      <c r="H15" s="1">
        <f t="shared" si="16"/>
        <v>-4.5955115500000003</v>
      </c>
      <c r="I15" s="1">
        <f t="shared" si="16"/>
        <v>-4.7913383500000002</v>
      </c>
      <c r="J15" s="1">
        <f t="shared" si="16"/>
        <v>-4.9872468999999997</v>
      </c>
      <c r="K15" s="1">
        <f t="shared" si="16"/>
        <v>-4.9547398000000005</v>
      </c>
      <c r="L15" s="1">
        <f t="shared" si="16"/>
        <v>-4.9031966000000002</v>
      </c>
      <c r="M15" s="1">
        <f t="shared" si="16"/>
        <v>-4.8358853000000002</v>
      </c>
      <c r="N15" s="1">
        <f t="shared" si="16"/>
        <v>-4.2032369500000009</v>
      </c>
      <c r="O15" s="1">
        <f t="shared" si="16"/>
        <v>-4.5849700499999999</v>
      </c>
      <c r="P15" s="1">
        <f t="shared" si="16"/>
        <v>-4.43951355</v>
      </c>
      <c r="Q15" s="1">
        <f t="shared" si="16"/>
        <v>-4.4847246500000004</v>
      </c>
      <c r="R15" s="1">
        <f t="shared" si="16"/>
        <v>-4.4166961499999999</v>
      </c>
      <c r="S15" s="1">
        <f t="shared" si="16"/>
        <v>-4.3009075000000001</v>
      </c>
    </row>
    <row r="16" spans="1:19" x14ac:dyDescent="0.25">
      <c r="A16">
        <v>-0.33373816203703682</v>
      </c>
      <c r="B16">
        <v>-0.32579666509433935</v>
      </c>
      <c r="C16">
        <v>-0.29547350943396139</v>
      </c>
      <c r="D16">
        <v>-0.3209293240740736</v>
      </c>
      <c r="E16">
        <v>-0.3241662592592594</v>
      </c>
      <c r="G16" s="1">
        <v>19242.503000000001</v>
      </c>
      <c r="H16" s="1">
        <v>18582.907999999999</v>
      </c>
      <c r="I16" s="1">
        <v>18645.066999999999</v>
      </c>
      <c r="J16" s="1">
        <v>18707.364000000001</v>
      </c>
      <c r="K16" s="1">
        <v>18950.077000000001</v>
      </c>
      <c r="L16" s="1">
        <v>19266.344000000001</v>
      </c>
      <c r="M16" s="1">
        <v>19638.404999999999</v>
      </c>
      <c r="N16" s="1">
        <v>29065.764999999999</v>
      </c>
      <c r="O16" s="1">
        <v>22811.01</v>
      </c>
      <c r="P16" s="1">
        <v>25024.460999999999</v>
      </c>
      <c r="Q16" s="1">
        <v>24961.811000000002</v>
      </c>
      <c r="R16" s="1">
        <v>26117.775000000001</v>
      </c>
      <c r="S16" s="1">
        <v>27286.32</v>
      </c>
    </row>
    <row r="17" spans="1:19" x14ac:dyDescent="0.25">
      <c r="A17">
        <v>19.229900000000001</v>
      </c>
      <c r="G17" s="1">
        <f t="shared" ref="G17:S17" si="17">(G16^(1/3))/10</f>
        <v>2.6797062405424654</v>
      </c>
      <c r="H17" s="1">
        <f t="shared" si="17"/>
        <v>2.6487312307738646</v>
      </c>
      <c r="I17" s="1">
        <f t="shared" si="17"/>
        <v>2.6516812400157748</v>
      </c>
      <c r="J17" s="1">
        <f t="shared" si="17"/>
        <v>2.6546312275747392</v>
      </c>
      <c r="K17" s="1">
        <f t="shared" si="17"/>
        <v>2.6660625002817326</v>
      </c>
      <c r="L17" s="1">
        <f t="shared" si="17"/>
        <v>2.6808124810673677</v>
      </c>
      <c r="M17" s="1">
        <f t="shared" si="17"/>
        <v>2.6979593634429526</v>
      </c>
      <c r="N17" s="1">
        <f t="shared" si="17"/>
        <v>3.0746374966506722</v>
      </c>
      <c r="O17" s="1">
        <f t="shared" si="17"/>
        <v>2.8360562366711664</v>
      </c>
      <c r="P17" s="1">
        <f t="shared" si="17"/>
        <v>2.9249710859878308</v>
      </c>
      <c r="Q17" s="1">
        <f t="shared" si="17"/>
        <v>2.9225281086102641</v>
      </c>
      <c r="R17" s="1">
        <f t="shared" si="17"/>
        <v>2.9669625102995041</v>
      </c>
      <c r="S17" s="1">
        <f t="shared" si="17"/>
        <v>3.0105671789839992</v>
      </c>
    </row>
    <row r="18" spans="1:19" x14ac:dyDescent="0.25">
      <c r="A18">
        <v>0.35610925925925929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B19">
        <v>0.75463750000000118</v>
      </c>
      <c r="C19">
        <v>1.6071272500000333</v>
      </c>
      <c r="D19">
        <v>-1.6700875000000224</v>
      </c>
      <c r="E19">
        <v>-0.17479450000003283</v>
      </c>
      <c r="G19" s="1">
        <f>G14-1000*$B$5-1000*$C$5</f>
        <v>-1623.8585500000008</v>
      </c>
      <c r="H19" s="1">
        <f>H14-1000*$B$5-1000*$C$5</f>
        <v>-1708.5880500000003</v>
      </c>
      <c r="I19" s="1">
        <f t="shared" ref="I19:S19" si="18">I14-1000*$B$5-1000*$C$5</f>
        <v>-2100.2416499999999</v>
      </c>
      <c r="J19" s="1">
        <f t="shared" si="18"/>
        <v>-2492.0587500000001</v>
      </c>
      <c r="K19" s="1">
        <f t="shared" si="18"/>
        <v>-2427.0445500000005</v>
      </c>
      <c r="L19" s="1">
        <f t="shared" si="18"/>
        <v>-2323.9581500000004</v>
      </c>
      <c r="M19" s="1">
        <f t="shared" si="18"/>
        <v>-2189.3355499999998</v>
      </c>
      <c r="N19" s="1">
        <f t="shared" si="18"/>
        <v>-924.03885000000082</v>
      </c>
      <c r="O19" s="1">
        <f t="shared" si="18"/>
        <v>-1687.5050499999998</v>
      </c>
      <c r="P19" s="1">
        <f t="shared" si="18"/>
        <v>-1396.5920499999993</v>
      </c>
      <c r="Q19" s="1">
        <f t="shared" si="18"/>
        <v>-1487.0142500000002</v>
      </c>
      <c r="R19" s="1">
        <f t="shared" si="18"/>
        <v>-1350.9572499999995</v>
      </c>
      <c r="S19" s="1">
        <f t="shared" si="18"/>
        <v>-1119.3799500000005</v>
      </c>
    </row>
    <row r="20" spans="1:19" x14ac:dyDescent="0.25">
      <c r="G20" s="1">
        <f t="shared" ref="G20:S20" si="19">G19/2000</f>
        <v>-0.81192927500000045</v>
      </c>
      <c r="H20" s="1">
        <f t="shared" si="19"/>
        <v>-0.85429402500000018</v>
      </c>
      <c r="I20" s="1">
        <f t="shared" si="19"/>
        <v>-1.050120825</v>
      </c>
      <c r="J20" s="1">
        <f t="shared" si="19"/>
        <v>-1.246029375</v>
      </c>
      <c r="K20" s="1">
        <f t="shared" si="19"/>
        <v>-1.2135222750000003</v>
      </c>
      <c r="L20" s="1">
        <f t="shared" si="19"/>
        <v>-1.1619790750000001</v>
      </c>
      <c r="M20" s="1">
        <f t="shared" si="19"/>
        <v>-1.0946677749999998</v>
      </c>
      <c r="N20" s="1">
        <f t="shared" si="19"/>
        <v>-0.46201942500000043</v>
      </c>
      <c r="O20" s="1">
        <f t="shared" si="19"/>
        <v>-0.84375252499999986</v>
      </c>
      <c r="P20" s="1">
        <f t="shared" si="19"/>
        <v>-0.69829602499999965</v>
      </c>
      <c r="Q20" s="1">
        <f t="shared" si="19"/>
        <v>-0.74350712500000005</v>
      </c>
      <c r="R20" s="1">
        <f t="shared" si="19"/>
        <v>-0.67547862499999978</v>
      </c>
      <c r="S20" s="1">
        <f t="shared" si="19"/>
        <v>-0.55968997500000028</v>
      </c>
    </row>
    <row r="21" spans="1:19" x14ac:dyDescent="0.25">
      <c r="G21" s="1"/>
    </row>
    <row r="22" spans="1:19" x14ac:dyDescent="0.25">
      <c r="A22" s="1" t="s">
        <v>26</v>
      </c>
      <c r="B22" s="1" t="s">
        <v>91</v>
      </c>
      <c r="G22" s="1" t="s">
        <v>136</v>
      </c>
      <c r="H22" t="s">
        <v>137</v>
      </c>
      <c r="I22" t="s">
        <v>138</v>
      </c>
      <c r="J22" t="s">
        <v>139</v>
      </c>
      <c r="K22" t="s">
        <v>140</v>
      </c>
      <c r="L22" t="s">
        <v>141</v>
      </c>
      <c r="M22" t="s">
        <v>142</v>
      </c>
      <c r="N22" t="s">
        <v>143</v>
      </c>
      <c r="O22" t="s">
        <v>144</v>
      </c>
      <c r="P22" t="s">
        <v>145</v>
      </c>
      <c r="Q22" t="s">
        <v>146</v>
      </c>
      <c r="R22" t="s">
        <v>147</v>
      </c>
      <c r="S22" t="s">
        <v>148</v>
      </c>
    </row>
    <row r="23" spans="1:19" x14ac:dyDescent="0.25">
      <c r="A23" s="1">
        <v>8.5097500000000004</v>
      </c>
      <c r="B23" s="1">
        <v>8.018364</v>
      </c>
      <c r="G23" s="1">
        <v>-8756.3593999999994</v>
      </c>
      <c r="H23">
        <v>-8691.6836999999996</v>
      </c>
      <c r="I23">
        <v>-8550.8924999999999</v>
      </c>
      <c r="J23">
        <v>-8689.1131000000005</v>
      </c>
      <c r="K23">
        <v>-8619.6018000000004</v>
      </c>
      <c r="L23">
        <v>-8807.6254000000008</v>
      </c>
      <c r="M23">
        <v>-8736.8832999999995</v>
      </c>
      <c r="N23">
        <v>-8905.7720000000008</v>
      </c>
      <c r="O23">
        <v>-8346.4783000000007</v>
      </c>
      <c r="P23">
        <v>-8482.2638000000006</v>
      </c>
      <c r="Q23">
        <v>-8759.1587999999992</v>
      </c>
      <c r="R23">
        <v>-8599.5761000000002</v>
      </c>
      <c r="S23">
        <v>-8444.4866999999995</v>
      </c>
    </row>
    <row r="24" spans="1:19" x14ac:dyDescent="0.25">
      <c r="A24" s="1">
        <v>2.8365833333333335</v>
      </c>
      <c r="B24" s="1">
        <v>4.009182</v>
      </c>
      <c r="G24" s="1">
        <f t="shared" ref="G24:S24" si="20">G23/2000</f>
        <v>-4.3781796999999996</v>
      </c>
      <c r="H24" s="1">
        <f t="shared" si="20"/>
        <v>-4.3458418500000002</v>
      </c>
      <c r="I24" s="1">
        <f t="shared" si="20"/>
        <v>-4.2754462499999999</v>
      </c>
      <c r="J24" s="1">
        <f t="shared" si="20"/>
        <v>-4.3445565500000001</v>
      </c>
      <c r="K24" s="1">
        <f t="shared" si="20"/>
        <v>-4.3098008999999999</v>
      </c>
      <c r="L24" s="1">
        <f t="shared" si="20"/>
        <v>-4.4038127000000005</v>
      </c>
      <c r="M24" s="1">
        <f t="shared" si="20"/>
        <v>-4.3684416499999994</v>
      </c>
      <c r="N24" s="1">
        <f t="shared" si="20"/>
        <v>-4.4528860000000003</v>
      </c>
      <c r="O24" s="1">
        <f t="shared" si="20"/>
        <v>-4.1732391500000006</v>
      </c>
      <c r="P24" s="1">
        <f t="shared" si="20"/>
        <v>-4.2411319000000001</v>
      </c>
      <c r="Q24" s="1">
        <f t="shared" si="20"/>
        <v>-4.3795793999999999</v>
      </c>
      <c r="R24" s="1">
        <f t="shared" si="20"/>
        <v>-4.2997880500000001</v>
      </c>
      <c r="S24" s="1">
        <f t="shared" si="20"/>
        <v>-4.2222433499999994</v>
      </c>
    </row>
    <row r="25" spans="1:19" x14ac:dyDescent="0.25">
      <c r="A25" s="1">
        <v>-444.96310999999997</v>
      </c>
      <c r="B25" s="1">
        <v>-124.83020999999999</v>
      </c>
      <c r="G25" s="1">
        <v>26786.821</v>
      </c>
      <c r="H25" s="1">
        <v>25967.124</v>
      </c>
      <c r="I25" s="1">
        <v>25812.222000000002</v>
      </c>
      <c r="J25" s="1">
        <v>24651.302</v>
      </c>
      <c r="K25" s="1">
        <v>24570.573</v>
      </c>
      <c r="L25" s="1">
        <v>23630.329000000002</v>
      </c>
      <c r="M25" s="1">
        <v>23557.526999999998</v>
      </c>
      <c r="N25" s="1">
        <v>22686.668000000001</v>
      </c>
      <c r="O25" s="1">
        <v>25475.524000000001</v>
      </c>
      <c r="P25" s="1">
        <v>25662.749</v>
      </c>
      <c r="Q25" s="1">
        <v>22342.669000000002</v>
      </c>
      <c r="R25" s="1">
        <v>23016.272000000001</v>
      </c>
      <c r="S25" s="1">
        <v>27968.721000000001</v>
      </c>
    </row>
    <row r="26" spans="1:19" x14ac:dyDescent="0.25">
      <c r="A26" s="1">
        <v>-8.2400575925925921</v>
      </c>
      <c r="B26" s="1">
        <v>-3.9009440624999998</v>
      </c>
      <c r="G26" s="1">
        <f t="shared" ref="G26:S26" si="21">(G25^(1/3))/10</f>
        <v>2.9920836101131276</v>
      </c>
      <c r="H26" s="1">
        <f t="shared" si="21"/>
        <v>2.9612468876335347</v>
      </c>
      <c r="I26" s="1">
        <f t="shared" si="21"/>
        <v>2.9553468862504082</v>
      </c>
      <c r="J26" s="1">
        <f t="shared" si="21"/>
        <v>2.9103593829556713</v>
      </c>
      <c r="K26" s="1">
        <f t="shared" si="21"/>
        <v>2.9071789242380945</v>
      </c>
      <c r="L26" s="1">
        <f t="shared" si="21"/>
        <v>2.8696125041880967</v>
      </c>
      <c r="M26" s="1">
        <f t="shared" si="21"/>
        <v>2.8666625037497377</v>
      </c>
      <c r="N26" s="1">
        <f t="shared" si="21"/>
        <v>2.8308937647426884</v>
      </c>
      <c r="O26" s="1">
        <f t="shared" si="21"/>
        <v>2.9424406284286606</v>
      </c>
      <c r="P26" s="1">
        <f t="shared" si="21"/>
        <v>2.9496312475971225</v>
      </c>
      <c r="Q26" s="1">
        <f t="shared" si="21"/>
        <v>2.8165125055191242</v>
      </c>
      <c r="R26" s="1">
        <f t="shared" si="21"/>
        <v>2.8445374797767249</v>
      </c>
      <c r="S26" s="1">
        <f t="shared" si="21"/>
        <v>3.0354578188211869</v>
      </c>
    </row>
    <row r="27" spans="1:19" x14ac:dyDescent="0.25">
      <c r="A27" s="1">
        <v>-0.74010197222213847</v>
      </c>
      <c r="B27" s="1">
        <v>-0.42948434027776905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G28" s="1">
        <f>G23-1000*$B$5-1000*$C$5</f>
        <v>-1273.9243499999993</v>
      </c>
      <c r="H28" s="1">
        <f>H23-1000*$B$5-1000*$C$5</f>
        <v>-1209.2486499999995</v>
      </c>
      <c r="I28" s="1">
        <f t="shared" ref="I28:S28" si="22">I23-1000*$B$5-1000*$C$5</f>
        <v>-1068.4574499999999</v>
      </c>
      <c r="J28" s="1">
        <f t="shared" si="22"/>
        <v>-1206.6780500000004</v>
      </c>
      <c r="K28" s="1">
        <f t="shared" si="22"/>
        <v>-1137.1667500000003</v>
      </c>
      <c r="L28" s="1">
        <f t="shared" si="22"/>
        <v>-1325.1903500000008</v>
      </c>
      <c r="M28" s="1">
        <f t="shared" si="22"/>
        <v>-1254.4482499999995</v>
      </c>
      <c r="N28" s="1">
        <f t="shared" si="22"/>
        <v>-1423.3369500000008</v>
      </c>
      <c r="O28" s="1">
        <f t="shared" si="22"/>
        <v>-864.04325000000063</v>
      </c>
      <c r="P28" s="1">
        <f t="shared" si="22"/>
        <v>-999.82875000000058</v>
      </c>
      <c r="Q28" s="1">
        <f t="shared" si="22"/>
        <v>-1276.7237499999992</v>
      </c>
      <c r="R28" s="1">
        <f t="shared" si="22"/>
        <v>-1117.1410500000002</v>
      </c>
      <c r="S28" s="1">
        <f t="shared" si="22"/>
        <v>-962.05164999999943</v>
      </c>
    </row>
    <row r="29" spans="1:19" x14ac:dyDescent="0.25">
      <c r="G29" s="1">
        <f t="shared" ref="G29:S29" si="23">G28/2000</f>
        <v>-0.63696217499999963</v>
      </c>
      <c r="H29" s="1">
        <f t="shared" si="23"/>
        <v>-0.60462432499999974</v>
      </c>
      <c r="I29" s="1">
        <f t="shared" si="23"/>
        <v>-0.53422872499999996</v>
      </c>
      <c r="J29" s="1">
        <f t="shared" si="23"/>
        <v>-0.60333902500000025</v>
      </c>
      <c r="K29" s="1">
        <f t="shared" si="23"/>
        <v>-0.56858337500000011</v>
      </c>
      <c r="L29" s="1">
        <f t="shared" si="23"/>
        <v>-0.66259517500000042</v>
      </c>
      <c r="M29" s="1">
        <f t="shared" si="23"/>
        <v>-0.62722412499999969</v>
      </c>
      <c r="N29" s="1">
        <f t="shared" si="23"/>
        <v>-0.71166847500000041</v>
      </c>
      <c r="O29" s="1">
        <f t="shared" si="23"/>
        <v>-0.4320216250000003</v>
      </c>
      <c r="P29" s="1">
        <f t="shared" si="23"/>
        <v>-0.4999143750000003</v>
      </c>
      <c r="Q29" s="1">
        <f t="shared" si="23"/>
        <v>-0.63836187499999963</v>
      </c>
      <c r="R29" s="1">
        <f t="shared" si="23"/>
        <v>-0.55857052500000004</v>
      </c>
      <c r="S29" s="1">
        <f t="shared" si="23"/>
        <v>-0.48102582499999974</v>
      </c>
    </row>
    <row r="31" spans="1:19" x14ac:dyDescent="0.25">
      <c r="G31" s="1" t="s">
        <v>149</v>
      </c>
      <c r="H31" t="s">
        <v>150</v>
      </c>
      <c r="I31" t="s">
        <v>151</v>
      </c>
      <c r="J31" t="s">
        <v>152</v>
      </c>
      <c r="K31" t="s">
        <v>153</v>
      </c>
      <c r="L31" t="s">
        <v>154</v>
      </c>
      <c r="M31" t="s">
        <v>155</v>
      </c>
      <c r="N31" t="s">
        <v>156</v>
      </c>
      <c r="O31" t="s">
        <v>157</v>
      </c>
    </row>
    <row r="32" spans="1:19" x14ac:dyDescent="0.25">
      <c r="G32" s="1">
        <v>-8476.0303999999996</v>
      </c>
      <c r="H32">
        <v>-8894.6543999999994</v>
      </c>
      <c r="I32">
        <v>-8531.3698999999997</v>
      </c>
      <c r="J32">
        <v>-8173.6358</v>
      </c>
      <c r="K32">
        <v>-8547.1736000000001</v>
      </c>
      <c r="L32">
        <v>-8201.3215999999993</v>
      </c>
      <c r="M32">
        <v>-8461.7397000000001</v>
      </c>
      <c r="N32">
        <v>-8578.7276999999995</v>
      </c>
      <c r="O32">
        <v>-8454.0784999999996</v>
      </c>
    </row>
    <row r="33" spans="7:19" x14ac:dyDescent="0.25">
      <c r="G33" s="1">
        <f t="shared" ref="G33:S33" si="24">G32/2000</f>
        <v>-4.2380151999999995</v>
      </c>
      <c r="H33" s="1">
        <f t="shared" si="24"/>
        <v>-4.4473272000000001</v>
      </c>
      <c r="I33" s="1">
        <f t="shared" si="24"/>
        <v>-4.2656849499999998</v>
      </c>
      <c r="J33" s="1">
        <f t="shared" si="24"/>
        <v>-4.0868178999999998</v>
      </c>
      <c r="K33" s="1">
        <f t="shared" si="24"/>
        <v>-4.2735868000000004</v>
      </c>
      <c r="L33" s="1">
        <f t="shared" si="24"/>
        <v>-4.1006608</v>
      </c>
      <c r="M33" s="1">
        <f t="shared" si="24"/>
        <v>-4.2308698500000004</v>
      </c>
      <c r="N33" s="1">
        <f t="shared" si="24"/>
        <v>-4.28936385</v>
      </c>
      <c r="O33" s="1">
        <f t="shared" si="24"/>
        <v>-4.2270392499999998</v>
      </c>
      <c r="P33" s="1">
        <f t="shared" si="24"/>
        <v>0</v>
      </c>
      <c r="Q33" s="1">
        <f t="shared" si="24"/>
        <v>0</v>
      </c>
      <c r="R33" s="1">
        <f t="shared" si="24"/>
        <v>0</v>
      </c>
      <c r="S33" s="1">
        <f t="shared" si="24"/>
        <v>0</v>
      </c>
    </row>
    <row r="34" spans="7:19" x14ac:dyDescent="0.25">
      <c r="G34" s="1">
        <v>28404.163</v>
      </c>
      <c r="H34" s="1">
        <v>26401.201000000001</v>
      </c>
      <c r="I34" s="1"/>
      <c r="J34" s="1"/>
      <c r="K34" s="1"/>
      <c r="L34" s="1">
        <v>22063.025000000001</v>
      </c>
      <c r="M34" s="1">
        <v>20741.482</v>
      </c>
      <c r="N34" s="1">
        <v>19187.074000000001</v>
      </c>
      <c r="O34" s="1">
        <v>19489.812999999998</v>
      </c>
      <c r="P34" s="1"/>
      <c r="Q34" s="1"/>
      <c r="R34" s="1"/>
      <c r="S34" s="1"/>
    </row>
    <row r="35" spans="7:19" x14ac:dyDescent="0.25">
      <c r="G35" s="1">
        <f t="shared" ref="G35:S35" si="25">(G34^(1/3))/10</f>
        <v>3.0511296720130723</v>
      </c>
      <c r="H35" s="1">
        <f t="shared" si="25"/>
        <v>2.9776562581388517</v>
      </c>
      <c r="I35" s="1">
        <f t="shared" si="25"/>
        <v>0</v>
      </c>
      <c r="J35" s="1">
        <f t="shared" si="25"/>
        <v>0</v>
      </c>
      <c r="K35" s="1">
        <f t="shared" si="25"/>
        <v>0</v>
      </c>
      <c r="L35" s="1">
        <f t="shared" si="25"/>
        <v>2.8047125148747991</v>
      </c>
      <c r="M35" s="1">
        <f t="shared" si="25"/>
        <v>2.747556264325298</v>
      </c>
      <c r="N35" s="1">
        <f t="shared" si="25"/>
        <v>2.6771307563788889</v>
      </c>
      <c r="O35" s="1">
        <f t="shared" si="25"/>
        <v>2.6911375168205653</v>
      </c>
      <c r="P35" s="1">
        <f t="shared" si="25"/>
        <v>0</v>
      </c>
      <c r="Q35" s="1">
        <f t="shared" si="25"/>
        <v>0</v>
      </c>
      <c r="R35" s="1">
        <f t="shared" si="25"/>
        <v>0</v>
      </c>
      <c r="S35" s="1">
        <f t="shared" si="25"/>
        <v>0</v>
      </c>
    </row>
    <row r="36" spans="7:19" x14ac:dyDescent="0.25"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7:19" x14ac:dyDescent="0.25">
      <c r="G37" s="1">
        <f>G32-1000*$B$5-1000*$C$5</f>
        <v>-993.5953499999996</v>
      </c>
      <c r="H37" s="1">
        <f>H32-1000*$B$5-1000*$C$5</f>
        <v>-1412.2193499999994</v>
      </c>
      <c r="I37" s="1">
        <f t="shared" ref="I37:S37" si="26">I32-1000*$B$5-1000*$C$5</f>
        <v>-1048.9348499999996</v>
      </c>
      <c r="J37" s="1">
        <f t="shared" si="26"/>
        <v>-691.20074999999997</v>
      </c>
      <c r="K37" s="1">
        <f t="shared" si="26"/>
        <v>-1064.73855</v>
      </c>
      <c r="L37" s="1">
        <f t="shared" si="26"/>
        <v>-718.88654999999926</v>
      </c>
      <c r="M37" s="1">
        <f t="shared" si="26"/>
        <v>-979.30465000000004</v>
      </c>
      <c r="N37" s="1">
        <f t="shared" si="26"/>
        <v>-1096.2926499999994</v>
      </c>
      <c r="O37" s="1">
        <f t="shared" si="26"/>
        <v>-971.64344999999958</v>
      </c>
      <c r="P37" s="1">
        <f t="shared" si="26"/>
        <v>7482.43505</v>
      </c>
      <c r="Q37" s="1">
        <f t="shared" si="26"/>
        <v>7482.43505</v>
      </c>
      <c r="R37" s="1">
        <f t="shared" si="26"/>
        <v>7482.43505</v>
      </c>
      <c r="S37" s="1">
        <f t="shared" si="26"/>
        <v>7482.43505</v>
      </c>
    </row>
    <row r="38" spans="7:19" x14ac:dyDescent="0.25">
      <c r="G38" s="1">
        <f t="shared" ref="G38:S38" si="27">G37/2000</f>
        <v>-0.49679767499999977</v>
      </c>
      <c r="H38" s="1">
        <f t="shared" si="27"/>
        <v>-0.70610967499999966</v>
      </c>
      <c r="I38" s="1">
        <f t="shared" si="27"/>
        <v>-0.52446742499999988</v>
      </c>
      <c r="J38" s="1">
        <f t="shared" si="27"/>
        <v>-0.34560037499999996</v>
      </c>
      <c r="K38" s="1">
        <f t="shared" si="27"/>
        <v>-0.53236927499999998</v>
      </c>
      <c r="L38" s="1">
        <f t="shared" si="27"/>
        <v>-0.35944327499999962</v>
      </c>
      <c r="M38" s="1">
        <f t="shared" si="27"/>
        <v>-0.489652325</v>
      </c>
      <c r="N38" s="1">
        <f t="shared" si="27"/>
        <v>-0.54814632499999971</v>
      </c>
      <c r="O38" s="1">
        <f t="shared" si="27"/>
        <v>-0.48582172499999976</v>
      </c>
      <c r="P38" s="1">
        <f t="shared" si="27"/>
        <v>3.7412175250000002</v>
      </c>
      <c r="Q38" s="1">
        <f t="shared" si="27"/>
        <v>3.7412175250000002</v>
      </c>
      <c r="R38" s="1">
        <f t="shared" si="27"/>
        <v>3.7412175250000002</v>
      </c>
      <c r="S38" s="1">
        <f t="shared" si="27"/>
        <v>3.7412175250000002</v>
      </c>
    </row>
    <row r="39" spans="7:19" x14ac:dyDescent="0.25"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7:19" x14ac:dyDescent="0.25">
      <c r="G40" s="1" t="s">
        <v>5</v>
      </c>
    </row>
    <row r="41" spans="7:19" x14ac:dyDescent="0.25">
      <c r="G41" s="1" t="s">
        <v>107</v>
      </c>
      <c r="H41" t="s">
        <v>111</v>
      </c>
      <c r="I41" t="s">
        <v>112</v>
      </c>
      <c r="J41" t="s">
        <v>113</v>
      </c>
      <c r="K41" t="s">
        <v>114</v>
      </c>
      <c r="L41" t="s">
        <v>115</v>
      </c>
      <c r="M41" t="s">
        <v>116</v>
      </c>
      <c r="N41" t="s">
        <v>117</v>
      </c>
      <c r="O41" t="s">
        <v>118</v>
      </c>
      <c r="P41" t="s">
        <v>119</v>
      </c>
      <c r="Q41" t="s">
        <v>120</v>
      </c>
      <c r="R41" t="s">
        <v>121</v>
      </c>
      <c r="S41" t="s">
        <v>122</v>
      </c>
    </row>
    <row r="42" spans="7:19" x14ac:dyDescent="0.25">
      <c r="G42" s="1">
        <v>-8243.6623</v>
      </c>
      <c r="H42">
        <v>-8243.4748</v>
      </c>
      <c r="I42">
        <v>-8243.4482000000007</v>
      </c>
      <c r="J42">
        <v>-8243.4881000000005</v>
      </c>
      <c r="K42">
        <v>-8244.7957000000006</v>
      </c>
      <c r="L42">
        <v>-8246.1033000000007</v>
      </c>
      <c r="M42">
        <v>-8245.0491999999995</v>
      </c>
      <c r="N42">
        <v>-8246.1651999999995</v>
      </c>
      <c r="O42">
        <v>-8243.9627999999993</v>
      </c>
      <c r="P42">
        <v>-8245.1412</v>
      </c>
      <c r="Q42">
        <v>-8242.8343000000004</v>
      </c>
      <c r="R42">
        <v>-8243.0301999999992</v>
      </c>
      <c r="S42">
        <v>-8243.7167000000009</v>
      </c>
    </row>
    <row r="43" spans="7:19" x14ac:dyDescent="0.25">
      <c r="G43" s="1">
        <f t="shared" ref="G43:H43" si="28">G42/2000</f>
        <v>-4.1218311500000002</v>
      </c>
      <c r="H43" s="1">
        <f t="shared" si="28"/>
        <v>-4.1217373999999998</v>
      </c>
      <c r="I43" s="1">
        <f t="shared" ref="I43:N43" si="29">I42/2000</f>
        <v>-4.1217241000000007</v>
      </c>
      <c r="J43" s="1">
        <f t="shared" si="29"/>
        <v>-4.1217440500000002</v>
      </c>
      <c r="K43" s="1">
        <f t="shared" si="29"/>
        <v>-4.1223978500000005</v>
      </c>
      <c r="L43" s="1">
        <f t="shared" si="29"/>
        <v>-4.1230516500000007</v>
      </c>
      <c r="M43" s="1">
        <f t="shared" si="29"/>
        <v>-4.1225245999999993</v>
      </c>
      <c r="N43" s="1">
        <f t="shared" si="29"/>
        <v>-4.1230826</v>
      </c>
      <c r="O43" s="1">
        <f t="shared" ref="O43:R43" si="30">O42/2000</f>
        <v>-4.1219813999999992</v>
      </c>
      <c r="P43" s="1">
        <f t="shared" si="30"/>
        <v>-4.1225706000000004</v>
      </c>
      <c r="Q43" s="1">
        <f t="shared" si="30"/>
        <v>-4.1214171500000001</v>
      </c>
      <c r="R43" s="1">
        <f t="shared" si="30"/>
        <v>-4.1215150999999999</v>
      </c>
      <c r="S43" s="1">
        <f t="shared" ref="S43" si="31">S42/2000</f>
        <v>-4.1218583500000001</v>
      </c>
    </row>
    <row r="44" spans="7:19" x14ac:dyDescent="0.25">
      <c r="G44" s="1">
        <v>23283.596000000001</v>
      </c>
      <c r="H44" s="1">
        <v>23281.341</v>
      </c>
      <c r="I44" s="1">
        <v>23276.831999999999</v>
      </c>
      <c r="J44" s="1">
        <v>23276.831999999999</v>
      </c>
      <c r="K44" s="1">
        <v>23276.831999999999</v>
      </c>
      <c r="L44" s="1">
        <v>23276.831999999999</v>
      </c>
      <c r="M44" s="1">
        <v>23281.341</v>
      </c>
      <c r="N44" s="1">
        <v>23283.596000000001</v>
      </c>
      <c r="O44" s="1">
        <v>23303.898000000001</v>
      </c>
      <c r="P44" s="1">
        <v>23281.341</v>
      </c>
      <c r="Q44" s="1">
        <v>23276.831999999999</v>
      </c>
      <c r="R44" s="1">
        <v>23276.831999999999</v>
      </c>
      <c r="S44" s="1">
        <v>23276.831999999999</v>
      </c>
    </row>
    <row r="45" spans="7:19" x14ac:dyDescent="0.25">
      <c r="G45" s="1">
        <f t="shared" ref="G45:H45" si="32">(G44^(1/3))/10</f>
        <v>2.8555078059196823</v>
      </c>
      <c r="H45" s="1">
        <f t="shared" si="32"/>
        <v>2.8554156182984083</v>
      </c>
      <c r="I45" s="1">
        <f t="shared" ref="I45:N45" si="33">(I44^(1/3))/10</f>
        <v>2.8552312660840067</v>
      </c>
      <c r="J45" s="1">
        <f t="shared" si="33"/>
        <v>2.8552312660840067</v>
      </c>
      <c r="K45" s="1">
        <f t="shared" si="33"/>
        <v>2.8552312660840067</v>
      </c>
      <c r="L45" s="1">
        <f t="shared" si="33"/>
        <v>2.8552312660840067</v>
      </c>
      <c r="M45" s="1">
        <f t="shared" si="33"/>
        <v>2.8554156182984083</v>
      </c>
      <c r="N45" s="1">
        <f t="shared" si="33"/>
        <v>2.8555078059196823</v>
      </c>
      <c r="O45" s="1">
        <f t="shared" ref="O45:R45" si="34">(O44^(1/3))/10</f>
        <v>2.8563375127803941</v>
      </c>
      <c r="P45" s="1">
        <f t="shared" si="34"/>
        <v>2.8554156182984083</v>
      </c>
      <c r="Q45" s="1">
        <f t="shared" si="34"/>
        <v>2.8552312660840067</v>
      </c>
      <c r="R45" s="1">
        <f t="shared" si="34"/>
        <v>2.8552312660840067</v>
      </c>
      <c r="S45" s="1">
        <f t="shared" ref="S45" si="35">(S44^(1/3))/10</f>
        <v>2.8552312660840067</v>
      </c>
    </row>
    <row r="46" spans="7:19" x14ac:dyDescent="0.25"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7:19" x14ac:dyDescent="0.25">
      <c r="G47" s="1">
        <f>G42-1999*$B$5-$C$5</f>
        <v>0.4453649500004393</v>
      </c>
      <c r="H47" s="1">
        <f>H42-1999*$B$5-$C$5</f>
        <v>0.6328649500004393</v>
      </c>
      <c r="I47" s="1">
        <f t="shared" ref="I47:N47" si="36">I42-1999*$B$5-$C$5</f>
        <v>0.65946494999967387</v>
      </c>
      <c r="J47" s="1">
        <f t="shared" si="36"/>
        <v>0.61956494999991252</v>
      </c>
      <c r="K47" s="1">
        <f t="shared" si="36"/>
        <v>-0.68803505000018061</v>
      </c>
      <c r="L47" s="1">
        <f t="shared" si="36"/>
        <v>-1.9956350500002737</v>
      </c>
      <c r="M47" s="1">
        <f t="shared" si="36"/>
        <v>-0.94153504999907467</v>
      </c>
      <c r="N47" s="1">
        <f t="shared" si="36"/>
        <v>-2.0575350499990601</v>
      </c>
      <c r="O47" s="1">
        <f t="shared" ref="O47:R47" si="37">O42-1999*$B$5-$C$5</f>
        <v>0.14486495000106503</v>
      </c>
      <c r="P47" s="1">
        <f t="shared" si="37"/>
        <v>-1.0335350499996276</v>
      </c>
      <c r="Q47" s="1">
        <f t="shared" si="37"/>
        <v>1.2733649499999591</v>
      </c>
      <c r="R47" s="1">
        <f t="shared" si="37"/>
        <v>1.0774649500011582</v>
      </c>
      <c r="S47" s="1">
        <f t="shared" ref="S47" si="38">S42-1999*$B$5-$C$5</f>
        <v>0.3909649499995429</v>
      </c>
    </row>
    <row r="48" spans="7:19" x14ac:dyDescent="0.25">
      <c r="G48" s="1"/>
    </row>
    <row r="49" spans="7:19" x14ac:dyDescent="0.25">
      <c r="G49" s="1" t="s">
        <v>123</v>
      </c>
      <c r="H49" t="s">
        <v>124</v>
      </c>
      <c r="I49" t="s">
        <v>125</v>
      </c>
      <c r="J49" t="s">
        <v>126</v>
      </c>
      <c r="K49" t="s">
        <v>127</v>
      </c>
      <c r="L49" t="s">
        <v>128</v>
      </c>
      <c r="M49" t="s">
        <v>129</v>
      </c>
      <c r="N49" t="s">
        <v>130</v>
      </c>
      <c r="O49" t="s">
        <v>131</v>
      </c>
      <c r="P49" t="s">
        <v>132</v>
      </c>
      <c r="Q49" t="s">
        <v>133</v>
      </c>
      <c r="R49" t="s">
        <v>134</v>
      </c>
      <c r="S49" t="s">
        <v>135</v>
      </c>
    </row>
    <row r="50" spans="7:19" x14ac:dyDescent="0.25">
      <c r="G50" s="1">
        <v>-8244.4032000000007</v>
      </c>
      <c r="H50">
        <v>-8244.4604999999992</v>
      </c>
      <c r="I50">
        <v>-8245.1540999999997</v>
      </c>
      <c r="J50">
        <v>-8245.8477999999996</v>
      </c>
      <c r="K50">
        <v>-8245.8485000000001</v>
      </c>
      <c r="L50">
        <v>-8245.8150999999998</v>
      </c>
      <c r="M50">
        <v>-8245.7389000000003</v>
      </c>
      <c r="N50">
        <v>-8243.5985000000001</v>
      </c>
      <c r="O50">
        <v>-8245.4150000000009</v>
      </c>
      <c r="P50">
        <v>-8245.0717000000004</v>
      </c>
      <c r="Q50">
        <v>-8245.1502999999993</v>
      </c>
      <c r="R50">
        <v>-8244.8770000000004</v>
      </c>
      <c r="S50">
        <v>-8244.4606000000003</v>
      </c>
    </row>
    <row r="51" spans="7:19" x14ac:dyDescent="0.25">
      <c r="G51" s="1">
        <f t="shared" ref="G51:S51" si="39">G50/2000</f>
        <v>-4.1222016000000004</v>
      </c>
      <c r="H51" s="1">
        <f t="shared" si="39"/>
        <v>-4.1222302499999994</v>
      </c>
      <c r="I51" s="1">
        <f t="shared" si="39"/>
        <v>-4.1225770500000003</v>
      </c>
      <c r="J51" s="1">
        <f t="shared" si="39"/>
        <v>-4.1229239</v>
      </c>
      <c r="K51" s="1">
        <f t="shared" si="39"/>
        <v>-4.1229242499999996</v>
      </c>
      <c r="L51" s="1">
        <f t="shared" si="39"/>
        <v>-4.1229075499999999</v>
      </c>
      <c r="M51" s="1">
        <f t="shared" si="39"/>
        <v>-4.1228694500000005</v>
      </c>
      <c r="N51" s="1">
        <f t="shared" si="39"/>
        <v>-4.1217992500000005</v>
      </c>
      <c r="O51" s="1">
        <f t="shared" si="39"/>
        <v>-4.1227075000000006</v>
      </c>
      <c r="P51" s="1">
        <f t="shared" si="39"/>
        <v>-4.1225358500000002</v>
      </c>
      <c r="Q51" s="1">
        <f t="shared" si="39"/>
        <v>-4.1225751499999994</v>
      </c>
      <c r="R51" s="1">
        <f t="shared" si="39"/>
        <v>-4.1224385000000003</v>
      </c>
      <c r="S51" s="1">
        <f t="shared" si="39"/>
        <v>-4.1222303</v>
      </c>
    </row>
    <row r="52" spans="7:19" x14ac:dyDescent="0.25">
      <c r="G52" s="1">
        <v>23276.831999999999</v>
      </c>
      <c r="H52" s="1">
        <v>23276.831999999999</v>
      </c>
      <c r="I52" s="1">
        <v>23276.831999999999</v>
      </c>
      <c r="J52" s="1">
        <v>23276.831999999999</v>
      </c>
      <c r="K52" s="1">
        <v>23276.831999999999</v>
      </c>
      <c r="L52" s="1">
        <v>23276.831999999999</v>
      </c>
      <c r="M52" s="1"/>
      <c r="N52" s="1">
        <v>23281.341</v>
      </c>
      <c r="O52" s="1">
        <v>23281.341</v>
      </c>
      <c r="P52" s="1">
        <v>23281.341</v>
      </c>
      <c r="Q52" s="1">
        <v>23281.341</v>
      </c>
      <c r="R52" s="1">
        <v>23283.596000000001</v>
      </c>
      <c r="S52" s="1">
        <v>23284.723999999998</v>
      </c>
    </row>
    <row r="53" spans="7:19" x14ac:dyDescent="0.25">
      <c r="G53" s="1">
        <f t="shared" ref="G53:S53" si="40">(G52^(1/3))/10</f>
        <v>2.8552312660840067</v>
      </c>
      <c r="H53" s="1">
        <f t="shared" si="40"/>
        <v>2.8552312660840067</v>
      </c>
      <c r="I53" s="1">
        <f t="shared" si="40"/>
        <v>2.8552312660840067</v>
      </c>
      <c r="J53" s="1">
        <f t="shared" si="40"/>
        <v>2.8552312660840067</v>
      </c>
      <c r="K53" s="1">
        <f t="shared" si="40"/>
        <v>2.8552312660840067</v>
      </c>
      <c r="L53" s="1">
        <f t="shared" si="40"/>
        <v>2.8552312660840067</v>
      </c>
      <c r="M53" s="1">
        <f t="shared" si="40"/>
        <v>0</v>
      </c>
      <c r="N53" s="1">
        <f t="shared" si="40"/>
        <v>2.8554156182984083</v>
      </c>
      <c r="O53" s="1">
        <f t="shared" si="40"/>
        <v>2.8554156182984083</v>
      </c>
      <c r="P53" s="1">
        <f t="shared" si="40"/>
        <v>2.8554156182984083</v>
      </c>
      <c r="Q53" s="1">
        <f t="shared" si="40"/>
        <v>2.8554156182984083</v>
      </c>
      <c r="R53" s="1">
        <f t="shared" si="40"/>
        <v>2.8555078059196823</v>
      </c>
      <c r="S53" s="1">
        <f t="shared" si="40"/>
        <v>2.8555539179376503</v>
      </c>
    </row>
    <row r="54" spans="7:19" x14ac:dyDescent="0.25"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7:19" x14ac:dyDescent="0.25">
      <c r="G55" s="1">
        <f>G50-1999*$B$5-$C$5</f>
        <v>-0.29553505000025337</v>
      </c>
      <c r="H55" s="1">
        <f>H50-1999*$B$5-$C$5</f>
        <v>-0.3528350499988302</v>
      </c>
      <c r="I55" s="1">
        <f t="shared" ref="I55:S55" si="41">I50-1999*$B$5-$C$5</f>
        <v>-1.0464350499993453</v>
      </c>
      <c r="J55" s="1">
        <f t="shared" si="41"/>
        <v>-1.7401350499991532</v>
      </c>
      <c r="K55" s="1">
        <f t="shared" si="41"/>
        <v>-1.7408350499996597</v>
      </c>
      <c r="L55" s="1">
        <f t="shared" si="41"/>
        <v>-1.7074350499994035</v>
      </c>
      <c r="M55" s="1">
        <f t="shared" si="41"/>
        <v>-1.6312350499998867</v>
      </c>
      <c r="N55" s="1">
        <f t="shared" si="41"/>
        <v>0.50916495000034034</v>
      </c>
      <c r="O55" s="1">
        <f t="shared" si="41"/>
        <v>-1.3073350500004746</v>
      </c>
      <c r="P55" s="1">
        <f t="shared" si="41"/>
        <v>-0.96403505000002054</v>
      </c>
      <c r="Q55" s="1">
        <f t="shared" si="41"/>
        <v>-1.042635049998935</v>
      </c>
      <c r="R55" s="1">
        <f>R50-1999*$B$5-$C$5</f>
        <v>-0.7693350500000089</v>
      </c>
      <c r="S55" s="1">
        <f t="shared" si="41"/>
        <v>-0.35293504999994196</v>
      </c>
    </row>
    <row r="57" spans="7:19" x14ac:dyDescent="0.25">
      <c r="G57" s="1" t="s">
        <v>136</v>
      </c>
      <c r="H57" t="s">
        <v>137</v>
      </c>
      <c r="I57" t="s">
        <v>138</v>
      </c>
      <c r="J57" t="s">
        <v>139</v>
      </c>
      <c r="K57" t="s">
        <v>140</v>
      </c>
      <c r="L57" t="s">
        <v>141</v>
      </c>
      <c r="M57" t="s">
        <v>142</v>
      </c>
      <c r="N57" t="s">
        <v>143</v>
      </c>
      <c r="O57" t="s">
        <v>144</v>
      </c>
      <c r="P57" t="s">
        <v>145</v>
      </c>
      <c r="Q57" t="s">
        <v>146</v>
      </c>
      <c r="R57" t="s">
        <v>147</v>
      </c>
      <c r="S57" t="s">
        <v>148</v>
      </c>
    </row>
    <row r="58" spans="7:19" x14ac:dyDescent="0.25">
      <c r="G58" s="1">
        <v>-8244.6627000000008</v>
      </c>
      <c r="H58">
        <v>-8244.6383000000005</v>
      </c>
      <c r="I58">
        <v>-8244.3996999999999</v>
      </c>
      <c r="J58">
        <v>-8244.6512000000002</v>
      </c>
      <c r="K58">
        <v>-8244.5264000000006</v>
      </c>
      <c r="L58">
        <v>-8244.7214999999997</v>
      </c>
      <c r="M58">
        <v>-8244.5923000000003</v>
      </c>
      <c r="N58">
        <v>-8244.7224000000006</v>
      </c>
      <c r="O58">
        <v>-8244.1406000000006</v>
      </c>
      <c r="P58">
        <v>-8244.3783000000003</v>
      </c>
      <c r="Q58">
        <v>-8244.6345999999994</v>
      </c>
      <c r="R58">
        <v>-8244.4835999999996</v>
      </c>
      <c r="S58">
        <v>-8244.2433999999994</v>
      </c>
    </row>
    <row r="59" spans="7:19" x14ac:dyDescent="0.25">
      <c r="G59" s="1">
        <f t="shared" ref="G59:S59" si="42">G58/2000</f>
        <v>-4.1223313500000005</v>
      </c>
      <c r="H59" s="1">
        <f t="shared" si="42"/>
        <v>-4.12231915</v>
      </c>
      <c r="I59" s="1">
        <f t="shared" si="42"/>
        <v>-4.1221998500000003</v>
      </c>
      <c r="J59" s="1">
        <f t="shared" si="42"/>
        <v>-4.1223255999999999</v>
      </c>
      <c r="K59" s="1">
        <f t="shared" si="42"/>
        <v>-4.1222631999999999</v>
      </c>
      <c r="L59" s="1">
        <f t="shared" si="42"/>
        <v>-4.1223607499999995</v>
      </c>
      <c r="M59" s="1">
        <f t="shared" si="42"/>
        <v>-4.1222961500000004</v>
      </c>
      <c r="N59" s="1">
        <f t="shared" si="42"/>
        <v>-4.1223612000000003</v>
      </c>
      <c r="O59" s="1">
        <f t="shared" si="42"/>
        <v>-4.1220703000000007</v>
      </c>
      <c r="P59" s="1">
        <f t="shared" si="42"/>
        <v>-4.1221891500000005</v>
      </c>
      <c r="Q59" s="1">
        <f t="shared" si="42"/>
        <v>-4.1223172999999997</v>
      </c>
      <c r="R59" s="1">
        <f t="shared" si="42"/>
        <v>-4.1222417999999994</v>
      </c>
      <c r="S59" s="1">
        <f t="shared" si="42"/>
        <v>-4.1221217000000001</v>
      </c>
    </row>
    <row r="60" spans="7:19" x14ac:dyDescent="0.25">
      <c r="G60" s="1">
        <v>23284.723999999998</v>
      </c>
      <c r="H60" s="1">
        <v>23283.596000000001</v>
      </c>
      <c r="I60" s="1">
        <v>23283.596000000001</v>
      </c>
      <c r="J60" s="1">
        <v>23281.341</v>
      </c>
      <c r="K60" s="1">
        <v>23281.341</v>
      </c>
      <c r="L60" s="1">
        <v>23281.341</v>
      </c>
      <c r="M60" s="1">
        <v>23281.341</v>
      </c>
      <c r="N60" s="1">
        <v>23281.341</v>
      </c>
      <c r="O60" s="1"/>
      <c r="P60" s="1">
        <v>23283.596000000001</v>
      </c>
      <c r="Q60" s="1">
        <v>23281.341</v>
      </c>
      <c r="R60" s="1">
        <v>23281.341</v>
      </c>
      <c r="S60" s="1">
        <v>23286.978999999999</v>
      </c>
    </row>
    <row r="61" spans="7:19" x14ac:dyDescent="0.25">
      <c r="G61" s="1">
        <f t="shared" ref="G61:S61" si="43">(G60^(1/3))/10</f>
        <v>2.8555539179376503</v>
      </c>
      <c r="H61" s="1">
        <f t="shared" si="43"/>
        <v>2.8555078059196823</v>
      </c>
      <c r="I61" s="1">
        <f t="shared" si="43"/>
        <v>2.8555078059196823</v>
      </c>
      <c r="J61" s="1">
        <f t="shared" si="43"/>
        <v>2.8554156182984083</v>
      </c>
      <c r="K61" s="1">
        <f t="shared" si="43"/>
        <v>2.8554156182984083</v>
      </c>
      <c r="L61" s="1">
        <f t="shared" si="43"/>
        <v>2.8554156182984083</v>
      </c>
      <c r="M61" s="1">
        <f t="shared" si="43"/>
        <v>2.8554156182984083</v>
      </c>
      <c r="N61" s="1">
        <f t="shared" si="43"/>
        <v>2.8554156182984083</v>
      </c>
      <c r="O61" s="1">
        <f t="shared" si="43"/>
        <v>0</v>
      </c>
      <c r="P61" s="1">
        <f t="shared" si="43"/>
        <v>2.8555078059196823</v>
      </c>
      <c r="Q61" s="1">
        <f t="shared" si="43"/>
        <v>2.8554156182984083</v>
      </c>
      <c r="R61" s="1">
        <f t="shared" si="43"/>
        <v>2.8554156182984083</v>
      </c>
      <c r="S61" s="1">
        <f t="shared" si="43"/>
        <v>2.8556460966299477</v>
      </c>
    </row>
    <row r="62" spans="7:19" x14ac:dyDescent="0.25">
      <c r="G62" s="1"/>
      <c r="H62" s="1"/>
      <c r="I62" s="1"/>
      <c r="J62" s="1"/>
      <c r="K62" s="1"/>
      <c r="L62" s="1"/>
      <c r="M62" s="1"/>
      <c r="N62" s="1"/>
      <c r="O62" s="1">
        <v>23283.596000000001</v>
      </c>
      <c r="P62" s="1"/>
      <c r="Q62" s="1"/>
      <c r="R62" s="1"/>
      <c r="S62" s="1"/>
    </row>
    <row r="63" spans="7:19" x14ac:dyDescent="0.25">
      <c r="G63" s="1">
        <f>G58-1999*$B$5-$C$5</f>
        <v>-0.55503505000036979</v>
      </c>
      <c r="H63" s="1">
        <f>H58-1999*$B$5-$C$5</f>
        <v>-0.53063505000012823</v>
      </c>
      <c r="I63" s="1">
        <f t="shared" ref="I63:Q63" si="44">I58-1999*$B$5-$C$5</f>
        <v>-0.29203504999954033</v>
      </c>
      <c r="J63" s="1">
        <f t="shared" si="44"/>
        <v>-0.54353504999984592</v>
      </c>
      <c r="K63" s="1">
        <f t="shared" si="44"/>
        <v>-0.41873505000025046</v>
      </c>
      <c r="L63" s="1">
        <f t="shared" si="44"/>
        <v>-0.6138350499992522</v>
      </c>
      <c r="M63" s="1">
        <f t="shared" si="44"/>
        <v>-0.48463504999985174</v>
      </c>
      <c r="N63" s="1">
        <f t="shared" si="44"/>
        <v>-0.61473505000016315</v>
      </c>
      <c r="O63" s="1">
        <f t="shared" si="44"/>
        <v>-3.2935050000233002E-2</v>
      </c>
      <c r="P63" s="1">
        <f t="shared" si="44"/>
        <v>-0.27063504999990995</v>
      </c>
      <c r="Q63" s="1">
        <f t="shared" si="44"/>
        <v>-0.52693504999901064</v>
      </c>
      <c r="R63" s="1">
        <f>R58-1999*$B$5-$C$5</f>
        <v>-0.37593504999917071</v>
      </c>
      <c r="S63" s="1">
        <f t="shared" ref="S63" si="45">S58-1999*$B$5-$C$5</f>
        <v>-0.13573504999898445</v>
      </c>
    </row>
    <row r="65" spans="7:19" x14ac:dyDescent="0.25">
      <c r="G65" s="1" t="s">
        <v>149</v>
      </c>
      <c r="H65" t="s">
        <v>150</v>
      </c>
      <c r="J65" t="s">
        <v>152</v>
      </c>
      <c r="L65" t="s">
        <v>154</v>
      </c>
      <c r="O65" t="s">
        <v>157</v>
      </c>
    </row>
    <row r="66" spans="7:19" x14ac:dyDescent="0.25">
      <c r="G66" s="1">
        <v>-8244.0023000000001</v>
      </c>
      <c r="H66">
        <v>-8244.7844999999998</v>
      </c>
      <c r="J66">
        <v>-8243.6097000000009</v>
      </c>
      <c r="L66">
        <v>-8243.5046000000002</v>
      </c>
      <c r="O66">
        <v>-8243.6029999999992</v>
      </c>
    </row>
    <row r="67" spans="7:19" x14ac:dyDescent="0.25">
      <c r="G67" s="1">
        <f t="shared" ref="G67:S67" si="46">G66/2000</f>
        <v>-4.12200115</v>
      </c>
      <c r="H67" s="1">
        <f t="shared" si="46"/>
        <v>-4.1223922499999999</v>
      </c>
      <c r="I67" s="1">
        <f t="shared" si="46"/>
        <v>0</v>
      </c>
      <c r="J67" s="1">
        <f t="shared" si="46"/>
        <v>-4.1218048500000002</v>
      </c>
      <c r="K67" s="1">
        <f t="shared" si="46"/>
        <v>0</v>
      </c>
      <c r="L67" s="1">
        <f t="shared" si="46"/>
        <v>-4.1217522999999998</v>
      </c>
      <c r="M67" s="1">
        <f t="shared" si="46"/>
        <v>0</v>
      </c>
      <c r="N67" s="1">
        <f t="shared" si="46"/>
        <v>0</v>
      </c>
      <c r="O67" s="1">
        <f t="shared" si="46"/>
        <v>-4.1218014999999992</v>
      </c>
      <c r="P67" s="1">
        <f t="shared" si="46"/>
        <v>0</v>
      </c>
      <c r="Q67" s="1">
        <f t="shared" si="46"/>
        <v>0</v>
      </c>
      <c r="R67" s="1">
        <f t="shared" si="46"/>
        <v>0</v>
      </c>
      <c r="S67" s="1">
        <f t="shared" si="46"/>
        <v>0</v>
      </c>
    </row>
    <row r="68" spans="7:19" x14ac:dyDescent="0.25">
      <c r="G68" s="1">
        <v>23288.107</v>
      </c>
      <c r="H68" s="1">
        <v>23283.596000000001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7:19" x14ac:dyDescent="0.25">
      <c r="G69" s="1">
        <f t="shared" ref="G69:S69" si="47">(G68^(1/3))/10</f>
        <v>2.8556922041819872</v>
      </c>
      <c r="H69" s="1">
        <f t="shared" si="47"/>
        <v>2.8555078059196823</v>
      </c>
      <c r="I69" s="1">
        <f t="shared" si="47"/>
        <v>0</v>
      </c>
      <c r="J69" s="1">
        <f t="shared" si="47"/>
        <v>0</v>
      </c>
      <c r="K69" s="1">
        <f t="shared" si="47"/>
        <v>0</v>
      </c>
      <c r="L69" s="1">
        <f t="shared" si="47"/>
        <v>0</v>
      </c>
      <c r="M69" s="1">
        <f t="shared" si="47"/>
        <v>0</v>
      </c>
      <c r="N69" s="1">
        <f t="shared" si="47"/>
        <v>0</v>
      </c>
      <c r="O69" s="1">
        <f t="shared" si="47"/>
        <v>0</v>
      </c>
      <c r="P69" s="1">
        <f t="shared" si="47"/>
        <v>0</v>
      </c>
      <c r="Q69" s="1">
        <f t="shared" si="47"/>
        <v>0</v>
      </c>
      <c r="R69" s="1">
        <f t="shared" si="47"/>
        <v>0</v>
      </c>
      <c r="S69" s="1">
        <f t="shared" si="47"/>
        <v>0</v>
      </c>
    </row>
    <row r="70" spans="7:19" x14ac:dyDescent="0.25">
      <c r="G70" s="1"/>
      <c r="H70" s="1"/>
      <c r="I70" s="1"/>
      <c r="J70" s="1"/>
      <c r="K70" s="1"/>
      <c r="L70" s="1">
        <v>23281.341</v>
      </c>
      <c r="M70" s="1"/>
      <c r="N70" s="1"/>
      <c r="O70" s="1">
        <v>23281.341</v>
      </c>
      <c r="P70" s="1"/>
      <c r="Q70" s="1"/>
      <c r="R70" s="1"/>
      <c r="S70" s="1"/>
    </row>
    <row r="71" spans="7:19" x14ac:dyDescent="0.25">
      <c r="G71" s="1">
        <f>G66-1999*$B$5-$C$5</f>
        <v>0.10536495000029378</v>
      </c>
      <c r="H71" s="1">
        <f>H66-1999*$B$5-$C$5</f>
        <v>-0.67683504999935407</v>
      </c>
      <c r="I71" s="1">
        <f t="shared" ref="I71:Q71" si="48">I66-1999*$B$5-$C$5</f>
        <v>8244.107664950001</v>
      </c>
      <c r="J71" s="1">
        <f t="shared" si="48"/>
        <v>0.4979649499995138</v>
      </c>
      <c r="K71" s="1">
        <f t="shared" si="48"/>
        <v>8244.107664950001</v>
      </c>
      <c r="L71" s="1">
        <f t="shared" si="48"/>
        <v>0.603064950000189</v>
      </c>
      <c r="M71" s="1">
        <f t="shared" si="48"/>
        <v>8244.107664950001</v>
      </c>
      <c r="N71" s="1">
        <f t="shared" si="48"/>
        <v>8244.107664950001</v>
      </c>
      <c r="O71" s="1">
        <f t="shared" si="48"/>
        <v>0.50466495000124256</v>
      </c>
      <c r="P71" s="1">
        <f t="shared" si="48"/>
        <v>8244.107664950001</v>
      </c>
      <c r="Q71" s="1">
        <f t="shared" si="48"/>
        <v>8244.107664950001</v>
      </c>
      <c r="R71" s="1">
        <f>R66-1999*$B$5-$C$5</f>
        <v>8244.107664950001</v>
      </c>
      <c r="S71" s="1">
        <f t="shared" ref="S71" si="49">S66-1999*$B$5-$C$5</f>
        <v>8244.107664950001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5"/>
  <sheetViews>
    <sheetView zoomScale="70" zoomScaleNormal="70" workbookViewId="0">
      <selection activeCell="C21" sqref="C21:C35"/>
    </sheetView>
  </sheetViews>
  <sheetFormatPr defaultRowHeight="15.75" x14ac:dyDescent="0.25"/>
  <sheetData>
    <row r="2" spans="1:3" x14ac:dyDescent="0.25">
      <c r="A2" t="s">
        <v>169</v>
      </c>
    </row>
    <row r="3" spans="1:3" x14ac:dyDescent="0.25">
      <c r="A3">
        <v>2.95</v>
      </c>
      <c r="B3">
        <v>-8125.1355999999996</v>
      </c>
      <c r="C3">
        <f>B3/2000</f>
        <v>-4.0625678000000001</v>
      </c>
    </row>
    <row r="4" spans="1:3" x14ac:dyDescent="0.25">
      <c r="A4">
        <v>2.9</v>
      </c>
      <c r="B4">
        <v>-8216.6733000000004</v>
      </c>
      <c r="C4">
        <f t="shared" ref="C4:C17" si="0">B4/2000</f>
        <v>-4.10833665</v>
      </c>
    </row>
    <row r="5" spans="1:3" x14ac:dyDescent="0.25">
      <c r="A5">
        <v>2.85</v>
      </c>
      <c r="B5">
        <v>-8244.4655999999995</v>
      </c>
      <c r="C5">
        <f t="shared" si="0"/>
        <v>-4.1222327999999999</v>
      </c>
    </row>
    <row r="6" spans="1:3" x14ac:dyDescent="0.25">
      <c r="A6">
        <v>2.8</v>
      </c>
      <c r="B6">
        <v>-8201.0421000000006</v>
      </c>
      <c r="C6">
        <f t="shared" si="0"/>
        <v>-4.1005210500000002</v>
      </c>
    </row>
    <row r="7" spans="1:3" x14ac:dyDescent="0.25">
      <c r="A7">
        <v>2.75</v>
      </c>
      <c r="B7">
        <v>-8086.2855</v>
      </c>
      <c r="C7">
        <f t="shared" si="0"/>
        <v>-4.0431427500000003</v>
      </c>
    </row>
    <row r="8" spans="1:3" x14ac:dyDescent="0.25">
      <c r="A8">
        <v>2.7</v>
      </c>
      <c r="B8">
        <v>-7894.3816999999999</v>
      </c>
      <c r="C8">
        <f t="shared" si="0"/>
        <v>-3.9471908500000001</v>
      </c>
    </row>
    <row r="9" spans="1:3" x14ac:dyDescent="0.25">
      <c r="A9">
        <v>2.65</v>
      </c>
      <c r="B9">
        <v>-7614.9422000000004</v>
      </c>
      <c r="C9">
        <f t="shared" si="0"/>
        <v>-3.8074711000000003</v>
      </c>
    </row>
    <row r="10" spans="1:3" x14ac:dyDescent="0.25">
      <c r="A10">
        <v>2.6</v>
      </c>
      <c r="B10">
        <v>-7233.3918999999996</v>
      </c>
      <c r="C10">
        <f t="shared" si="0"/>
        <v>-3.61669595</v>
      </c>
    </row>
    <row r="11" spans="1:3" x14ac:dyDescent="0.25">
      <c r="A11">
        <v>3</v>
      </c>
      <c r="B11">
        <v>-7988.2545</v>
      </c>
      <c r="C11">
        <f t="shared" si="0"/>
        <v>-3.99412725</v>
      </c>
    </row>
    <row r="12" spans="1:3" x14ac:dyDescent="0.25">
      <c r="A12">
        <v>3.1</v>
      </c>
      <c r="B12">
        <v>-7626.3726999999999</v>
      </c>
      <c r="C12">
        <f t="shared" si="0"/>
        <v>-3.8131863500000001</v>
      </c>
    </row>
    <row r="13" spans="1:3" x14ac:dyDescent="0.25">
      <c r="A13">
        <v>3.2</v>
      </c>
      <c r="B13">
        <v>-7166.1756999999998</v>
      </c>
      <c r="C13">
        <f t="shared" si="0"/>
        <v>-3.5830878500000001</v>
      </c>
    </row>
    <row r="14" spans="1:3" x14ac:dyDescent="0.25">
      <c r="A14">
        <v>3.3</v>
      </c>
      <c r="B14">
        <v>-6657.4879000000001</v>
      </c>
      <c r="C14">
        <f t="shared" si="0"/>
        <v>-3.3287439500000002</v>
      </c>
    </row>
    <row r="15" spans="1:3" x14ac:dyDescent="0.25">
      <c r="A15">
        <v>4</v>
      </c>
      <c r="B15">
        <v>-2734.1149999999998</v>
      </c>
      <c r="C15">
        <f t="shared" si="0"/>
        <v>-1.3670574999999998</v>
      </c>
    </row>
    <row r="16" spans="1:3" x14ac:dyDescent="0.25">
      <c r="A16">
        <v>5</v>
      </c>
      <c r="B16">
        <v>-71.246373000000006</v>
      </c>
      <c r="C16">
        <f t="shared" si="0"/>
        <v>-3.5623186500000001E-2</v>
      </c>
    </row>
    <row r="17" spans="1:3" x14ac:dyDescent="0.25">
      <c r="A17">
        <v>2.25</v>
      </c>
      <c r="B17">
        <v>-816.62669000000005</v>
      </c>
      <c r="C17">
        <f t="shared" si="0"/>
        <v>-0.40831334500000005</v>
      </c>
    </row>
    <row r="20" spans="1:3" x14ac:dyDescent="0.25">
      <c r="A20" t="s">
        <v>170</v>
      </c>
    </row>
    <row r="21" spans="1:3" x14ac:dyDescent="0.25">
      <c r="A21">
        <v>3.5</v>
      </c>
      <c r="B21">
        <v>-9249.9686000000002</v>
      </c>
      <c r="C21">
        <f>B21/4000</f>
        <v>-2.3124921500000002</v>
      </c>
    </row>
    <row r="22" spans="1:3" x14ac:dyDescent="0.25">
      <c r="A22">
        <v>3.6</v>
      </c>
      <c r="B22">
        <v>-10852.67</v>
      </c>
      <c r="C22">
        <f t="shared" ref="C22:C35" si="1">B22/4000</f>
        <v>-2.7131675</v>
      </c>
    </row>
    <row r="23" spans="1:3" x14ac:dyDescent="0.25">
      <c r="A23">
        <v>3.7</v>
      </c>
      <c r="B23">
        <v>-12036.378000000001</v>
      </c>
      <c r="C23">
        <f t="shared" si="1"/>
        <v>-3.0090945000000002</v>
      </c>
    </row>
    <row r="24" spans="1:3" x14ac:dyDescent="0.25">
      <c r="A24">
        <v>3.8</v>
      </c>
      <c r="B24">
        <v>-12825.825000000001</v>
      </c>
      <c r="C24">
        <f t="shared" si="1"/>
        <v>-3.20645625</v>
      </c>
    </row>
    <row r="25" spans="1:3" x14ac:dyDescent="0.25">
      <c r="A25">
        <v>3.9</v>
      </c>
      <c r="B25">
        <v>-13239.431</v>
      </c>
      <c r="C25">
        <f t="shared" si="1"/>
        <v>-3.3098577499999999</v>
      </c>
    </row>
    <row r="26" spans="1:3" x14ac:dyDescent="0.25">
      <c r="A26">
        <v>4</v>
      </c>
      <c r="B26">
        <v>-13417.787</v>
      </c>
      <c r="C26">
        <f t="shared" si="1"/>
        <v>-3.3544467500000001</v>
      </c>
    </row>
    <row r="27" spans="1:3" x14ac:dyDescent="0.25">
      <c r="A27">
        <v>4.0999999999999996</v>
      </c>
      <c r="B27">
        <v>-13417.945</v>
      </c>
      <c r="C27">
        <f t="shared" si="1"/>
        <v>-3.3544862499999999</v>
      </c>
    </row>
    <row r="28" spans="1:3" x14ac:dyDescent="0.25">
      <c r="A28">
        <v>4.2</v>
      </c>
      <c r="B28">
        <v>-13244.987999999999</v>
      </c>
      <c r="C28">
        <f t="shared" si="1"/>
        <v>-3.3112469999999998</v>
      </c>
    </row>
    <row r="29" spans="1:3" x14ac:dyDescent="0.25">
      <c r="A29">
        <v>4.3</v>
      </c>
      <c r="B29">
        <v>-12929.199000000001</v>
      </c>
      <c r="C29">
        <f t="shared" si="1"/>
        <v>-3.2322997500000001</v>
      </c>
    </row>
    <row r="30" spans="1:3" x14ac:dyDescent="0.25">
      <c r="A30">
        <v>4.4000000000000004</v>
      </c>
      <c r="B30">
        <v>-12533.036</v>
      </c>
      <c r="C30">
        <f t="shared" si="1"/>
        <v>-3.1332589999999998</v>
      </c>
    </row>
    <row r="31" spans="1:3" x14ac:dyDescent="0.25">
      <c r="A31">
        <v>5</v>
      </c>
      <c r="B31">
        <v>-9475.4097000000002</v>
      </c>
      <c r="C31">
        <f t="shared" si="1"/>
        <v>-2.368852425</v>
      </c>
    </row>
    <row r="32" spans="1:3" x14ac:dyDescent="0.25">
      <c r="A32">
        <v>6</v>
      </c>
      <c r="B32">
        <v>-4456.1327000000001</v>
      </c>
      <c r="C32">
        <f t="shared" si="1"/>
        <v>-1.1140331750000001</v>
      </c>
    </row>
    <row r="33" spans="1:3" x14ac:dyDescent="0.25">
      <c r="A33">
        <v>7</v>
      </c>
      <c r="B33">
        <v>-1965.1659999999999</v>
      </c>
      <c r="C33">
        <f t="shared" si="1"/>
        <v>-0.49129149999999999</v>
      </c>
    </row>
    <row r="34" spans="1:3" x14ac:dyDescent="0.25">
      <c r="A34">
        <v>8</v>
      </c>
      <c r="B34">
        <v>-441.40679999999998</v>
      </c>
      <c r="C34">
        <f t="shared" si="1"/>
        <v>-0.1103517</v>
      </c>
    </row>
    <row r="35" spans="1:3" x14ac:dyDescent="0.25">
      <c r="A35">
        <v>3.25</v>
      </c>
      <c r="B35">
        <v>-2325.0958000000001</v>
      </c>
      <c r="C35">
        <f t="shared" si="1"/>
        <v>-0.58127395000000004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beeler</cp:lastModifiedBy>
  <dcterms:created xsi:type="dcterms:W3CDTF">2013-10-07T19:12:30Z</dcterms:created>
  <dcterms:modified xsi:type="dcterms:W3CDTF">2013-10-20T04:53:41Z</dcterms:modified>
</cp:coreProperties>
</file>