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jamin\Documents\davis_work\"/>
    </mc:Choice>
  </mc:AlternateContent>
  <bookViews>
    <workbookView minimized="1" xWindow="0" yWindow="0" windowWidth="20490" windowHeight="7755" activeTab="1"/>
  </bookViews>
  <sheets>
    <sheet name="fe.eam.fs" sheetId="1" r:id="rId1"/>
    <sheet name="fe.eam.new1" sheetId="2" r:id="rId2"/>
    <sheet name="B2 FeNi" sheetId="3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3" i="2" l="1"/>
  <c r="P12" i="2"/>
  <c r="P10" i="2"/>
  <c r="P8" i="2"/>
  <c r="P7" i="2"/>
  <c r="B20" i="3"/>
  <c r="B21" i="3"/>
  <c r="A20" i="3"/>
  <c r="A21" i="3"/>
  <c r="B16" i="3"/>
  <c r="A14" i="3"/>
  <c r="A15" i="3"/>
  <c r="A16" i="3"/>
  <c r="A10" i="3"/>
  <c r="B16" i="2"/>
  <c r="A20" i="2"/>
  <c r="A21" i="2"/>
  <c r="A16" i="2"/>
  <c r="A15" i="2"/>
  <c r="A14" i="2"/>
  <c r="P4" i="2"/>
  <c r="I38" i="2"/>
  <c r="I39" i="2"/>
  <c r="I40" i="2"/>
  <c r="H38" i="2"/>
  <c r="H39" i="2"/>
  <c r="H40" i="2"/>
  <c r="G38" i="2"/>
  <c r="G39" i="2"/>
  <c r="G40" i="2"/>
  <c r="F38" i="2"/>
  <c r="F39" i="2"/>
  <c r="F40" i="2"/>
  <c r="E38" i="2"/>
  <c r="E39" i="2"/>
  <c r="E40" i="2"/>
  <c r="D38" i="2"/>
  <c r="D39" i="2"/>
  <c r="D40" i="2"/>
  <c r="I33" i="2"/>
  <c r="I34" i="2"/>
  <c r="I35" i="2"/>
  <c r="H33" i="2"/>
  <c r="H34" i="2"/>
  <c r="H35" i="2"/>
  <c r="G33" i="2"/>
  <c r="G34" i="2"/>
  <c r="G35" i="2"/>
  <c r="F33" i="2"/>
  <c r="F34" i="2"/>
  <c r="F35" i="2"/>
  <c r="E33" i="2"/>
  <c r="E34" i="2"/>
  <c r="E35" i="2"/>
  <c r="D33" i="2"/>
  <c r="D34" i="2"/>
  <c r="D35" i="2"/>
  <c r="I28" i="2"/>
  <c r="I29" i="2"/>
  <c r="I30" i="2"/>
  <c r="H28" i="2"/>
  <c r="H29" i="2"/>
  <c r="H30" i="2"/>
  <c r="G28" i="2"/>
  <c r="G29" i="2"/>
  <c r="G30" i="2"/>
  <c r="F28" i="2"/>
  <c r="F29" i="2"/>
  <c r="F30" i="2"/>
  <c r="E28" i="2"/>
  <c r="E29" i="2"/>
  <c r="E30" i="2"/>
  <c r="D28" i="2"/>
  <c r="D29" i="2"/>
  <c r="D30" i="2"/>
  <c r="I23" i="2"/>
  <c r="I24" i="2"/>
  <c r="I25" i="2"/>
  <c r="H23" i="2"/>
  <c r="H24" i="2"/>
  <c r="H25" i="2"/>
  <c r="G23" i="2"/>
  <c r="G24" i="2"/>
  <c r="G25" i="2"/>
  <c r="F23" i="2"/>
  <c r="F24" i="2"/>
  <c r="F25" i="2"/>
  <c r="E23" i="2"/>
  <c r="E24" i="2"/>
  <c r="E25" i="2"/>
  <c r="D23" i="2"/>
  <c r="D24" i="2"/>
  <c r="D25" i="2"/>
  <c r="I18" i="2"/>
  <c r="I19" i="2"/>
  <c r="I20" i="2"/>
  <c r="H18" i="2"/>
  <c r="H19" i="2"/>
  <c r="H20" i="2"/>
  <c r="G18" i="2"/>
  <c r="G19" i="2"/>
  <c r="G20" i="2"/>
  <c r="F18" i="2"/>
  <c r="F19" i="2"/>
  <c r="F20" i="2"/>
  <c r="E18" i="2"/>
  <c r="E19" i="2"/>
  <c r="E20" i="2"/>
  <c r="D18" i="2"/>
  <c r="D19" i="2"/>
  <c r="D20" i="2"/>
  <c r="I13" i="2"/>
  <c r="I14" i="2"/>
  <c r="I15" i="2"/>
  <c r="H13" i="2"/>
  <c r="H14" i="2"/>
  <c r="H15" i="2"/>
  <c r="G13" i="2"/>
  <c r="G14" i="2"/>
  <c r="G15" i="2"/>
  <c r="F13" i="2"/>
  <c r="F14" i="2"/>
  <c r="F15" i="2"/>
  <c r="E13" i="2"/>
  <c r="E14" i="2"/>
  <c r="E15" i="2"/>
  <c r="D13" i="2"/>
  <c r="D14" i="2"/>
  <c r="D15" i="2"/>
  <c r="D13" i="1"/>
  <c r="E13" i="1"/>
  <c r="F13" i="1"/>
  <c r="G13" i="1"/>
  <c r="H13" i="1"/>
  <c r="I13" i="1"/>
  <c r="D14" i="1"/>
  <c r="E14" i="1"/>
  <c r="F14" i="1"/>
  <c r="G14" i="1"/>
  <c r="H14" i="1"/>
  <c r="I14" i="1"/>
  <c r="D15" i="1"/>
  <c r="E15" i="1"/>
  <c r="F15" i="1"/>
  <c r="G15" i="1"/>
  <c r="H15" i="1"/>
  <c r="I15" i="1"/>
  <c r="D18" i="1"/>
  <c r="E18" i="1"/>
  <c r="F18" i="1"/>
  <c r="G18" i="1"/>
  <c r="H18" i="1"/>
  <c r="I18" i="1"/>
  <c r="D19" i="1"/>
  <c r="E19" i="1"/>
  <c r="F19" i="1"/>
  <c r="G19" i="1"/>
  <c r="H19" i="1"/>
  <c r="I19" i="1"/>
  <c r="D20" i="1"/>
  <c r="E20" i="1"/>
  <c r="F20" i="1"/>
  <c r="G20" i="1"/>
  <c r="H20" i="1"/>
  <c r="I20" i="1"/>
  <c r="D23" i="1"/>
  <c r="E23" i="1"/>
  <c r="F23" i="1"/>
  <c r="G23" i="1"/>
  <c r="H23" i="1"/>
  <c r="I23" i="1"/>
  <c r="D24" i="1"/>
  <c r="E24" i="1"/>
  <c r="F24" i="1"/>
  <c r="G24" i="1"/>
  <c r="H24" i="1"/>
  <c r="I24" i="1"/>
  <c r="D25" i="1"/>
  <c r="E25" i="1"/>
  <c r="F25" i="1"/>
  <c r="G25" i="1"/>
  <c r="H25" i="1"/>
  <c r="I25" i="1"/>
  <c r="D28" i="1"/>
  <c r="E28" i="1"/>
  <c r="F28" i="1"/>
  <c r="G28" i="1"/>
  <c r="H28" i="1"/>
  <c r="I28" i="1"/>
  <c r="D29" i="1"/>
  <c r="E29" i="1"/>
  <c r="F29" i="1"/>
  <c r="G29" i="1"/>
  <c r="H29" i="1"/>
  <c r="I29" i="1"/>
  <c r="D30" i="1"/>
  <c r="E30" i="1"/>
  <c r="F30" i="1"/>
  <c r="G30" i="1"/>
  <c r="H30" i="1"/>
  <c r="I30" i="1"/>
  <c r="D33" i="1"/>
  <c r="E33" i="1"/>
  <c r="F33" i="1"/>
  <c r="G33" i="1"/>
  <c r="H33" i="1"/>
  <c r="I33" i="1"/>
  <c r="D34" i="1"/>
  <c r="E34" i="1"/>
  <c r="F34" i="1"/>
  <c r="G34" i="1"/>
  <c r="H34" i="1"/>
  <c r="I34" i="1"/>
  <c r="D35" i="1"/>
  <c r="E35" i="1"/>
  <c r="F35" i="1"/>
  <c r="G35" i="1"/>
  <c r="H35" i="1"/>
  <c r="I35" i="1"/>
  <c r="D38" i="1"/>
  <c r="E38" i="1"/>
  <c r="F38" i="1"/>
  <c r="G38" i="1"/>
  <c r="H38" i="1"/>
  <c r="I38" i="1"/>
  <c r="D39" i="1"/>
  <c r="E39" i="1"/>
  <c r="F39" i="1"/>
  <c r="G39" i="1"/>
  <c r="H39" i="1"/>
  <c r="I39" i="1"/>
  <c r="D40" i="1"/>
  <c r="E40" i="1"/>
  <c r="F40" i="1"/>
  <c r="G40" i="1"/>
  <c r="H40" i="1"/>
  <c r="I40" i="1"/>
</calcChain>
</file>

<file path=xl/sharedStrings.xml><?xml version="1.0" encoding="utf-8"?>
<sst xmlns="http://schemas.openxmlformats.org/spreadsheetml/2006/main" count="111" uniqueCount="54">
  <si>
    <t>fe.eam.fs</t>
  </si>
  <si>
    <t>pressure tensors</t>
  </si>
  <si>
    <t>equil</t>
  </si>
  <si>
    <t>xx</t>
  </si>
  <si>
    <t>yy</t>
  </si>
  <si>
    <t>zz</t>
  </si>
  <si>
    <t>yz</t>
  </si>
  <si>
    <t>xz</t>
  </si>
  <si>
    <t>xy</t>
  </si>
  <si>
    <t>del</t>
  </si>
  <si>
    <t>C11</t>
  </si>
  <si>
    <t>C12</t>
  </si>
  <si>
    <t>C13</t>
  </si>
  <si>
    <t>C14</t>
  </si>
  <si>
    <t>C15</t>
  </si>
  <si>
    <t>C16</t>
  </si>
  <si>
    <t>C21</t>
  </si>
  <si>
    <t>C22</t>
  </si>
  <si>
    <t>C23</t>
  </si>
  <si>
    <t>C24</t>
  </si>
  <si>
    <t>C25</t>
  </si>
  <si>
    <t>C26</t>
  </si>
  <si>
    <t>C31</t>
  </si>
  <si>
    <t>C32</t>
  </si>
  <si>
    <t>C33</t>
  </si>
  <si>
    <t>C34</t>
  </si>
  <si>
    <t>C35</t>
  </si>
  <si>
    <t>C36</t>
  </si>
  <si>
    <t>C41</t>
  </si>
  <si>
    <t>C42</t>
  </si>
  <si>
    <t>C43</t>
  </si>
  <si>
    <t>C44</t>
  </si>
  <si>
    <t>C45</t>
  </si>
  <si>
    <t>C46</t>
  </si>
  <si>
    <t>C51</t>
  </si>
  <si>
    <t>C52</t>
  </si>
  <si>
    <t>C53</t>
  </si>
  <si>
    <t>C54</t>
  </si>
  <si>
    <t>C55</t>
  </si>
  <si>
    <t>C56</t>
  </si>
  <si>
    <t>C61</t>
  </si>
  <si>
    <t>C62</t>
  </si>
  <si>
    <t>C63</t>
  </si>
  <si>
    <t>C64</t>
  </si>
  <si>
    <t>C66</t>
  </si>
  <si>
    <t>C65</t>
  </si>
  <si>
    <t>fe.eam.new1</t>
  </si>
  <si>
    <t>curvex</t>
  </si>
  <si>
    <t>Vx</t>
  </si>
  <si>
    <t>Vxy</t>
  </si>
  <si>
    <t>B2 FeAl</t>
  </si>
  <si>
    <t>FeAl B2 from VASP</t>
  </si>
  <si>
    <t>V12</t>
  </si>
  <si>
    <t>fenial.eam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</si>
</sst>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6611439195100614"/>
                  <c:y val="0.2417242636337124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fe.eam.fs!$L$4:$L$10</c:f>
              <c:numCache>
                <c:formatCode>0.0000</c:formatCode>
                <c:ptCount val="7"/>
                <c:pt idx="0">
                  <c:v>1</c:v>
                </c:pt>
                <c:pt idx="1">
                  <c:v>1.0009999999999999</c:v>
                </c:pt>
                <c:pt idx="2">
                  <c:v>1.0004999999999999</c:v>
                </c:pt>
                <c:pt idx="3">
                  <c:v>1.0015000000000001</c:v>
                </c:pt>
                <c:pt idx="4">
                  <c:v>0.999</c:v>
                </c:pt>
                <c:pt idx="5">
                  <c:v>0.99950000000000006</c:v>
                </c:pt>
                <c:pt idx="6">
                  <c:v>1.002</c:v>
                </c:pt>
              </c:numCache>
            </c:numRef>
          </c:xVal>
          <c:yVal>
            <c:numRef>
              <c:f>fe.eam.fs!$M$4:$M$10</c:f>
              <c:numCache>
                <c:formatCode>General</c:formatCode>
                <c:ptCount val="7"/>
                <c:pt idx="0">
                  <c:v>-8244.8701999999994</c:v>
                </c:pt>
                <c:pt idx="1">
                  <c:v>-8244.8525000000009</c:v>
                </c:pt>
                <c:pt idx="2">
                  <c:v>-8244.8657999999996</c:v>
                </c:pt>
                <c:pt idx="3">
                  <c:v>-8244.8304000000007</c:v>
                </c:pt>
                <c:pt idx="4">
                  <c:v>-8244.8525000000009</c:v>
                </c:pt>
                <c:pt idx="5">
                  <c:v>-8244.8657999999996</c:v>
                </c:pt>
                <c:pt idx="6">
                  <c:v>-8244.7993999999999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983752"/>
        <c:axId val="452987280"/>
      </c:scatterChart>
      <c:valAx>
        <c:axId val="452983752"/>
        <c:scaling>
          <c:orientation val="minMax"/>
        </c:scaling>
        <c:delete val="0"/>
        <c:axPos val="b"/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987280"/>
        <c:crosses val="autoZero"/>
        <c:crossBetween val="midCat"/>
      </c:valAx>
      <c:valAx>
        <c:axId val="4529872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983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6.9416447944007004E-2"/>
                  <c:y val="3.9844342373869933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fe.eam.new1!$M$4:$M$16</c:f>
              <c:numCache>
                <c:formatCode>0.0000</c:formatCode>
                <c:ptCount val="13"/>
                <c:pt idx="0">
                  <c:v>1</c:v>
                </c:pt>
                <c:pt idx="1">
                  <c:v>1.0009999999999999</c:v>
                </c:pt>
                <c:pt idx="2">
                  <c:v>1.0004999999999999</c:v>
                </c:pt>
                <c:pt idx="3">
                  <c:v>1.0015000000000001</c:v>
                </c:pt>
                <c:pt idx="4">
                  <c:v>0.999</c:v>
                </c:pt>
                <c:pt idx="5">
                  <c:v>0.99950000000000006</c:v>
                </c:pt>
                <c:pt idx="6">
                  <c:v>1.002</c:v>
                </c:pt>
                <c:pt idx="7">
                  <c:v>0.99850000000000005</c:v>
                </c:pt>
                <c:pt idx="8">
                  <c:v>0.998</c:v>
                </c:pt>
                <c:pt idx="9">
                  <c:v>0.99</c:v>
                </c:pt>
                <c:pt idx="10">
                  <c:v>1.01</c:v>
                </c:pt>
                <c:pt idx="11">
                  <c:v>0.995</c:v>
                </c:pt>
                <c:pt idx="12">
                  <c:v>1.0049999999999999</c:v>
                </c:pt>
              </c:numCache>
            </c:numRef>
          </c:xVal>
          <c:yVal>
            <c:numRef>
              <c:f>fe.eam.new1!$N$4:$N$16</c:f>
              <c:numCache>
                <c:formatCode>0.0000</c:formatCode>
                <c:ptCount val="13"/>
                <c:pt idx="0">
                  <c:v>-8244.8713000000007</c:v>
                </c:pt>
                <c:pt idx="1">
                  <c:v>-8244.8106000000007</c:v>
                </c:pt>
                <c:pt idx="2">
                  <c:v>-8244.7991000000002</c:v>
                </c:pt>
                <c:pt idx="3">
                  <c:v>-8244.8124000000007</c:v>
                </c:pt>
                <c:pt idx="4">
                  <c:v>-8244.8047000000006</c:v>
                </c:pt>
                <c:pt idx="5">
                  <c:v>-8244.8423000000003</c:v>
                </c:pt>
                <c:pt idx="6">
                  <c:v>-8244.7170000000006</c:v>
                </c:pt>
                <c:pt idx="7">
                  <c:v>-8244.8472999999994</c:v>
                </c:pt>
                <c:pt idx="8">
                  <c:v>-8244.7949000000008</c:v>
                </c:pt>
                <c:pt idx="9">
                  <c:v>-8243.2034000000003</c:v>
                </c:pt>
                <c:pt idx="10">
                  <c:v>-8243.0036999999993</c:v>
                </c:pt>
                <c:pt idx="11">
                  <c:v>-8244.4732999999997</c:v>
                </c:pt>
                <c:pt idx="12">
                  <c:v>-8244.3853999999992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980616"/>
        <c:axId val="452984536"/>
      </c:scatterChart>
      <c:valAx>
        <c:axId val="452980616"/>
        <c:scaling>
          <c:orientation val="minMax"/>
        </c:scaling>
        <c:delete val="0"/>
        <c:axPos val="b"/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984536"/>
        <c:crosses val="autoZero"/>
        <c:crossBetween val="midCat"/>
      </c:valAx>
      <c:valAx>
        <c:axId val="452984536"/>
        <c:scaling>
          <c:orientation val="minMax"/>
        </c:scaling>
        <c:delete val="0"/>
        <c:axPos val="l"/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980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3212701703416524"/>
                  <c:y val="0.24039496703796961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'B2 FeNi'!$C$3:$C$7</c:f>
              <c:numCache>
                <c:formatCode>General</c:formatCode>
                <c:ptCount val="5"/>
                <c:pt idx="0">
                  <c:v>23740.098000000002</c:v>
                </c:pt>
                <c:pt idx="1">
                  <c:v>23858.798999999999</c:v>
                </c:pt>
                <c:pt idx="2">
                  <c:v>23977.499</c:v>
                </c:pt>
                <c:pt idx="3">
                  <c:v>23621.398000000001</c:v>
                </c:pt>
                <c:pt idx="4">
                  <c:v>23502.697</c:v>
                </c:pt>
              </c:numCache>
            </c:numRef>
          </c:xVal>
          <c:yVal>
            <c:numRef>
              <c:f>'B2 FeNi'!$B$3:$B$7</c:f>
              <c:numCache>
                <c:formatCode>General</c:formatCode>
                <c:ptCount val="5"/>
                <c:pt idx="0">
                  <c:v>-8147.0584144799996</c:v>
                </c:pt>
                <c:pt idx="1">
                  <c:v>-8146.5730467599997</c:v>
                </c:pt>
                <c:pt idx="2">
                  <c:v>-8145.1666518800002</c:v>
                </c:pt>
                <c:pt idx="3">
                  <c:v>-8146.63330864</c:v>
                </c:pt>
                <c:pt idx="4">
                  <c:v>-8145.3056976799999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988848"/>
        <c:axId val="452977480"/>
      </c:scatterChart>
      <c:valAx>
        <c:axId val="45298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977480"/>
        <c:crosses val="autoZero"/>
        <c:crossBetween val="midCat"/>
      </c:valAx>
      <c:valAx>
        <c:axId val="4529774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988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482202</xdr:colOff>
      <xdr:row>10</xdr:row>
      <xdr:rowOff>188119</xdr:rowOff>
    </xdr:from>
    <xdr:to>
      <xdr:col>17</xdr:col>
      <xdr:colOff>386952</xdr:colOff>
      <xdr:row>25</xdr:row>
      <xdr:rowOff>73819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517922</xdr:colOff>
      <xdr:row>16</xdr:row>
      <xdr:rowOff>140494</xdr:rowOff>
    </xdr:from>
    <xdr:to>
      <xdr:col>18</xdr:col>
      <xdr:colOff>232172</xdr:colOff>
      <xdr:row>31</xdr:row>
      <xdr:rowOff>26194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68036</xdr:colOff>
      <xdr:row>0</xdr:row>
      <xdr:rowOff>118382</xdr:rowOff>
    </xdr:from>
    <xdr:to>
      <xdr:col>8</xdr:col>
      <xdr:colOff>381000</xdr:colOff>
      <xdr:row>11</xdr:row>
      <xdr:rowOff>136071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0"/>
  <sheetViews>
    <sheetView topLeftCell="A13" zoomScale="80" zoomScaleNormal="80" workbookViewId="0">
      <selection activeCell="G30" sqref="G30"/>
    </sheetView>
  </sheetViews>
  <sheetFormatPr defaultColWidth="10" defaultRowHeight="15" x14ac:dyDescent="0.25"/>
  <cols>
    <col min="3" max="3" width="10.140625" bestFit="1" customWidth="1"/>
    <col min="4" max="4" width="10.85546875" bestFit="1" customWidth="1"/>
    <col min="5" max="6" width="10.140625" bestFit="1" customWidth="1"/>
    <col min="7" max="9" width="13" bestFit="1" customWidth="1"/>
    <col min="10" max="10" width="10.140625" bestFit="1" customWidth="1"/>
  </cols>
  <sheetData>
    <row r="2" spans="1:13" x14ac:dyDescent="0.25">
      <c r="A2" t="s">
        <v>0</v>
      </c>
      <c r="C2" t="s">
        <v>9</v>
      </c>
      <c r="D2">
        <v>1E-3</v>
      </c>
    </row>
    <row r="3" spans="1:13" x14ac:dyDescent="0.25">
      <c r="A3" t="s">
        <v>1</v>
      </c>
      <c r="L3" t="s">
        <v>47</v>
      </c>
    </row>
    <row r="4" spans="1:13" x14ac:dyDescent="0.25">
      <c r="A4" t="s">
        <v>2</v>
      </c>
      <c r="B4">
        <v>-8244.8701999999994</v>
      </c>
      <c r="C4">
        <v>23279.121999999999</v>
      </c>
      <c r="D4">
        <v>-0.48371388999999998</v>
      </c>
      <c r="E4">
        <v>-0.48371388999999998</v>
      </c>
      <c r="F4">
        <v>-0.48371388999999998</v>
      </c>
      <c r="G4" s="1">
        <v>1.0127661000000001E-10</v>
      </c>
      <c r="H4" s="1">
        <v>4.4463368E-11</v>
      </c>
      <c r="I4" s="1">
        <v>1.1844131E-11</v>
      </c>
      <c r="J4">
        <v>-0.48371388999999998</v>
      </c>
      <c r="L4" s="2">
        <v>1</v>
      </c>
      <c r="M4">
        <v>-8244.8701999999994</v>
      </c>
    </row>
    <row r="5" spans="1:13" x14ac:dyDescent="0.25">
      <c r="A5" t="s">
        <v>3</v>
      </c>
      <c r="B5">
        <v>-8244.8525000000009</v>
      </c>
      <c r="C5">
        <v>23302.401000000002</v>
      </c>
      <c r="D5">
        <v>-2437.1840999999999</v>
      </c>
      <c r="E5">
        <v>-1448.1165000000001</v>
      </c>
      <c r="F5">
        <v>-1448.1165000000001</v>
      </c>
      <c r="G5" s="1">
        <v>-4.0093654999999997E-11</v>
      </c>
      <c r="H5" s="1">
        <v>-5.6553246000000001E-11</v>
      </c>
      <c r="I5" s="1">
        <v>-2.3127872000000001E-11</v>
      </c>
      <c r="J5">
        <v>-1777.8056999999999</v>
      </c>
      <c r="L5" s="2">
        <v>1.0009999999999999</v>
      </c>
      <c r="M5">
        <v>-8244.8525000000009</v>
      </c>
    </row>
    <row r="6" spans="1:13" x14ac:dyDescent="0.25">
      <c r="A6" t="s">
        <v>4</v>
      </c>
      <c r="B6">
        <v>-8244.8525000000009</v>
      </c>
      <c r="C6">
        <v>23302.401000000002</v>
      </c>
      <c r="D6">
        <v>-1448.1165000000001</v>
      </c>
      <c r="E6">
        <v>-2437.1840999999999</v>
      </c>
      <c r="F6">
        <v>-1448.1165000000001</v>
      </c>
      <c r="G6" s="1">
        <v>-6.7713325000000005E-11</v>
      </c>
      <c r="H6" s="1">
        <v>-3.2069008000000001E-11</v>
      </c>
      <c r="I6" s="1">
        <v>-1.6836014E-11</v>
      </c>
      <c r="J6">
        <v>-1777.8056999999999</v>
      </c>
      <c r="L6" s="2">
        <v>1.0004999999999999</v>
      </c>
      <c r="M6">
        <v>-8244.8657999999996</v>
      </c>
    </row>
    <row r="7" spans="1:13" x14ac:dyDescent="0.25">
      <c r="A7" t="s">
        <v>5</v>
      </c>
      <c r="B7">
        <v>-8244.8525000000009</v>
      </c>
      <c r="C7">
        <v>23302.401000000002</v>
      </c>
      <c r="D7">
        <v>-1448.1165000000001</v>
      </c>
      <c r="E7">
        <v>-1448.1165000000001</v>
      </c>
      <c r="F7">
        <v>-2437.1840999999999</v>
      </c>
      <c r="G7" s="1">
        <v>-3.9296914999999999E-11</v>
      </c>
      <c r="H7" s="1">
        <v>-3.4144348E-11</v>
      </c>
      <c r="I7" s="1">
        <v>3.1330950000000002E-11</v>
      </c>
      <c r="J7">
        <v>-1777.8056999999999</v>
      </c>
      <c r="L7" s="2">
        <v>1.0015000000000001</v>
      </c>
      <c r="M7">
        <v>-8244.8304000000007</v>
      </c>
    </row>
    <row r="8" spans="1:13" x14ac:dyDescent="0.25">
      <c r="A8" t="s">
        <v>6</v>
      </c>
      <c r="B8">
        <v>-8244.8618000000006</v>
      </c>
      <c r="C8">
        <v>23279.121999999999</v>
      </c>
      <c r="D8">
        <v>-0.53911092000000005</v>
      </c>
      <c r="E8">
        <v>-1.8008666</v>
      </c>
      <c r="F8">
        <v>2.8115082999999999E-2</v>
      </c>
      <c r="G8">
        <v>-1160.3671999999999</v>
      </c>
      <c r="H8" s="1">
        <v>-5.3066254E-11</v>
      </c>
      <c r="I8" s="1">
        <v>8.0297583999999998E-11</v>
      </c>
      <c r="J8">
        <v>-0.77062083000000003</v>
      </c>
      <c r="L8" s="2">
        <v>0.999</v>
      </c>
      <c r="M8">
        <v>-8244.8525000000009</v>
      </c>
    </row>
    <row r="9" spans="1:13" x14ac:dyDescent="0.25">
      <c r="A9" t="s">
        <v>7</v>
      </c>
      <c r="B9">
        <v>-8244.8618000000006</v>
      </c>
      <c r="C9">
        <v>23279.121999999999</v>
      </c>
      <c r="D9">
        <v>-1.8008666</v>
      </c>
      <c r="E9">
        <v>-0.53911092000000005</v>
      </c>
      <c r="F9">
        <v>2.8115082999999999E-2</v>
      </c>
      <c r="G9" s="1">
        <v>-4.0798521000000003E-11</v>
      </c>
      <c r="H9">
        <v>-1160.3671999999999</v>
      </c>
      <c r="I9" s="1">
        <v>1.8765983000000001E-11</v>
      </c>
      <c r="J9">
        <v>-0.77062083000000003</v>
      </c>
      <c r="L9" s="2">
        <v>0.99950000000000006</v>
      </c>
      <c r="M9">
        <v>-8244.8657999999996</v>
      </c>
    </row>
    <row r="10" spans="1:13" x14ac:dyDescent="0.25">
      <c r="A10" t="s">
        <v>8</v>
      </c>
      <c r="B10">
        <v>-8244.8618000000006</v>
      </c>
      <c r="C10">
        <v>23279.121999999999</v>
      </c>
      <c r="D10">
        <v>-1.8008666</v>
      </c>
      <c r="E10">
        <v>2.8115082999999999E-2</v>
      </c>
      <c r="F10">
        <v>-0.53911092000000005</v>
      </c>
      <c r="G10" s="1">
        <v>2.5275694000000001E-11</v>
      </c>
      <c r="H10" s="1">
        <v>1.0367973E-11</v>
      </c>
      <c r="I10">
        <v>-1160.3671999999999</v>
      </c>
      <c r="J10">
        <v>-0.77062083000000003</v>
      </c>
      <c r="L10" s="2">
        <v>1.002</v>
      </c>
      <c r="M10">
        <v>-8244.7993999999999</v>
      </c>
    </row>
    <row r="11" spans="1:13" x14ac:dyDescent="0.25">
      <c r="G11" s="1"/>
      <c r="H11" s="1"/>
    </row>
    <row r="12" spans="1:13" x14ac:dyDescent="0.25"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</row>
    <row r="13" spans="1:13" x14ac:dyDescent="0.25">
      <c r="D13">
        <f>ABS(D5-D4)</f>
        <v>2436.7003861099997</v>
      </c>
      <c r="E13">
        <f t="shared" ref="E13:I13" si="0">ABS(E5-E4)</f>
        <v>1447.6327861100001</v>
      </c>
      <c r="F13">
        <f t="shared" si="0"/>
        <v>1447.6327861100001</v>
      </c>
      <c r="G13">
        <f t="shared" si="0"/>
        <v>1.4137026499999999E-10</v>
      </c>
      <c r="H13">
        <f t="shared" si="0"/>
        <v>1.01016614E-10</v>
      </c>
      <c r="I13">
        <f t="shared" si="0"/>
        <v>3.4972003000000003E-11</v>
      </c>
    </row>
    <row r="14" spans="1:13" x14ac:dyDescent="0.25">
      <c r="D14">
        <f>D13/0.001</f>
        <v>2436700.3861099998</v>
      </c>
      <c r="E14">
        <f t="shared" ref="E14:I14" si="1">E13/0.001</f>
        <v>1447632.78611</v>
      </c>
      <c r="F14">
        <f t="shared" si="1"/>
        <v>1447632.78611</v>
      </c>
      <c r="G14">
        <f t="shared" si="1"/>
        <v>1.4137026499999998E-7</v>
      </c>
      <c r="H14">
        <f t="shared" si="1"/>
        <v>1.01016614E-7</v>
      </c>
      <c r="I14">
        <f t="shared" si="1"/>
        <v>3.4972003000000001E-8</v>
      </c>
    </row>
    <row r="15" spans="1:13" x14ac:dyDescent="0.25">
      <c r="D15">
        <f>D14*10^-4</f>
        <v>243.670038611</v>
      </c>
      <c r="E15">
        <f t="shared" ref="E15:I15" si="2">E14*10^-4</f>
        <v>144.763278611</v>
      </c>
      <c r="F15">
        <f t="shared" si="2"/>
        <v>144.763278611</v>
      </c>
      <c r="G15">
        <f t="shared" si="2"/>
        <v>1.4137026499999998E-11</v>
      </c>
      <c r="H15">
        <f t="shared" si="2"/>
        <v>1.01016614E-11</v>
      </c>
      <c r="I15">
        <f t="shared" si="2"/>
        <v>3.4972003000000003E-12</v>
      </c>
    </row>
    <row r="17" spans="4:9" x14ac:dyDescent="0.25">
      <c r="D17" t="s">
        <v>16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</row>
    <row r="18" spans="4:9" x14ac:dyDescent="0.25">
      <c r="D18">
        <f>ABS(D6-D4)</f>
        <v>1447.6327861100001</v>
      </c>
      <c r="E18">
        <f t="shared" ref="E18:I18" si="3">ABS(E6-E4)</f>
        <v>2436.7003861099997</v>
      </c>
      <c r="F18">
        <f t="shared" si="3"/>
        <v>1447.6327861100001</v>
      </c>
      <c r="G18">
        <f t="shared" si="3"/>
        <v>1.6898993500000002E-10</v>
      </c>
      <c r="H18">
        <f t="shared" si="3"/>
        <v>7.6532375999999995E-11</v>
      </c>
      <c r="I18">
        <f t="shared" si="3"/>
        <v>2.8680144999999998E-11</v>
      </c>
    </row>
    <row r="19" spans="4:9" x14ac:dyDescent="0.25">
      <c r="D19">
        <f>D18/0.001</f>
        <v>1447632.78611</v>
      </c>
      <c r="E19">
        <f t="shared" ref="E19" si="4">E18/0.001</f>
        <v>2436700.3861099998</v>
      </c>
      <c r="F19">
        <f t="shared" ref="F19" si="5">F18/0.001</f>
        <v>1447632.78611</v>
      </c>
      <c r="G19">
        <f t="shared" ref="G19" si="6">G18/0.001</f>
        <v>1.6898993500000001E-7</v>
      </c>
      <c r="H19">
        <f t="shared" ref="H19" si="7">H18/0.001</f>
        <v>7.6532375999999988E-8</v>
      </c>
      <c r="I19">
        <f t="shared" ref="I19" si="8">I18/0.001</f>
        <v>2.8680144999999996E-8</v>
      </c>
    </row>
    <row r="20" spans="4:9" x14ac:dyDescent="0.25">
      <c r="D20">
        <f>D19*10^-4</f>
        <v>144.763278611</v>
      </c>
      <c r="E20">
        <f t="shared" ref="E20" si="9">E19*10^-4</f>
        <v>243.670038611</v>
      </c>
      <c r="F20">
        <f t="shared" ref="F20" si="10">F19*10^-4</f>
        <v>144.763278611</v>
      </c>
      <c r="G20">
        <f t="shared" ref="G20" si="11">G19*10^-4</f>
        <v>1.6898993500000002E-11</v>
      </c>
      <c r="H20">
        <f t="shared" ref="H20" si="12">H19*10^-4</f>
        <v>7.6532375999999988E-12</v>
      </c>
      <c r="I20">
        <f t="shared" ref="I20" si="13">I19*10^-4</f>
        <v>2.8680144999999998E-12</v>
      </c>
    </row>
    <row r="22" spans="4:9" x14ac:dyDescent="0.25"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t="s">
        <v>27</v>
      </c>
    </row>
    <row r="23" spans="4:9" x14ac:dyDescent="0.25">
      <c r="D23">
        <f>ABS(D7-D4)</f>
        <v>1447.6327861100001</v>
      </c>
      <c r="E23">
        <f t="shared" ref="E23:I23" si="14">ABS(E7-E4)</f>
        <v>1447.6327861100001</v>
      </c>
      <c r="F23">
        <f t="shared" si="14"/>
        <v>2436.7003861099997</v>
      </c>
      <c r="G23">
        <f t="shared" si="14"/>
        <v>1.40573525E-10</v>
      </c>
      <c r="H23">
        <f t="shared" si="14"/>
        <v>7.8607716E-11</v>
      </c>
      <c r="I23">
        <f t="shared" si="14"/>
        <v>1.9486819000000001E-11</v>
      </c>
    </row>
    <row r="24" spans="4:9" x14ac:dyDescent="0.25">
      <c r="D24">
        <f>D23/0.001</f>
        <v>1447632.78611</v>
      </c>
      <c r="E24">
        <f t="shared" ref="E24" si="15">E23/0.001</f>
        <v>1447632.78611</v>
      </c>
      <c r="F24">
        <f t="shared" ref="F24" si="16">F23/0.001</f>
        <v>2436700.3861099998</v>
      </c>
      <c r="G24">
        <f t="shared" ref="G24" si="17">G23/0.001</f>
        <v>1.40573525E-7</v>
      </c>
      <c r="H24">
        <f t="shared" ref="H24" si="18">H23/0.001</f>
        <v>7.8607716E-8</v>
      </c>
      <c r="I24">
        <f t="shared" ref="I24" si="19">I23/0.001</f>
        <v>1.9486819E-8</v>
      </c>
    </row>
    <row r="25" spans="4:9" x14ac:dyDescent="0.25">
      <c r="D25">
        <f>D24*10^-4</f>
        <v>144.763278611</v>
      </c>
      <c r="E25">
        <f t="shared" ref="E25" si="20">E24*10^-4</f>
        <v>144.763278611</v>
      </c>
      <c r="F25">
        <f t="shared" ref="F25" si="21">F24*10^-4</f>
        <v>243.670038611</v>
      </c>
      <c r="G25">
        <f t="shared" ref="G25" si="22">G24*10^-4</f>
        <v>1.4057352499999999E-11</v>
      </c>
      <c r="H25">
        <f t="shared" ref="H25" si="23">H24*10^-4</f>
        <v>7.8607716000000004E-12</v>
      </c>
      <c r="I25">
        <f t="shared" ref="I25" si="24">I24*10^-4</f>
        <v>1.9486819E-12</v>
      </c>
    </row>
    <row r="27" spans="4:9" x14ac:dyDescent="0.25">
      <c r="D27" t="s">
        <v>28</v>
      </c>
      <c r="E27" t="s">
        <v>29</v>
      </c>
      <c r="F27" t="s">
        <v>30</v>
      </c>
      <c r="G27" t="s">
        <v>31</v>
      </c>
      <c r="H27" t="s">
        <v>32</v>
      </c>
      <c r="I27" t="s">
        <v>33</v>
      </c>
    </row>
    <row r="28" spans="4:9" x14ac:dyDescent="0.25">
      <c r="D28">
        <f>ABS(D8-D4)</f>
        <v>5.5397030000000069E-2</v>
      </c>
      <c r="E28">
        <f t="shared" ref="E28:I28" si="25">ABS(E8-E4)</f>
        <v>1.31715271</v>
      </c>
      <c r="F28">
        <f t="shared" si="25"/>
        <v>0.51182897299999996</v>
      </c>
      <c r="G28">
        <f>ABS(G8-G4)</f>
        <v>1160.3672000001011</v>
      </c>
      <c r="H28">
        <f t="shared" si="25"/>
        <v>9.7529622E-11</v>
      </c>
      <c r="I28">
        <f t="shared" si="25"/>
        <v>6.8453453000000003E-11</v>
      </c>
    </row>
    <row r="29" spans="4:9" x14ac:dyDescent="0.25">
      <c r="D29">
        <f>D28/0.001</f>
        <v>55.397030000000065</v>
      </c>
      <c r="E29">
        <f t="shared" ref="E29" si="26">E28/0.001</f>
        <v>1317.1527100000001</v>
      </c>
      <c r="F29">
        <f t="shared" ref="F29" si="27">F28/0.001</f>
        <v>511.82897299999996</v>
      </c>
      <c r="G29">
        <f t="shared" ref="G29" si="28">G28/0.001</f>
        <v>1160367.200000101</v>
      </c>
      <c r="H29">
        <f t="shared" ref="H29" si="29">H28/0.001</f>
        <v>9.7529621999999992E-8</v>
      </c>
      <c r="I29">
        <f t="shared" ref="I29" si="30">I28/0.001</f>
        <v>6.8453453E-8</v>
      </c>
    </row>
    <row r="30" spans="4:9" x14ac:dyDescent="0.25">
      <c r="D30">
        <f>D29*10^-4</f>
        <v>5.5397030000000069E-3</v>
      </c>
      <c r="E30">
        <f t="shared" ref="E30" si="31">E29*10^-4</f>
        <v>0.13171527100000002</v>
      </c>
      <c r="F30">
        <f t="shared" ref="F30" si="32">F29*10^-4</f>
        <v>5.1182897300000002E-2</v>
      </c>
      <c r="G30">
        <f t="shared" ref="G30" si="33">G29*10^-4</f>
        <v>116.03672000001011</v>
      </c>
      <c r="H30">
        <f t="shared" ref="H30" si="34">H29*10^-4</f>
        <v>9.7529621999999993E-12</v>
      </c>
      <c r="I30">
        <f t="shared" ref="I30" si="35">I29*10^-4</f>
        <v>6.8453453000000006E-12</v>
      </c>
    </row>
    <row r="32" spans="4:9" x14ac:dyDescent="0.25">
      <c r="D32" t="s">
        <v>34</v>
      </c>
      <c r="E32" t="s">
        <v>35</v>
      </c>
      <c r="F32" t="s">
        <v>36</v>
      </c>
      <c r="G32" t="s">
        <v>37</v>
      </c>
      <c r="H32" t="s">
        <v>38</v>
      </c>
      <c r="I32" t="s">
        <v>39</v>
      </c>
    </row>
    <row r="33" spans="4:9" x14ac:dyDescent="0.25">
      <c r="D33">
        <f>ABS(D9-D4)</f>
        <v>1.31715271</v>
      </c>
      <c r="E33">
        <f t="shared" ref="E33:I33" si="36">ABS(E9-E4)</f>
        <v>5.5397030000000069E-2</v>
      </c>
      <c r="F33">
        <f t="shared" si="36"/>
        <v>0.51182897299999996</v>
      </c>
      <c r="G33">
        <f t="shared" si="36"/>
        <v>1.42075131E-10</v>
      </c>
      <c r="H33">
        <f t="shared" si="36"/>
        <v>1160.3672000000445</v>
      </c>
      <c r="I33">
        <f t="shared" si="36"/>
        <v>6.9218520000000016E-12</v>
      </c>
    </row>
    <row r="34" spans="4:9" x14ac:dyDescent="0.25">
      <c r="D34">
        <f>D33/0.001</f>
        <v>1317.1527100000001</v>
      </c>
      <c r="E34">
        <f t="shared" ref="E34:I34" si="37">E33/0.001</f>
        <v>55.397030000000065</v>
      </c>
      <c r="F34">
        <f t="shared" si="37"/>
        <v>511.82897299999996</v>
      </c>
      <c r="G34">
        <f t="shared" si="37"/>
        <v>1.4207513100000001E-7</v>
      </c>
      <c r="H34">
        <f t="shared" si="37"/>
        <v>1160367.2000000444</v>
      </c>
      <c r="I34">
        <f t="shared" si="37"/>
        <v>6.9218520000000015E-9</v>
      </c>
    </row>
    <row r="35" spans="4:9" x14ac:dyDescent="0.25">
      <c r="D35">
        <f>D34*10^-4</f>
        <v>0.13171527100000002</v>
      </c>
      <c r="E35">
        <f t="shared" ref="E35" si="38">E34*10^-4</f>
        <v>5.5397030000000069E-3</v>
      </c>
      <c r="F35">
        <f t="shared" ref="F35" si="39">F34*10^-4</f>
        <v>5.1182897300000002E-2</v>
      </c>
      <c r="G35">
        <f t="shared" ref="G35" si="40">G34*10^-4</f>
        <v>1.4207513100000001E-11</v>
      </c>
      <c r="H35">
        <f t="shared" ref="H35" si="41">H34*10^-4</f>
        <v>116.03672000000445</v>
      </c>
      <c r="I35">
        <f t="shared" ref="I35" si="42">I34*10^-4</f>
        <v>6.9218520000000016E-13</v>
      </c>
    </row>
    <row r="37" spans="4:9" x14ac:dyDescent="0.25">
      <c r="D37" t="s">
        <v>40</v>
      </c>
      <c r="E37" t="s">
        <v>41</v>
      </c>
      <c r="F37" t="s">
        <v>42</v>
      </c>
      <c r="G37" t="s">
        <v>43</v>
      </c>
      <c r="H37" t="s">
        <v>45</v>
      </c>
      <c r="I37" t="s">
        <v>44</v>
      </c>
    </row>
    <row r="38" spans="4:9" x14ac:dyDescent="0.25">
      <c r="D38">
        <f>ABS(D10-D4)</f>
        <v>1.31715271</v>
      </c>
      <c r="E38">
        <f t="shared" ref="E38:I38" si="43">ABS(E10-E4)</f>
        <v>0.51182897299999996</v>
      </c>
      <c r="F38">
        <f t="shared" si="43"/>
        <v>5.5397030000000069E-2</v>
      </c>
      <c r="G38">
        <f t="shared" si="43"/>
        <v>7.6000916000000008E-11</v>
      </c>
      <c r="H38">
        <f t="shared" si="43"/>
        <v>3.4095395000000001E-11</v>
      </c>
      <c r="I38">
        <f t="shared" si="43"/>
        <v>1160.3672000000117</v>
      </c>
    </row>
    <row r="39" spans="4:9" x14ac:dyDescent="0.25">
      <c r="D39">
        <f>D38/0.001</f>
        <v>1317.1527100000001</v>
      </c>
      <c r="E39">
        <f t="shared" ref="E39" si="44">E38/0.001</f>
        <v>511.82897299999996</v>
      </c>
      <c r="F39">
        <f t="shared" ref="F39" si="45">F38/0.001</f>
        <v>55.397030000000065</v>
      </c>
      <c r="G39">
        <f t="shared" ref="G39" si="46">G38/0.001</f>
        <v>7.6000916000000006E-8</v>
      </c>
      <c r="H39">
        <f t="shared" ref="H39" si="47">H38/0.001</f>
        <v>3.4095394999999999E-8</v>
      </c>
      <c r="I39">
        <f t="shared" ref="I39" si="48">I38/0.001</f>
        <v>1160367.2000000116</v>
      </c>
    </row>
    <row r="40" spans="4:9" x14ac:dyDescent="0.25">
      <c r="D40">
        <f>D39*10^-4</f>
        <v>0.13171527100000002</v>
      </c>
      <c r="E40">
        <f t="shared" ref="E40" si="49">E39*10^-4</f>
        <v>5.1182897300000002E-2</v>
      </c>
      <c r="F40">
        <f t="shared" ref="F40" si="50">F39*10^-4</f>
        <v>5.5397030000000069E-3</v>
      </c>
      <c r="G40">
        <f t="shared" ref="G40" si="51">G39*10^-4</f>
        <v>7.6000916000000011E-12</v>
      </c>
      <c r="H40">
        <f t="shared" ref="H40" si="52">H39*10^-4</f>
        <v>3.4095395000000001E-12</v>
      </c>
      <c r="I40">
        <f t="shared" ref="I40" si="53">I39*10^-4</f>
        <v>116.03672000000117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0"/>
  <sheetViews>
    <sheetView tabSelected="1" topLeftCell="F1" zoomScale="80" zoomScaleNormal="80" workbookViewId="0">
      <selection activeCell="Q13" sqref="Q13"/>
    </sheetView>
  </sheetViews>
  <sheetFormatPr defaultRowHeight="15" x14ac:dyDescent="0.25"/>
  <cols>
    <col min="14" max="14" width="11" bestFit="1" customWidth="1"/>
    <col min="16" max="16" width="10.5703125" bestFit="1" customWidth="1"/>
  </cols>
  <sheetData>
    <row r="2" spans="1:16" x14ac:dyDescent="0.25">
      <c r="A2" t="s">
        <v>46</v>
      </c>
      <c r="C2" t="s">
        <v>9</v>
      </c>
      <c r="D2">
        <v>1E-3</v>
      </c>
    </row>
    <row r="3" spans="1:16" x14ac:dyDescent="0.25">
      <c r="A3" t="s">
        <v>1</v>
      </c>
      <c r="M3" t="s">
        <v>47</v>
      </c>
    </row>
    <row r="4" spans="1:16" x14ac:dyDescent="0.25">
      <c r="A4" t="s">
        <v>2</v>
      </c>
      <c r="B4">
        <v>-8244.8713000000007</v>
      </c>
      <c r="C4">
        <v>23269.753000000001</v>
      </c>
      <c r="D4">
        <v>-2.0740245000000002</v>
      </c>
      <c r="E4">
        <v>-2.0740245000000002</v>
      </c>
      <c r="F4">
        <v>-2.0740245000000002</v>
      </c>
      <c r="G4" s="1">
        <v>6.0658091000000001E-10</v>
      </c>
      <c r="H4" s="1">
        <v>5.4280583000000005E-10</v>
      </c>
      <c r="I4" s="1">
        <v>5.8873662000000001E-10</v>
      </c>
      <c r="J4">
        <v>-2.0740245000000002</v>
      </c>
      <c r="L4">
        <v>23269.753000000001</v>
      </c>
      <c r="M4" s="2">
        <v>1</v>
      </c>
      <c r="N4" s="2">
        <v>-8244.8713000000007</v>
      </c>
      <c r="P4">
        <f>160.218*2*(3.2646*10^-5)*L4</f>
        <v>243.42380771956701</v>
      </c>
    </row>
    <row r="5" spans="1:16" x14ac:dyDescent="0.25">
      <c r="A5" t="s">
        <v>3</v>
      </c>
      <c r="B5">
        <v>-8244.8291000000008</v>
      </c>
      <c r="C5">
        <v>23240.227999999999</v>
      </c>
      <c r="D5">
        <v>3900.5064000000002</v>
      </c>
      <c r="E5">
        <v>1707.4079999999999</v>
      </c>
      <c r="F5">
        <v>1707.4079999999999</v>
      </c>
      <c r="G5" s="1">
        <v>7.7587123E-11</v>
      </c>
      <c r="H5" s="1">
        <v>3.7012126999999997E-11</v>
      </c>
      <c r="I5" s="1">
        <v>5.0577148999999997E-11</v>
      </c>
      <c r="J5">
        <v>2438.4407999999999</v>
      </c>
      <c r="M5" s="2">
        <v>1.0009999999999999</v>
      </c>
      <c r="N5" s="2">
        <v>-8244.8106000000007</v>
      </c>
    </row>
    <row r="6" spans="1:16" x14ac:dyDescent="0.25">
      <c r="A6" t="s">
        <v>4</v>
      </c>
      <c r="G6" s="1"/>
      <c r="H6" s="1"/>
      <c r="I6" s="1"/>
      <c r="M6" s="2">
        <v>1.0004999999999999</v>
      </c>
      <c r="N6" s="2">
        <v>-8244.7991000000002</v>
      </c>
    </row>
    <row r="7" spans="1:16" x14ac:dyDescent="0.25">
      <c r="A7" t="s">
        <v>5</v>
      </c>
      <c r="G7" s="1"/>
      <c r="H7" s="1"/>
      <c r="I7" s="1"/>
      <c r="M7" s="2">
        <v>1.0015000000000001</v>
      </c>
      <c r="N7" s="2">
        <v>-8244.8124000000007</v>
      </c>
      <c r="P7" s="2">
        <f>N4-N6</f>
        <v>-7.2200000000520959E-2</v>
      </c>
    </row>
    <row r="8" spans="1:16" x14ac:dyDescent="0.25">
      <c r="A8" t="s">
        <v>6</v>
      </c>
      <c r="H8" s="1"/>
      <c r="I8" s="1"/>
      <c r="M8" s="2">
        <v>0.999</v>
      </c>
      <c r="N8" s="2">
        <v>-8244.8047000000006</v>
      </c>
      <c r="P8">
        <f>P7/2000</f>
        <v>-3.6100000000260476E-5</v>
      </c>
    </row>
    <row r="9" spans="1:16" x14ac:dyDescent="0.25">
      <c r="A9" t="s">
        <v>7</v>
      </c>
      <c r="G9" s="1"/>
      <c r="I9" s="1"/>
      <c r="M9" s="2">
        <v>0.99950000000000006</v>
      </c>
      <c r="N9" s="2">
        <v>-8244.8423000000003</v>
      </c>
    </row>
    <row r="10" spans="1:16" x14ac:dyDescent="0.25">
      <c r="A10" t="s">
        <v>8</v>
      </c>
      <c r="G10" s="1"/>
      <c r="H10" s="1"/>
      <c r="M10" s="2">
        <v>1.002</v>
      </c>
      <c r="N10" s="2">
        <v>-8244.7170000000006</v>
      </c>
      <c r="P10" s="2">
        <f>N4-N9</f>
        <v>-2.9000000000451109E-2</v>
      </c>
    </row>
    <row r="11" spans="1:16" x14ac:dyDescent="0.25">
      <c r="G11" s="1"/>
      <c r="H11" s="1"/>
      <c r="M11" s="2">
        <v>0.99850000000000005</v>
      </c>
      <c r="N11" s="2">
        <v>-8244.8472999999994</v>
      </c>
    </row>
    <row r="12" spans="1:16" x14ac:dyDescent="0.25">
      <c r="A12" t="s">
        <v>48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M12" s="2">
        <v>0.998</v>
      </c>
      <c r="N12" s="2">
        <v>-8244.7949000000008</v>
      </c>
      <c r="P12" s="2">
        <f>P10-P7</f>
        <v>4.3200000000069849E-2</v>
      </c>
    </row>
    <row r="13" spans="1:16" x14ac:dyDescent="0.25">
      <c r="A13">
        <v>-8243.4292999999998</v>
      </c>
      <c r="D13">
        <f>ABS(D5-D4)</f>
        <v>3902.5804245000004</v>
      </c>
      <c r="E13">
        <f t="shared" ref="E13:I13" si="0">ABS(E5-E4)</f>
        <v>1709.4820244999999</v>
      </c>
      <c r="F13">
        <f t="shared" si="0"/>
        <v>1709.4820244999999</v>
      </c>
      <c r="G13">
        <f t="shared" si="0"/>
        <v>5.2899378700000005E-10</v>
      </c>
      <c r="H13">
        <f t="shared" si="0"/>
        <v>5.0579370300000004E-10</v>
      </c>
      <c r="I13">
        <f t="shared" si="0"/>
        <v>5.3815947099999999E-10</v>
      </c>
      <c r="L13">
        <v>23037.056</v>
      </c>
      <c r="M13" s="2">
        <v>0.99</v>
      </c>
      <c r="N13" s="2">
        <v>-8243.2034000000003</v>
      </c>
      <c r="P13">
        <f>P12/2000</f>
        <v>2.1600000000034925E-5</v>
      </c>
    </row>
    <row r="14" spans="1:16" x14ac:dyDescent="0.25">
      <c r="A14">
        <f>(A13-B5)</f>
        <v>1.3998000000010506</v>
      </c>
      <c r="D14">
        <f>D13/0.001</f>
        <v>3902580.4245000002</v>
      </c>
      <c r="E14">
        <f t="shared" ref="E14:I14" si="1">E13/0.001</f>
        <v>1709482.0244999998</v>
      </c>
      <c r="F14">
        <f t="shared" si="1"/>
        <v>1709482.0244999998</v>
      </c>
      <c r="G14">
        <f t="shared" si="1"/>
        <v>5.2899378700000005E-7</v>
      </c>
      <c r="H14">
        <f t="shared" si="1"/>
        <v>5.0579370300000002E-7</v>
      </c>
      <c r="I14">
        <f t="shared" si="1"/>
        <v>5.3815947099999993E-7</v>
      </c>
      <c r="L14">
        <v>23502.451000000001</v>
      </c>
      <c r="M14" s="2">
        <v>1.01</v>
      </c>
      <c r="N14" s="2">
        <v>-8243.0036999999993</v>
      </c>
    </row>
    <row r="15" spans="1:16" x14ac:dyDescent="0.25">
      <c r="A15">
        <f>A14/(0.01^2)/C4</f>
        <v>0.60155344150023882</v>
      </c>
      <c r="D15">
        <f>D14*10^-4</f>
        <v>390.25804245000006</v>
      </c>
      <c r="E15">
        <f t="shared" ref="E15:I15" si="2">E14*10^-4</f>
        <v>170.94820245</v>
      </c>
      <c r="F15">
        <f t="shared" si="2"/>
        <v>170.94820245</v>
      </c>
      <c r="G15">
        <f t="shared" si="2"/>
        <v>5.2899378700000006E-11</v>
      </c>
      <c r="H15">
        <f t="shared" si="2"/>
        <v>5.0579370300000003E-11</v>
      </c>
      <c r="I15">
        <f t="shared" si="2"/>
        <v>5.3815947099999998E-11</v>
      </c>
      <c r="L15">
        <v>23153.403999999999</v>
      </c>
      <c r="M15" s="2">
        <v>0.995</v>
      </c>
      <c r="N15" s="2">
        <v>-8244.4732999999997</v>
      </c>
    </row>
    <row r="16" spans="1:16" x14ac:dyDescent="0.25">
      <c r="A16">
        <f>A15*160.218</f>
        <v>96.379689290285256</v>
      </c>
      <c r="B16">
        <f>P4-A16</f>
        <v>147.04411842928175</v>
      </c>
      <c r="L16">
        <v>23386.101999999999</v>
      </c>
      <c r="M16" s="2">
        <v>1.0049999999999999</v>
      </c>
      <c r="N16" s="2">
        <v>-8244.3853999999992</v>
      </c>
    </row>
    <row r="17" spans="1:9" x14ac:dyDescent="0.25">
      <c r="D17" t="s">
        <v>16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</row>
    <row r="18" spans="1:9" x14ac:dyDescent="0.25">
      <c r="A18" t="s">
        <v>49</v>
      </c>
      <c r="D18">
        <f>ABS(D6-D4)</f>
        <v>2.0740245000000002</v>
      </c>
      <c r="E18">
        <f t="shared" ref="E18:I18" si="3">ABS(E6-E4)</f>
        <v>2.0740245000000002</v>
      </c>
      <c r="F18">
        <f t="shared" si="3"/>
        <v>2.0740245000000002</v>
      </c>
      <c r="G18">
        <f t="shared" si="3"/>
        <v>6.0658091000000001E-10</v>
      </c>
      <c r="H18">
        <f t="shared" si="3"/>
        <v>5.4280583000000005E-10</v>
      </c>
      <c r="I18">
        <f t="shared" si="3"/>
        <v>5.8873662000000001E-10</v>
      </c>
    </row>
    <row r="19" spans="1:9" x14ac:dyDescent="0.25">
      <c r="A19">
        <v>-8244.0267000000003</v>
      </c>
      <c r="D19">
        <f>D18/0.001</f>
        <v>2074.0245</v>
      </c>
      <c r="E19">
        <f t="shared" ref="E19:I19" si="4">E18/0.001</f>
        <v>2074.0245</v>
      </c>
      <c r="F19">
        <f t="shared" si="4"/>
        <v>2074.0245</v>
      </c>
      <c r="G19">
        <f t="shared" si="4"/>
        <v>6.0658091000000004E-7</v>
      </c>
      <c r="H19">
        <f t="shared" si="4"/>
        <v>5.4280582999999999E-7</v>
      </c>
      <c r="I19">
        <f t="shared" si="4"/>
        <v>5.8873662000000004E-7</v>
      </c>
    </row>
    <row r="20" spans="1:9" x14ac:dyDescent="0.25">
      <c r="A20">
        <f>((A19-B4)*2)/(C4*(0.01^2))</f>
        <v>0.72592089825822825</v>
      </c>
      <c r="D20">
        <f>D19*10^-4</f>
        <v>0.20740245000000002</v>
      </c>
      <c r="E20">
        <f t="shared" ref="E20:I20" si="5">E19*10^-4</f>
        <v>0.20740245000000002</v>
      </c>
      <c r="F20">
        <f t="shared" si="5"/>
        <v>0.20740245000000002</v>
      </c>
      <c r="G20">
        <f t="shared" si="5"/>
        <v>6.0658091000000003E-11</v>
      </c>
      <c r="H20">
        <f t="shared" si="5"/>
        <v>5.4280582999999999E-11</v>
      </c>
      <c r="I20">
        <f t="shared" si="5"/>
        <v>5.8873662000000007E-11</v>
      </c>
    </row>
    <row r="21" spans="1:9" x14ac:dyDescent="0.25">
      <c r="A21">
        <f>A20*160.218</f>
        <v>116.30559447713681</v>
      </c>
    </row>
    <row r="22" spans="1:9" x14ac:dyDescent="0.25"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t="s">
        <v>27</v>
      </c>
    </row>
    <row r="23" spans="1:9" x14ac:dyDescent="0.25">
      <c r="D23">
        <f>ABS(D7-D4)</f>
        <v>2.0740245000000002</v>
      </c>
      <c r="E23">
        <f t="shared" ref="E23:I23" si="6">ABS(E7-E4)</f>
        <v>2.0740245000000002</v>
      </c>
      <c r="F23">
        <f t="shared" si="6"/>
        <v>2.0740245000000002</v>
      </c>
      <c r="G23">
        <f t="shared" si="6"/>
        <v>6.0658091000000001E-10</v>
      </c>
      <c r="H23">
        <f t="shared" si="6"/>
        <v>5.4280583000000005E-10</v>
      </c>
      <c r="I23">
        <f t="shared" si="6"/>
        <v>5.8873662000000001E-10</v>
      </c>
    </row>
    <row r="24" spans="1:9" x14ac:dyDescent="0.25">
      <c r="D24">
        <f>D23/0.001</f>
        <v>2074.0245</v>
      </c>
      <c r="E24">
        <f t="shared" ref="E24:I24" si="7">E23/0.001</f>
        <v>2074.0245</v>
      </c>
      <c r="F24">
        <f t="shared" si="7"/>
        <v>2074.0245</v>
      </c>
      <c r="G24">
        <f t="shared" si="7"/>
        <v>6.0658091000000004E-7</v>
      </c>
      <c r="H24">
        <f t="shared" si="7"/>
        <v>5.4280582999999999E-7</v>
      </c>
      <c r="I24">
        <f t="shared" si="7"/>
        <v>5.8873662000000004E-7</v>
      </c>
    </row>
    <row r="25" spans="1:9" x14ac:dyDescent="0.25">
      <c r="D25">
        <f>D24*10^-4</f>
        <v>0.20740245000000002</v>
      </c>
      <c r="E25">
        <f t="shared" ref="E25:I25" si="8">E24*10^-4</f>
        <v>0.20740245000000002</v>
      </c>
      <c r="F25">
        <f t="shared" si="8"/>
        <v>0.20740245000000002</v>
      </c>
      <c r="G25">
        <f t="shared" si="8"/>
        <v>6.0658091000000003E-11</v>
      </c>
      <c r="H25">
        <f t="shared" si="8"/>
        <v>5.4280582999999999E-11</v>
      </c>
      <c r="I25">
        <f t="shared" si="8"/>
        <v>5.8873662000000007E-11</v>
      </c>
    </row>
    <row r="27" spans="1:9" x14ac:dyDescent="0.25">
      <c r="D27" t="s">
        <v>28</v>
      </c>
      <c r="E27" t="s">
        <v>29</v>
      </c>
      <c r="F27" t="s">
        <v>30</v>
      </c>
      <c r="G27" t="s">
        <v>31</v>
      </c>
      <c r="H27" t="s">
        <v>32</v>
      </c>
      <c r="I27" t="s">
        <v>33</v>
      </c>
    </row>
    <row r="28" spans="1:9" x14ac:dyDescent="0.25">
      <c r="D28">
        <f>ABS(D8-D4)</f>
        <v>2.0740245000000002</v>
      </c>
      <c r="E28">
        <f t="shared" ref="E28:I28" si="9">ABS(E8-E4)</f>
        <v>2.0740245000000002</v>
      </c>
      <c r="F28">
        <f t="shared" si="9"/>
        <v>2.0740245000000002</v>
      </c>
      <c r="G28">
        <f>ABS(G8-G4)</f>
        <v>6.0658091000000001E-10</v>
      </c>
      <c r="H28">
        <f t="shared" si="9"/>
        <v>5.4280583000000005E-10</v>
      </c>
      <c r="I28">
        <f t="shared" si="9"/>
        <v>5.8873662000000001E-10</v>
      </c>
    </row>
    <row r="29" spans="1:9" x14ac:dyDescent="0.25">
      <c r="D29">
        <f>D28/0.001</f>
        <v>2074.0245</v>
      </c>
      <c r="E29">
        <f t="shared" ref="E29:I29" si="10">E28/0.001</f>
        <v>2074.0245</v>
      </c>
      <c r="F29">
        <f t="shared" si="10"/>
        <v>2074.0245</v>
      </c>
      <c r="G29">
        <f t="shared" si="10"/>
        <v>6.0658091000000004E-7</v>
      </c>
      <c r="H29">
        <f t="shared" si="10"/>
        <v>5.4280582999999999E-7</v>
      </c>
      <c r="I29">
        <f t="shared" si="10"/>
        <v>5.8873662000000004E-7</v>
      </c>
    </row>
    <row r="30" spans="1:9" x14ac:dyDescent="0.25">
      <c r="D30">
        <f>D29*10^-4</f>
        <v>0.20740245000000002</v>
      </c>
      <c r="E30">
        <f t="shared" ref="E30:I30" si="11">E29*10^-4</f>
        <v>0.20740245000000002</v>
      </c>
      <c r="F30">
        <f t="shared" si="11"/>
        <v>0.20740245000000002</v>
      </c>
      <c r="G30">
        <f t="shared" si="11"/>
        <v>6.0658091000000003E-11</v>
      </c>
      <c r="H30">
        <f t="shared" si="11"/>
        <v>5.4280582999999999E-11</v>
      </c>
      <c r="I30">
        <f t="shared" si="11"/>
        <v>5.8873662000000007E-11</v>
      </c>
    </row>
    <row r="32" spans="1:9" x14ac:dyDescent="0.25">
      <c r="D32" t="s">
        <v>34</v>
      </c>
      <c r="E32" t="s">
        <v>35</v>
      </c>
      <c r="F32" t="s">
        <v>36</v>
      </c>
      <c r="G32" t="s">
        <v>37</v>
      </c>
      <c r="H32" t="s">
        <v>38</v>
      </c>
      <c r="I32" t="s">
        <v>39</v>
      </c>
    </row>
    <row r="33" spans="4:9" x14ac:dyDescent="0.25">
      <c r="D33">
        <f>ABS(D9-D4)</f>
        <v>2.0740245000000002</v>
      </c>
      <c r="E33">
        <f t="shared" ref="E33:I33" si="12">ABS(E9-E4)</f>
        <v>2.0740245000000002</v>
      </c>
      <c r="F33">
        <f t="shared" si="12"/>
        <v>2.0740245000000002</v>
      </c>
      <c r="G33">
        <f t="shared" si="12"/>
        <v>6.0658091000000001E-10</v>
      </c>
      <c r="H33">
        <f t="shared" si="12"/>
        <v>5.4280583000000005E-10</v>
      </c>
      <c r="I33">
        <f t="shared" si="12"/>
        <v>5.8873662000000001E-10</v>
      </c>
    </row>
    <row r="34" spans="4:9" x14ac:dyDescent="0.25">
      <c r="D34">
        <f>D33/0.001</f>
        <v>2074.0245</v>
      </c>
      <c r="E34">
        <f t="shared" ref="E34:I34" si="13">E33/0.001</f>
        <v>2074.0245</v>
      </c>
      <c r="F34">
        <f t="shared" si="13"/>
        <v>2074.0245</v>
      </c>
      <c r="G34">
        <f t="shared" si="13"/>
        <v>6.0658091000000004E-7</v>
      </c>
      <c r="H34">
        <f t="shared" si="13"/>
        <v>5.4280582999999999E-7</v>
      </c>
      <c r="I34">
        <f t="shared" si="13"/>
        <v>5.8873662000000004E-7</v>
      </c>
    </row>
    <row r="35" spans="4:9" x14ac:dyDescent="0.25">
      <c r="D35">
        <f>D34*10^-4</f>
        <v>0.20740245000000002</v>
      </c>
      <c r="E35">
        <f t="shared" ref="E35:I35" si="14">E34*10^-4</f>
        <v>0.20740245000000002</v>
      </c>
      <c r="F35">
        <f t="shared" si="14"/>
        <v>0.20740245000000002</v>
      </c>
      <c r="G35">
        <f t="shared" si="14"/>
        <v>6.0658091000000003E-11</v>
      </c>
      <c r="H35">
        <f t="shared" si="14"/>
        <v>5.4280582999999999E-11</v>
      </c>
      <c r="I35">
        <f t="shared" si="14"/>
        <v>5.8873662000000007E-11</v>
      </c>
    </row>
    <row r="37" spans="4:9" x14ac:dyDescent="0.25">
      <c r="D37" t="s">
        <v>40</v>
      </c>
      <c r="E37" t="s">
        <v>41</v>
      </c>
      <c r="F37" t="s">
        <v>42</v>
      </c>
      <c r="G37" t="s">
        <v>43</v>
      </c>
      <c r="H37" t="s">
        <v>45</v>
      </c>
      <c r="I37" t="s">
        <v>44</v>
      </c>
    </row>
    <row r="38" spans="4:9" x14ac:dyDescent="0.25">
      <c r="D38">
        <f>ABS(D10-D4)</f>
        <v>2.0740245000000002</v>
      </c>
      <c r="E38">
        <f t="shared" ref="E38:I38" si="15">ABS(E10-E4)</f>
        <v>2.0740245000000002</v>
      </c>
      <c r="F38">
        <f t="shared" si="15"/>
        <v>2.0740245000000002</v>
      </c>
      <c r="G38">
        <f t="shared" si="15"/>
        <v>6.0658091000000001E-10</v>
      </c>
      <c r="H38">
        <f t="shared" si="15"/>
        <v>5.4280583000000005E-10</v>
      </c>
      <c r="I38">
        <f t="shared" si="15"/>
        <v>5.8873662000000001E-10</v>
      </c>
    </row>
    <row r="39" spans="4:9" x14ac:dyDescent="0.25">
      <c r="D39">
        <f>D38/0.001</f>
        <v>2074.0245</v>
      </c>
      <c r="E39">
        <f t="shared" ref="E39:I39" si="16">E38/0.001</f>
        <v>2074.0245</v>
      </c>
      <c r="F39">
        <f t="shared" si="16"/>
        <v>2074.0245</v>
      </c>
      <c r="G39">
        <f t="shared" si="16"/>
        <v>6.0658091000000004E-7</v>
      </c>
      <c r="H39">
        <f t="shared" si="16"/>
        <v>5.4280582999999999E-7</v>
      </c>
      <c r="I39">
        <f t="shared" si="16"/>
        <v>5.8873662000000004E-7</v>
      </c>
    </row>
    <row r="40" spans="4:9" x14ac:dyDescent="0.25">
      <c r="D40">
        <f>D39*10^-4</f>
        <v>0.20740245000000002</v>
      </c>
      <c r="E40">
        <f t="shared" ref="E40:I40" si="17">E39*10^-4</f>
        <v>0.20740245000000002</v>
      </c>
      <c r="F40">
        <f t="shared" si="17"/>
        <v>0.20740245000000002</v>
      </c>
      <c r="G40">
        <f t="shared" si="17"/>
        <v>6.0658091000000003E-11</v>
      </c>
      <c r="H40">
        <f t="shared" si="17"/>
        <v>5.4280582999999999E-11</v>
      </c>
      <c r="I40">
        <f t="shared" si="17"/>
        <v>5.8873662000000007E-11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zoomScale="70" zoomScaleNormal="70" workbookViewId="0">
      <selection sqref="A1:H21"/>
    </sheetView>
  </sheetViews>
  <sheetFormatPr defaultRowHeight="15" x14ac:dyDescent="0.25"/>
  <sheetData>
    <row r="2" spans="1:8" x14ac:dyDescent="0.25">
      <c r="A2" t="s">
        <v>50</v>
      </c>
    </row>
    <row r="3" spans="1:8" x14ac:dyDescent="0.25">
      <c r="A3" t="s">
        <v>2</v>
      </c>
      <c r="B3">
        <v>-8147.0584144799996</v>
      </c>
      <c r="C3">
        <v>23740.098000000002</v>
      </c>
    </row>
    <row r="4" spans="1:8" x14ac:dyDescent="0.25">
      <c r="A4">
        <v>1.0049999999999999</v>
      </c>
      <c r="B4">
        <v>-8146.5730467599997</v>
      </c>
      <c r="C4">
        <v>23858.798999999999</v>
      </c>
    </row>
    <row r="5" spans="1:8" x14ac:dyDescent="0.25">
      <c r="A5">
        <v>1.01</v>
      </c>
      <c r="B5">
        <v>-8145.1666518800002</v>
      </c>
      <c r="C5">
        <v>23977.499</v>
      </c>
    </row>
    <row r="6" spans="1:8" x14ac:dyDescent="0.25">
      <c r="A6">
        <v>0.995</v>
      </c>
      <c r="B6">
        <v>-8146.63330864</v>
      </c>
      <c r="C6">
        <v>23621.398000000001</v>
      </c>
    </row>
    <row r="7" spans="1:8" x14ac:dyDescent="0.25">
      <c r="A7">
        <v>0.99</v>
      </c>
      <c r="B7">
        <v>-8145.3056976799999</v>
      </c>
      <c r="C7">
        <v>23502.697</v>
      </c>
    </row>
    <row r="9" spans="1:8" x14ac:dyDescent="0.25">
      <c r="A9" t="s">
        <v>10</v>
      </c>
    </row>
    <row r="10" spans="1:8" x14ac:dyDescent="0.25">
      <c r="A10">
        <f>2*(3.2336*10^-5)*C3*160.218</f>
        <v>245.98583853365264</v>
      </c>
    </row>
    <row r="12" spans="1:8" x14ac:dyDescent="0.25">
      <c r="A12" t="s">
        <v>52</v>
      </c>
    </row>
    <row r="13" spans="1:8" x14ac:dyDescent="0.25">
      <c r="A13">
        <v>-8145.4351999999999</v>
      </c>
    </row>
    <row r="14" spans="1:8" x14ac:dyDescent="0.25">
      <c r="A14">
        <f>(A13-B3)</f>
        <v>1.6232144799996604</v>
      </c>
      <c r="E14" t="s">
        <v>53</v>
      </c>
      <c r="G14" t="s">
        <v>51</v>
      </c>
    </row>
    <row r="15" spans="1:8" x14ac:dyDescent="0.25">
      <c r="A15">
        <f>A14/(0.01^2)/C3</f>
        <v>0.68374379920405559</v>
      </c>
      <c r="E15">
        <v>245.98583853365264</v>
      </c>
      <c r="F15" t="s">
        <v>10</v>
      </c>
      <c r="G15">
        <v>251.99253666666669</v>
      </c>
      <c r="H15" t="s">
        <v>10</v>
      </c>
    </row>
    <row r="16" spans="1:8" x14ac:dyDescent="0.25">
      <c r="A16">
        <f>A15*160.218</f>
        <v>109.54806402087537</v>
      </c>
      <c r="B16">
        <f>A10-A16</f>
        <v>136.43777451277725</v>
      </c>
      <c r="C16" t="s">
        <v>11</v>
      </c>
      <c r="E16">
        <v>136.43777451277725</v>
      </c>
      <c r="F16" t="s">
        <v>11</v>
      </c>
      <c r="G16">
        <v>140.52360333333334</v>
      </c>
      <c r="H16" t="s">
        <v>11</v>
      </c>
    </row>
    <row r="17" spans="1:8" x14ac:dyDescent="0.25">
      <c r="E17">
        <v>56.150452822518716</v>
      </c>
      <c r="F17" t="s">
        <v>31</v>
      </c>
      <c r="G17">
        <v>140.73312333333334</v>
      </c>
      <c r="H17" t="s">
        <v>31</v>
      </c>
    </row>
    <row r="18" spans="1:8" x14ac:dyDescent="0.25">
      <c r="A18" t="s">
        <v>49</v>
      </c>
    </row>
    <row r="19" spans="1:8" x14ac:dyDescent="0.25">
      <c r="A19">
        <v>-8146.64241339</v>
      </c>
      <c r="B19">
        <v>-8146.9544999999998</v>
      </c>
    </row>
    <row r="20" spans="1:8" x14ac:dyDescent="0.25">
      <c r="A20">
        <f>((A19-B3)*2)/(C3*(0.01^2))</f>
        <v>0.3504628245423031</v>
      </c>
      <c r="B20">
        <f>((B19-B3)*2)/(C3*(0.005^2))</f>
        <v>0.35017371874279618</v>
      </c>
    </row>
    <row r="21" spans="1:8" x14ac:dyDescent="0.25">
      <c r="A21">
        <f>A20*160.218</f>
        <v>56.150452822518716</v>
      </c>
      <c r="B21">
        <f>B20*160.218</f>
        <v>56.104132869533316</v>
      </c>
      <c r="C21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fe.eam.fs</vt:lpstr>
      <vt:lpstr>fe.eam.new1</vt:lpstr>
      <vt:lpstr>B2 FeNi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2014-12-28T19:06:21Z</dcterms:created>
  <dcterms:modified xsi:type="dcterms:W3CDTF">2015-01-04T23:25:03Z</dcterms:modified>
</cp:coreProperties>
</file>