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2.xml" ContentType="application/vnd.openxmlformats-officedocument.drawing+xml"/>
  <Override PartName="/xl/charts/chart17.xml" ContentType="application/vnd.openxmlformats-officedocument.drawingml.chart+xml"/>
  <Override PartName="/xl/drawings/drawing3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4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5.xml" ContentType="application/vnd.openxmlformats-officedocument.drawing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6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39460" windowHeight="26380" tabRatio="500"/>
  </bookViews>
  <sheets>
    <sheet name="Sheet1" sheetId="1" r:id="rId1"/>
    <sheet name="bainpath" sheetId="2" r:id="rId2"/>
    <sheet name="uniaxial" sheetId="3" r:id="rId3"/>
    <sheet name="frenkel" sheetId="4" r:id="rId4"/>
    <sheet name="diffusion" sheetId="5" r:id="rId5"/>
    <sheet name="peak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N34" i="6" l="1"/>
  <c r="AN33" i="6"/>
  <c r="P73" i="6"/>
  <c r="Q73" i="6"/>
  <c r="R73" i="6"/>
  <c r="S73" i="6"/>
  <c r="T73" i="6"/>
  <c r="O73" i="6"/>
  <c r="P72" i="6"/>
  <c r="Q72" i="6"/>
  <c r="R72" i="6"/>
  <c r="S72" i="6"/>
  <c r="T72" i="6"/>
  <c r="O72" i="6"/>
  <c r="T71" i="6"/>
  <c r="P40" i="6"/>
  <c r="Q40" i="6"/>
  <c r="R40" i="6"/>
  <c r="S40" i="6"/>
  <c r="T40" i="6"/>
  <c r="P41" i="6"/>
  <c r="Q41" i="6"/>
  <c r="R41" i="6"/>
  <c r="S41" i="6"/>
  <c r="T41" i="6"/>
  <c r="P42" i="6"/>
  <c r="Q42" i="6"/>
  <c r="R42" i="6"/>
  <c r="S42" i="6"/>
  <c r="T42" i="6"/>
  <c r="P43" i="6"/>
  <c r="Q43" i="6"/>
  <c r="R43" i="6"/>
  <c r="S43" i="6"/>
  <c r="T43" i="6"/>
  <c r="P44" i="6"/>
  <c r="Q44" i="6"/>
  <c r="R44" i="6"/>
  <c r="S44" i="6"/>
  <c r="T44" i="6"/>
  <c r="P45" i="6"/>
  <c r="Q45" i="6"/>
  <c r="R45" i="6"/>
  <c r="S45" i="6"/>
  <c r="T45" i="6"/>
  <c r="P46" i="6"/>
  <c r="Q46" i="6"/>
  <c r="R46" i="6"/>
  <c r="S46" i="6"/>
  <c r="T46" i="6"/>
  <c r="P47" i="6"/>
  <c r="Q47" i="6"/>
  <c r="R47" i="6"/>
  <c r="S47" i="6"/>
  <c r="T47" i="6"/>
  <c r="P48" i="6"/>
  <c r="Q48" i="6"/>
  <c r="R48" i="6"/>
  <c r="S48" i="6"/>
  <c r="T48" i="6"/>
  <c r="P49" i="6"/>
  <c r="Q49" i="6"/>
  <c r="R49" i="6"/>
  <c r="S49" i="6"/>
  <c r="T49" i="6"/>
  <c r="P50" i="6"/>
  <c r="Q50" i="6"/>
  <c r="R50" i="6"/>
  <c r="S50" i="6"/>
  <c r="T50" i="6"/>
  <c r="P51" i="6"/>
  <c r="Q51" i="6"/>
  <c r="R51" i="6"/>
  <c r="S51" i="6"/>
  <c r="T51" i="6"/>
  <c r="P52" i="6"/>
  <c r="Q52" i="6"/>
  <c r="R52" i="6"/>
  <c r="S52" i="6"/>
  <c r="T52" i="6"/>
  <c r="P53" i="6"/>
  <c r="Q53" i="6"/>
  <c r="R53" i="6"/>
  <c r="S53" i="6"/>
  <c r="T53" i="6"/>
  <c r="P54" i="6"/>
  <c r="Q54" i="6"/>
  <c r="R54" i="6"/>
  <c r="S54" i="6"/>
  <c r="T54" i="6"/>
  <c r="P55" i="6"/>
  <c r="Q55" i="6"/>
  <c r="R55" i="6"/>
  <c r="S55" i="6"/>
  <c r="T55" i="6"/>
  <c r="P56" i="6"/>
  <c r="Q56" i="6"/>
  <c r="R56" i="6"/>
  <c r="S56" i="6"/>
  <c r="T56" i="6"/>
  <c r="P57" i="6"/>
  <c r="Q57" i="6"/>
  <c r="R57" i="6"/>
  <c r="S57" i="6"/>
  <c r="T57" i="6"/>
  <c r="P58" i="6"/>
  <c r="Q58" i="6"/>
  <c r="R58" i="6"/>
  <c r="S58" i="6"/>
  <c r="T58" i="6"/>
  <c r="P59" i="6"/>
  <c r="Q59" i="6"/>
  <c r="R59" i="6"/>
  <c r="S59" i="6"/>
  <c r="T59" i="6"/>
  <c r="P60" i="6"/>
  <c r="Q60" i="6"/>
  <c r="R60" i="6"/>
  <c r="S60" i="6"/>
  <c r="T60" i="6"/>
  <c r="P61" i="6"/>
  <c r="Q61" i="6"/>
  <c r="R61" i="6"/>
  <c r="S61" i="6"/>
  <c r="T61" i="6"/>
  <c r="P62" i="6"/>
  <c r="Q62" i="6"/>
  <c r="R62" i="6"/>
  <c r="S62" i="6"/>
  <c r="T62" i="6"/>
  <c r="P63" i="6"/>
  <c r="Q63" i="6"/>
  <c r="R63" i="6"/>
  <c r="S63" i="6"/>
  <c r="T63" i="6"/>
  <c r="P64" i="6"/>
  <c r="Q64" i="6"/>
  <c r="R64" i="6"/>
  <c r="S64" i="6"/>
  <c r="T64" i="6"/>
  <c r="P65" i="6"/>
  <c r="Q65" i="6"/>
  <c r="R65" i="6"/>
  <c r="S65" i="6"/>
  <c r="T65" i="6"/>
  <c r="P66" i="6"/>
  <c r="Q66" i="6"/>
  <c r="R66" i="6"/>
  <c r="S66" i="6"/>
  <c r="T66" i="6"/>
  <c r="P67" i="6"/>
  <c r="Q67" i="6"/>
  <c r="R67" i="6"/>
  <c r="S67" i="6"/>
  <c r="T67" i="6"/>
  <c r="P68" i="6"/>
  <c r="Q68" i="6"/>
  <c r="R68" i="6"/>
  <c r="S68" i="6"/>
  <c r="T68" i="6"/>
  <c r="P69" i="6"/>
  <c r="Q69" i="6"/>
  <c r="R69" i="6"/>
  <c r="S69" i="6"/>
  <c r="T69" i="6"/>
  <c r="P70" i="6"/>
  <c r="Q70" i="6"/>
  <c r="R70" i="6"/>
  <c r="S70" i="6"/>
  <c r="T70" i="6"/>
  <c r="P71" i="6"/>
  <c r="Q71" i="6"/>
  <c r="R71" i="6"/>
  <c r="S71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40" i="6"/>
  <c r="N73" i="6"/>
  <c r="N72" i="6"/>
  <c r="M73" i="6"/>
  <c r="M72" i="6"/>
  <c r="L73" i="6"/>
  <c r="L72" i="6"/>
  <c r="K73" i="6"/>
  <c r="K72" i="6"/>
  <c r="J73" i="6"/>
  <c r="J72" i="6"/>
  <c r="I73" i="6"/>
  <c r="I72" i="6"/>
  <c r="AE77" i="6"/>
  <c r="AE78" i="6"/>
  <c r="AE79" i="6"/>
  <c r="AE80" i="6"/>
  <c r="AE81" i="6"/>
  <c r="AE82" i="6"/>
  <c r="AE83" i="6"/>
  <c r="AE84" i="6"/>
  <c r="AE85" i="6"/>
  <c r="AE86" i="6"/>
  <c r="AE87" i="6"/>
  <c r="AE88" i="6"/>
  <c r="AE89" i="6"/>
  <c r="AE90" i="6"/>
  <c r="AE91" i="6"/>
  <c r="AE92" i="6"/>
  <c r="AE93" i="6"/>
  <c r="AE94" i="6"/>
  <c r="AE95" i="6"/>
  <c r="AE96" i="6"/>
  <c r="AE97" i="6"/>
  <c r="AE98" i="6"/>
  <c r="AE99" i="6"/>
  <c r="AE100" i="6"/>
  <c r="AE101" i="6"/>
  <c r="AE102" i="6"/>
  <c r="AE103" i="6"/>
  <c r="AE104" i="6"/>
  <c r="AE105" i="6"/>
  <c r="AE106" i="6"/>
  <c r="AE107" i="6"/>
  <c r="AE108" i="6"/>
  <c r="AE109" i="6"/>
  <c r="AF77" i="6"/>
  <c r="AF78" i="6"/>
  <c r="AF79" i="6"/>
  <c r="AF80" i="6"/>
  <c r="AF81" i="6"/>
  <c r="AF82" i="6"/>
  <c r="AF83" i="6"/>
  <c r="AF84" i="6"/>
  <c r="AF85" i="6"/>
  <c r="AF86" i="6"/>
  <c r="AF87" i="6"/>
  <c r="AF88" i="6"/>
  <c r="AF89" i="6"/>
  <c r="AF90" i="6"/>
  <c r="AF91" i="6"/>
  <c r="AF92" i="6"/>
  <c r="AF93" i="6"/>
  <c r="AF94" i="6"/>
  <c r="AF95" i="6"/>
  <c r="AF96" i="6"/>
  <c r="AF97" i="6"/>
  <c r="AF98" i="6"/>
  <c r="AF99" i="6"/>
  <c r="AF100" i="6"/>
  <c r="AF101" i="6"/>
  <c r="AF102" i="6"/>
  <c r="AF103" i="6"/>
  <c r="AF104" i="6"/>
  <c r="AF105" i="6"/>
  <c r="AF106" i="6"/>
  <c r="AF107" i="6"/>
  <c r="AF108" i="6"/>
  <c r="AF109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G94" i="6"/>
  <c r="AG95" i="6"/>
  <c r="AG96" i="6"/>
  <c r="AG97" i="6"/>
  <c r="AG98" i="6"/>
  <c r="AG99" i="6"/>
  <c r="AG100" i="6"/>
  <c r="AG101" i="6"/>
  <c r="AG102" i="6"/>
  <c r="AG103" i="6"/>
  <c r="AG104" i="6"/>
  <c r="AG105" i="6"/>
  <c r="AG106" i="6"/>
  <c r="AG107" i="6"/>
  <c r="AG108" i="6"/>
  <c r="AG109" i="6"/>
  <c r="AH77" i="6"/>
  <c r="AH78" i="6"/>
  <c r="AH79" i="6"/>
  <c r="AH80" i="6"/>
  <c r="AH81" i="6"/>
  <c r="AH82" i="6"/>
  <c r="AH83" i="6"/>
  <c r="AH84" i="6"/>
  <c r="AH85" i="6"/>
  <c r="AH86" i="6"/>
  <c r="AH87" i="6"/>
  <c r="AH88" i="6"/>
  <c r="AH89" i="6"/>
  <c r="AH90" i="6"/>
  <c r="AH91" i="6"/>
  <c r="AH92" i="6"/>
  <c r="AH93" i="6"/>
  <c r="AH94" i="6"/>
  <c r="AH95" i="6"/>
  <c r="AH96" i="6"/>
  <c r="AH97" i="6"/>
  <c r="AH98" i="6"/>
  <c r="AH99" i="6"/>
  <c r="AH100" i="6"/>
  <c r="AH101" i="6"/>
  <c r="AH102" i="6"/>
  <c r="AH103" i="6"/>
  <c r="AH104" i="6"/>
  <c r="AH105" i="6"/>
  <c r="AH106" i="6"/>
  <c r="AH107" i="6"/>
  <c r="AH108" i="6"/>
  <c r="AH109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I94" i="6"/>
  <c r="AI95" i="6"/>
  <c r="AI96" i="6"/>
  <c r="AI97" i="6"/>
  <c r="AI98" i="6"/>
  <c r="AI99" i="6"/>
  <c r="AI100" i="6"/>
  <c r="AI101" i="6"/>
  <c r="AI102" i="6"/>
  <c r="AI103" i="6"/>
  <c r="AI104" i="6"/>
  <c r="AI105" i="6"/>
  <c r="AI106" i="6"/>
  <c r="AI107" i="6"/>
  <c r="AI108" i="6"/>
  <c r="AI109" i="6"/>
  <c r="AE110" i="6"/>
  <c r="AF110" i="6"/>
  <c r="AG110" i="6"/>
  <c r="AH110" i="6"/>
  <c r="AI110" i="6"/>
  <c r="AD77" i="6"/>
  <c r="AD78" i="6"/>
  <c r="AD79" i="6"/>
  <c r="AD80" i="6"/>
  <c r="AD81" i="6"/>
  <c r="AD82" i="6"/>
  <c r="AD83" i="6"/>
  <c r="AD84" i="6"/>
  <c r="AD85" i="6"/>
  <c r="AD86" i="6"/>
  <c r="AD87" i="6"/>
  <c r="AD88" i="6"/>
  <c r="AD89" i="6"/>
  <c r="AD90" i="6"/>
  <c r="AD91" i="6"/>
  <c r="AD92" i="6"/>
  <c r="AD93" i="6"/>
  <c r="AD94" i="6"/>
  <c r="AD95" i="6"/>
  <c r="AD96" i="6"/>
  <c r="AD97" i="6"/>
  <c r="AD98" i="6"/>
  <c r="AD99" i="6"/>
  <c r="AD100" i="6"/>
  <c r="AD101" i="6"/>
  <c r="AD102" i="6"/>
  <c r="AD103" i="6"/>
  <c r="AD104" i="6"/>
  <c r="AD105" i="6"/>
  <c r="AD106" i="6"/>
  <c r="AD107" i="6"/>
  <c r="AD108" i="6"/>
  <c r="AD110" i="6"/>
  <c r="AD109" i="6"/>
  <c r="AC110" i="6"/>
  <c r="AC111" i="6"/>
  <c r="AC112" i="6"/>
  <c r="AC109" i="6"/>
  <c r="AB110" i="6"/>
  <c r="AB111" i="6"/>
  <c r="AB112" i="6"/>
  <c r="AB109" i="6"/>
  <c r="AA110" i="6"/>
  <c r="AA111" i="6"/>
  <c r="AA112" i="6"/>
  <c r="AA109" i="6"/>
  <c r="Z110" i="6"/>
  <c r="Z111" i="6"/>
  <c r="Z112" i="6"/>
  <c r="Z109" i="6"/>
  <c r="Y110" i="6"/>
  <c r="Y111" i="6"/>
  <c r="Y112" i="6"/>
  <c r="Y109" i="6"/>
  <c r="X110" i="6"/>
  <c r="X111" i="6"/>
  <c r="X112" i="6"/>
  <c r="X109" i="6"/>
  <c r="B35" i="6"/>
  <c r="B3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K96" i="6"/>
  <c r="K97" i="6"/>
  <c r="K98" i="6"/>
  <c r="K99" i="6"/>
  <c r="K100" i="6"/>
  <c r="K101" i="6"/>
  <c r="K102" i="6"/>
  <c r="K103" i="6"/>
  <c r="K104" i="6"/>
  <c r="K105" i="6"/>
  <c r="K106" i="6"/>
  <c r="K107" i="6"/>
  <c r="K108" i="6"/>
  <c r="K109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N77" i="6"/>
  <c r="N78" i="6"/>
  <c r="N79" i="6"/>
  <c r="N80" i="6"/>
  <c r="N81" i="6"/>
  <c r="N82" i="6"/>
  <c r="N83" i="6"/>
  <c r="N84" i="6"/>
  <c r="N85" i="6"/>
  <c r="N86" i="6"/>
  <c r="N87" i="6"/>
  <c r="N88" i="6"/>
  <c r="N89" i="6"/>
  <c r="N90" i="6"/>
  <c r="N91" i="6"/>
  <c r="N92" i="6"/>
  <c r="N93" i="6"/>
  <c r="N94" i="6"/>
  <c r="N95" i="6"/>
  <c r="N96" i="6"/>
  <c r="N97" i="6"/>
  <c r="N98" i="6"/>
  <c r="N99" i="6"/>
  <c r="N100" i="6"/>
  <c r="N101" i="6"/>
  <c r="N102" i="6"/>
  <c r="N103" i="6"/>
  <c r="N104" i="6"/>
  <c r="N105" i="6"/>
  <c r="N106" i="6"/>
  <c r="N107" i="6"/>
  <c r="N108" i="6"/>
  <c r="N109" i="6"/>
  <c r="K110" i="6"/>
  <c r="L110" i="6"/>
  <c r="M110" i="6"/>
  <c r="N110" i="6"/>
  <c r="K111" i="6"/>
  <c r="L111" i="6"/>
  <c r="M111" i="6"/>
  <c r="N111" i="6"/>
  <c r="J110" i="6"/>
  <c r="J111" i="6"/>
  <c r="J109" i="6"/>
  <c r="I110" i="6"/>
  <c r="I111" i="6"/>
  <c r="I109" i="6"/>
  <c r="H110" i="6"/>
  <c r="H111" i="6"/>
  <c r="H109" i="6"/>
  <c r="G110" i="6"/>
  <c r="G111" i="6"/>
  <c r="G109" i="6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60" i="1"/>
  <c r="AR159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60" i="1"/>
  <c r="AN159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60" i="1"/>
  <c r="AJ159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60" i="1"/>
  <c r="AF159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AB155" i="1"/>
  <c r="AB156" i="1"/>
  <c r="AB157" i="1"/>
  <c r="AB158" i="1"/>
  <c r="AB160" i="1"/>
  <c r="AB159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60" i="1"/>
  <c r="X159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60" i="1"/>
  <c r="T159" i="1"/>
  <c r="O162" i="1"/>
  <c r="P159" i="1"/>
  <c r="P160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27" i="1"/>
  <c r="M84" i="4"/>
  <c r="K84" i="4"/>
  <c r="I84" i="4"/>
  <c r="G84" i="4"/>
  <c r="E84" i="4"/>
  <c r="M85" i="4"/>
  <c r="K85" i="4"/>
  <c r="I85" i="4"/>
  <c r="G85" i="4"/>
  <c r="E85" i="4"/>
  <c r="K68" i="4"/>
  <c r="I68" i="4"/>
  <c r="G68" i="4"/>
  <c r="E68" i="4"/>
  <c r="K69" i="4"/>
  <c r="I69" i="4"/>
  <c r="G69" i="4"/>
  <c r="E69" i="4"/>
  <c r="S52" i="4"/>
  <c r="Q52" i="4"/>
  <c r="O52" i="4"/>
  <c r="M52" i="4"/>
  <c r="K52" i="4"/>
  <c r="I52" i="4"/>
  <c r="G52" i="4"/>
  <c r="E52" i="4"/>
  <c r="S53" i="4"/>
  <c r="Q53" i="4"/>
  <c r="O53" i="4"/>
  <c r="M53" i="4"/>
  <c r="K53" i="4"/>
  <c r="I53" i="4"/>
  <c r="G53" i="4"/>
  <c r="E53" i="4"/>
  <c r="Q36" i="4"/>
  <c r="O36" i="4"/>
  <c r="M36" i="4"/>
  <c r="K36" i="4"/>
  <c r="I36" i="4"/>
  <c r="G36" i="4"/>
  <c r="E36" i="4"/>
  <c r="C36" i="4"/>
  <c r="Q37" i="4"/>
  <c r="O37" i="4"/>
  <c r="M37" i="4"/>
  <c r="K37" i="4"/>
  <c r="I37" i="4"/>
  <c r="G37" i="4"/>
  <c r="E37" i="4"/>
  <c r="C37" i="4"/>
  <c r="C33" i="4"/>
  <c r="B33" i="4"/>
  <c r="F81" i="4"/>
  <c r="D81" i="4"/>
  <c r="K33" i="4"/>
  <c r="D33" i="4"/>
  <c r="E33" i="4"/>
  <c r="F33" i="4"/>
  <c r="G33" i="4"/>
  <c r="H33" i="4"/>
  <c r="I33" i="4"/>
  <c r="J33" i="4"/>
  <c r="L33" i="4"/>
  <c r="M33" i="4"/>
  <c r="N33" i="4"/>
  <c r="O33" i="4"/>
  <c r="P33" i="4"/>
  <c r="Q33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E81" i="4"/>
  <c r="G81" i="4"/>
  <c r="H81" i="4"/>
  <c r="I81" i="4"/>
  <c r="J81" i="4"/>
  <c r="K81" i="4"/>
  <c r="L81" i="4"/>
  <c r="M81" i="4"/>
  <c r="D65" i="4"/>
  <c r="E65" i="4"/>
  <c r="F65" i="4"/>
  <c r="G65" i="4"/>
  <c r="H65" i="4"/>
  <c r="I65" i="4"/>
  <c r="J65" i="4"/>
  <c r="K65" i="4"/>
  <c r="J67" i="4"/>
  <c r="K67" i="4"/>
  <c r="G91" i="1"/>
  <c r="G90" i="1"/>
  <c r="A103" i="1"/>
  <c r="A102" i="1"/>
  <c r="A101" i="1"/>
  <c r="B99" i="1"/>
  <c r="F87" i="1"/>
  <c r="G87" i="1"/>
  <c r="H87" i="1"/>
  <c r="I87" i="1"/>
  <c r="E87" i="1"/>
  <c r="A99" i="1"/>
  <c r="C35" i="4"/>
  <c r="D83" i="4"/>
  <c r="S109" i="6"/>
  <c r="T109" i="6"/>
  <c r="U109" i="6"/>
  <c r="V109" i="6"/>
  <c r="W109" i="6"/>
  <c r="S110" i="6"/>
  <c r="T110" i="6"/>
  <c r="U110" i="6"/>
  <c r="V110" i="6"/>
  <c r="W110" i="6"/>
  <c r="R110" i="6"/>
  <c r="R109" i="6"/>
  <c r="D109" i="6"/>
  <c r="E109" i="6"/>
  <c r="F109" i="6"/>
  <c r="D110" i="6"/>
  <c r="E110" i="6"/>
  <c r="F110" i="6"/>
  <c r="C110" i="6"/>
  <c r="C109" i="6"/>
  <c r="G72" i="6"/>
  <c r="H72" i="6"/>
  <c r="G73" i="6"/>
  <c r="H73" i="6"/>
  <c r="D72" i="6"/>
  <c r="E72" i="6"/>
  <c r="F72" i="6"/>
  <c r="D73" i="6"/>
  <c r="E73" i="6"/>
  <c r="F73" i="6"/>
  <c r="C73" i="6"/>
  <c r="C72" i="6"/>
  <c r="AK39" i="1"/>
  <c r="K36" i="6"/>
  <c r="K35" i="6"/>
  <c r="J36" i="6"/>
  <c r="J35" i="6"/>
  <c r="I36" i="6"/>
  <c r="I35" i="6"/>
  <c r="H36" i="6"/>
  <c r="H35" i="6"/>
  <c r="G36" i="6"/>
  <c r="G35" i="6"/>
  <c r="F36" i="6"/>
  <c r="F35" i="6"/>
  <c r="E36" i="6"/>
  <c r="E35" i="6"/>
  <c r="D36" i="6"/>
  <c r="D35" i="6"/>
  <c r="A36" i="6"/>
  <c r="A35" i="6"/>
  <c r="X52" i="5"/>
  <c r="X53" i="5"/>
  <c r="X54" i="5"/>
  <c r="X55" i="5"/>
  <c r="X51" i="5"/>
  <c r="X44" i="5"/>
  <c r="X45" i="5"/>
  <c r="X46" i="5"/>
  <c r="X47" i="5"/>
  <c r="X43" i="5"/>
  <c r="Y43" i="5"/>
  <c r="Y55" i="5"/>
  <c r="Y54" i="5"/>
  <c r="Y53" i="5"/>
  <c r="Y52" i="5"/>
  <c r="Y51" i="5"/>
  <c r="Y47" i="5"/>
  <c r="Y46" i="5"/>
  <c r="Y45" i="5"/>
  <c r="Y44" i="5"/>
  <c r="T28" i="5"/>
  <c r="T39" i="5"/>
  <c r="U39" i="5"/>
  <c r="T38" i="5"/>
  <c r="U38" i="5"/>
  <c r="T37" i="5"/>
  <c r="U37" i="5"/>
  <c r="T36" i="5"/>
  <c r="U36" i="5"/>
  <c r="T35" i="5"/>
  <c r="U35" i="5"/>
  <c r="T29" i="5"/>
  <c r="T30" i="5"/>
  <c r="T31" i="5"/>
  <c r="T32" i="5"/>
  <c r="U29" i="5"/>
  <c r="U30" i="5"/>
  <c r="U31" i="5"/>
  <c r="U32" i="5"/>
  <c r="U28" i="5"/>
  <c r="N55" i="5"/>
  <c r="N54" i="5"/>
  <c r="N53" i="5"/>
  <c r="N52" i="5"/>
  <c r="N51" i="5"/>
  <c r="N47" i="5"/>
  <c r="N46" i="5"/>
  <c r="N45" i="5"/>
  <c r="N44" i="5"/>
  <c r="N43" i="5"/>
  <c r="N39" i="5"/>
  <c r="N38" i="5"/>
  <c r="N37" i="5"/>
  <c r="N36" i="5"/>
  <c r="N35" i="5"/>
  <c r="N32" i="5"/>
  <c r="N31" i="5"/>
  <c r="N30" i="5"/>
  <c r="N29" i="5"/>
  <c r="N28" i="5"/>
  <c r="D55" i="5"/>
  <c r="A55" i="5"/>
  <c r="D54" i="5"/>
  <c r="A54" i="5"/>
  <c r="D53" i="5"/>
  <c r="A53" i="5"/>
  <c r="D52" i="5"/>
  <c r="A52" i="5"/>
  <c r="D51" i="5"/>
  <c r="A51" i="5"/>
  <c r="D47" i="5"/>
  <c r="A47" i="5"/>
  <c r="D46" i="5"/>
  <c r="A46" i="5"/>
  <c r="D45" i="5"/>
  <c r="A45" i="5"/>
  <c r="D44" i="5"/>
  <c r="A44" i="5"/>
  <c r="D43" i="5"/>
  <c r="A43" i="5"/>
  <c r="D35" i="5"/>
  <c r="D39" i="5"/>
  <c r="D38" i="5"/>
  <c r="D37" i="5"/>
  <c r="D36" i="5"/>
  <c r="A39" i="5"/>
  <c r="A38" i="5"/>
  <c r="A37" i="5"/>
  <c r="A36" i="5"/>
  <c r="A35" i="5"/>
  <c r="A29" i="5"/>
  <c r="A30" i="5"/>
  <c r="A31" i="5"/>
  <c r="A32" i="5"/>
  <c r="A28" i="5"/>
  <c r="D30" i="5"/>
  <c r="D31" i="5"/>
  <c r="D32" i="5"/>
  <c r="D29" i="5"/>
  <c r="D28" i="5"/>
  <c r="G26" i="5"/>
  <c r="G24" i="5"/>
  <c r="A26" i="5"/>
  <c r="Q32" i="4"/>
  <c r="P32" i="4"/>
  <c r="Q35" i="4"/>
  <c r="P35" i="4"/>
  <c r="Q34" i="4"/>
  <c r="P34" i="4"/>
  <c r="O32" i="4"/>
  <c r="N32" i="4"/>
  <c r="O35" i="4"/>
  <c r="N35" i="4"/>
  <c r="O34" i="4"/>
  <c r="N34" i="4"/>
  <c r="M80" i="4"/>
  <c r="L80" i="4"/>
  <c r="M83" i="4"/>
  <c r="B32" i="4"/>
  <c r="L83" i="4"/>
  <c r="M82" i="4"/>
  <c r="L82" i="4"/>
  <c r="K80" i="4"/>
  <c r="J80" i="4"/>
  <c r="K83" i="4"/>
  <c r="J83" i="4"/>
  <c r="K82" i="4"/>
  <c r="J82" i="4"/>
  <c r="I80" i="4"/>
  <c r="H80" i="4"/>
  <c r="I83" i="4"/>
  <c r="H83" i="4"/>
  <c r="I82" i="4"/>
  <c r="H82" i="4"/>
  <c r="G80" i="4"/>
  <c r="F80" i="4"/>
  <c r="G83" i="4"/>
  <c r="F83" i="4"/>
  <c r="G82" i="4"/>
  <c r="F82" i="4"/>
  <c r="E80" i="4"/>
  <c r="D80" i="4"/>
  <c r="E83" i="4"/>
  <c r="E82" i="4"/>
  <c r="D82" i="4"/>
  <c r="K64" i="4"/>
  <c r="J64" i="4"/>
  <c r="I64" i="4"/>
  <c r="H64" i="4"/>
  <c r="I67" i="4"/>
  <c r="H67" i="4"/>
  <c r="G64" i="4"/>
  <c r="F64" i="4"/>
  <c r="G67" i="4"/>
  <c r="F67" i="4"/>
  <c r="E64" i="4"/>
  <c r="D64" i="4"/>
  <c r="E67" i="4"/>
  <c r="D67" i="4"/>
  <c r="K66" i="4"/>
  <c r="J66" i="4"/>
  <c r="I66" i="4"/>
  <c r="H66" i="4"/>
  <c r="G66" i="4"/>
  <c r="F66" i="4"/>
  <c r="E66" i="4"/>
  <c r="D66" i="4"/>
  <c r="P48" i="4"/>
  <c r="P51" i="4"/>
  <c r="F48" i="4"/>
  <c r="F51" i="4"/>
  <c r="G48" i="4"/>
  <c r="G51" i="4"/>
  <c r="S48" i="4"/>
  <c r="R48" i="4"/>
  <c r="S51" i="4"/>
  <c r="R51" i="4"/>
  <c r="S50" i="4"/>
  <c r="R50" i="4"/>
  <c r="Q48" i="4"/>
  <c r="Q51" i="4"/>
  <c r="Q50" i="4"/>
  <c r="P50" i="4"/>
  <c r="O48" i="4"/>
  <c r="N48" i="4"/>
  <c r="O51" i="4"/>
  <c r="N51" i="4"/>
  <c r="O50" i="4"/>
  <c r="N50" i="4"/>
  <c r="L48" i="4"/>
  <c r="M48" i="4"/>
  <c r="M51" i="4"/>
  <c r="L51" i="4"/>
  <c r="J48" i="4"/>
  <c r="K48" i="4"/>
  <c r="K51" i="4"/>
  <c r="J51" i="4"/>
  <c r="H48" i="4"/>
  <c r="I48" i="4"/>
  <c r="I51" i="4"/>
  <c r="H51" i="4"/>
  <c r="D48" i="4"/>
  <c r="E48" i="4"/>
  <c r="E51" i="4"/>
  <c r="D51" i="4"/>
  <c r="M50" i="4"/>
  <c r="L50" i="4"/>
  <c r="K50" i="4"/>
  <c r="J50" i="4"/>
  <c r="I50" i="4"/>
  <c r="H50" i="4"/>
  <c r="G50" i="4"/>
  <c r="F50" i="4"/>
  <c r="E50" i="4"/>
  <c r="D50" i="4"/>
  <c r="K32" i="4"/>
  <c r="M32" i="4"/>
  <c r="L32" i="4"/>
  <c r="M35" i="4"/>
  <c r="L35" i="4"/>
  <c r="M34" i="4"/>
  <c r="L34" i="4"/>
  <c r="J32" i="4"/>
  <c r="K35" i="4"/>
  <c r="J35" i="4"/>
  <c r="K34" i="4"/>
  <c r="J34" i="4"/>
  <c r="I32" i="4"/>
  <c r="H32" i="4"/>
  <c r="I35" i="4"/>
  <c r="H35" i="4"/>
  <c r="I34" i="4"/>
  <c r="H34" i="4"/>
  <c r="G32" i="4"/>
  <c r="F32" i="4"/>
  <c r="G35" i="4"/>
  <c r="F35" i="4"/>
  <c r="G34" i="4"/>
  <c r="F34" i="4"/>
  <c r="D32" i="4"/>
  <c r="D35" i="4"/>
  <c r="E32" i="4"/>
  <c r="E35" i="4"/>
  <c r="C32" i="4"/>
  <c r="E34" i="4"/>
  <c r="D34" i="4"/>
  <c r="C34" i="4"/>
  <c r="B34" i="4"/>
  <c r="E14" i="4"/>
  <c r="D14" i="4"/>
  <c r="E17" i="4"/>
  <c r="B14" i="4"/>
  <c r="D17" i="4"/>
  <c r="C14" i="4"/>
  <c r="C17" i="4"/>
  <c r="E16" i="4"/>
  <c r="D16" i="4"/>
  <c r="E15" i="4"/>
  <c r="D15" i="4"/>
  <c r="B15" i="4"/>
  <c r="C15" i="4"/>
  <c r="C16" i="4"/>
  <c r="B16" i="4"/>
  <c r="N36" i="3"/>
  <c r="N37" i="3"/>
  <c r="O36" i="3"/>
  <c r="O37" i="3"/>
  <c r="L37" i="3"/>
  <c r="M37" i="3"/>
  <c r="H36" i="3"/>
  <c r="M36" i="3"/>
  <c r="L36" i="3"/>
  <c r="J36" i="3"/>
  <c r="K36" i="3"/>
  <c r="J37" i="3"/>
  <c r="K37" i="3"/>
  <c r="G36" i="3"/>
  <c r="B36" i="3"/>
  <c r="B37" i="3"/>
  <c r="B2" i="3"/>
  <c r="F36" i="3"/>
  <c r="A36" i="3"/>
  <c r="A37" i="3"/>
  <c r="D36" i="3"/>
  <c r="E36" i="3"/>
  <c r="I36" i="3"/>
  <c r="D37" i="3"/>
  <c r="E37" i="3"/>
  <c r="F37" i="3"/>
  <c r="G37" i="3"/>
  <c r="H37" i="3"/>
  <c r="I37" i="3"/>
  <c r="C2" i="3"/>
  <c r="D2" i="3"/>
  <c r="E2" i="3"/>
  <c r="F2" i="3"/>
  <c r="G2" i="3"/>
  <c r="H2" i="3"/>
  <c r="A2" i="3"/>
  <c r="C37" i="3"/>
  <c r="C36" i="3"/>
  <c r="J155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6" i="1"/>
  <c r="J157" i="1"/>
  <c r="J158" i="1"/>
  <c r="J159" i="1"/>
  <c r="J161" i="1"/>
  <c r="K161" i="1"/>
  <c r="J160" i="1"/>
  <c r="K160" i="1"/>
  <c r="J85" i="1"/>
  <c r="J123" i="1"/>
  <c r="J126" i="1"/>
  <c r="O121" i="1"/>
  <c r="O159" i="1"/>
  <c r="S121" i="1"/>
  <c r="S159" i="1"/>
  <c r="S162" i="1"/>
  <c r="W121" i="1"/>
  <c r="W159" i="1"/>
  <c r="W162" i="1"/>
  <c r="AA121" i="1"/>
  <c r="AA159" i="1"/>
  <c r="AA162" i="1"/>
  <c r="AE121" i="1"/>
  <c r="AE159" i="1"/>
  <c r="AE162" i="1"/>
  <c r="AI121" i="1"/>
  <c r="AI159" i="1"/>
  <c r="AI162" i="1"/>
  <c r="AM121" i="1"/>
  <c r="AM159" i="1"/>
  <c r="AM162" i="1"/>
  <c r="AQ121" i="1"/>
  <c r="AQ159" i="1"/>
  <c r="AQ162" i="1"/>
  <c r="J124" i="1"/>
  <c r="O160" i="1"/>
  <c r="S160" i="1"/>
  <c r="W160" i="1"/>
  <c r="AA160" i="1"/>
  <c r="AE160" i="1"/>
  <c r="AI160" i="1"/>
  <c r="AM160" i="1"/>
  <c r="AQ160" i="1"/>
  <c r="J86" i="1"/>
  <c r="L84" i="1"/>
  <c r="L85" i="1"/>
  <c r="M84" i="1"/>
  <c r="M85" i="1"/>
  <c r="N84" i="1"/>
  <c r="N85" i="1"/>
  <c r="O84" i="1"/>
  <c r="O85" i="1"/>
  <c r="P84" i="1"/>
  <c r="P85" i="1"/>
  <c r="Q84" i="1"/>
  <c r="Q85" i="1"/>
  <c r="R84" i="1"/>
  <c r="R85" i="1"/>
  <c r="S84" i="1"/>
  <c r="S85" i="1"/>
  <c r="T84" i="1"/>
  <c r="T85" i="1"/>
  <c r="U84" i="1"/>
  <c r="U85" i="1"/>
  <c r="V84" i="1"/>
  <c r="V85" i="1"/>
  <c r="W84" i="1"/>
  <c r="W85" i="1"/>
  <c r="X84" i="1"/>
  <c r="X85" i="1"/>
  <c r="Y84" i="1"/>
  <c r="Y85" i="1"/>
  <c r="Z84" i="1"/>
  <c r="Z85" i="1"/>
  <c r="AA84" i="1"/>
  <c r="AA85" i="1"/>
  <c r="B40" i="1"/>
  <c r="B45" i="1"/>
  <c r="C40" i="1"/>
  <c r="C45" i="1"/>
  <c r="D40" i="1"/>
  <c r="D45" i="1"/>
  <c r="E40" i="1"/>
  <c r="E45" i="1"/>
  <c r="F40" i="1"/>
  <c r="F45" i="1"/>
  <c r="G40" i="1"/>
  <c r="G45" i="1"/>
  <c r="H40" i="1"/>
  <c r="H45" i="1"/>
  <c r="I40" i="1"/>
  <c r="I45" i="1"/>
  <c r="J40" i="1"/>
  <c r="J45" i="1"/>
  <c r="K40" i="1"/>
  <c r="K45" i="1"/>
  <c r="L40" i="1"/>
  <c r="L45" i="1"/>
  <c r="M40" i="1"/>
  <c r="M45" i="1"/>
  <c r="N40" i="1"/>
  <c r="N45" i="1"/>
  <c r="O40" i="1"/>
  <c r="O45" i="1"/>
  <c r="P40" i="1"/>
  <c r="P45" i="1"/>
  <c r="Q40" i="1"/>
  <c r="Q45" i="1"/>
  <c r="R40" i="1"/>
  <c r="R45" i="1"/>
  <c r="S40" i="1"/>
  <c r="S45" i="1"/>
  <c r="T40" i="1"/>
  <c r="T45" i="1"/>
  <c r="U40" i="1"/>
  <c r="U45" i="1"/>
  <c r="V40" i="1"/>
  <c r="V45" i="1"/>
  <c r="W40" i="1"/>
  <c r="W45" i="1"/>
  <c r="X40" i="1"/>
  <c r="X45" i="1"/>
  <c r="Y40" i="1"/>
  <c r="Y45" i="1"/>
  <c r="Z40" i="1"/>
  <c r="Z45" i="1"/>
  <c r="AA40" i="1"/>
  <c r="AA45" i="1"/>
  <c r="AB40" i="1"/>
  <c r="AB45" i="1"/>
  <c r="AC40" i="1"/>
  <c r="AC45" i="1"/>
  <c r="AD40" i="1"/>
  <c r="AD45" i="1"/>
  <c r="AE40" i="1"/>
  <c r="AE45" i="1"/>
  <c r="AF40" i="1"/>
  <c r="AF45" i="1"/>
  <c r="AG40" i="1"/>
  <c r="AG45" i="1"/>
  <c r="A40" i="1"/>
  <c r="A45" i="1"/>
  <c r="J88" i="1"/>
  <c r="W122" i="1"/>
  <c r="W123" i="1"/>
  <c r="X122" i="1"/>
  <c r="X123" i="1"/>
  <c r="Y122" i="1"/>
  <c r="Y123" i="1"/>
  <c r="Z122" i="1"/>
  <c r="Z123" i="1"/>
  <c r="AA122" i="1"/>
  <c r="AA123" i="1"/>
  <c r="AB122" i="1"/>
  <c r="AB123" i="1"/>
  <c r="AC122" i="1"/>
  <c r="AC123" i="1"/>
  <c r="AD122" i="1"/>
  <c r="AD123" i="1"/>
  <c r="AE122" i="1"/>
  <c r="AE123" i="1"/>
  <c r="AF122" i="1"/>
  <c r="AF123" i="1"/>
  <c r="AG122" i="1"/>
  <c r="AG123" i="1"/>
  <c r="AH122" i="1"/>
  <c r="AH123" i="1"/>
  <c r="AI122" i="1"/>
  <c r="AI123" i="1"/>
  <c r="AJ122" i="1"/>
  <c r="AJ123" i="1"/>
  <c r="AK122" i="1"/>
  <c r="AK123" i="1"/>
  <c r="AL122" i="1"/>
  <c r="AL123" i="1"/>
  <c r="AM122" i="1"/>
  <c r="AM123" i="1"/>
  <c r="AN122" i="1"/>
  <c r="AN123" i="1"/>
  <c r="AO122" i="1"/>
  <c r="AO123" i="1"/>
  <c r="AP122" i="1"/>
  <c r="AP123" i="1"/>
  <c r="AQ122" i="1"/>
  <c r="AQ123" i="1"/>
  <c r="M122" i="1"/>
  <c r="M123" i="1"/>
  <c r="N122" i="1"/>
  <c r="N123" i="1"/>
  <c r="O122" i="1"/>
  <c r="O123" i="1"/>
  <c r="P122" i="1"/>
  <c r="P123" i="1"/>
  <c r="Q122" i="1"/>
  <c r="Q123" i="1"/>
  <c r="R122" i="1"/>
  <c r="R123" i="1"/>
  <c r="S122" i="1"/>
  <c r="S123" i="1"/>
  <c r="T122" i="1"/>
  <c r="T123" i="1"/>
  <c r="U122" i="1"/>
  <c r="U123" i="1"/>
  <c r="V122" i="1"/>
  <c r="V123" i="1"/>
  <c r="L122" i="1"/>
  <c r="L123" i="1"/>
  <c r="J87" i="1"/>
  <c r="AM40" i="1"/>
  <c r="AM41" i="1"/>
  <c r="AN40" i="1"/>
  <c r="AN41" i="1"/>
  <c r="AO40" i="1"/>
  <c r="AO41" i="1"/>
  <c r="AP40" i="1"/>
  <c r="AP41" i="1"/>
  <c r="AQ40" i="1"/>
  <c r="AQ41" i="1"/>
  <c r="AR40" i="1"/>
  <c r="AR41" i="1"/>
  <c r="AS40" i="1"/>
  <c r="AS41" i="1"/>
  <c r="AT40" i="1"/>
  <c r="AT41" i="1"/>
  <c r="AU40" i="1"/>
  <c r="AU41" i="1"/>
  <c r="AV40" i="1"/>
  <c r="AV41" i="1"/>
  <c r="AW40" i="1"/>
  <c r="AW41" i="1"/>
  <c r="AX40" i="1"/>
  <c r="AX41" i="1"/>
  <c r="AY40" i="1"/>
  <c r="AY41" i="1"/>
  <c r="AZ40" i="1"/>
  <c r="AZ41" i="1"/>
  <c r="BA40" i="1"/>
  <c r="BA41" i="1"/>
  <c r="BB40" i="1"/>
  <c r="BB41" i="1"/>
  <c r="BC40" i="1"/>
  <c r="BC41" i="1"/>
  <c r="BD40" i="1"/>
  <c r="BD41" i="1"/>
  <c r="BE40" i="1"/>
  <c r="BE41" i="1"/>
  <c r="BF40" i="1"/>
  <c r="BF41" i="1"/>
  <c r="BG40" i="1"/>
  <c r="BG41" i="1"/>
  <c r="BH40" i="1"/>
  <c r="BH41" i="1"/>
  <c r="BI40" i="1"/>
  <c r="BI41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BG42" i="1"/>
  <c r="BH42" i="1"/>
  <c r="BI42" i="1"/>
  <c r="AL40" i="1"/>
  <c r="AL41" i="1"/>
  <c r="AL42" i="1"/>
  <c r="AN125" i="1"/>
  <c r="AJ125" i="1"/>
  <c r="AF125" i="1"/>
  <c r="AB125" i="1"/>
  <c r="X125" i="1"/>
  <c r="T125" i="1"/>
  <c r="P125" i="1"/>
  <c r="L125" i="1"/>
  <c r="AK40" i="1"/>
  <c r="AH39" i="1"/>
  <c r="AI39" i="1"/>
  <c r="AJ39" i="1"/>
  <c r="AH40" i="1"/>
  <c r="AI40" i="1"/>
  <c r="AJ40" i="1"/>
  <c r="AG43" i="1"/>
  <c r="AF43" i="1"/>
  <c r="AE43" i="1"/>
  <c r="AD43" i="1"/>
  <c r="AG42" i="1"/>
  <c r="AF42" i="1"/>
  <c r="AE42" i="1"/>
  <c r="AD42" i="1"/>
  <c r="AG39" i="1"/>
  <c r="AF39" i="1"/>
  <c r="AE39" i="1"/>
  <c r="AD39" i="1"/>
  <c r="V39" i="1"/>
  <c r="W39" i="1"/>
  <c r="X39" i="1"/>
  <c r="Y39" i="1"/>
  <c r="Z39" i="1"/>
  <c r="AA39" i="1"/>
  <c r="AB39" i="1"/>
  <c r="AC39" i="1"/>
  <c r="V42" i="1"/>
  <c r="W42" i="1"/>
  <c r="X42" i="1"/>
  <c r="Y42" i="1"/>
  <c r="Z42" i="1"/>
  <c r="AA42" i="1"/>
  <c r="AB42" i="1"/>
  <c r="AC42" i="1"/>
  <c r="V43" i="1"/>
  <c r="W43" i="1"/>
  <c r="X43" i="1"/>
  <c r="Y43" i="1"/>
  <c r="Z43" i="1"/>
  <c r="AA43" i="1"/>
  <c r="AB43" i="1"/>
  <c r="AC43" i="1"/>
  <c r="AN121" i="1"/>
  <c r="AO121" i="1"/>
  <c r="AP121" i="1"/>
  <c r="AJ121" i="1"/>
  <c r="AK121" i="1"/>
  <c r="AG121" i="1"/>
  <c r="BI39" i="1"/>
  <c r="BA39" i="1"/>
  <c r="AA83" i="1"/>
  <c r="Z83" i="1"/>
  <c r="Y83" i="1"/>
  <c r="X83" i="1"/>
  <c r="W83" i="1"/>
  <c r="S83" i="1"/>
  <c r="BE39" i="1"/>
  <c r="U39" i="1"/>
  <c r="AS39" i="1"/>
  <c r="U42" i="1"/>
  <c r="U43" i="1"/>
  <c r="Q39" i="1"/>
  <c r="Q42" i="1"/>
  <c r="Q43" i="1"/>
  <c r="M39" i="1"/>
  <c r="M42" i="1"/>
  <c r="M43" i="1"/>
  <c r="O83" i="1"/>
  <c r="AL121" i="1"/>
  <c r="AK42" i="1"/>
  <c r="AO39" i="1"/>
  <c r="AK43" i="1"/>
  <c r="AW39" i="1"/>
  <c r="AH121" i="1"/>
  <c r="AF121" i="1"/>
  <c r="AD121" i="1"/>
  <c r="AC121" i="1"/>
  <c r="AB121" i="1"/>
  <c r="I39" i="1"/>
  <c r="I42" i="1"/>
  <c r="I43" i="1"/>
  <c r="E39" i="1"/>
  <c r="E42" i="1"/>
  <c r="E43" i="1"/>
  <c r="R121" i="1"/>
  <c r="N121" i="1"/>
  <c r="N83" i="1"/>
  <c r="V121" i="1"/>
  <c r="BH39" i="1"/>
  <c r="BG39" i="1"/>
  <c r="BF39" i="1"/>
  <c r="Z121" i="1"/>
  <c r="Y121" i="1"/>
  <c r="X121" i="1"/>
  <c r="H42" i="1"/>
  <c r="G39" i="1"/>
  <c r="T121" i="1"/>
  <c r="M121" i="1"/>
  <c r="P121" i="1"/>
  <c r="Q121" i="1"/>
  <c r="U121" i="1"/>
  <c r="L121" i="1"/>
  <c r="T43" i="1"/>
  <c r="S43" i="1"/>
  <c r="R43" i="1"/>
  <c r="T42" i="1"/>
  <c r="S42" i="1"/>
  <c r="R42" i="1"/>
  <c r="T39" i="1"/>
  <c r="S39" i="1"/>
  <c r="R39" i="1"/>
  <c r="G89" i="1"/>
  <c r="M83" i="1"/>
  <c r="P83" i="1"/>
  <c r="Q83" i="1"/>
  <c r="R83" i="1"/>
  <c r="T83" i="1"/>
  <c r="U83" i="1"/>
  <c r="V83" i="1"/>
  <c r="L83" i="1"/>
  <c r="D43" i="1"/>
  <c r="A42" i="1"/>
  <c r="A39" i="1"/>
  <c r="A43" i="1"/>
  <c r="J43" i="1"/>
  <c r="K43" i="1"/>
  <c r="L43" i="1"/>
  <c r="N43" i="1"/>
  <c r="O43" i="1"/>
  <c r="P43" i="1"/>
  <c r="AH43" i="1"/>
  <c r="AI43" i="1"/>
  <c r="AJ43" i="1"/>
  <c r="G43" i="1"/>
  <c r="B43" i="1"/>
  <c r="C43" i="1"/>
  <c r="F43" i="1"/>
  <c r="H43" i="1"/>
  <c r="AX39" i="1"/>
  <c r="AY39" i="1"/>
  <c r="AZ39" i="1"/>
  <c r="BB39" i="1"/>
  <c r="BC39" i="1"/>
  <c r="BD39" i="1"/>
  <c r="D39" i="1"/>
  <c r="D42" i="1"/>
  <c r="B39" i="1"/>
  <c r="C39" i="1"/>
  <c r="F39" i="1"/>
  <c r="H39" i="1"/>
  <c r="B42" i="1"/>
  <c r="C42" i="1"/>
  <c r="F42" i="1"/>
  <c r="G42" i="1"/>
  <c r="K39" i="1"/>
  <c r="L39" i="1"/>
  <c r="N39" i="1"/>
  <c r="O39" i="1"/>
  <c r="P39" i="1"/>
  <c r="AL39" i="1"/>
  <c r="AM39" i="1"/>
  <c r="AN39" i="1"/>
  <c r="AP39" i="1"/>
  <c r="AQ39" i="1"/>
  <c r="AR39" i="1"/>
  <c r="AT39" i="1"/>
  <c r="AU39" i="1"/>
  <c r="AV39" i="1"/>
  <c r="K42" i="1"/>
  <c r="L42" i="1"/>
  <c r="N42" i="1"/>
  <c r="O42" i="1"/>
  <c r="P42" i="1"/>
  <c r="AH42" i="1"/>
  <c r="AI42" i="1"/>
  <c r="AJ42" i="1"/>
  <c r="J42" i="1"/>
  <c r="J39" i="1"/>
  <c r="I85" i="1"/>
  <c r="I86" i="1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3" i="2"/>
  <c r="E3" i="2"/>
  <c r="D4" i="2"/>
  <c r="E4" i="2"/>
  <c r="D5" i="2"/>
  <c r="E5" i="2"/>
  <c r="D6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D2" i="2"/>
  <c r="E2" i="2"/>
  <c r="H85" i="1"/>
  <c r="H86" i="1"/>
  <c r="E85" i="1"/>
  <c r="G85" i="1"/>
  <c r="F85" i="1"/>
  <c r="F86" i="1"/>
  <c r="G86" i="1"/>
  <c r="E86" i="1"/>
  <c r="A63" i="1"/>
  <c r="A62" i="1"/>
  <c r="B62" i="1"/>
  <c r="B63" i="1"/>
  <c r="C63" i="1"/>
  <c r="C62" i="1"/>
</calcChain>
</file>

<file path=xl/sharedStrings.xml><?xml version="1.0" encoding="utf-8"?>
<sst xmlns="http://schemas.openxmlformats.org/spreadsheetml/2006/main" count="287" uniqueCount="71">
  <si>
    <t>STRAIN CASCADES</t>
  </si>
  <si>
    <t>x 1.01</t>
  </si>
  <si>
    <t>5kev</t>
  </si>
  <si>
    <t>control</t>
  </si>
  <si>
    <t>x1.02</t>
  </si>
  <si>
    <t>original</t>
  </si>
  <si>
    <t>x0.99</t>
  </si>
  <si>
    <t>x1.005</t>
  </si>
  <si>
    <t>bain</t>
  </si>
  <si>
    <t>xy1.01</t>
  </si>
  <si>
    <t>300K</t>
  </si>
  <si>
    <t>xy1.02</t>
  </si>
  <si>
    <t>hydrostatic</t>
  </si>
  <si>
    <t>xy 1.005</t>
  </si>
  <si>
    <t>x0.995</t>
  </si>
  <si>
    <t>random</t>
  </si>
  <si>
    <t>xy 1.015</t>
  </si>
  <si>
    <t>x0.98</t>
  </si>
  <si>
    <t>x0.985</t>
  </si>
  <si>
    <t>x1.015</t>
  </si>
  <si>
    <t>x1.001</t>
  </si>
  <si>
    <t>of mean</t>
  </si>
  <si>
    <t>peak #</t>
  </si>
  <si>
    <t>2*std err</t>
  </si>
  <si>
    <t>peak#</t>
  </si>
  <si>
    <t>rand</t>
  </si>
  <si>
    <t>frenkel pair formation energy</t>
  </si>
  <si>
    <t>pure</t>
  </si>
  <si>
    <t>frenkel</t>
  </si>
  <si>
    <t>x1.01</t>
  </si>
  <si>
    <t>E</t>
  </si>
  <si>
    <t>stderr</t>
  </si>
  <si>
    <t>E/atom</t>
  </si>
  <si>
    <t>Eform</t>
  </si>
  <si>
    <t>msd</t>
  </si>
  <si>
    <t>mimer</t>
  </si>
  <si>
    <t>MIMI</t>
  </si>
  <si>
    <t>Higher energy frenkel pairs are simulations on 2 processors instead of 8</t>
  </si>
  <si>
    <t>This manages to mess something up somehow…</t>
  </si>
  <si>
    <t>x1.03</t>
  </si>
  <si>
    <t>x1.04</t>
  </si>
  <si>
    <t>x1.05</t>
  </si>
  <si>
    <t>total stderr</t>
  </si>
  <si>
    <t>hyd1.01</t>
  </si>
  <si>
    <t>hyd1.005</t>
  </si>
  <si>
    <t>hyd1.015</t>
  </si>
  <si>
    <t>hyd1.02</t>
  </si>
  <si>
    <t>hyd0.99</t>
  </si>
  <si>
    <t>hyd0.98</t>
  </si>
  <si>
    <t>hyd0.995</t>
  </si>
  <si>
    <t>hyd0.985</t>
  </si>
  <si>
    <t>xy1.005</t>
  </si>
  <si>
    <t>xy1.015</t>
  </si>
  <si>
    <t>bain1.005</t>
  </si>
  <si>
    <t>bain1.01</t>
  </si>
  <si>
    <t>bain1.02</t>
  </si>
  <si>
    <t>bain1.03</t>
  </si>
  <si>
    <t>bain1.04</t>
  </si>
  <si>
    <t>cm^2/s</t>
  </si>
  <si>
    <t>uniaxial</t>
  </si>
  <si>
    <t>shear</t>
  </si>
  <si>
    <t>[011]</t>
  </si>
  <si>
    <t>[135]</t>
  </si>
  <si>
    <t>[100]</t>
  </si>
  <si>
    <t>[001]</t>
  </si>
  <si>
    <t>[110]</t>
  </si>
  <si>
    <t>[010]</t>
  </si>
  <si>
    <t>[101]</t>
  </si>
  <si>
    <t>uniaxial fraction</t>
  </si>
  <si>
    <t>max fraction</t>
  </si>
  <si>
    <t>min fraction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</si>
</sst>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scheme val="minor"/>
    </font>
    <font>
      <b/>
      <i/>
      <sz val="12"/>
      <color theme="1"/>
      <name val="Calibri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</borders>
  <cellStyleXfs count="31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Border="1"/>
    <xf numFmtId="0" fontId="0" fillId="0" borderId="0" xfId="0" applyFill="1" applyBorder="1"/>
    <xf numFmtId="2" fontId="0" fillId="0" borderId="0" xfId="0" applyNumberFormat="1"/>
    <xf numFmtId="0" fontId="0" fillId="0" borderId="1" xfId="0" applyBorder="1"/>
    <xf numFmtId="0" fontId="0" fillId="0" borderId="1" xfId="0" applyFill="1" applyBorder="1"/>
    <xf numFmtId="0" fontId="0" fillId="0" borderId="2" xfId="0" applyBorder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3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Defects vs Applied Uniaxial Strain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9361175696318"/>
          <c:y val="0.123888587202462"/>
          <c:w val="0.808270670969777"/>
          <c:h val="0.72832083193392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[135]</c:v>
                </c:pt>
              </c:strCache>
            </c:strRef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(Sheet1!$E$86,Sheet1!$A$40,Sheet1!$F$40,Sheet1!$J$40,Sheet1!$N$40,Sheet1!$R$40,Sheet1!$V$40,Sheet1!$Z$40,Sheet1!$AD$40)</c:f>
                <c:numCache>
                  <c:formatCode>General</c:formatCode>
                  <c:ptCount val="9"/>
                  <c:pt idx="0">
                    <c:v>4.980941939904103</c:v>
                  </c:pt>
                  <c:pt idx="1">
                    <c:v>4.09119826283284</c:v>
                  </c:pt>
                  <c:pt idx="2">
                    <c:v>4.627995978195481</c:v>
                  </c:pt>
                  <c:pt idx="3">
                    <c:v>5.272321977294071</c:v>
                  </c:pt>
                  <c:pt idx="4">
                    <c:v>4.235030563168079</c:v>
                  </c:pt>
                  <c:pt idx="5">
                    <c:v>3.909123942777972</c:v>
                  </c:pt>
                  <c:pt idx="6">
                    <c:v>4.63583082298684</c:v>
                  </c:pt>
                  <c:pt idx="7">
                    <c:v>3.997857289001923</c:v>
                  </c:pt>
                  <c:pt idx="8">
                    <c:v>4.539144263532642</c:v>
                  </c:pt>
                </c:numCache>
              </c:numRef>
            </c:plus>
            <c:minus>
              <c:numRef>
                <c:f>(Sheet1!$E$86,Sheet1!$A$40,Sheet1!$F$40,Sheet1!$J$40,Sheet1!$N$40,Sheet1!$R$40,Sheet1!$V$40,Sheet1!$Z$40,Sheet1!$AD$40)</c:f>
                <c:numCache>
                  <c:formatCode>General</c:formatCode>
                  <c:ptCount val="9"/>
                  <c:pt idx="0">
                    <c:v>4.980941939904103</c:v>
                  </c:pt>
                  <c:pt idx="1">
                    <c:v>4.09119826283284</c:v>
                  </c:pt>
                  <c:pt idx="2">
                    <c:v>4.627995978195481</c:v>
                  </c:pt>
                  <c:pt idx="3">
                    <c:v>5.272321977294071</c:v>
                  </c:pt>
                  <c:pt idx="4">
                    <c:v>4.235030563168079</c:v>
                  </c:pt>
                  <c:pt idx="5">
                    <c:v>3.909123942777972</c:v>
                  </c:pt>
                  <c:pt idx="6">
                    <c:v>4.63583082298684</c:v>
                  </c:pt>
                  <c:pt idx="7">
                    <c:v>3.997857289001923</c:v>
                  </c:pt>
                  <c:pt idx="8">
                    <c:v>4.539144263532642</c:v>
                  </c:pt>
                </c:numCache>
              </c:numRef>
            </c:minus>
          </c:errBars>
          <c:xVal>
            <c:numRef>
              <c:f>(Sheet1!$A$5,Sheet1!$F$5,Sheet1!$J$5,Sheet1!$F$51,Sheet1!$N$5,Sheet1!$R$5,Sheet1!$V$5,Sheet1!$Z$5,Sheet1!$AD$5)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-1.0</c:v>
                </c:pt>
                <c:pt idx="3">
                  <c:v>0.0</c:v>
                </c:pt>
                <c:pt idx="4">
                  <c:v>0.5</c:v>
                </c:pt>
                <c:pt idx="5">
                  <c:v>-0.5</c:v>
                </c:pt>
                <c:pt idx="6">
                  <c:v>-2.0</c:v>
                </c:pt>
                <c:pt idx="7">
                  <c:v>-1.5</c:v>
                </c:pt>
                <c:pt idx="8">
                  <c:v>1.5</c:v>
                </c:pt>
              </c:numCache>
            </c:numRef>
          </c:xVal>
          <c:yVal>
            <c:numRef>
              <c:f>(Sheet1!$A$39,Sheet1!$F$39,Sheet1!$J$39,Sheet1!$E$85,Sheet1!$N$39,Sheet1!$R$39,Sheet1!$V$39,Sheet1!$Z$39,Sheet1!$AD$39)</c:f>
              <c:numCache>
                <c:formatCode>General</c:formatCode>
                <c:ptCount val="9"/>
                <c:pt idx="0">
                  <c:v>21.3125</c:v>
                </c:pt>
                <c:pt idx="1">
                  <c:v>20.46875</c:v>
                </c:pt>
                <c:pt idx="2">
                  <c:v>19.40625</c:v>
                </c:pt>
                <c:pt idx="3">
                  <c:v>20.0625</c:v>
                </c:pt>
                <c:pt idx="4">
                  <c:v>21.5</c:v>
                </c:pt>
                <c:pt idx="5">
                  <c:v>24.59375</c:v>
                </c:pt>
                <c:pt idx="6">
                  <c:v>18.15625</c:v>
                </c:pt>
                <c:pt idx="7">
                  <c:v>21.21875</c:v>
                </c:pt>
                <c:pt idx="8">
                  <c:v>23.09375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[100]</c:v>
                </c:pt>
              </c:strCache>
            </c:strRef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(Sheet1!$G$90,Sheet1!$B$40,Sheet1!$G$40,Sheet1!$K$40,Sheet1!$O$40,Sheet1!$S$40,Sheet1!$W$40,Sheet1!$AA$40,Sheet1!$AE$40)</c:f>
                <c:numCache>
                  <c:formatCode>General</c:formatCode>
                  <c:ptCount val="9"/>
                  <c:pt idx="0">
                    <c:v>4.606905095766955</c:v>
                  </c:pt>
                  <c:pt idx="1">
                    <c:v>4.617528839178502</c:v>
                  </c:pt>
                  <c:pt idx="2">
                    <c:v>5.570569988789298</c:v>
                  </c:pt>
                  <c:pt idx="3">
                    <c:v>4.234554476317813</c:v>
                  </c:pt>
                  <c:pt idx="4">
                    <c:v>4.77466009599197</c:v>
                  </c:pt>
                  <c:pt idx="5">
                    <c:v>3.622148489145545</c:v>
                  </c:pt>
                  <c:pt idx="6">
                    <c:v>4.01094772004114</c:v>
                  </c:pt>
                  <c:pt idx="7">
                    <c:v>4.702328695581618</c:v>
                  </c:pt>
                  <c:pt idx="8">
                    <c:v>6.455492784968022</c:v>
                  </c:pt>
                </c:numCache>
              </c:numRef>
            </c:plus>
            <c:minus>
              <c:numRef>
                <c:f>(Sheet1!$G$90,Sheet1!$B$40,Sheet1!$G$40,Sheet1!$K$40,Sheet1!$O$40,Sheet1!$S$40,Sheet1!$W$40,Sheet1!$AA$40,Sheet1!$AE$40)</c:f>
                <c:numCache>
                  <c:formatCode>General</c:formatCode>
                  <c:ptCount val="9"/>
                  <c:pt idx="0">
                    <c:v>4.606905095766955</c:v>
                  </c:pt>
                  <c:pt idx="1">
                    <c:v>4.617528839178502</c:v>
                  </c:pt>
                  <c:pt idx="2">
                    <c:v>5.570569988789298</c:v>
                  </c:pt>
                  <c:pt idx="3">
                    <c:v>4.234554476317813</c:v>
                  </c:pt>
                  <c:pt idx="4">
                    <c:v>4.77466009599197</c:v>
                  </c:pt>
                  <c:pt idx="5">
                    <c:v>3.622148489145545</c:v>
                  </c:pt>
                  <c:pt idx="6">
                    <c:v>4.01094772004114</c:v>
                  </c:pt>
                  <c:pt idx="7">
                    <c:v>4.702328695581618</c:v>
                  </c:pt>
                  <c:pt idx="8">
                    <c:v>6.455492784968022</c:v>
                  </c:pt>
                </c:numCache>
              </c:numRef>
            </c:minus>
          </c:errBars>
          <c:xVal>
            <c:numRef>
              <c:f>(Sheet1!$F$51,Sheet1!$A$5,Sheet1!$F$5,Sheet1!$J$5,Sheet1!$N$5,Sheet1!$R$5,Sheet1!$V$5,Sheet1!$Z$5,Sheet1!$AD$5)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-1.0</c:v>
                </c:pt>
                <c:pt idx="4">
                  <c:v>0.5</c:v>
                </c:pt>
                <c:pt idx="5">
                  <c:v>-0.5</c:v>
                </c:pt>
                <c:pt idx="6">
                  <c:v>-2.0</c:v>
                </c:pt>
                <c:pt idx="7">
                  <c:v>-1.5</c:v>
                </c:pt>
                <c:pt idx="8">
                  <c:v>1.5</c:v>
                </c:pt>
              </c:numCache>
            </c:numRef>
          </c:xVal>
          <c:yVal>
            <c:numRef>
              <c:f>(Sheet1!$G$89,Sheet1!$B$39,Sheet1!$G$39,Sheet1!$K$39,Sheet1!$O$39,Sheet1!$S$39,Sheet1!$W$39,Sheet1!$AA$39,Sheet1!$AE$39)</c:f>
              <c:numCache>
                <c:formatCode>General</c:formatCode>
                <c:ptCount val="9"/>
                <c:pt idx="0">
                  <c:v>21.30208333333333</c:v>
                </c:pt>
                <c:pt idx="1">
                  <c:v>22.03125</c:v>
                </c:pt>
                <c:pt idx="2">
                  <c:v>20.53125</c:v>
                </c:pt>
                <c:pt idx="3">
                  <c:v>19.5625</c:v>
                </c:pt>
                <c:pt idx="4">
                  <c:v>25.09375</c:v>
                </c:pt>
                <c:pt idx="5">
                  <c:v>21.09375</c:v>
                </c:pt>
                <c:pt idx="6">
                  <c:v>19.09375</c:v>
                </c:pt>
                <c:pt idx="7">
                  <c:v>19.78125</c:v>
                </c:pt>
                <c:pt idx="8">
                  <c:v>21.5625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Sheet1!$C$6</c:f>
              <c:strCache>
                <c:ptCount val="1"/>
                <c:pt idx="0">
                  <c:v>[001]</c:v>
                </c:pt>
              </c:strCache>
            </c:strRef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(Sheet1!$G$90,Sheet1!$C$40,Sheet1!$H$40,Sheet1!$L$40,Sheet1!$P$40,Sheet1!$T$40,Sheet1!$X$40,Sheet1!$AB$40,Sheet1!$AF$40)</c:f>
                <c:numCache>
                  <c:formatCode>General</c:formatCode>
                  <c:ptCount val="9"/>
                  <c:pt idx="0">
                    <c:v>4.606905095766955</c:v>
                  </c:pt>
                  <c:pt idx="1">
                    <c:v>3.587472603020036</c:v>
                  </c:pt>
                  <c:pt idx="2">
                    <c:v>4.402963628021178</c:v>
                  </c:pt>
                  <c:pt idx="3">
                    <c:v>4.859310982619496</c:v>
                  </c:pt>
                  <c:pt idx="4">
                    <c:v>3.711224256747491</c:v>
                  </c:pt>
                  <c:pt idx="5">
                    <c:v>3.866731553033622</c:v>
                  </c:pt>
                  <c:pt idx="6">
                    <c:v>4.520562340126252</c:v>
                  </c:pt>
                  <c:pt idx="7">
                    <c:v>5.149381422293172</c:v>
                  </c:pt>
                  <c:pt idx="8">
                    <c:v>4.977266868861963</c:v>
                  </c:pt>
                </c:numCache>
              </c:numRef>
            </c:plus>
            <c:minus>
              <c:numRef>
                <c:f>(Sheet1!$G$90,Sheet1!$C$40,Sheet1!$H$40,Sheet1!$L$40,Sheet1!$P$40,Sheet1!$T$40,Sheet1!$X$40,Sheet1!$AB$40,Sheet1!$AF$40)</c:f>
                <c:numCache>
                  <c:formatCode>General</c:formatCode>
                  <c:ptCount val="9"/>
                  <c:pt idx="0">
                    <c:v>4.606905095766955</c:v>
                  </c:pt>
                  <c:pt idx="1">
                    <c:v>3.587472603020036</c:v>
                  </c:pt>
                  <c:pt idx="2">
                    <c:v>4.402963628021178</c:v>
                  </c:pt>
                  <c:pt idx="3">
                    <c:v>4.859310982619496</c:v>
                  </c:pt>
                  <c:pt idx="4">
                    <c:v>3.711224256747491</c:v>
                  </c:pt>
                  <c:pt idx="5">
                    <c:v>3.866731553033622</c:v>
                  </c:pt>
                  <c:pt idx="6">
                    <c:v>4.520562340126252</c:v>
                  </c:pt>
                  <c:pt idx="7">
                    <c:v>5.149381422293172</c:v>
                  </c:pt>
                  <c:pt idx="8">
                    <c:v>4.977266868861963</c:v>
                  </c:pt>
                </c:numCache>
              </c:numRef>
            </c:minus>
          </c:errBars>
          <c:xVal>
            <c:numRef>
              <c:f>(Sheet1!$F$51,Sheet1!$A$5,Sheet1!$F$5,Sheet1!$J$5,Sheet1!$N$5,Sheet1!$R$5,Sheet1!$V$5,Sheet1!$Z$5,Sheet1!$AD$5)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-1.0</c:v>
                </c:pt>
                <c:pt idx="4">
                  <c:v>0.5</c:v>
                </c:pt>
                <c:pt idx="5">
                  <c:v>-0.5</c:v>
                </c:pt>
                <c:pt idx="6">
                  <c:v>-2.0</c:v>
                </c:pt>
                <c:pt idx="7">
                  <c:v>-1.5</c:v>
                </c:pt>
                <c:pt idx="8">
                  <c:v>1.5</c:v>
                </c:pt>
              </c:numCache>
            </c:numRef>
          </c:xVal>
          <c:yVal>
            <c:numRef>
              <c:f>(Sheet1!$G$89,Sheet1!$C$39,Sheet1!$H$39,Sheet1!$L$39,Sheet1!$P$39,Sheet1!$T$39,Sheet1!$X$39,Sheet1!$AB$39,Sheet1!$AF$39)</c:f>
              <c:numCache>
                <c:formatCode>General</c:formatCode>
                <c:ptCount val="9"/>
                <c:pt idx="0">
                  <c:v>21.30208333333333</c:v>
                </c:pt>
                <c:pt idx="1">
                  <c:v>20.96875</c:v>
                </c:pt>
                <c:pt idx="2">
                  <c:v>20.96875</c:v>
                </c:pt>
                <c:pt idx="3">
                  <c:v>18.75</c:v>
                </c:pt>
                <c:pt idx="4">
                  <c:v>21.03125</c:v>
                </c:pt>
                <c:pt idx="5">
                  <c:v>24.625</c:v>
                </c:pt>
                <c:pt idx="6">
                  <c:v>18.625</c:v>
                </c:pt>
                <c:pt idx="7">
                  <c:v>20.5</c:v>
                </c:pt>
                <c:pt idx="8">
                  <c:v>21.46875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Sheet1!$E$6</c:f>
              <c:strCache>
                <c:ptCount val="1"/>
                <c:pt idx="0">
                  <c:v>random</c:v>
                </c:pt>
              </c:strCache>
            </c:strRef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(Sheet1!$J$86,Sheet1!$E$40,Sheet1!$I$40,Sheet1!$M$40,Sheet1!$Q$40,Sheet1!$U$40,Sheet1!$Y$40,Sheet1!$AC$40,Sheet1!$AG$40)</c:f>
                <c:numCache>
                  <c:formatCode>General</c:formatCode>
                  <c:ptCount val="9"/>
                  <c:pt idx="0">
                    <c:v>5.145856460267564</c:v>
                  </c:pt>
                  <c:pt idx="1">
                    <c:v>4.356007161047462</c:v>
                  </c:pt>
                  <c:pt idx="2">
                    <c:v>5.122589913252362</c:v>
                  </c:pt>
                  <c:pt idx="3">
                    <c:v>4.508839883692277</c:v>
                  </c:pt>
                  <c:pt idx="4">
                    <c:v>4.90299036467838</c:v>
                  </c:pt>
                  <c:pt idx="5">
                    <c:v>5.465433902439538</c:v>
                  </c:pt>
                  <c:pt idx="6">
                    <c:v>4.974835870205556</c:v>
                  </c:pt>
                  <c:pt idx="7">
                    <c:v>4.761128729008862</c:v>
                  </c:pt>
                  <c:pt idx="8">
                    <c:v>4.2935388441764</c:v>
                  </c:pt>
                </c:numCache>
              </c:numRef>
            </c:plus>
            <c:minus>
              <c:numRef>
                <c:f>(Sheet1!$J$86,Sheet1!$E$40,Sheet1!$I$40,Sheet1!$M$40,Sheet1!$Q$40,Sheet1!$U$40,Sheet1!$Y$40,Sheet1!$AC$40,Sheet1!$AG$40)</c:f>
                <c:numCache>
                  <c:formatCode>General</c:formatCode>
                  <c:ptCount val="9"/>
                  <c:pt idx="0">
                    <c:v>5.145856460267564</c:v>
                  </c:pt>
                  <c:pt idx="1">
                    <c:v>4.356007161047462</c:v>
                  </c:pt>
                  <c:pt idx="2">
                    <c:v>5.122589913252362</c:v>
                  </c:pt>
                  <c:pt idx="3">
                    <c:v>4.508839883692277</c:v>
                  </c:pt>
                  <c:pt idx="4">
                    <c:v>4.90299036467838</c:v>
                  </c:pt>
                  <c:pt idx="5">
                    <c:v>5.465433902439538</c:v>
                  </c:pt>
                  <c:pt idx="6">
                    <c:v>4.974835870205556</c:v>
                  </c:pt>
                  <c:pt idx="7">
                    <c:v>4.761128729008862</c:v>
                  </c:pt>
                  <c:pt idx="8">
                    <c:v>4.2935388441764</c:v>
                  </c:pt>
                </c:numCache>
              </c:numRef>
            </c:minus>
          </c:errBars>
          <c:xVal>
            <c:numRef>
              <c:f>(Sheet1!$F$51,Sheet1!$A$5,Sheet1!$F$5,Sheet1!$J$5,Sheet1!$N$5,Sheet1!$R$5,Sheet1!$V$5,Sheet1!$Z$5,Sheet1!$AD$5)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-1.0</c:v>
                </c:pt>
                <c:pt idx="4">
                  <c:v>0.5</c:v>
                </c:pt>
                <c:pt idx="5">
                  <c:v>-0.5</c:v>
                </c:pt>
                <c:pt idx="6">
                  <c:v>-2.0</c:v>
                </c:pt>
                <c:pt idx="7">
                  <c:v>-1.5</c:v>
                </c:pt>
                <c:pt idx="8">
                  <c:v>1.5</c:v>
                </c:pt>
              </c:numCache>
            </c:numRef>
          </c:xVal>
          <c:yVal>
            <c:numRef>
              <c:f>(Sheet1!$J$85,Sheet1!$E$39,Sheet1!$I$39,Sheet1!$M$39,Sheet1!$Q$39,Sheet1!$U$39,Sheet1!$Y$39,Sheet1!$AC$39,Sheet1!$AG$39)</c:f>
              <c:numCache>
                <c:formatCode>General</c:formatCode>
                <c:ptCount val="9"/>
                <c:pt idx="0">
                  <c:v>20.3125</c:v>
                </c:pt>
                <c:pt idx="1">
                  <c:v>21.15625</c:v>
                </c:pt>
                <c:pt idx="2">
                  <c:v>21.21875</c:v>
                </c:pt>
                <c:pt idx="3">
                  <c:v>20.15625</c:v>
                </c:pt>
                <c:pt idx="4">
                  <c:v>21.34375</c:v>
                </c:pt>
                <c:pt idx="5">
                  <c:v>19.5</c:v>
                </c:pt>
                <c:pt idx="6">
                  <c:v>19.65625</c:v>
                </c:pt>
                <c:pt idx="7">
                  <c:v>20.09375</c:v>
                </c:pt>
                <c:pt idx="8">
                  <c:v>20.21875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667608"/>
        <c:axId val="-2091673256"/>
      </c:scatterChart>
      <c:valAx>
        <c:axId val="-2091667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Strain</a:t>
                </a:r>
              </a:p>
            </c:rich>
          </c:tx>
          <c:layout>
            <c:manualLayout>
              <c:xMode val="edge"/>
              <c:yMode val="edge"/>
              <c:x val="0.358032418799213"/>
              <c:y val="0.9276729559748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91673256"/>
        <c:crosses val="autoZero"/>
        <c:crossBetween val="midCat"/>
      </c:valAx>
      <c:valAx>
        <c:axId val="-209167325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Defects Generated</a:t>
                </a:r>
              </a:p>
            </c:rich>
          </c:tx>
          <c:layout>
            <c:manualLayout>
              <c:xMode val="edge"/>
              <c:yMode val="edge"/>
              <c:x val="0.02630859375"/>
              <c:y val="0.189729696110261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crossAx val="-2091667608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70301752621049"/>
          <c:y val="0.49196504493599"/>
          <c:w val="0.305492474659202"/>
          <c:h val="0.31523323433622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05625546806649"/>
          <c:y val="0.0833333333333333"/>
          <c:w val="0.891208223972003"/>
          <c:h val="0.82246937882764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(Sheet1!$J$124,Sheet1!$O$160,Sheet1!$S$160,Sheet1!$W$160,Sheet1!$AA$160,Sheet1!$AE$160,Sheet1!$AI$160,Sheet1!$AM$160,Sheet1!$AQ$160)</c:f>
                <c:numCache>
                  <c:formatCode>General</c:formatCode>
                  <c:ptCount val="9"/>
                  <c:pt idx="0">
                    <c:v>30.08727015873721</c:v>
                  </c:pt>
                  <c:pt idx="1">
                    <c:v>30.85980387105008</c:v>
                  </c:pt>
                  <c:pt idx="2">
                    <c:v>48.58277252576598</c:v>
                  </c:pt>
                  <c:pt idx="3">
                    <c:v>19.21183572843708</c:v>
                  </c:pt>
                  <c:pt idx="4">
                    <c:v>17.08393652226483</c:v>
                  </c:pt>
                  <c:pt idx="5">
                    <c:v>17.94101207609303</c:v>
                  </c:pt>
                  <c:pt idx="6">
                    <c:v>24.04405975445508</c:v>
                  </c:pt>
                  <c:pt idx="7">
                    <c:v>26.64527425493999</c:v>
                  </c:pt>
                  <c:pt idx="8">
                    <c:v>36.98059648152031</c:v>
                  </c:pt>
                </c:numCache>
              </c:numRef>
            </c:plus>
            <c:minus>
              <c:numRef>
                <c:f>(Sheet1!$J$124,Sheet1!$O$160,Sheet1!$S$160,Sheet1!$W$160,Sheet1!$AA$160,Sheet1!$AE$160,Sheet1!$AI$160,Sheet1!$AM$160,Sheet1!$AQ$160)</c:f>
                <c:numCache>
                  <c:formatCode>General</c:formatCode>
                  <c:ptCount val="9"/>
                  <c:pt idx="0">
                    <c:v>30.08727015873721</c:v>
                  </c:pt>
                  <c:pt idx="1">
                    <c:v>30.85980387105008</c:v>
                  </c:pt>
                  <c:pt idx="2">
                    <c:v>48.58277252576598</c:v>
                  </c:pt>
                  <c:pt idx="3">
                    <c:v>19.21183572843708</c:v>
                  </c:pt>
                  <c:pt idx="4">
                    <c:v>17.08393652226483</c:v>
                  </c:pt>
                  <c:pt idx="5">
                    <c:v>17.94101207609303</c:v>
                  </c:pt>
                  <c:pt idx="6">
                    <c:v>24.04405975445508</c:v>
                  </c:pt>
                  <c:pt idx="7">
                    <c:v>26.64527425493999</c:v>
                  </c:pt>
                  <c:pt idx="8">
                    <c:v>36.98059648152031</c:v>
                  </c:pt>
                </c:numCache>
              </c:numRef>
            </c:minus>
          </c:errBars>
          <c:xVal>
            <c:numRef>
              <c:f>(Sheet1!$F$51,Sheet1!$L$87,Sheet1!$P$87,Sheet1!$T$87,Sheet1!$X$87,Sheet1!$AB$87,Sheet1!$AF$87,Sheet1!$AJ$87,Sheet1!$AN$87)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-1.0</c:v>
                </c:pt>
                <c:pt idx="4">
                  <c:v>-2.0</c:v>
                </c:pt>
                <c:pt idx="5">
                  <c:v>-1.5</c:v>
                </c:pt>
                <c:pt idx="6">
                  <c:v>-0.5</c:v>
                </c:pt>
                <c:pt idx="7">
                  <c:v>0.5</c:v>
                </c:pt>
                <c:pt idx="8">
                  <c:v>1.5</c:v>
                </c:pt>
              </c:numCache>
            </c:numRef>
          </c:xVal>
          <c:yVal>
            <c:numRef>
              <c:f>(Sheet1!$J$123,Sheet1!$O$159,Sheet1!$S$159,Sheet1!$W$159,Sheet1!$AA$159,Sheet1!$AE$159,Sheet1!$AI$159,Sheet1!$AM$159,Sheet1!$AQ$159)</c:f>
              <c:numCache>
                <c:formatCode>General</c:formatCode>
                <c:ptCount val="9"/>
                <c:pt idx="0">
                  <c:v>490.71875</c:v>
                </c:pt>
                <c:pt idx="1">
                  <c:v>614.34375</c:v>
                </c:pt>
                <c:pt idx="2">
                  <c:v>732.3125</c:v>
                </c:pt>
                <c:pt idx="3">
                  <c:v>384.21875</c:v>
                </c:pt>
                <c:pt idx="4">
                  <c:v>318.125</c:v>
                </c:pt>
                <c:pt idx="5">
                  <c:v>347.15625</c:v>
                </c:pt>
                <c:pt idx="6">
                  <c:v>406.03125</c:v>
                </c:pt>
                <c:pt idx="7">
                  <c:v>562.09375</c:v>
                </c:pt>
                <c:pt idx="8">
                  <c:v>650.25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541928"/>
        <c:axId val="-2052538936"/>
      </c:scatterChart>
      <c:valAx>
        <c:axId val="-20525419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2538936"/>
        <c:crosses val="autoZero"/>
        <c:crossBetween val="midCat"/>
      </c:valAx>
      <c:valAx>
        <c:axId val="-205253893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525419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0"/>
          </c:trendline>
          <c:errBars>
            <c:errDir val="y"/>
            <c:errBarType val="both"/>
            <c:errValType val="cust"/>
            <c:noEndCap val="0"/>
            <c:plus>
              <c:numRef>
                <c:f>(Sheet1!$J$161,Sheet1!$P$160,Sheet1!$T$160,Sheet1!$X$160,Sheet1!$AB$160,Sheet1!$AF$160,Sheet1!$AJ$160,Sheet1!$AN$160,Sheet1!$AR$160)</c:f>
                <c:numCache>
                  <c:formatCode>General</c:formatCode>
                  <c:ptCount val="9"/>
                  <c:pt idx="0">
                    <c:v>0.00576568726983169</c:v>
                  </c:pt>
                  <c:pt idx="1">
                    <c:v>0.00449013550483227</c:v>
                  </c:pt>
                  <c:pt idx="2">
                    <c:v>0.00456248478274711</c:v>
                  </c:pt>
                  <c:pt idx="3">
                    <c:v>0.00528013212677261</c:v>
                  </c:pt>
                  <c:pt idx="4">
                    <c:v>0.00583664465255487</c:v>
                  </c:pt>
                  <c:pt idx="5">
                    <c:v>0.00678772210168787</c:v>
                  </c:pt>
                  <c:pt idx="6">
                    <c:v>0.0061205193627908</c:v>
                  </c:pt>
                  <c:pt idx="7">
                    <c:v>0.00578590221429766</c:v>
                  </c:pt>
                  <c:pt idx="8">
                    <c:v>0.00692728865864466</c:v>
                  </c:pt>
                </c:numCache>
              </c:numRef>
            </c:plus>
            <c:minus>
              <c:numRef>
                <c:f>(Sheet1!$J$161,Sheet1!$P$160,Sheet1!$T$160,Sheet1!$X$160,Sheet1!$AB$160,Sheet1!$AF$160,Sheet1!$AJ$160,Sheet1!$AN$160,Sheet1!$AR$160)</c:f>
                <c:numCache>
                  <c:formatCode>General</c:formatCode>
                  <c:ptCount val="9"/>
                  <c:pt idx="0">
                    <c:v>0.00576568726983169</c:v>
                  </c:pt>
                  <c:pt idx="1">
                    <c:v>0.00449013550483227</c:v>
                  </c:pt>
                  <c:pt idx="2">
                    <c:v>0.00456248478274711</c:v>
                  </c:pt>
                  <c:pt idx="3">
                    <c:v>0.00528013212677261</c:v>
                  </c:pt>
                  <c:pt idx="4">
                    <c:v>0.00583664465255487</c:v>
                  </c:pt>
                  <c:pt idx="5">
                    <c:v>0.00678772210168787</c:v>
                  </c:pt>
                  <c:pt idx="6">
                    <c:v>0.0061205193627908</c:v>
                  </c:pt>
                  <c:pt idx="7">
                    <c:v>0.00578590221429766</c:v>
                  </c:pt>
                  <c:pt idx="8">
                    <c:v>0.00692728865864466</c:v>
                  </c:pt>
                </c:numCache>
              </c:numRef>
            </c:minus>
          </c:errBars>
          <c:xVal>
            <c:numRef>
              <c:f>(Sheet1!$F$51,Sheet1!$L$87,Sheet1!$P$87,Sheet1!$T$87,Sheet1!$X$87,Sheet1!$AB$87,Sheet1!$AF$87,Sheet1!$AJ$87,Sheet1!$AN$87)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-1.0</c:v>
                </c:pt>
                <c:pt idx="4">
                  <c:v>-2.0</c:v>
                </c:pt>
                <c:pt idx="5">
                  <c:v>-1.5</c:v>
                </c:pt>
                <c:pt idx="6">
                  <c:v>-0.5</c:v>
                </c:pt>
                <c:pt idx="7">
                  <c:v>0.5</c:v>
                </c:pt>
                <c:pt idx="8">
                  <c:v>1.5</c:v>
                </c:pt>
              </c:numCache>
            </c:numRef>
          </c:xVal>
          <c:yVal>
            <c:numRef>
              <c:f>(Sheet1!$J$126,Sheet1!$O$162,Sheet1!$S$162,Sheet1!$W$162,Sheet1!$AA$162,Sheet1!$AE$162,Sheet1!$AI$162,Sheet1!$AM$162,Sheet1!$AQ$162)</c:f>
              <c:numCache>
                <c:formatCode>General</c:formatCode>
                <c:ptCount val="9"/>
                <c:pt idx="0">
                  <c:v>0.0413933643252882</c:v>
                </c:pt>
                <c:pt idx="1">
                  <c:v>0.0361157739457755</c:v>
                </c:pt>
                <c:pt idx="2">
                  <c:v>0.0431424426047623</c:v>
                </c:pt>
                <c:pt idx="3">
                  <c:v>0.0450589670597804</c:v>
                </c:pt>
                <c:pt idx="4">
                  <c:v>0.0479371316306483</c:v>
                </c:pt>
                <c:pt idx="5">
                  <c:v>0.0468088936898011</c:v>
                </c:pt>
                <c:pt idx="6">
                  <c:v>0.0483337181559301</c:v>
                </c:pt>
                <c:pt idx="7">
                  <c:v>0.0376382943236782</c:v>
                </c:pt>
                <c:pt idx="8">
                  <c:v>0.039600153787005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508824"/>
        <c:axId val="-2052505960"/>
      </c:scatterChart>
      <c:valAx>
        <c:axId val="-20525088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2505960"/>
        <c:crosses val="autoZero"/>
        <c:crossBetween val="midCat"/>
      </c:valAx>
      <c:valAx>
        <c:axId val="-20525059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5250882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(Sheet1!$F$51,Sheet1!$L$87,Sheet1!$P$87,Sheet1!$T$87,Sheet1!$X$87,Sheet1!$AB$87,Sheet1!$AF$87,Sheet1!$AJ$87,Sheet1!$AN$87)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-1.0</c:v>
                </c:pt>
                <c:pt idx="4">
                  <c:v>-2.0</c:v>
                </c:pt>
                <c:pt idx="5">
                  <c:v>-1.5</c:v>
                </c:pt>
                <c:pt idx="6">
                  <c:v>-0.5</c:v>
                </c:pt>
                <c:pt idx="7">
                  <c:v>0.5</c:v>
                </c:pt>
                <c:pt idx="8">
                  <c:v>1.5</c:v>
                </c:pt>
              </c:numCache>
            </c:numRef>
          </c:xVal>
          <c:yVal>
            <c:numRef>
              <c:f>(Sheet1!$J$123,Sheet1!$O$159,Sheet1!$S$159,Sheet1!$W$159,Sheet1!$AA$159,Sheet1!$AE$159,Sheet1!$AI$159,Sheet1!$AM$159,Sheet1!$AQ$159)</c:f>
              <c:numCache>
                <c:formatCode>General</c:formatCode>
                <c:ptCount val="9"/>
                <c:pt idx="0">
                  <c:v>490.71875</c:v>
                </c:pt>
                <c:pt idx="1">
                  <c:v>614.34375</c:v>
                </c:pt>
                <c:pt idx="2">
                  <c:v>732.3125</c:v>
                </c:pt>
                <c:pt idx="3">
                  <c:v>384.21875</c:v>
                </c:pt>
                <c:pt idx="4">
                  <c:v>318.125</c:v>
                </c:pt>
                <c:pt idx="5">
                  <c:v>347.15625</c:v>
                </c:pt>
                <c:pt idx="6">
                  <c:v>406.03125</c:v>
                </c:pt>
                <c:pt idx="7">
                  <c:v>562.09375</c:v>
                </c:pt>
                <c:pt idx="8">
                  <c:v>650.25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482952"/>
        <c:axId val="-2052479992"/>
      </c:scatterChart>
      <c:valAx>
        <c:axId val="-2052482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2479992"/>
        <c:crosses val="autoZero"/>
        <c:crossBetween val="midCat"/>
      </c:valAx>
      <c:valAx>
        <c:axId val="-20524799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52482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Defects vs Applied Bain Strain stdev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349609375"/>
          <c:y val="0.10377358490566"/>
          <c:w val="0.796088828740157"/>
          <c:h val="0.72200171661006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[135]</c:v>
                </c:pt>
              </c:strCache>
            </c:strRef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(Sheet1!$E$86,Sheet1!$AL$40,Sheet1!$AP$40,Sheet1!$AT$40,Sheet1!$AX$40,Sheet1!$BB$40,Sheet1!$BF$40)</c:f>
                <c:numCache>
                  <c:formatCode>General</c:formatCode>
                  <c:ptCount val="7"/>
                  <c:pt idx="0">
                    <c:v>4.980941939904103</c:v>
                  </c:pt>
                  <c:pt idx="1">
                    <c:v>3.879095130601732</c:v>
                  </c:pt>
                  <c:pt idx="2">
                    <c:v>4.390123629679575</c:v>
                  </c:pt>
                  <c:pt idx="3">
                    <c:v>5.917442778114383</c:v>
                  </c:pt>
                  <c:pt idx="4">
                    <c:v>7.253197292762822</c:v>
                  </c:pt>
                  <c:pt idx="5">
                    <c:v>6.642665127793212</c:v>
                  </c:pt>
                  <c:pt idx="6">
                    <c:v>3.801395117415405</c:v>
                  </c:pt>
                </c:numCache>
              </c:numRef>
            </c:plus>
            <c:minus>
              <c:numRef>
                <c:f>(Sheet1!$E$86,Sheet1!$AL$40,Sheet1!$AP$40,Sheet1!$AT$40,Sheet1!$AX$40,Sheet1!$BB$40,Sheet1!$BF$40)</c:f>
                <c:numCache>
                  <c:formatCode>General</c:formatCode>
                  <c:ptCount val="7"/>
                  <c:pt idx="0">
                    <c:v>4.980941939904103</c:v>
                  </c:pt>
                  <c:pt idx="1">
                    <c:v>3.879095130601732</c:v>
                  </c:pt>
                  <c:pt idx="2">
                    <c:v>4.390123629679575</c:v>
                  </c:pt>
                  <c:pt idx="3">
                    <c:v>5.917442778114383</c:v>
                  </c:pt>
                  <c:pt idx="4">
                    <c:v>7.253197292762822</c:v>
                  </c:pt>
                  <c:pt idx="5">
                    <c:v>6.642665127793212</c:v>
                  </c:pt>
                  <c:pt idx="6">
                    <c:v>3.801395117415405</c:v>
                  </c:pt>
                </c:numCache>
              </c:numRef>
            </c:minus>
            <c:spPr>
              <a:ln>
                <a:solidFill>
                  <a:schemeClr val="accent1"/>
                </a:solidFill>
              </a:ln>
            </c:spPr>
          </c:errBars>
          <c:xVal>
            <c:numRef>
              <c:f>(Sheet1!$AL$5,Sheet1!$AP$5,Sheet1!$F$51,Sheet1!$AT$5,Sheet1!$AX$5,Sheet1!$BB$5,Sheet1!$BF$5)</c:f>
              <c:numCache>
                <c:formatCode>General</c:formatCode>
                <c:ptCount val="7"/>
                <c:pt idx="0">
                  <c:v>1.0</c:v>
                </c:pt>
                <c:pt idx="1">
                  <c:v>0.5</c:v>
                </c:pt>
                <c:pt idx="2">
                  <c:v>0.0</c:v>
                </c:pt>
                <c:pt idx="3">
                  <c:v>2.0</c:v>
                </c:pt>
                <c:pt idx="4">
                  <c:v>5.0</c:v>
                </c:pt>
                <c:pt idx="5">
                  <c:v>3.0</c:v>
                </c:pt>
                <c:pt idx="6">
                  <c:v>4.0</c:v>
                </c:pt>
              </c:numCache>
            </c:numRef>
          </c:xVal>
          <c:yVal>
            <c:numRef>
              <c:f>(Sheet1!$AL$39,Sheet1!$AP$39,Sheet1!$E$85,Sheet1!$AT$39,Sheet1!$AX$39,Sheet1!$BB$39,Sheet1!$BF$39)</c:f>
              <c:numCache>
                <c:formatCode>General</c:formatCode>
                <c:ptCount val="7"/>
                <c:pt idx="0">
                  <c:v>20.28125</c:v>
                </c:pt>
                <c:pt idx="1">
                  <c:v>16.78125</c:v>
                </c:pt>
                <c:pt idx="2">
                  <c:v>20.0625</c:v>
                </c:pt>
                <c:pt idx="3">
                  <c:v>20.625</c:v>
                </c:pt>
                <c:pt idx="4">
                  <c:v>25.8125</c:v>
                </c:pt>
                <c:pt idx="5">
                  <c:v>22.4375</c:v>
                </c:pt>
                <c:pt idx="6">
                  <c:v>22.46875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[100]</c:v>
                </c:pt>
              </c:strCache>
            </c:strRef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(Sheet1!$G$90,Sheet1!$AM$40,Sheet1!$AQ$40,Sheet1!$AU$40,Sheet1!$AY$40,Sheet1!$BC$40,Sheet1!$BG$40)</c:f>
                <c:numCache>
                  <c:formatCode>General</c:formatCode>
                  <c:ptCount val="7"/>
                  <c:pt idx="0">
                    <c:v>4.606905095766955</c:v>
                  </c:pt>
                  <c:pt idx="1">
                    <c:v>3.855112859734501</c:v>
                  </c:pt>
                  <c:pt idx="2">
                    <c:v>3.454776963997494</c:v>
                  </c:pt>
                  <c:pt idx="3">
                    <c:v>4.071438677325966</c:v>
                  </c:pt>
                  <c:pt idx="4">
                    <c:v>5.075141027756066</c:v>
                  </c:pt>
                  <c:pt idx="5">
                    <c:v>5.06559791713323</c:v>
                  </c:pt>
                  <c:pt idx="6">
                    <c:v>3.534250616376099</c:v>
                  </c:pt>
                </c:numCache>
              </c:numRef>
            </c:plus>
            <c:minus>
              <c:numRef>
                <c:f>(Sheet1!$G$90,Sheet1!$AM$40,Sheet1!$AQ$40,Sheet1!$AU$40,Sheet1!$AY$40,Sheet1!$BC$40,Sheet1!$BG$40)</c:f>
                <c:numCache>
                  <c:formatCode>General</c:formatCode>
                  <c:ptCount val="7"/>
                  <c:pt idx="0">
                    <c:v>4.606905095766955</c:v>
                  </c:pt>
                  <c:pt idx="1">
                    <c:v>3.855112859734501</c:v>
                  </c:pt>
                  <c:pt idx="2">
                    <c:v>3.454776963997494</c:v>
                  </c:pt>
                  <c:pt idx="3">
                    <c:v>4.071438677325966</c:v>
                  </c:pt>
                  <c:pt idx="4">
                    <c:v>5.075141027756066</c:v>
                  </c:pt>
                  <c:pt idx="5">
                    <c:v>5.06559791713323</c:v>
                  </c:pt>
                  <c:pt idx="6">
                    <c:v>3.534250616376099</c:v>
                  </c:pt>
                </c:numCache>
              </c:numRef>
            </c:minus>
            <c:spPr>
              <a:ln>
                <a:solidFill>
                  <a:schemeClr val="accent2"/>
                </a:solidFill>
              </a:ln>
            </c:spPr>
          </c:errBars>
          <c:xVal>
            <c:numRef>
              <c:f>(Sheet1!$F$51,Sheet1!$AL$5,Sheet1!$AP$5,Sheet1!$AT$5,Sheet1!$AX$5,Sheet1!$BB$5,Sheet1!$BF$5)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0.5</c:v>
                </c:pt>
                <c:pt idx="3">
                  <c:v>2.0</c:v>
                </c:pt>
                <c:pt idx="4">
                  <c:v>5.0</c:v>
                </c:pt>
                <c:pt idx="5">
                  <c:v>3.0</c:v>
                </c:pt>
                <c:pt idx="6">
                  <c:v>4.0</c:v>
                </c:pt>
              </c:numCache>
            </c:numRef>
          </c:xVal>
          <c:yVal>
            <c:numRef>
              <c:f>(Sheet1!$G$89,Sheet1!$AM$39,Sheet1!$AQ$39,Sheet1!$AU$39,Sheet1!$AY$39,Sheet1!$BC$39,Sheet1!$BG$39)</c:f>
              <c:numCache>
                <c:formatCode>General</c:formatCode>
                <c:ptCount val="7"/>
                <c:pt idx="0">
                  <c:v>21.30208333333333</c:v>
                </c:pt>
                <c:pt idx="1">
                  <c:v>18.90625</c:v>
                </c:pt>
                <c:pt idx="2">
                  <c:v>18.75</c:v>
                </c:pt>
                <c:pt idx="3">
                  <c:v>24.4375</c:v>
                </c:pt>
                <c:pt idx="4">
                  <c:v>20.28125</c:v>
                </c:pt>
                <c:pt idx="5">
                  <c:v>17.78125</c:v>
                </c:pt>
                <c:pt idx="6">
                  <c:v>20.65625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Sheet1!$C$6</c:f>
              <c:strCache>
                <c:ptCount val="1"/>
                <c:pt idx="0">
                  <c:v>[001]</c:v>
                </c:pt>
              </c:strCache>
            </c:strRef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(Sheet1!$G$90,Sheet1!$AN$40,Sheet1!$AR$40,Sheet1!$AV$40,Sheet1!$AZ$40,Sheet1!$BD$40,Sheet1!$BH$40)</c:f>
                <c:numCache>
                  <c:formatCode>General</c:formatCode>
                  <c:ptCount val="7"/>
                  <c:pt idx="0">
                    <c:v>4.606905095766955</c:v>
                  </c:pt>
                  <c:pt idx="1">
                    <c:v>3.183722461157288</c:v>
                  </c:pt>
                  <c:pt idx="2">
                    <c:v>3.472820736946804</c:v>
                  </c:pt>
                  <c:pt idx="3">
                    <c:v>3.838997685048332</c:v>
                  </c:pt>
                  <c:pt idx="4">
                    <c:v>5.74982468175924</c:v>
                  </c:pt>
                  <c:pt idx="5">
                    <c:v>3.454193337510688</c:v>
                  </c:pt>
                  <c:pt idx="6">
                    <c:v>3.94672179197189</c:v>
                  </c:pt>
                </c:numCache>
              </c:numRef>
            </c:plus>
            <c:minus>
              <c:numRef>
                <c:f>(Sheet1!$G$90,Sheet1!$AN$40,Sheet1!$AR$40,Sheet1!$AV$40,Sheet1!$AZ$40,Sheet1!$BD$40,Sheet1!$BH$40)</c:f>
                <c:numCache>
                  <c:formatCode>General</c:formatCode>
                  <c:ptCount val="7"/>
                  <c:pt idx="0">
                    <c:v>4.606905095766955</c:v>
                  </c:pt>
                  <c:pt idx="1">
                    <c:v>3.183722461157288</c:v>
                  </c:pt>
                  <c:pt idx="2">
                    <c:v>3.472820736946804</c:v>
                  </c:pt>
                  <c:pt idx="3">
                    <c:v>3.838997685048332</c:v>
                  </c:pt>
                  <c:pt idx="4">
                    <c:v>5.74982468175924</c:v>
                  </c:pt>
                  <c:pt idx="5">
                    <c:v>3.454193337510688</c:v>
                  </c:pt>
                  <c:pt idx="6">
                    <c:v>3.94672179197189</c:v>
                  </c:pt>
                </c:numCache>
              </c:numRef>
            </c:minus>
            <c:spPr>
              <a:ln>
                <a:solidFill>
                  <a:schemeClr val="accent3"/>
                </a:solidFill>
              </a:ln>
            </c:spPr>
          </c:errBars>
          <c:xVal>
            <c:numRef>
              <c:f>(Sheet1!$F$51,Sheet1!$AL$5,Sheet1!$AP$5,Sheet1!$AT$5,Sheet1!$AX$5,Sheet1!$BB$5,Sheet1!$BF$5)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0.5</c:v>
                </c:pt>
                <c:pt idx="3">
                  <c:v>2.0</c:v>
                </c:pt>
                <c:pt idx="4">
                  <c:v>5.0</c:v>
                </c:pt>
                <c:pt idx="5">
                  <c:v>3.0</c:v>
                </c:pt>
                <c:pt idx="6">
                  <c:v>4.0</c:v>
                </c:pt>
              </c:numCache>
            </c:numRef>
          </c:xVal>
          <c:yVal>
            <c:numRef>
              <c:f>(Sheet1!$G$89,Sheet1!$AN$39,Sheet1!$AR$39,Sheet1!$AV$39,Sheet1!$AZ$39,Sheet1!$BD$39,Sheet1!$BH$39)</c:f>
              <c:numCache>
                <c:formatCode>General</c:formatCode>
                <c:ptCount val="7"/>
                <c:pt idx="0">
                  <c:v>21.30208333333333</c:v>
                </c:pt>
                <c:pt idx="1">
                  <c:v>21.15625</c:v>
                </c:pt>
                <c:pt idx="2">
                  <c:v>21.5625</c:v>
                </c:pt>
                <c:pt idx="3">
                  <c:v>23.3125</c:v>
                </c:pt>
                <c:pt idx="4">
                  <c:v>22.3125</c:v>
                </c:pt>
                <c:pt idx="5">
                  <c:v>16.5625</c:v>
                </c:pt>
                <c:pt idx="6">
                  <c:v>22.8125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Sheet1!$J$52</c:f>
              <c:strCache>
                <c:ptCount val="1"/>
                <c:pt idx="0">
                  <c:v>random</c:v>
                </c:pt>
              </c:strCache>
            </c:strRef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(Sheet1!$J$86,Sheet1!$AO$40,Sheet1!$AS$40,Sheet1!$AW$40,Sheet1!$BA$40,Sheet1!$BE$40,Sheet1!$BI$40)</c:f>
                <c:numCache>
                  <c:formatCode>General</c:formatCode>
                  <c:ptCount val="7"/>
                  <c:pt idx="0">
                    <c:v>5.145856460267564</c:v>
                  </c:pt>
                  <c:pt idx="1">
                    <c:v>4.944755286028792</c:v>
                  </c:pt>
                  <c:pt idx="2">
                    <c:v>3.574100383087623</c:v>
                  </c:pt>
                  <c:pt idx="3">
                    <c:v>4.686545601764625</c:v>
                  </c:pt>
                  <c:pt idx="4">
                    <c:v>4.115151978536347</c:v>
                  </c:pt>
                  <c:pt idx="5">
                    <c:v>4.28601909438343</c:v>
                  </c:pt>
                  <c:pt idx="6">
                    <c:v>5.175839498683187</c:v>
                  </c:pt>
                </c:numCache>
              </c:numRef>
            </c:plus>
            <c:minus>
              <c:numRef>
                <c:f>(Sheet1!$J$86,Sheet1!$AO$40,Sheet1!$AS$40,Sheet1!$AW$40,Sheet1!$BA$40,Sheet1!$BE$40,Sheet1!$BI$40)</c:f>
                <c:numCache>
                  <c:formatCode>General</c:formatCode>
                  <c:ptCount val="7"/>
                  <c:pt idx="0">
                    <c:v>5.145856460267564</c:v>
                  </c:pt>
                  <c:pt idx="1">
                    <c:v>4.944755286028792</c:v>
                  </c:pt>
                  <c:pt idx="2">
                    <c:v>3.574100383087623</c:v>
                  </c:pt>
                  <c:pt idx="3">
                    <c:v>4.686545601764625</c:v>
                  </c:pt>
                  <c:pt idx="4">
                    <c:v>4.115151978536347</c:v>
                  </c:pt>
                  <c:pt idx="5">
                    <c:v>4.28601909438343</c:v>
                  </c:pt>
                  <c:pt idx="6">
                    <c:v>5.175839498683187</c:v>
                  </c:pt>
                </c:numCache>
              </c:numRef>
            </c:minus>
          </c:errBars>
          <c:xVal>
            <c:numRef>
              <c:f>(Sheet1!$F$51,Sheet1!$AP$5,Sheet1!$AT$5,Sheet1!$AX$5,Sheet1!$BB$5,Sheet1!$BF$5)</c:f>
              <c:numCache>
                <c:formatCode>General</c:formatCode>
                <c:ptCount val="6"/>
                <c:pt idx="0">
                  <c:v>0.0</c:v>
                </c:pt>
                <c:pt idx="1">
                  <c:v>0.5</c:v>
                </c:pt>
                <c:pt idx="2">
                  <c:v>2.0</c:v>
                </c:pt>
                <c:pt idx="3">
                  <c:v>5.0</c:v>
                </c:pt>
                <c:pt idx="4">
                  <c:v>3.0</c:v>
                </c:pt>
                <c:pt idx="5">
                  <c:v>4.0</c:v>
                </c:pt>
              </c:numCache>
            </c:numRef>
          </c:xVal>
          <c:yVal>
            <c:numRef>
              <c:f>(Sheet1!$J$85,Sheet1!$AO$39,Sheet1!$AS$39,Sheet1!$AW$39,Sheet1!$BA$39,Sheet1!$BE$39,Sheet1!$BI$39)</c:f>
              <c:numCache>
                <c:formatCode>General</c:formatCode>
                <c:ptCount val="7"/>
                <c:pt idx="0">
                  <c:v>20.3125</c:v>
                </c:pt>
                <c:pt idx="1">
                  <c:v>19.53125</c:v>
                </c:pt>
                <c:pt idx="2">
                  <c:v>19.5</c:v>
                </c:pt>
                <c:pt idx="3">
                  <c:v>19.1875</c:v>
                </c:pt>
                <c:pt idx="4">
                  <c:v>19.96875</c:v>
                </c:pt>
                <c:pt idx="5">
                  <c:v>20.21875</c:v>
                </c:pt>
                <c:pt idx="6">
                  <c:v>19.71875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417320"/>
        <c:axId val="-2052411672"/>
      </c:scatterChart>
      <c:valAx>
        <c:axId val="-2052417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Strain</a:t>
                </a:r>
              </a:p>
            </c:rich>
          </c:tx>
          <c:layout>
            <c:manualLayout>
              <c:xMode val="edge"/>
              <c:yMode val="edge"/>
              <c:x val="0.358032418799213"/>
              <c:y val="0.9276729559748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52411672"/>
        <c:crosses val="autoZero"/>
        <c:crossBetween val="midCat"/>
      </c:valAx>
      <c:valAx>
        <c:axId val="-205241167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Defects Generated</a:t>
                </a:r>
              </a:p>
            </c:rich>
          </c:tx>
          <c:layout>
            <c:manualLayout>
              <c:xMode val="edge"/>
              <c:yMode val="edge"/>
              <c:x val="0.02435546875"/>
              <c:y val="0.18657013844833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5241732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745934902814"/>
          <c:y val="0.483363809381647"/>
          <c:w val="0.131813167567492"/>
          <c:h val="0.321992463843775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Defects vs hydrostatic strain stdev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33681102362205"/>
          <c:y val="0.211111111111111"/>
          <c:w val="0.874041557305337"/>
          <c:h val="0.6715434529017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Sheet1!$E$52</c:f>
              <c:strCache>
                <c:ptCount val="1"/>
                <c:pt idx="0">
                  <c:v>[135]</c:v>
                </c:pt>
              </c:strCache>
            </c:strRef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(Sheet1!$E$86,Sheet1!$L$122,Sheet1!$P$122,Sheet1!$T$122,Sheet1!$X$122,Sheet1!$AB$122,Sheet1!$AF$122,Sheet1!$AJ$122,Sheet1!$AN$122)</c:f>
                <c:numCache>
                  <c:formatCode>General</c:formatCode>
                  <c:ptCount val="9"/>
                  <c:pt idx="0">
                    <c:v>4.980941939904103</c:v>
                  </c:pt>
                  <c:pt idx="1">
                    <c:v>3.160842833700347</c:v>
                  </c:pt>
                  <c:pt idx="2">
                    <c:v>4.693745838879646</c:v>
                  </c:pt>
                  <c:pt idx="3">
                    <c:v>2.48138228907118</c:v>
                  </c:pt>
                  <c:pt idx="4">
                    <c:v>3.292066465444345</c:v>
                  </c:pt>
                  <c:pt idx="5">
                    <c:v>3.473256118473864</c:v>
                  </c:pt>
                  <c:pt idx="6">
                    <c:v>4.169300242981913</c:v>
                  </c:pt>
                  <c:pt idx="7">
                    <c:v>5.685295123840212</c:v>
                  </c:pt>
                  <c:pt idx="8">
                    <c:v>5.98309109342805</c:v>
                  </c:pt>
                </c:numCache>
              </c:numRef>
            </c:plus>
            <c:minus>
              <c:numRef>
                <c:f>(Sheet1!$E$86,Sheet1!$L$122,Sheet1!$P$122,Sheet1!$T$122,Sheet1!$X$122,Sheet1!$AB$122,Sheet1!$AF$122,Sheet1!$AJ$122,Sheet1!$AN$122)</c:f>
                <c:numCache>
                  <c:formatCode>General</c:formatCode>
                  <c:ptCount val="9"/>
                  <c:pt idx="0">
                    <c:v>4.980941939904103</c:v>
                  </c:pt>
                  <c:pt idx="1">
                    <c:v>3.160842833700347</c:v>
                  </c:pt>
                  <c:pt idx="2">
                    <c:v>4.693745838879646</c:v>
                  </c:pt>
                  <c:pt idx="3">
                    <c:v>2.48138228907118</c:v>
                  </c:pt>
                  <c:pt idx="4">
                    <c:v>3.292066465444345</c:v>
                  </c:pt>
                  <c:pt idx="5">
                    <c:v>3.473256118473864</c:v>
                  </c:pt>
                  <c:pt idx="6">
                    <c:v>4.169300242981913</c:v>
                  </c:pt>
                  <c:pt idx="7">
                    <c:v>5.685295123840212</c:v>
                  </c:pt>
                  <c:pt idx="8">
                    <c:v>5.98309109342805</c:v>
                  </c:pt>
                </c:numCache>
              </c:numRef>
            </c:minus>
            <c:spPr>
              <a:ln>
                <a:solidFill>
                  <a:schemeClr val="accent1"/>
                </a:solidFill>
              </a:ln>
            </c:spPr>
          </c:errBars>
          <c:xVal>
            <c:numRef>
              <c:f>(Sheet1!$F$51,Sheet1!$L$87,Sheet1!$P$87,Sheet1!$T$87,Sheet1!$X$87,Sheet1!$AB$87,Sheet1!$AF$87,Sheet1!$AJ$87,Sheet1!$AN$87)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-1.0</c:v>
                </c:pt>
                <c:pt idx="4">
                  <c:v>-2.0</c:v>
                </c:pt>
                <c:pt idx="5">
                  <c:v>-1.5</c:v>
                </c:pt>
                <c:pt idx="6">
                  <c:v>-0.5</c:v>
                </c:pt>
                <c:pt idx="7">
                  <c:v>0.5</c:v>
                </c:pt>
                <c:pt idx="8">
                  <c:v>1.5</c:v>
                </c:pt>
              </c:numCache>
            </c:numRef>
          </c:xVal>
          <c:yVal>
            <c:numRef>
              <c:f>(Sheet1!$E$85,Sheet1!$L$121,Sheet1!$P$121,Sheet1!$T$121,Sheet1!$X$121,Sheet1!$AB$121,Sheet1!$AF$121,Sheet1!$AJ$121,Sheet1!$AN$121)</c:f>
              <c:numCache>
                <c:formatCode>General</c:formatCode>
                <c:ptCount val="9"/>
                <c:pt idx="0">
                  <c:v>20.0625</c:v>
                </c:pt>
                <c:pt idx="1">
                  <c:v>17.59375</c:v>
                </c:pt>
                <c:pt idx="2">
                  <c:v>29.03125</c:v>
                </c:pt>
                <c:pt idx="3">
                  <c:v>19.6875</c:v>
                </c:pt>
                <c:pt idx="4">
                  <c:v>16.46875</c:v>
                </c:pt>
                <c:pt idx="5">
                  <c:v>20.53125</c:v>
                </c:pt>
                <c:pt idx="6">
                  <c:v>21.3125</c:v>
                </c:pt>
                <c:pt idx="7">
                  <c:v>22.5</c:v>
                </c:pt>
                <c:pt idx="8">
                  <c:v>24.59375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Sheet1!$F$52</c:f>
              <c:strCache>
                <c:ptCount val="1"/>
                <c:pt idx="0">
                  <c:v>[100]</c:v>
                </c:pt>
              </c:strCache>
            </c:strRef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(Sheet1!$G$90,Sheet1!$M$122,Sheet1!$Q$122,Sheet1!$U$122,Sheet1!$Y$122,Sheet1!$AC$122,Sheet1!$AG$122,Sheet1!$AK$122,Sheet1!$AO$122)</c:f>
                <c:numCache>
                  <c:formatCode>General</c:formatCode>
                  <c:ptCount val="9"/>
                  <c:pt idx="0">
                    <c:v>4.606905095766955</c:v>
                  </c:pt>
                  <c:pt idx="1">
                    <c:v>2.848138894311568</c:v>
                  </c:pt>
                  <c:pt idx="2">
                    <c:v>6.690146823211657</c:v>
                  </c:pt>
                  <c:pt idx="3">
                    <c:v>3.521678256447554</c:v>
                  </c:pt>
                  <c:pt idx="4">
                    <c:v>2.500806321582004</c:v>
                  </c:pt>
                  <c:pt idx="5">
                    <c:v>2.850968992035583</c:v>
                  </c:pt>
                  <c:pt idx="6">
                    <c:v>4.970882961743802</c:v>
                  </c:pt>
                  <c:pt idx="7">
                    <c:v>3.601075108281396</c:v>
                  </c:pt>
                  <c:pt idx="8">
                    <c:v>6.247580176717713</c:v>
                  </c:pt>
                </c:numCache>
              </c:numRef>
            </c:plus>
            <c:minus>
              <c:numRef>
                <c:f>(Sheet1!$G$90,Sheet1!$M$122,Sheet1!$Q$122,Sheet1!$U$122,Sheet1!$Y$122,Sheet1!$AC$122,Sheet1!$AG$122,Sheet1!$AK$122,Sheet1!$AO$122)</c:f>
                <c:numCache>
                  <c:formatCode>General</c:formatCode>
                  <c:ptCount val="9"/>
                  <c:pt idx="0">
                    <c:v>4.606905095766955</c:v>
                  </c:pt>
                  <c:pt idx="1">
                    <c:v>2.848138894311568</c:v>
                  </c:pt>
                  <c:pt idx="2">
                    <c:v>6.690146823211657</c:v>
                  </c:pt>
                  <c:pt idx="3">
                    <c:v>3.521678256447554</c:v>
                  </c:pt>
                  <c:pt idx="4">
                    <c:v>2.500806321582004</c:v>
                  </c:pt>
                  <c:pt idx="5">
                    <c:v>2.850968992035583</c:v>
                  </c:pt>
                  <c:pt idx="6">
                    <c:v>4.970882961743802</c:v>
                  </c:pt>
                  <c:pt idx="7">
                    <c:v>3.601075108281396</c:v>
                  </c:pt>
                  <c:pt idx="8">
                    <c:v>6.247580176717713</c:v>
                  </c:pt>
                </c:numCache>
              </c:numRef>
            </c:minus>
            <c:spPr>
              <a:ln>
                <a:solidFill>
                  <a:schemeClr val="accent2"/>
                </a:solidFill>
              </a:ln>
            </c:spPr>
          </c:errBars>
          <c:xVal>
            <c:numRef>
              <c:f>(Sheet1!$F$51,Sheet1!$L$87,Sheet1!$P$87,Sheet1!$T$87,Sheet1!$X$87,Sheet1!$AB$87,Sheet1!$AF$87,Sheet1!$AJ$87,Sheet1!$AN$87)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-1.0</c:v>
                </c:pt>
                <c:pt idx="4">
                  <c:v>-2.0</c:v>
                </c:pt>
                <c:pt idx="5">
                  <c:v>-1.5</c:v>
                </c:pt>
                <c:pt idx="6">
                  <c:v>-0.5</c:v>
                </c:pt>
                <c:pt idx="7">
                  <c:v>0.5</c:v>
                </c:pt>
                <c:pt idx="8">
                  <c:v>1.5</c:v>
                </c:pt>
              </c:numCache>
            </c:numRef>
          </c:xVal>
          <c:yVal>
            <c:numRef>
              <c:f>(Sheet1!$G$89,Sheet1!$M$121,Sheet1!$Q$121,Sheet1!$U$121,Sheet1!$Y$121,Sheet1!$AC$121,Sheet1!$AG$121,Sheet1!$AK$121,Sheet1!$AO$121)</c:f>
              <c:numCache>
                <c:formatCode>General</c:formatCode>
                <c:ptCount val="9"/>
                <c:pt idx="0">
                  <c:v>21.30208333333333</c:v>
                </c:pt>
                <c:pt idx="1">
                  <c:v>22.21875</c:v>
                </c:pt>
                <c:pt idx="2">
                  <c:v>33.625</c:v>
                </c:pt>
                <c:pt idx="3">
                  <c:v>18.28125</c:v>
                </c:pt>
                <c:pt idx="4">
                  <c:v>11.4375</c:v>
                </c:pt>
                <c:pt idx="5">
                  <c:v>15.53125</c:v>
                </c:pt>
                <c:pt idx="6">
                  <c:v>19.0</c:v>
                </c:pt>
                <c:pt idx="7">
                  <c:v>28.0</c:v>
                </c:pt>
                <c:pt idx="8">
                  <c:v>25.75</c:v>
                </c:pt>
              </c:numCache>
            </c:numRef>
          </c:yVal>
          <c:smooth val="0"/>
        </c:ser>
        <c:ser>
          <c:idx val="2"/>
          <c:order val="2"/>
          <c:tx>
            <c:v>random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(Sheet1!$J$86,Sheet1!$O$122,Sheet1!$S$122,Sheet1!$W$122,Sheet1!$AA$122,Sheet1!$AE$122,Sheet1!$AI$122,Sheet1!$AM$122,Sheet1!$AQ$122)</c:f>
                <c:numCache>
                  <c:formatCode>General</c:formatCode>
                  <c:ptCount val="9"/>
                  <c:pt idx="0">
                    <c:v>5.145856460267564</c:v>
                  </c:pt>
                  <c:pt idx="1">
                    <c:v>4.720835765262401</c:v>
                  </c:pt>
                  <c:pt idx="2">
                    <c:v>9.03705409822214</c:v>
                  </c:pt>
                  <c:pt idx="3">
                    <c:v>4.215466912492919</c:v>
                  </c:pt>
                  <c:pt idx="4">
                    <c:v>3.232895436481948</c:v>
                  </c:pt>
                  <c:pt idx="5">
                    <c:v>4.406739706257867</c:v>
                  </c:pt>
                  <c:pt idx="6">
                    <c:v>3.941098585993013</c:v>
                  </c:pt>
                  <c:pt idx="7">
                    <c:v>5.181290006266032</c:v>
                  </c:pt>
                  <c:pt idx="8">
                    <c:v>5.679618342470647</c:v>
                  </c:pt>
                </c:numCache>
              </c:numRef>
            </c:plus>
            <c:minus>
              <c:numRef>
                <c:f>(Sheet1!$J$86,Sheet1!$O$122,Sheet1!$S$122,Sheet1!$W$122,Sheet1!$AA$122,Sheet1!$AE$122,Sheet1!$AI$122,Sheet1!$AM$122,Sheet1!$AQ$122)</c:f>
                <c:numCache>
                  <c:formatCode>General</c:formatCode>
                  <c:ptCount val="9"/>
                  <c:pt idx="0">
                    <c:v>5.145856460267564</c:v>
                  </c:pt>
                  <c:pt idx="1">
                    <c:v>4.720835765262401</c:v>
                  </c:pt>
                  <c:pt idx="2">
                    <c:v>9.03705409822214</c:v>
                  </c:pt>
                  <c:pt idx="3">
                    <c:v>4.215466912492919</c:v>
                  </c:pt>
                  <c:pt idx="4">
                    <c:v>3.232895436481948</c:v>
                  </c:pt>
                  <c:pt idx="5">
                    <c:v>4.406739706257867</c:v>
                  </c:pt>
                  <c:pt idx="6">
                    <c:v>3.941098585993013</c:v>
                  </c:pt>
                  <c:pt idx="7">
                    <c:v>5.181290006266032</c:v>
                  </c:pt>
                  <c:pt idx="8">
                    <c:v>5.679618342470647</c:v>
                  </c:pt>
                </c:numCache>
              </c:numRef>
            </c:minus>
          </c:errBars>
          <c:xVal>
            <c:numRef>
              <c:f>(Sheet1!$F$51,Sheet1!$L$87,Sheet1!$P$87,Sheet1!$T$87,Sheet1!$X$87,Sheet1!$AB$87,Sheet1!$AF$87,Sheet1!$AJ$87,Sheet1!$AN$87)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-1.0</c:v>
                </c:pt>
                <c:pt idx="4">
                  <c:v>-2.0</c:v>
                </c:pt>
                <c:pt idx="5">
                  <c:v>-1.5</c:v>
                </c:pt>
                <c:pt idx="6">
                  <c:v>-0.5</c:v>
                </c:pt>
                <c:pt idx="7">
                  <c:v>0.5</c:v>
                </c:pt>
                <c:pt idx="8">
                  <c:v>1.5</c:v>
                </c:pt>
              </c:numCache>
            </c:numRef>
          </c:xVal>
          <c:yVal>
            <c:numRef>
              <c:f>(Sheet1!$J$85,Sheet1!$O$121,Sheet1!$S$121,Sheet1!$W$121,Sheet1!$AA$121,Sheet1!$AE$121,Sheet1!$AI$121,Sheet1!$AM$121,Sheet1!$AQ$121)</c:f>
              <c:numCache>
                <c:formatCode>General</c:formatCode>
                <c:ptCount val="9"/>
                <c:pt idx="0">
                  <c:v>20.3125</c:v>
                </c:pt>
                <c:pt idx="1">
                  <c:v>22.1875</c:v>
                </c:pt>
                <c:pt idx="2">
                  <c:v>31.59375</c:v>
                </c:pt>
                <c:pt idx="3">
                  <c:v>17.3125</c:v>
                </c:pt>
                <c:pt idx="4">
                  <c:v>15.25</c:v>
                </c:pt>
                <c:pt idx="5">
                  <c:v>16.25</c:v>
                </c:pt>
                <c:pt idx="6">
                  <c:v>19.625</c:v>
                </c:pt>
                <c:pt idx="7">
                  <c:v>21.15625</c:v>
                </c:pt>
                <c:pt idx="8">
                  <c:v>25.75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Sheet1!$I$52</c:f>
              <c:strCache>
                <c:ptCount val="1"/>
                <c:pt idx="0">
                  <c:v>[110]</c:v>
                </c:pt>
              </c:strCache>
            </c:strRef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(Sheet1!$A$102,Sheet1!$N$122,Sheet1!$R$122,Sheet1!$V$122,Sheet1!$Z$122,Sheet1!$AD$122,Sheet1!$AD$122,Sheet1!$AH$122,Sheet1!$AL$122,Sheet1!$AP$122)</c:f>
                <c:numCache>
                  <c:formatCode>General</c:formatCode>
                  <c:ptCount val="10"/>
                  <c:pt idx="0">
                    <c:v>3.701336292594502</c:v>
                  </c:pt>
                  <c:pt idx="1">
                    <c:v>4.369985605645445</c:v>
                  </c:pt>
                  <c:pt idx="2">
                    <c:v>9.766425370427453</c:v>
                  </c:pt>
                  <c:pt idx="3">
                    <c:v>3.498703676985926</c:v>
                  </c:pt>
                  <c:pt idx="4">
                    <c:v>3.3792535919504</c:v>
                  </c:pt>
                  <c:pt idx="5">
                    <c:v>2.379134770891408</c:v>
                  </c:pt>
                  <c:pt idx="6">
                    <c:v>2.379134770891408</c:v>
                  </c:pt>
                  <c:pt idx="7">
                    <c:v>3.197150949446771</c:v>
                  </c:pt>
                  <c:pt idx="8">
                    <c:v>4.434900988093595</c:v>
                  </c:pt>
                  <c:pt idx="9">
                    <c:v>5.57708083545158</c:v>
                  </c:pt>
                </c:numCache>
              </c:numRef>
            </c:plus>
            <c:minus>
              <c:numRef>
                <c:f>(Sheet1!$A$102,Sheet1!$N$122,Sheet1!$R$122,Sheet1!$V$122,Sheet1!$Z$122,Sheet1!$AD$122,Sheet1!$AD$122,Sheet1!$AH$122,Sheet1!$AL$122,Sheet1!$AP$122)</c:f>
                <c:numCache>
                  <c:formatCode>General</c:formatCode>
                  <c:ptCount val="10"/>
                  <c:pt idx="0">
                    <c:v>3.701336292594502</c:v>
                  </c:pt>
                  <c:pt idx="1">
                    <c:v>4.369985605645445</c:v>
                  </c:pt>
                  <c:pt idx="2">
                    <c:v>9.766425370427453</c:v>
                  </c:pt>
                  <c:pt idx="3">
                    <c:v>3.498703676985926</c:v>
                  </c:pt>
                  <c:pt idx="4">
                    <c:v>3.3792535919504</c:v>
                  </c:pt>
                  <c:pt idx="5">
                    <c:v>2.379134770891408</c:v>
                  </c:pt>
                  <c:pt idx="6">
                    <c:v>2.379134770891408</c:v>
                  </c:pt>
                  <c:pt idx="7">
                    <c:v>3.197150949446771</c:v>
                  </c:pt>
                  <c:pt idx="8">
                    <c:v>4.434900988093595</c:v>
                  </c:pt>
                  <c:pt idx="9">
                    <c:v>5.57708083545158</c:v>
                  </c:pt>
                </c:numCache>
              </c:numRef>
            </c:minus>
          </c:errBars>
          <c:xVal>
            <c:numRef>
              <c:f>(Sheet1!$F$51,Sheet1!$L$87,Sheet1!$P$87,Sheet1!$T$87,Sheet1!$X$87,Sheet1!$AB$87,Sheet1!$AF$87,Sheet1!$AJ$87,Sheet1!$AN$87)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-1.0</c:v>
                </c:pt>
                <c:pt idx="4">
                  <c:v>-2.0</c:v>
                </c:pt>
                <c:pt idx="5">
                  <c:v>-1.5</c:v>
                </c:pt>
                <c:pt idx="6">
                  <c:v>-0.5</c:v>
                </c:pt>
                <c:pt idx="7">
                  <c:v>0.5</c:v>
                </c:pt>
                <c:pt idx="8">
                  <c:v>1.5</c:v>
                </c:pt>
              </c:numCache>
            </c:numRef>
          </c:xVal>
          <c:yVal>
            <c:numRef>
              <c:f>(Sheet1!$A$101,Sheet1!$N$121,Sheet1!$R$121,Sheet1!$V$121,Sheet1!$Z$121,Sheet1!$AD$121,Sheet1!$AH$121,Sheet1!$AL$121,Sheet1!$AP$121)</c:f>
              <c:numCache>
                <c:formatCode>General</c:formatCode>
                <c:ptCount val="9"/>
                <c:pt idx="0">
                  <c:v>18.57291666666667</c:v>
                </c:pt>
                <c:pt idx="1">
                  <c:v>25.25</c:v>
                </c:pt>
                <c:pt idx="2">
                  <c:v>33.3125</c:v>
                </c:pt>
                <c:pt idx="3">
                  <c:v>18.21875</c:v>
                </c:pt>
                <c:pt idx="4">
                  <c:v>15.75</c:v>
                </c:pt>
                <c:pt idx="5">
                  <c:v>16.78125</c:v>
                </c:pt>
                <c:pt idx="6">
                  <c:v>15.8125</c:v>
                </c:pt>
                <c:pt idx="7">
                  <c:v>21.59375</c:v>
                </c:pt>
                <c:pt idx="8">
                  <c:v>25.15625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355656"/>
        <c:axId val="-2052352504"/>
      </c:scatterChart>
      <c:valAx>
        <c:axId val="-2052355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2352504"/>
        <c:crosses val="autoZero"/>
        <c:crossBetween val="midCat"/>
      </c:valAx>
      <c:valAx>
        <c:axId val="-2052352504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523556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6936936012073"/>
          <c:y val="0.162820167640335"/>
          <c:w val="0.161997031635838"/>
          <c:h val="0.15961691877331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Defects vs Applied XY strain stdev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33681102362205"/>
          <c:y val="0.211111111111111"/>
          <c:w val="0.874041557305337"/>
          <c:h val="0.6715434529017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Sheet1!$L$50</c:f>
              <c:strCache>
                <c:ptCount val="1"/>
                <c:pt idx="0">
                  <c:v>[135]</c:v>
                </c:pt>
              </c:strCache>
            </c:strRef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(Sheet1!$E$86,Sheet1!$L$84,Sheet1!$P$84,Sheet1!$T$84,Sheet1!$X$84)</c:f>
                <c:numCache>
                  <c:formatCode>General</c:formatCode>
                  <c:ptCount val="5"/>
                  <c:pt idx="0">
                    <c:v>4.980941939904103</c:v>
                  </c:pt>
                  <c:pt idx="1">
                    <c:v>3.796751582688175</c:v>
                  </c:pt>
                  <c:pt idx="2">
                    <c:v>4.468076731371044</c:v>
                  </c:pt>
                  <c:pt idx="3">
                    <c:v>4.036002293870635</c:v>
                  </c:pt>
                  <c:pt idx="4">
                    <c:v>4.758587314088757</c:v>
                  </c:pt>
                </c:numCache>
              </c:numRef>
            </c:plus>
            <c:minus>
              <c:numRef>
                <c:f>(Sheet1!$E$86,Sheet1!$L$84,Sheet1!$P$84,Sheet1!$T$84,Sheet1!$X$84)</c:f>
                <c:numCache>
                  <c:formatCode>General</c:formatCode>
                  <c:ptCount val="5"/>
                  <c:pt idx="0">
                    <c:v>4.980941939904103</c:v>
                  </c:pt>
                  <c:pt idx="1">
                    <c:v>3.796751582688175</c:v>
                  </c:pt>
                  <c:pt idx="2">
                    <c:v>4.468076731371044</c:v>
                  </c:pt>
                  <c:pt idx="3">
                    <c:v>4.036002293870635</c:v>
                  </c:pt>
                  <c:pt idx="4">
                    <c:v>4.758587314088757</c:v>
                  </c:pt>
                </c:numCache>
              </c:numRef>
            </c:minus>
            <c:spPr>
              <a:ln>
                <a:solidFill>
                  <a:schemeClr val="accent1"/>
                </a:solidFill>
              </a:ln>
            </c:spPr>
          </c:errBars>
          <c:xVal>
            <c:numRef>
              <c:f>(Sheet1!$F$51,Sheet1!$L$49,Sheet1!$P$49,Sheet1!$T$49,Sheet1!$X$49)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0.5</c:v>
                </c:pt>
                <c:pt idx="4">
                  <c:v>1.5</c:v>
                </c:pt>
              </c:numCache>
            </c:numRef>
          </c:xVal>
          <c:yVal>
            <c:numRef>
              <c:f>(Sheet1!$E$85,Sheet1!$L$83,Sheet1!$P$83,Sheet1!$T$83,Sheet1!$X$83)</c:f>
              <c:numCache>
                <c:formatCode>General</c:formatCode>
                <c:ptCount val="5"/>
                <c:pt idx="0">
                  <c:v>20.0625</c:v>
                </c:pt>
                <c:pt idx="1">
                  <c:v>19.8125</c:v>
                </c:pt>
                <c:pt idx="2">
                  <c:v>19.1875</c:v>
                </c:pt>
                <c:pt idx="3">
                  <c:v>19.03125</c:v>
                </c:pt>
                <c:pt idx="4">
                  <c:v>21.46875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Sheet1!$M$50</c:f>
              <c:strCache>
                <c:ptCount val="1"/>
                <c:pt idx="0">
                  <c:v>[110]</c:v>
                </c:pt>
              </c:strCache>
            </c:strRef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(Sheet1!$A$102,Sheet1!$M$84,Sheet1!$Q$84,Sheet1!$U$84,Sheet1!$Y$84)</c:f>
                <c:numCache>
                  <c:formatCode>General</c:formatCode>
                  <c:ptCount val="5"/>
                  <c:pt idx="0">
                    <c:v>3.701336292594502</c:v>
                  </c:pt>
                  <c:pt idx="1">
                    <c:v>4.027000604788599</c:v>
                  </c:pt>
                  <c:pt idx="2">
                    <c:v>4.70318611979362</c:v>
                  </c:pt>
                  <c:pt idx="3">
                    <c:v>4.250237185032414</c:v>
                  </c:pt>
                  <c:pt idx="4">
                    <c:v>3.835319728439187</c:v>
                  </c:pt>
                </c:numCache>
              </c:numRef>
            </c:plus>
            <c:minus>
              <c:numRef>
                <c:f>(Sheet1!$A$102,Sheet1!$M$84,Sheet1!$Q$84,Sheet1!$U$84,Sheet1!$Y$84)</c:f>
                <c:numCache>
                  <c:formatCode>General</c:formatCode>
                  <c:ptCount val="5"/>
                  <c:pt idx="0">
                    <c:v>3.701336292594502</c:v>
                  </c:pt>
                  <c:pt idx="1">
                    <c:v>4.027000604788599</c:v>
                  </c:pt>
                  <c:pt idx="2">
                    <c:v>4.70318611979362</c:v>
                  </c:pt>
                  <c:pt idx="3">
                    <c:v>4.250237185032414</c:v>
                  </c:pt>
                  <c:pt idx="4">
                    <c:v>3.835319728439187</c:v>
                  </c:pt>
                </c:numCache>
              </c:numRef>
            </c:minus>
            <c:spPr>
              <a:ln>
                <a:solidFill>
                  <a:schemeClr val="accent2"/>
                </a:solidFill>
              </a:ln>
            </c:spPr>
          </c:errBars>
          <c:xVal>
            <c:numRef>
              <c:f>(Sheet1!$F$51,Sheet1!$L$49,Sheet1!$P$49,Sheet1!$T$49,Sheet1!$X$49)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0.5</c:v>
                </c:pt>
                <c:pt idx="4">
                  <c:v>1.5</c:v>
                </c:pt>
              </c:numCache>
            </c:numRef>
          </c:xVal>
          <c:yVal>
            <c:numRef>
              <c:f>(Sheet1!$A$101,Sheet1!$M$83,Sheet1!$Q$83,Sheet1!$U$83,Sheet1!$Y$83)</c:f>
              <c:numCache>
                <c:formatCode>General</c:formatCode>
                <c:ptCount val="5"/>
                <c:pt idx="0">
                  <c:v>18.57291666666667</c:v>
                </c:pt>
                <c:pt idx="1">
                  <c:v>19.09375</c:v>
                </c:pt>
                <c:pt idx="2">
                  <c:v>18.59375</c:v>
                </c:pt>
                <c:pt idx="3">
                  <c:v>21.0</c:v>
                </c:pt>
                <c:pt idx="4">
                  <c:v>20.25</c:v>
                </c:pt>
              </c:numCache>
            </c:numRef>
          </c:yVal>
          <c:smooth val="0"/>
        </c:ser>
        <c:ser>
          <c:idx val="2"/>
          <c:order val="2"/>
          <c:tx>
            <c:v>random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(Sheet1!$J$86,Sheet1!$O$84,Sheet1!$S$84,Sheet1!$W$84,Sheet1!$AA$84)</c:f>
                <c:numCache>
                  <c:formatCode>General</c:formatCode>
                  <c:ptCount val="5"/>
                  <c:pt idx="0">
                    <c:v>5.145856460267564</c:v>
                  </c:pt>
                  <c:pt idx="1">
                    <c:v>4.23014813284434</c:v>
                  </c:pt>
                  <c:pt idx="2">
                    <c:v>4.470219558727044</c:v>
                  </c:pt>
                  <c:pt idx="3">
                    <c:v>4.631153273771155</c:v>
                  </c:pt>
                  <c:pt idx="4">
                    <c:v>3.570573054214669</c:v>
                  </c:pt>
                </c:numCache>
              </c:numRef>
            </c:plus>
            <c:minus>
              <c:numRef>
                <c:f>(Sheet1!$J$86,Sheet1!$O$84,Sheet1!$S$84,Sheet1!$W$84,Sheet1!$AA$84)</c:f>
                <c:numCache>
                  <c:formatCode>General</c:formatCode>
                  <c:ptCount val="5"/>
                  <c:pt idx="0">
                    <c:v>5.145856460267564</c:v>
                  </c:pt>
                  <c:pt idx="1">
                    <c:v>4.23014813284434</c:v>
                  </c:pt>
                  <c:pt idx="2">
                    <c:v>4.470219558727044</c:v>
                  </c:pt>
                  <c:pt idx="3">
                    <c:v>4.631153273771155</c:v>
                  </c:pt>
                  <c:pt idx="4">
                    <c:v>3.570573054214669</c:v>
                  </c:pt>
                </c:numCache>
              </c:numRef>
            </c:minus>
          </c:errBars>
          <c:xVal>
            <c:numRef>
              <c:f>(Sheet1!$F$51,Sheet1!$L$49,Sheet1!$P$49,Sheet1!$T$49,Sheet1!$X$49)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0.5</c:v>
                </c:pt>
                <c:pt idx="4">
                  <c:v>1.5</c:v>
                </c:pt>
              </c:numCache>
            </c:numRef>
          </c:xVal>
          <c:yVal>
            <c:numRef>
              <c:f>(Sheet1!$J$85,Sheet1!$O$83,Sheet1!$S$83,Sheet1!$W$83,Sheet1!$AA$83)</c:f>
              <c:numCache>
                <c:formatCode>General</c:formatCode>
                <c:ptCount val="5"/>
                <c:pt idx="0">
                  <c:v>20.3125</c:v>
                </c:pt>
                <c:pt idx="1">
                  <c:v>20.09375</c:v>
                </c:pt>
                <c:pt idx="2">
                  <c:v>19.21875</c:v>
                </c:pt>
                <c:pt idx="3">
                  <c:v>20.3125</c:v>
                </c:pt>
                <c:pt idx="4">
                  <c:v>19.34375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Sheet1!$N$50</c:f>
              <c:strCache>
                <c:ptCount val="1"/>
                <c:pt idx="0">
                  <c:v>[100]</c:v>
                </c:pt>
              </c:strCache>
            </c:strRef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(Sheet1!$G$90,Sheet1!$N$84,Sheet1!$R$84,Sheet1!$V$84,Sheet1!$Z$84)</c:f>
                <c:numCache>
                  <c:formatCode>General</c:formatCode>
                  <c:ptCount val="5"/>
                  <c:pt idx="0">
                    <c:v>4.606905095766955</c:v>
                  </c:pt>
                  <c:pt idx="1">
                    <c:v>4.282254267661277</c:v>
                  </c:pt>
                  <c:pt idx="2">
                    <c:v>5.339671972527296</c:v>
                  </c:pt>
                  <c:pt idx="3">
                    <c:v>4.961037710125808</c:v>
                  </c:pt>
                  <c:pt idx="4">
                    <c:v>4.758269541782817</c:v>
                  </c:pt>
                </c:numCache>
              </c:numRef>
            </c:plus>
            <c:minus>
              <c:numRef>
                <c:f>(Sheet1!$G$90,Sheet1!$N$84,Sheet1!$R$84,Sheet1!$V$84,Sheet1!$Z$84)</c:f>
                <c:numCache>
                  <c:formatCode>General</c:formatCode>
                  <c:ptCount val="5"/>
                  <c:pt idx="0">
                    <c:v>4.606905095766955</c:v>
                  </c:pt>
                  <c:pt idx="1">
                    <c:v>4.282254267661277</c:v>
                  </c:pt>
                  <c:pt idx="2">
                    <c:v>5.339671972527296</c:v>
                  </c:pt>
                  <c:pt idx="3">
                    <c:v>4.961037710125808</c:v>
                  </c:pt>
                  <c:pt idx="4">
                    <c:v>4.758269541782817</c:v>
                  </c:pt>
                </c:numCache>
              </c:numRef>
            </c:minus>
          </c:errBars>
          <c:xVal>
            <c:numRef>
              <c:f>(Sheet1!$L$49,Sheet1!$P$49,Sheet1!$T$49,Sheet1!$X$49)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0.5</c:v>
                </c:pt>
                <c:pt idx="3">
                  <c:v>1.5</c:v>
                </c:pt>
              </c:numCache>
            </c:numRef>
          </c:xVal>
          <c:yVal>
            <c:numRef>
              <c:f>(Sheet1!$G$89,Sheet1!$N$83,Sheet1!$R$83,Sheet1!$V$83,Sheet1!$Z$83)</c:f>
              <c:numCache>
                <c:formatCode>General</c:formatCode>
                <c:ptCount val="5"/>
                <c:pt idx="0">
                  <c:v>21.30208333333333</c:v>
                </c:pt>
                <c:pt idx="1">
                  <c:v>18.71875</c:v>
                </c:pt>
                <c:pt idx="2">
                  <c:v>18.5625</c:v>
                </c:pt>
                <c:pt idx="3">
                  <c:v>20.96875</c:v>
                </c:pt>
                <c:pt idx="4">
                  <c:v>20.0625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303944"/>
        <c:axId val="-2052300792"/>
      </c:scatterChart>
      <c:valAx>
        <c:axId val="-2052303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2300792"/>
        <c:crosses val="autoZero"/>
        <c:crossBetween val="midCat"/>
      </c:valAx>
      <c:valAx>
        <c:axId val="-205230079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52303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1695756780402"/>
          <c:y val="0.561190215806358"/>
          <c:w val="0.130271641050608"/>
          <c:h val="0.29140879728874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Defects vs Applied Uniaxial Strain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9361175696318"/>
          <c:y val="0.123888587202462"/>
          <c:w val="0.808270670969777"/>
          <c:h val="0.728320831933923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[135]</c:v>
                </c:pt>
              </c:strCache>
            </c:strRef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(Sheet1!$G$91,Sheet1!$C$45,Sheet1!$H$45,Sheet1!$L$45,Sheet1!$P$45,Sheet1!$T$45,Sheet1!$X$45,Sheet1!$AB$45,Sheet1!$AF$45)</c:f>
                <c:numCache>
                  <c:formatCode>General</c:formatCode>
                  <c:ptCount val="9"/>
                  <c:pt idx="0">
                    <c:v>0.940380564838059</c:v>
                  </c:pt>
                  <c:pt idx="1">
                    <c:v>1.268363102458211</c:v>
                  </c:pt>
                  <c:pt idx="2">
                    <c:v>1.55668271934575</c:v>
                  </c:pt>
                  <c:pt idx="3">
                    <c:v>1.718025873852255</c:v>
                  </c:pt>
                  <c:pt idx="4">
                    <c:v>1.312115919225078</c:v>
                  </c:pt>
                  <c:pt idx="5">
                    <c:v>1.367096051089032</c:v>
                  </c:pt>
                  <c:pt idx="6">
                    <c:v>1.598260142739901</c:v>
                  </c:pt>
                  <c:pt idx="7">
                    <c:v>1.820581261309766</c:v>
                  </c:pt>
                  <c:pt idx="8">
                    <c:v>1.759729577373714</c:v>
                  </c:pt>
                </c:numCache>
              </c:numRef>
            </c:plus>
            <c:minus>
              <c:numRef>
                <c:f>(Sheet1!$G$91,Sheet1!$C$45,Sheet1!$H$45,Sheet1!$L$45,Sheet1!$P$45,Sheet1!$T$45,Sheet1!$X$45,Sheet1!$AB$45,Sheet1!$AF$45)</c:f>
                <c:numCache>
                  <c:formatCode>General</c:formatCode>
                  <c:ptCount val="9"/>
                  <c:pt idx="0">
                    <c:v>0.940380564838059</c:v>
                  </c:pt>
                  <c:pt idx="1">
                    <c:v>1.268363102458211</c:v>
                  </c:pt>
                  <c:pt idx="2">
                    <c:v>1.55668271934575</c:v>
                  </c:pt>
                  <c:pt idx="3">
                    <c:v>1.718025873852255</c:v>
                  </c:pt>
                  <c:pt idx="4">
                    <c:v>1.312115919225078</c:v>
                  </c:pt>
                  <c:pt idx="5">
                    <c:v>1.367096051089032</c:v>
                  </c:pt>
                  <c:pt idx="6">
                    <c:v>1.598260142739901</c:v>
                  </c:pt>
                  <c:pt idx="7">
                    <c:v>1.820581261309766</c:v>
                  </c:pt>
                  <c:pt idx="8">
                    <c:v>1.759729577373714</c:v>
                  </c:pt>
                </c:numCache>
              </c:numRef>
            </c:minus>
          </c:errBars>
          <c:xVal>
            <c:numRef>
              <c:f>(Sheet1!$A$5,Sheet1!$F$5,Sheet1!$J$5,Sheet1!$F$51,Sheet1!$N$5,Sheet1!$R$5,Sheet1!$V$5,Sheet1!$Z$5,Sheet1!$AD$5)</c:f>
              <c:numCache>
                <c:formatCode>General</c:formatCode>
                <c:ptCount val="9"/>
                <c:pt idx="0">
                  <c:v>1.0</c:v>
                </c:pt>
                <c:pt idx="1">
                  <c:v>2.0</c:v>
                </c:pt>
                <c:pt idx="2">
                  <c:v>-1.0</c:v>
                </c:pt>
                <c:pt idx="3">
                  <c:v>0.0</c:v>
                </c:pt>
                <c:pt idx="4">
                  <c:v>0.5</c:v>
                </c:pt>
                <c:pt idx="5">
                  <c:v>-0.5</c:v>
                </c:pt>
                <c:pt idx="6">
                  <c:v>-2.0</c:v>
                </c:pt>
                <c:pt idx="7">
                  <c:v>-1.5</c:v>
                </c:pt>
                <c:pt idx="8">
                  <c:v>1.5</c:v>
                </c:pt>
              </c:numCache>
            </c:numRef>
          </c:xVal>
          <c:yVal>
            <c:numRef>
              <c:f>(Sheet1!$A$39,Sheet1!$F$39,Sheet1!$J$39,Sheet1!$E$85,Sheet1!$N$39,Sheet1!$R$39,Sheet1!$V$39,Sheet1!$Z$39,Sheet1!$AD$39)</c:f>
              <c:numCache>
                <c:formatCode>General</c:formatCode>
                <c:ptCount val="9"/>
                <c:pt idx="0">
                  <c:v>21.3125</c:v>
                </c:pt>
                <c:pt idx="1">
                  <c:v>20.46875</c:v>
                </c:pt>
                <c:pt idx="2">
                  <c:v>19.40625</c:v>
                </c:pt>
                <c:pt idx="3">
                  <c:v>20.0625</c:v>
                </c:pt>
                <c:pt idx="4">
                  <c:v>21.5</c:v>
                </c:pt>
                <c:pt idx="5">
                  <c:v>24.59375</c:v>
                </c:pt>
                <c:pt idx="6">
                  <c:v>18.15625</c:v>
                </c:pt>
                <c:pt idx="7">
                  <c:v>21.21875</c:v>
                </c:pt>
                <c:pt idx="8">
                  <c:v>23.09375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[100]</c:v>
                </c:pt>
              </c:strCache>
            </c:strRef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(Sheet1!$G$91,Sheet1!$B$45,Sheet1!$G$45,Sheet1!$K$45,Sheet1!$O$45,Sheet1!$S$45,Sheet1!$W$45,Sheet1!$AA$45,Sheet1!$AE$45)</c:f>
                <c:numCache>
                  <c:formatCode>General</c:formatCode>
                  <c:ptCount val="9"/>
                  <c:pt idx="0">
                    <c:v>0.940380564838059</c:v>
                  </c:pt>
                  <c:pt idx="1">
                    <c:v>1.632542977253783</c:v>
                  </c:pt>
                  <c:pt idx="2">
                    <c:v>1.969493907073591</c:v>
                  </c:pt>
                  <c:pt idx="3">
                    <c:v>1.497141092754087</c:v>
                  </c:pt>
                  <c:pt idx="4">
                    <c:v>1.688097265868367</c:v>
                  </c:pt>
                  <c:pt idx="5">
                    <c:v>1.280622879569711</c:v>
                  </c:pt>
                  <c:pt idx="6">
                    <c:v>1.418084165912906</c:v>
                  </c:pt>
                  <c:pt idx="7">
                    <c:v>1.662524254006927</c:v>
                  </c:pt>
                  <c:pt idx="8">
                    <c:v>2.28236136207586</c:v>
                  </c:pt>
                </c:numCache>
              </c:numRef>
            </c:plus>
            <c:minus>
              <c:numRef>
                <c:f>(Sheet1!$G$91,Sheet1!$B$45,Sheet1!$G$45,Sheet1!$K$45,Sheet1!$O$45,Sheet1!$S$45,Sheet1!$W$45,Sheet1!$AA$45,Sheet1!$AE$45)</c:f>
                <c:numCache>
                  <c:formatCode>General</c:formatCode>
                  <c:ptCount val="9"/>
                  <c:pt idx="0">
                    <c:v>0.940380564838059</c:v>
                  </c:pt>
                  <c:pt idx="1">
                    <c:v>1.632542977253783</c:v>
                  </c:pt>
                  <c:pt idx="2">
                    <c:v>1.969493907073591</c:v>
                  </c:pt>
                  <c:pt idx="3">
                    <c:v>1.497141092754087</c:v>
                  </c:pt>
                  <c:pt idx="4">
                    <c:v>1.688097265868367</c:v>
                  </c:pt>
                  <c:pt idx="5">
                    <c:v>1.280622879569711</c:v>
                  </c:pt>
                  <c:pt idx="6">
                    <c:v>1.418084165912906</c:v>
                  </c:pt>
                  <c:pt idx="7">
                    <c:v>1.662524254006927</c:v>
                  </c:pt>
                  <c:pt idx="8">
                    <c:v>2.28236136207586</c:v>
                  </c:pt>
                </c:numCache>
              </c:numRef>
            </c:minus>
          </c:errBars>
          <c:xVal>
            <c:numRef>
              <c:f>(Sheet1!$F$51,Sheet1!$A$5,Sheet1!$F$5,Sheet1!$J$5,Sheet1!$N$5,Sheet1!$R$5,Sheet1!$V$5,Sheet1!$Z$5,Sheet1!$AD$5)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-1.0</c:v>
                </c:pt>
                <c:pt idx="4">
                  <c:v>0.5</c:v>
                </c:pt>
                <c:pt idx="5">
                  <c:v>-0.5</c:v>
                </c:pt>
                <c:pt idx="6">
                  <c:v>-2.0</c:v>
                </c:pt>
                <c:pt idx="7">
                  <c:v>-1.5</c:v>
                </c:pt>
                <c:pt idx="8">
                  <c:v>1.5</c:v>
                </c:pt>
              </c:numCache>
            </c:numRef>
          </c:xVal>
          <c:yVal>
            <c:numRef>
              <c:f>(Sheet1!$G$89,Sheet1!$B$39,Sheet1!$G$39,Sheet1!$K$39,Sheet1!$O$39,Sheet1!$S$39,Sheet1!$W$39,Sheet1!$AA$39,Sheet1!$AE$39)</c:f>
              <c:numCache>
                <c:formatCode>General</c:formatCode>
                <c:ptCount val="9"/>
                <c:pt idx="0">
                  <c:v>21.30208333333333</c:v>
                </c:pt>
                <c:pt idx="1">
                  <c:v>22.03125</c:v>
                </c:pt>
                <c:pt idx="2">
                  <c:v>20.53125</c:v>
                </c:pt>
                <c:pt idx="3">
                  <c:v>19.5625</c:v>
                </c:pt>
                <c:pt idx="4">
                  <c:v>25.09375</c:v>
                </c:pt>
                <c:pt idx="5">
                  <c:v>21.09375</c:v>
                </c:pt>
                <c:pt idx="6">
                  <c:v>19.09375</c:v>
                </c:pt>
                <c:pt idx="7">
                  <c:v>19.78125</c:v>
                </c:pt>
                <c:pt idx="8">
                  <c:v>21.5625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Sheet1!$C$6</c:f>
              <c:strCache>
                <c:ptCount val="1"/>
                <c:pt idx="0">
                  <c:v>[001]</c:v>
                </c:pt>
              </c:strCache>
            </c:strRef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(Sheet1!$G$91,Sheet1!$C$45,Sheet1!$H$45,Sheet1!$L$45,Sheet1!$P$45,Sheet1!$T$45,Sheet1!$X$45,Sheet1!$AB$45,Sheet1!$AF$45)</c:f>
                <c:numCache>
                  <c:formatCode>General</c:formatCode>
                  <c:ptCount val="9"/>
                  <c:pt idx="0">
                    <c:v>0.940380564838059</c:v>
                  </c:pt>
                  <c:pt idx="1">
                    <c:v>1.268363102458211</c:v>
                  </c:pt>
                  <c:pt idx="2">
                    <c:v>1.55668271934575</c:v>
                  </c:pt>
                  <c:pt idx="3">
                    <c:v>1.718025873852255</c:v>
                  </c:pt>
                  <c:pt idx="4">
                    <c:v>1.312115919225078</c:v>
                  </c:pt>
                  <c:pt idx="5">
                    <c:v>1.367096051089032</c:v>
                  </c:pt>
                  <c:pt idx="6">
                    <c:v>1.598260142739901</c:v>
                  </c:pt>
                  <c:pt idx="7">
                    <c:v>1.820581261309766</c:v>
                  </c:pt>
                  <c:pt idx="8">
                    <c:v>1.759729577373714</c:v>
                  </c:pt>
                </c:numCache>
              </c:numRef>
            </c:plus>
            <c:minus>
              <c:numRef>
                <c:f>(Sheet1!$G$91,Sheet1!$C$45,Sheet1!$H$45,Sheet1!$L$45,Sheet1!$P$45,Sheet1!$T$45,Sheet1!$X$45,Sheet1!$AB$45,Sheet1!$AF$45)</c:f>
                <c:numCache>
                  <c:formatCode>General</c:formatCode>
                  <c:ptCount val="9"/>
                  <c:pt idx="0">
                    <c:v>0.940380564838059</c:v>
                  </c:pt>
                  <c:pt idx="1">
                    <c:v>1.268363102458211</c:v>
                  </c:pt>
                  <c:pt idx="2">
                    <c:v>1.55668271934575</c:v>
                  </c:pt>
                  <c:pt idx="3">
                    <c:v>1.718025873852255</c:v>
                  </c:pt>
                  <c:pt idx="4">
                    <c:v>1.312115919225078</c:v>
                  </c:pt>
                  <c:pt idx="5">
                    <c:v>1.367096051089032</c:v>
                  </c:pt>
                  <c:pt idx="6">
                    <c:v>1.598260142739901</c:v>
                  </c:pt>
                  <c:pt idx="7">
                    <c:v>1.820581261309766</c:v>
                  </c:pt>
                  <c:pt idx="8">
                    <c:v>1.759729577373714</c:v>
                  </c:pt>
                </c:numCache>
              </c:numRef>
            </c:minus>
          </c:errBars>
          <c:xVal>
            <c:numRef>
              <c:f>(Sheet1!$F$51,Sheet1!$A$5,Sheet1!$F$5,Sheet1!$J$5,Sheet1!$N$5,Sheet1!$R$5,Sheet1!$V$5,Sheet1!$Z$5,Sheet1!$AD$5)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-1.0</c:v>
                </c:pt>
                <c:pt idx="4">
                  <c:v>0.5</c:v>
                </c:pt>
                <c:pt idx="5">
                  <c:v>-0.5</c:v>
                </c:pt>
                <c:pt idx="6">
                  <c:v>-2.0</c:v>
                </c:pt>
                <c:pt idx="7">
                  <c:v>-1.5</c:v>
                </c:pt>
                <c:pt idx="8">
                  <c:v>1.5</c:v>
                </c:pt>
              </c:numCache>
            </c:numRef>
          </c:xVal>
          <c:yVal>
            <c:numRef>
              <c:f>(Sheet1!$G$89,Sheet1!$C$39,Sheet1!$H$39,Sheet1!$L$39,Sheet1!$P$39,Sheet1!$T$39,Sheet1!$X$39,Sheet1!$AB$39,Sheet1!$AF$39)</c:f>
              <c:numCache>
                <c:formatCode>General</c:formatCode>
                <c:ptCount val="9"/>
                <c:pt idx="0">
                  <c:v>21.30208333333333</c:v>
                </c:pt>
                <c:pt idx="1">
                  <c:v>20.96875</c:v>
                </c:pt>
                <c:pt idx="2">
                  <c:v>20.96875</c:v>
                </c:pt>
                <c:pt idx="3">
                  <c:v>18.75</c:v>
                </c:pt>
                <c:pt idx="4">
                  <c:v>21.03125</c:v>
                </c:pt>
                <c:pt idx="5">
                  <c:v>24.625</c:v>
                </c:pt>
                <c:pt idx="6">
                  <c:v>18.625</c:v>
                </c:pt>
                <c:pt idx="7">
                  <c:v>20.5</c:v>
                </c:pt>
                <c:pt idx="8">
                  <c:v>21.46875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Sheet1!$E$6</c:f>
              <c:strCache>
                <c:ptCount val="1"/>
                <c:pt idx="0">
                  <c:v>random</c:v>
                </c:pt>
              </c:strCache>
            </c:strRef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(Sheet1!$J$88,Sheet1!$E$45,Sheet1!$I$45,Sheet1!$M$45,Sheet1!$Q$45,Sheet1!$U$45,Sheet1!$Y$45,Sheet1!$AC$45,Sheet1!$AG$45)</c:f>
                <c:numCache>
                  <c:formatCode>General</c:formatCode>
                  <c:ptCount val="9"/>
                  <c:pt idx="0">
                    <c:v>1.819334999033899</c:v>
                  </c:pt>
                  <c:pt idx="1">
                    <c:v>1.540081101236911</c:v>
                  </c:pt>
                  <c:pt idx="2">
                    <c:v>1.811109032449277</c:v>
                  </c:pt>
                  <c:pt idx="3">
                    <c:v>1.594115628521587</c:v>
                  </c:pt>
                  <c:pt idx="4">
                    <c:v>1.733468867478193</c:v>
                  </c:pt>
                  <c:pt idx="5">
                    <c:v>1.932322687270926</c:v>
                  </c:pt>
                  <c:pt idx="6">
                    <c:v>1.758870089556214</c:v>
                  </c:pt>
                  <c:pt idx="7">
                    <c:v>1.683313205192127</c:v>
                  </c:pt>
                  <c:pt idx="8">
                    <c:v>1.517995216002492</c:v>
                  </c:pt>
                </c:numCache>
              </c:numRef>
            </c:plus>
            <c:minus>
              <c:numRef>
                <c:f>(Sheet1!$J$88,Sheet1!$E$45,Sheet1!$I$45,Sheet1!$M$45,Sheet1!$Q$45,Sheet1!$U$45,Sheet1!$Y$45,Sheet1!$AC$45,Sheet1!$AG$45)</c:f>
                <c:numCache>
                  <c:formatCode>General</c:formatCode>
                  <c:ptCount val="9"/>
                  <c:pt idx="0">
                    <c:v>1.819334999033899</c:v>
                  </c:pt>
                  <c:pt idx="1">
                    <c:v>1.540081101236911</c:v>
                  </c:pt>
                  <c:pt idx="2">
                    <c:v>1.811109032449277</c:v>
                  </c:pt>
                  <c:pt idx="3">
                    <c:v>1.594115628521587</c:v>
                  </c:pt>
                  <c:pt idx="4">
                    <c:v>1.733468867478193</c:v>
                  </c:pt>
                  <c:pt idx="5">
                    <c:v>1.932322687270926</c:v>
                  </c:pt>
                  <c:pt idx="6">
                    <c:v>1.758870089556214</c:v>
                  </c:pt>
                  <c:pt idx="7">
                    <c:v>1.683313205192127</c:v>
                  </c:pt>
                  <c:pt idx="8">
                    <c:v>1.517995216002492</c:v>
                  </c:pt>
                </c:numCache>
              </c:numRef>
            </c:minus>
          </c:errBars>
          <c:xVal>
            <c:numRef>
              <c:f>(Sheet1!$F$51,Sheet1!$A$5,Sheet1!$F$5,Sheet1!$J$5,Sheet1!$N$5,Sheet1!$R$5,Sheet1!$V$5,Sheet1!$Z$5,Sheet1!$AD$5)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-1.0</c:v>
                </c:pt>
                <c:pt idx="4">
                  <c:v>0.5</c:v>
                </c:pt>
                <c:pt idx="5">
                  <c:v>-0.5</c:v>
                </c:pt>
                <c:pt idx="6">
                  <c:v>-2.0</c:v>
                </c:pt>
                <c:pt idx="7">
                  <c:v>-1.5</c:v>
                </c:pt>
                <c:pt idx="8">
                  <c:v>1.5</c:v>
                </c:pt>
              </c:numCache>
            </c:numRef>
          </c:xVal>
          <c:yVal>
            <c:numRef>
              <c:f>(Sheet1!$J$85,Sheet1!$E$39,Sheet1!$I$39,Sheet1!$M$39,Sheet1!$Q$39,Sheet1!$U$39,Sheet1!$Y$39,Sheet1!$AC$39,Sheet1!$AG$39)</c:f>
              <c:numCache>
                <c:formatCode>General</c:formatCode>
                <c:ptCount val="9"/>
                <c:pt idx="0">
                  <c:v>20.3125</c:v>
                </c:pt>
                <c:pt idx="1">
                  <c:v>21.15625</c:v>
                </c:pt>
                <c:pt idx="2">
                  <c:v>21.21875</c:v>
                </c:pt>
                <c:pt idx="3">
                  <c:v>20.15625</c:v>
                </c:pt>
                <c:pt idx="4">
                  <c:v>21.34375</c:v>
                </c:pt>
                <c:pt idx="5">
                  <c:v>19.5</c:v>
                </c:pt>
                <c:pt idx="6">
                  <c:v>19.65625</c:v>
                </c:pt>
                <c:pt idx="7">
                  <c:v>20.09375</c:v>
                </c:pt>
                <c:pt idx="8">
                  <c:v>20.21875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244600"/>
        <c:axId val="-2052238952"/>
      </c:scatterChart>
      <c:valAx>
        <c:axId val="-2052244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Strain</a:t>
                </a:r>
              </a:p>
            </c:rich>
          </c:tx>
          <c:layout>
            <c:manualLayout>
              <c:xMode val="edge"/>
              <c:yMode val="edge"/>
              <c:x val="0.358032418799213"/>
              <c:y val="0.9276729559748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52238952"/>
        <c:crosses val="autoZero"/>
        <c:crossBetween val="midCat"/>
      </c:valAx>
      <c:valAx>
        <c:axId val="-2052238952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Defects Generated</a:t>
                </a:r>
              </a:p>
            </c:rich>
          </c:tx>
          <c:layout>
            <c:manualLayout>
              <c:xMode val="edge"/>
              <c:yMode val="edge"/>
              <c:x val="0.02630859375"/>
              <c:y val="0.189729696110261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crossAx val="-2052244600"/>
        <c:crosses val="autoZero"/>
        <c:crossBetween val="midCat"/>
      </c:valAx>
      <c:spPr>
        <a:ln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70301752621049"/>
          <c:y val="0.49196504493599"/>
          <c:w val="0.305492474659202"/>
          <c:h val="0.315233234336223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bainpath!$A$2:$A$23</c:f>
              <c:numCache>
                <c:formatCode>0.00</c:formatCode>
                <c:ptCount val="22"/>
                <c:pt idx="0">
                  <c:v>0.99</c:v>
                </c:pt>
                <c:pt idx="1">
                  <c:v>1.0</c:v>
                </c:pt>
                <c:pt idx="2">
                  <c:v>1.01</c:v>
                </c:pt>
                <c:pt idx="3">
                  <c:v>1.02</c:v>
                </c:pt>
                <c:pt idx="4">
                  <c:v>1.03</c:v>
                </c:pt>
                <c:pt idx="5">
                  <c:v>1.04</c:v>
                </c:pt>
                <c:pt idx="6">
                  <c:v>1.05</c:v>
                </c:pt>
                <c:pt idx="7">
                  <c:v>1.06</c:v>
                </c:pt>
                <c:pt idx="8">
                  <c:v>1.07</c:v>
                </c:pt>
                <c:pt idx="9">
                  <c:v>1.08</c:v>
                </c:pt>
                <c:pt idx="10">
                  <c:v>1.09</c:v>
                </c:pt>
                <c:pt idx="11">
                  <c:v>1.1</c:v>
                </c:pt>
                <c:pt idx="12">
                  <c:v>1.11</c:v>
                </c:pt>
                <c:pt idx="13">
                  <c:v>1.12</c:v>
                </c:pt>
                <c:pt idx="14">
                  <c:v>1.13</c:v>
                </c:pt>
                <c:pt idx="15">
                  <c:v>1.14</c:v>
                </c:pt>
                <c:pt idx="16">
                  <c:v>1.15</c:v>
                </c:pt>
                <c:pt idx="17">
                  <c:v>1.16</c:v>
                </c:pt>
                <c:pt idx="18">
                  <c:v>1.17</c:v>
                </c:pt>
                <c:pt idx="19">
                  <c:v>1.18</c:v>
                </c:pt>
                <c:pt idx="20">
                  <c:v>1.19</c:v>
                </c:pt>
                <c:pt idx="21">
                  <c:v>1.2</c:v>
                </c:pt>
              </c:numCache>
            </c:numRef>
          </c:xVal>
          <c:yVal>
            <c:numRef>
              <c:f>bainpath!$B$2:$B$23</c:f>
              <c:numCache>
                <c:formatCode>0.00</c:formatCode>
                <c:ptCount val="22"/>
                <c:pt idx="0">
                  <c:v>-1.02021E6</c:v>
                </c:pt>
                <c:pt idx="1">
                  <c:v>-1.02035E6</c:v>
                </c:pt>
                <c:pt idx="2">
                  <c:v>-1.0202E6</c:v>
                </c:pt>
                <c:pt idx="3">
                  <c:v>-1.01975E6</c:v>
                </c:pt>
                <c:pt idx="4">
                  <c:v>-1.019E6</c:v>
                </c:pt>
                <c:pt idx="5">
                  <c:v>-1.01792E6</c:v>
                </c:pt>
                <c:pt idx="6">
                  <c:v>-1.01652E6</c:v>
                </c:pt>
                <c:pt idx="7">
                  <c:v>-1.01482E6</c:v>
                </c:pt>
                <c:pt idx="8">
                  <c:v>-1.01285E6</c:v>
                </c:pt>
                <c:pt idx="9">
                  <c:v>-1.01752E6</c:v>
                </c:pt>
                <c:pt idx="10">
                  <c:v>-1.01698E6</c:v>
                </c:pt>
                <c:pt idx="11">
                  <c:v>-1.01694E6</c:v>
                </c:pt>
                <c:pt idx="12">
                  <c:v>-1.0062E6</c:v>
                </c:pt>
                <c:pt idx="13">
                  <c:v>-1.0148E6</c:v>
                </c:pt>
                <c:pt idx="14">
                  <c:v>-1.01454E6</c:v>
                </c:pt>
                <c:pt idx="15">
                  <c:v>-1.01523E6</c:v>
                </c:pt>
                <c:pt idx="16">
                  <c:v>-1.01233E6</c:v>
                </c:pt>
                <c:pt idx="17">
                  <c:v>-1.01264E6</c:v>
                </c:pt>
                <c:pt idx="18">
                  <c:v>-1.01268E6</c:v>
                </c:pt>
                <c:pt idx="19">
                  <c:v>-1.01288E6</c:v>
                </c:pt>
                <c:pt idx="20">
                  <c:v>-1.01177E6</c:v>
                </c:pt>
                <c:pt idx="21">
                  <c:v>-1.01133E6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199048"/>
        <c:axId val="-2052196088"/>
      </c:scatterChart>
      <c:valAx>
        <c:axId val="-2052199048"/>
        <c:scaling>
          <c:orientation val="minMax"/>
          <c:max val="1.25"/>
          <c:min val="0.95"/>
        </c:scaling>
        <c:delete val="0"/>
        <c:axPos val="b"/>
        <c:numFmt formatCode="0.00" sourceLinked="1"/>
        <c:majorTickMark val="out"/>
        <c:minorTickMark val="none"/>
        <c:tickLblPos val="nextTo"/>
        <c:crossAx val="-2052196088"/>
        <c:crosses val="autoZero"/>
        <c:crossBetween val="midCat"/>
      </c:valAx>
      <c:valAx>
        <c:axId val="-2052196088"/>
        <c:scaling>
          <c:orientation val="minMax"/>
        </c:scaling>
        <c:delete val="0"/>
        <c:axPos val="l"/>
        <c:numFmt formatCode="0.00" sourceLinked="1"/>
        <c:majorTickMark val="out"/>
        <c:minorTickMark val="none"/>
        <c:tickLblPos val="nextTo"/>
        <c:crossAx val="-2052199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uniaxial!$B$2:$O$2</c:f>
              <c:numCache>
                <c:formatCode>General</c:formatCode>
                <c:ptCount val="14"/>
                <c:pt idx="0">
                  <c:v>5.000000000000004</c:v>
                </c:pt>
                <c:pt idx="1">
                  <c:v>4.000000000000004</c:v>
                </c:pt>
                <c:pt idx="2">
                  <c:v>3.000000000000003</c:v>
                </c:pt>
                <c:pt idx="3">
                  <c:v>2.000000000000002</c:v>
                </c:pt>
                <c:pt idx="4">
                  <c:v>1.49999999999999</c:v>
                </c:pt>
                <c:pt idx="5">
                  <c:v>1.000000000000001</c:v>
                </c:pt>
                <c:pt idx="6">
                  <c:v>0.499999999999989</c:v>
                </c:pt>
                <c:pt idx="7">
                  <c:v>0.0</c:v>
                </c:pt>
                <c:pt idx="8">
                  <c:v>-0.5</c:v>
                </c:pt>
                <c:pt idx="9">
                  <c:v>-1.0</c:v>
                </c:pt>
                <c:pt idx="10">
                  <c:v>-1.5</c:v>
                </c:pt>
                <c:pt idx="11">
                  <c:v>-2.0</c:v>
                </c:pt>
                <c:pt idx="12">
                  <c:v>-3.0</c:v>
                </c:pt>
                <c:pt idx="13">
                  <c:v>-4.0</c:v>
                </c:pt>
              </c:numCache>
            </c:numRef>
          </c:xVal>
          <c:yVal>
            <c:numRef>
              <c:f>uniaxial!$B$36:$O$36</c:f>
              <c:numCache>
                <c:formatCode>General</c:formatCode>
                <c:ptCount val="14"/>
                <c:pt idx="0">
                  <c:v>27.93548387096774</c:v>
                </c:pt>
                <c:pt idx="1">
                  <c:v>24.8125</c:v>
                </c:pt>
                <c:pt idx="2">
                  <c:v>22.46875</c:v>
                </c:pt>
                <c:pt idx="3">
                  <c:v>21.125</c:v>
                </c:pt>
                <c:pt idx="4">
                  <c:v>20.28125</c:v>
                </c:pt>
                <c:pt idx="5">
                  <c:v>21.3125</c:v>
                </c:pt>
                <c:pt idx="6">
                  <c:v>20.59375</c:v>
                </c:pt>
                <c:pt idx="7">
                  <c:v>20.3125</c:v>
                </c:pt>
                <c:pt idx="8">
                  <c:v>20.4375</c:v>
                </c:pt>
                <c:pt idx="9">
                  <c:v>21.4375</c:v>
                </c:pt>
                <c:pt idx="10">
                  <c:v>20.09375</c:v>
                </c:pt>
                <c:pt idx="11">
                  <c:v>19.65625</c:v>
                </c:pt>
                <c:pt idx="12">
                  <c:v>16.6875</c:v>
                </c:pt>
                <c:pt idx="13">
                  <c:v>16.0625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163176"/>
        <c:axId val="-2052160152"/>
      </c:scatterChart>
      <c:valAx>
        <c:axId val="-2052163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2160152"/>
        <c:crosses val="autoZero"/>
        <c:crossBetween val="midCat"/>
      </c:valAx>
      <c:valAx>
        <c:axId val="-2052160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521631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uniaxial!$B$37:$O$37</c:f>
                <c:numCache>
                  <c:formatCode>General</c:formatCode>
                  <c:ptCount val="14"/>
                  <c:pt idx="0">
                    <c:v>1.526639387099942</c:v>
                  </c:pt>
                  <c:pt idx="1">
                    <c:v>1.799277408725065</c:v>
                  </c:pt>
                  <c:pt idx="2">
                    <c:v>1.606399437632436</c:v>
                  </c:pt>
                  <c:pt idx="3">
                    <c:v>1.61082527435974</c:v>
                  </c:pt>
                  <c:pt idx="4">
                    <c:v>1.484420096938043</c:v>
                  </c:pt>
                  <c:pt idx="5">
                    <c:v>1.514546402871702</c:v>
                  </c:pt>
                  <c:pt idx="6">
                    <c:v>1.583328911991563</c:v>
                  </c:pt>
                  <c:pt idx="7">
                    <c:v>1.819334999033899</c:v>
                  </c:pt>
                  <c:pt idx="8">
                    <c:v>1.631191677983486</c:v>
                  </c:pt>
                  <c:pt idx="9">
                    <c:v>1.370594114173285</c:v>
                  </c:pt>
                  <c:pt idx="10">
                    <c:v>1.683313205192127</c:v>
                  </c:pt>
                  <c:pt idx="11">
                    <c:v>1.758870089556214</c:v>
                  </c:pt>
                  <c:pt idx="12">
                    <c:v>1.423980959912579</c:v>
                  </c:pt>
                  <c:pt idx="13">
                    <c:v>1.39393125900767</c:v>
                  </c:pt>
                </c:numCache>
              </c:numRef>
            </c:plus>
            <c:minus>
              <c:numRef>
                <c:f>uniaxial!$B$37:$O$37</c:f>
                <c:numCache>
                  <c:formatCode>General</c:formatCode>
                  <c:ptCount val="14"/>
                  <c:pt idx="0">
                    <c:v>1.526639387099942</c:v>
                  </c:pt>
                  <c:pt idx="1">
                    <c:v>1.799277408725065</c:v>
                  </c:pt>
                  <c:pt idx="2">
                    <c:v>1.606399437632436</c:v>
                  </c:pt>
                  <c:pt idx="3">
                    <c:v>1.61082527435974</c:v>
                  </c:pt>
                  <c:pt idx="4">
                    <c:v>1.484420096938043</c:v>
                  </c:pt>
                  <c:pt idx="5">
                    <c:v>1.514546402871702</c:v>
                  </c:pt>
                  <c:pt idx="6">
                    <c:v>1.583328911991563</c:v>
                  </c:pt>
                  <c:pt idx="7">
                    <c:v>1.819334999033899</c:v>
                  </c:pt>
                  <c:pt idx="8">
                    <c:v>1.631191677983486</c:v>
                  </c:pt>
                  <c:pt idx="9">
                    <c:v>1.370594114173285</c:v>
                  </c:pt>
                  <c:pt idx="10">
                    <c:v>1.683313205192127</c:v>
                  </c:pt>
                  <c:pt idx="11">
                    <c:v>1.758870089556214</c:v>
                  </c:pt>
                  <c:pt idx="12">
                    <c:v>1.423980959912579</c:v>
                  </c:pt>
                  <c:pt idx="13">
                    <c:v>1.39393125900767</c:v>
                  </c:pt>
                </c:numCache>
              </c:numRef>
            </c:minus>
          </c:errBars>
          <c:xVal>
            <c:numRef>
              <c:f>uniaxial!$B$2:$O$2</c:f>
              <c:numCache>
                <c:formatCode>General</c:formatCode>
                <c:ptCount val="14"/>
                <c:pt idx="0">
                  <c:v>5.000000000000004</c:v>
                </c:pt>
                <c:pt idx="1">
                  <c:v>4.000000000000004</c:v>
                </c:pt>
                <c:pt idx="2">
                  <c:v>3.000000000000003</c:v>
                </c:pt>
                <c:pt idx="3">
                  <c:v>2.000000000000002</c:v>
                </c:pt>
                <c:pt idx="4">
                  <c:v>1.49999999999999</c:v>
                </c:pt>
                <c:pt idx="5">
                  <c:v>1.000000000000001</c:v>
                </c:pt>
                <c:pt idx="6">
                  <c:v>0.499999999999989</c:v>
                </c:pt>
                <c:pt idx="7">
                  <c:v>0.0</c:v>
                </c:pt>
                <c:pt idx="8">
                  <c:v>-0.5</c:v>
                </c:pt>
                <c:pt idx="9">
                  <c:v>-1.0</c:v>
                </c:pt>
                <c:pt idx="10">
                  <c:v>-1.5</c:v>
                </c:pt>
                <c:pt idx="11">
                  <c:v>-2.0</c:v>
                </c:pt>
                <c:pt idx="12">
                  <c:v>-3.0</c:v>
                </c:pt>
                <c:pt idx="13">
                  <c:v>-4.0</c:v>
                </c:pt>
              </c:numCache>
            </c:numRef>
          </c:xVal>
          <c:yVal>
            <c:numRef>
              <c:f>uniaxial!$B$36:$O$36</c:f>
              <c:numCache>
                <c:formatCode>General</c:formatCode>
                <c:ptCount val="14"/>
                <c:pt idx="0">
                  <c:v>27.93548387096774</c:v>
                </c:pt>
                <c:pt idx="1">
                  <c:v>24.8125</c:v>
                </c:pt>
                <c:pt idx="2">
                  <c:v>22.46875</c:v>
                </c:pt>
                <c:pt idx="3">
                  <c:v>21.125</c:v>
                </c:pt>
                <c:pt idx="4">
                  <c:v>20.28125</c:v>
                </c:pt>
                <c:pt idx="5">
                  <c:v>21.3125</c:v>
                </c:pt>
                <c:pt idx="6">
                  <c:v>20.59375</c:v>
                </c:pt>
                <c:pt idx="7">
                  <c:v>20.3125</c:v>
                </c:pt>
                <c:pt idx="8">
                  <c:v>20.4375</c:v>
                </c:pt>
                <c:pt idx="9">
                  <c:v>21.4375</c:v>
                </c:pt>
                <c:pt idx="10">
                  <c:v>20.09375</c:v>
                </c:pt>
                <c:pt idx="11">
                  <c:v>19.65625</c:v>
                </c:pt>
                <c:pt idx="12">
                  <c:v>16.6875</c:v>
                </c:pt>
                <c:pt idx="13">
                  <c:v>16.0625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130664"/>
        <c:axId val="-2052127672"/>
      </c:scatterChart>
      <c:valAx>
        <c:axId val="-2052130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2127672"/>
        <c:crosses val="autoZero"/>
        <c:crossBetween val="midCat"/>
      </c:valAx>
      <c:valAx>
        <c:axId val="-2052127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52130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Defects vs Applied Bain Strain stderr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349609375"/>
          <c:y val="0.10377358490566"/>
          <c:w val="0.796088828740157"/>
          <c:h val="0.72200171661006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Sheet1!$A$6</c:f>
              <c:strCache>
                <c:ptCount val="1"/>
                <c:pt idx="0">
                  <c:v>[135]</c:v>
                </c:pt>
              </c:strCache>
            </c:strRef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(Sheet1!$E$87,Sheet1!$AL$42,Sheet1!$AP$42,Sheet1!$AT$42,Sheet1!$AX$42,Sheet1!$BB$42,Sheet1!$BF$42)</c:f>
                <c:numCache>
                  <c:formatCode>General</c:formatCode>
                  <c:ptCount val="7"/>
                  <c:pt idx="0">
                    <c:v>1.761028911201334</c:v>
                  </c:pt>
                  <c:pt idx="1">
                    <c:v>1.3714672358581</c:v>
                  </c:pt>
                  <c:pt idx="2">
                    <c:v>1.552143094396863</c:v>
                  </c:pt>
                  <c:pt idx="3">
                    <c:v>2.092131957844021</c:v>
                  </c:pt>
                  <c:pt idx="4">
                    <c:v>2.56439249549825</c:v>
                  </c:pt>
                  <c:pt idx="5">
                    <c:v>2.348536778506991</c:v>
                  </c:pt>
                  <c:pt idx="6">
                    <c:v>1.343996132746932</c:v>
                  </c:pt>
                </c:numCache>
              </c:numRef>
            </c:plus>
            <c:minus>
              <c:numRef>
                <c:f>(Sheet1!$E$87,Sheet1!$AL$42,Sheet1!$AP$42,Sheet1!$AT$42,Sheet1!$AX$42,Sheet1!$BB$42,Sheet1!$BF$42)</c:f>
                <c:numCache>
                  <c:formatCode>General</c:formatCode>
                  <c:ptCount val="7"/>
                  <c:pt idx="0">
                    <c:v>1.761028911201334</c:v>
                  </c:pt>
                  <c:pt idx="1">
                    <c:v>1.3714672358581</c:v>
                  </c:pt>
                  <c:pt idx="2">
                    <c:v>1.552143094396863</c:v>
                  </c:pt>
                  <c:pt idx="3">
                    <c:v>2.092131957844021</c:v>
                  </c:pt>
                  <c:pt idx="4">
                    <c:v>2.56439249549825</c:v>
                  </c:pt>
                  <c:pt idx="5">
                    <c:v>2.348536778506991</c:v>
                  </c:pt>
                  <c:pt idx="6">
                    <c:v>1.343996132746932</c:v>
                  </c:pt>
                </c:numCache>
              </c:numRef>
            </c:minus>
            <c:spPr>
              <a:ln>
                <a:solidFill>
                  <a:schemeClr val="accent1"/>
                </a:solidFill>
              </a:ln>
            </c:spPr>
          </c:errBars>
          <c:xVal>
            <c:numRef>
              <c:f>(Sheet1!$AL$5,Sheet1!$AP$5,Sheet1!$F$51,Sheet1!$AT$5,Sheet1!$AX$5,Sheet1!$BB$5,Sheet1!$BF$5)</c:f>
              <c:numCache>
                <c:formatCode>General</c:formatCode>
                <c:ptCount val="7"/>
                <c:pt idx="0">
                  <c:v>1.0</c:v>
                </c:pt>
                <c:pt idx="1">
                  <c:v>0.5</c:v>
                </c:pt>
                <c:pt idx="2">
                  <c:v>0.0</c:v>
                </c:pt>
                <c:pt idx="3">
                  <c:v>2.0</c:v>
                </c:pt>
                <c:pt idx="4">
                  <c:v>5.0</c:v>
                </c:pt>
                <c:pt idx="5">
                  <c:v>3.0</c:v>
                </c:pt>
                <c:pt idx="6">
                  <c:v>4.0</c:v>
                </c:pt>
              </c:numCache>
            </c:numRef>
          </c:xVal>
          <c:yVal>
            <c:numRef>
              <c:f>(Sheet1!$AL$39,Sheet1!$AP$39,Sheet1!$E$85,Sheet1!$AT$39,Sheet1!$AX$39,Sheet1!$BB$39,Sheet1!$BF$39)</c:f>
              <c:numCache>
                <c:formatCode>General</c:formatCode>
                <c:ptCount val="7"/>
                <c:pt idx="0">
                  <c:v>20.28125</c:v>
                </c:pt>
                <c:pt idx="1">
                  <c:v>16.78125</c:v>
                </c:pt>
                <c:pt idx="2">
                  <c:v>20.0625</c:v>
                </c:pt>
                <c:pt idx="3">
                  <c:v>20.625</c:v>
                </c:pt>
                <c:pt idx="4">
                  <c:v>25.8125</c:v>
                </c:pt>
                <c:pt idx="5">
                  <c:v>22.4375</c:v>
                </c:pt>
                <c:pt idx="6">
                  <c:v>22.46875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Sheet1!$B$6</c:f>
              <c:strCache>
                <c:ptCount val="1"/>
                <c:pt idx="0">
                  <c:v>[100]</c:v>
                </c:pt>
              </c:strCache>
            </c:strRef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(Sheet1!$G$91,Sheet1!$AM$42,Sheet1!$AQ$42,Sheet1!$AU$42,Sheet1!$AY$42,Sheet1!$BC$42,Sheet1!$BG$42)</c:f>
                <c:numCache>
                  <c:formatCode>General</c:formatCode>
                  <c:ptCount val="7"/>
                  <c:pt idx="0">
                    <c:v>0.940380564838059</c:v>
                  </c:pt>
                  <c:pt idx="1">
                    <c:v>1.362988222678864</c:v>
                  </c:pt>
                  <c:pt idx="2">
                    <c:v>1.22144810936485</c:v>
                  </c:pt>
                  <c:pt idx="3">
                    <c:v>1.439470948961189</c:v>
                  </c:pt>
                  <c:pt idx="4">
                    <c:v>1.794333318102189</c:v>
                  </c:pt>
                  <c:pt idx="5">
                    <c:v>1.790959318984679</c:v>
                  </c:pt>
                  <c:pt idx="6">
                    <c:v>1.249546288626137</c:v>
                  </c:pt>
                </c:numCache>
              </c:numRef>
            </c:plus>
            <c:minus>
              <c:numRef>
                <c:f>(Sheet1!$G$91,Sheet1!$AM$42,Sheet1!$AQ$42,Sheet1!$AU$42,Sheet1!$AY$42,Sheet1!$BC$42,Sheet1!$BG$42)</c:f>
                <c:numCache>
                  <c:formatCode>General</c:formatCode>
                  <c:ptCount val="7"/>
                  <c:pt idx="0">
                    <c:v>0.940380564838059</c:v>
                  </c:pt>
                  <c:pt idx="1">
                    <c:v>1.362988222678864</c:v>
                  </c:pt>
                  <c:pt idx="2">
                    <c:v>1.22144810936485</c:v>
                  </c:pt>
                  <c:pt idx="3">
                    <c:v>1.439470948961189</c:v>
                  </c:pt>
                  <c:pt idx="4">
                    <c:v>1.794333318102189</c:v>
                  </c:pt>
                  <c:pt idx="5">
                    <c:v>1.790959318984679</c:v>
                  </c:pt>
                  <c:pt idx="6">
                    <c:v>1.249546288626137</c:v>
                  </c:pt>
                </c:numCache>
              </c:numRef>
            </c:minus>
            <c:spPr>
              <a:ln>
                <a:solidFill>
                  <a:schemeClr val="accent2"/>
                </a:solidFill>
              </a:ln>
            </c:spPr>
          </c:errBars>
          <c:xVal>
            <c:numRef>
              <c:f>(Sheet1!$F$51,Sheet1!$AL$5,Sheet1!$AP$5,Sheet1!$AT$5,Sheet1!$AX$5,Sheet1!$BB$5,Sheet1!$BF$5)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0.5</c:v>
                </c:pt>
                <c:pt idx="3">
                  <c:v>2.0</c:v>
                </c:pt>
                <c:pt idx="4">
                  <c:v>5.0</c:v>
                </c:pt>
                <c:pt idx="5">
                  <c:v>3.0</c:v>
                </c:pt>
                <c:pt idx="6">
                  <c:v>4.0</c:v>
                </c:pt>
              </c:numCache>
            </c:numRef>
          </c:xVal>
          <c:yVal>
            <c:numRef>
              <c:f>(Sheet1!$G$89,Sheet1!$AM$39,Sheet1!$AQ$39,Sheet1!$AU$39,Sheet1!$AY$39,Sheet1!$BC$39,Sheet1!$BG$39)</c:f>
              <c:numCache>
                <c:formatCode>General</c:formatCode>
                <c:ptCount val="7"/>
                <c:pt idx="0">
                  <c:v>21.30208333333333</c:v>
                </c:pt>
                <c:pt idx="1">
                  <c:v>18.90625</c:v>
                </c:pt>
                <c:pt idx="2">
                  <c:v>18.75</c:v>
                </c:pt>
                <c:pt idx="3">
                  <c:v>24.4375</c:v>
                </c:pt>
                <c:pt idx="4">
                  <c:v>20.28125</c:v>
                </c:pt>
                <c:pt idx="5">
                  <c:v>17.78125</c:v>
                </c:pt>
                <c:pt idx="6">
                  <c:v>20.65625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Sheet1!$C$6</c:f>
              <c:strCache>
                <c:ptCount val="1"/>
                <c:pt idx="0">
                  <c:v>[001]</c:v>
                </c:pt>
              </c:strCache>
            </c:strRef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(Sheet1!$A$103,Sheet1!$AN$42,Sheet1!$AR$42,Sheet1!$AV$42,Sheet1!$AZ$42,Sheet1!$BD$42,Sheet1!$BH$42)</c:f>
                <c:numCache>
                  <c:formatCode>General</c:formatCode>
                  <c:ptCount val="7"/>
                  <c:pt idx="0">
                    <c:v>0.755532106941779</c:v>
                  </c:pt>
                  <c:pt idx="1">
                    <c:v>1.125615870850122</c:v>
                  </c:pt>
                  <c:pt idx="2">
                    <c:v>1.227827546470174</c:v>
                  </c:pt>
                  <c:pt idx="3">
                    <c:v>1.357290648028566</c:v>
                  </c:pt>
                  <c:pt idx="4">
                    <c:v>2.03287001155287</c:v>
                  </c:pt>
                  <c:pt idx="5">
                    <c:v>1.2212417662416</c:v>
                  </c:pt>
                  <c:pt idx="6">
                    <c:v>1.395376871280023</c:v>
                  </c:pt>
                </c:numCache>
              </c:numRef>
            </c:plus>
            <c:minus>
              <c:numRef>
                <c:f>(Sheet1!$A$103,Sheet1!$AN$42,Sheet1!$AR$42,Sheet1!$AV$42,Sheet1!$AZ$42,Sheet1!$BD$42,Sheet1!$BH$42)</c:f>
                <c:numCache>
                  <c:formatCode>General</c:formatCode>
                  <c:ptCount val="7"/>
                  <c:pt idx="0">
                    <c:v>0.755532106941779</c:v>
                  </c:pt>
                  <c:pt idx="1">
                    <c:v>1.125615870850122</c:v>
                  </c:pt>
                  <c:pt idx="2">
                    <c:v>1.227827546470174</c:v>
                  </c:pt>
                  <c:pt idx="3">
                    <c:v>1.357290648028566</c:v>
                  </c:pt>
                  <c:pt idx="4">
                    <c:v>2.03287001155287</c:v>
                  </c:pt>
                  <c:pt idx="5">
                    <c:v>1.2212417662416</c:v>
                  </c:pt>
                  <c:pt idx="6">
                    <c:v>1.395376871280023</c:v>
                  </c:pt>
                </c:numCache>
              </c:numRef>
            </c:minus>
            <c:spPr>
              <a:ln>
                <a:solidFill>
                  <a:schemeClr val="accent3"/>
                </a:solidFill>
              </a:ln>
            </c:spPr>
          </c:errBars>
          <c:xVal>
            <c:numRef>
              <c:f>(Sheet1!$F$51,Sheet1!$AL$5,Sheet1!$AP$5,Sheet1!$AT$5,Sheet1!$AX$5,Sheet1!$BB$5,Sheet1!$BF$5)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0.5</c:v>
                </c:pt>
                <c:pt idx="3">
                  <c:v>2.0</c:v>
                </c:pt>
                <c:pt idx="4">
                  <c:v>5.0</c:v>
                </c:pt>
                <c:pt idx="5">
                  <c:v>3.0</c:v>
                </c:pt>
                <c:pt idx="6">
                  <c:v>4.0</c:v>
                </c:pt>
              </c:numCache>
            </c:numRef>
          </c:xVal>
          <c:yVal>
            <c:numRef>
              <c:f>(Sheet1!$G$89,Sheet1!$AN$39,Sheet1!$AR$39,Sheet1!$AV$39,Sheet1!$AZ$39,Sheet1!$BD$39,Sheet1!$BH$39)</c:f>
              <c:numCache>
                <c:formatCode>General</c:formatCode>
                <c:ptCount val="7"/>
                <c:pt idx="0">
                  <c:v>21.30208333333333</c:v>
                </c:pt>
                <c:pt idx="1">
                  <c:v>21.15625</c:v>
                </c:pt>
                <c:pt idx="2">
                  <c:v>21.5625</c:v>
                </c:pt>
                <c:pt idx="3">
                  <c:v>23.3125</c:v>
                </c:pt>
                <c:pt idx="4">
                  <c:v>22.3125</c:v>
                </c:pt>
                <c:pt idx="5">
                  <c:v>16.5625</c:v>
                </c:pt>
                <c:pt idx="6">
                  <c:v>22.8125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Sheet1!$J$52</c:f>
              <c:strCache>
                <c:ptCount val="1"/>
                <c:pt idx="0">
                  <c:v>random</c:v>
                </c:pt>
              </c:strCache>
            </c:strRef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(Sheet1!$J$87,Sheet1!$AO$42,Sheet1!$AS$42,Sheet1!$AW$42,Sheet1!$BA$42,Sheet1!$BE$42,Sheet1!$BI$42)</c:f>
                <c:numCache>
                  <c:formatCode>General</c:formatCode>
                  <c:ptCount val="7"/>
                  <c:pt idx="0">
                    <c:v>1.819334999033899</c:v>
                  </c:pt>
                  <c:pt idx="1">
                    <c:v>1.748234997029492</c:v>
                  </c:pt>
                  <c:pt idx="2">
                    <c:v>1.263635308761348</c:v>
                  </c:pt>
                  <c:pt idx="3">
                    <c:v>1.656944087673878</c:v>
                  </c:pt>
                  <c:pt idx="4">
                    <c:v>1.454925934818144</c:v>
                  </c:pt>
                  <c:pt idx="5">
                    <c:v>1.515336582966774</c:v>
                  </c:pt>
                  <c:pt idx="6">
                    <c:v>1.829935603926031</c:v>
                  </c:pt>
                </c:numCache>
              </c:numRef>
            </c:plus>
            <c:minus>
              <c:numRef>
                <c:f>(Sheet1!$J$87,Sheet1!$AO$42,Sheet1!$AS$42,Sheet1!$AW$42,Sheet1!$BA$42,Sheet1!$BE$42,Sheet1!$BI$42)</c:f>
                <c:numCache>
                  <c:formatCode>General</c:formatCode>
                  <c:ptCount val="7"/>
                  <c:pt idx="0">
                    <c:v>1.819334999033899</c:v>
                  </c:pt>
                  <c:pt idx="1">
                    <c:v>1.748234997029492</c:v>
                  </c:pt>
                  <c:pt idx="2">
                    <c:v>1.263635308761348</c:v>
                  </c:pt>
                  <c:pt idx="3">
                    <c:v>1.656944087673878</c:v>
                  </c:pt>
                  <c:pt idx="4">
                    <c:v>1.454925934818144</c:v>
                  </c:pt>
                  <c:pt idx="5">
                    <c:v>1.515336582966774</c:v>
                  </c:pt>
                  <c:pt idx="6">
                    <c:v>1.829935603926031</c:v>
                  </c:pt>
                </c:numCache>
              </c:numRef>
            </c:minus>
          </c:errBars>
          <c:xVal>
            <c:numRef>
              <c:f>(Sheet1!$F$51,Sheet1!$AP$5,Sheet1!$AT$5,Sheet1!$AX$5,Sheet1!$BB$5,Sheet1!$BF$5)</c:f>
              <c:numCache>
                <c:formatCode>General</c:formatCode>
                <c:ptCount val="6"/>
                <c:pt idx="0">
                  <c:v>0.0</c:v>
                </c:pt>
                <c:pt idx="1">
                  <c:v>0.5</c:v>
                </c:pt>
                <c:pt idx="2">
                  <c:v>2.0</c:v>
                </c:pt>
                <c:pt idx="3">
                  <c:v>5.0</c:v>
                </c:pt>
                <c:pt idx="4">
                  <c:v>3.0</c:v>
                </c:pt>
                <c:pt idx="5">
                  <c:v>4.0</c:v>
                </c:pt>
              </c:numCache>
            </c:numRef>
          </c:xVal>
          <c:yVal>
            <c:numRef>
              <c:f>(Sheet1!$J$85,Sheet1!$AO$39,Sheet1!$AS$39,Sheet1!$AW$39,Sheet1!$BA$39,Sheet1!$BE$39,Sheet1!$BI$39)</c:f>
              <c:numCache>
                <c:formatCode>General</c:formatCode>
                <c:ptCount val="7"/>
                <c:pt idx="0">
                  <c:v>20.3125</c:v>
                </c:pt>
                <c:pt idx="1">
                  <c:v>19.53125</c:v>
                </c:pt>
                <c:pt idx="2">
                  <c:v>19.5</c:v>
                </c:pt>
                <c:pt idx="3">
                  <c:v>19.1875</c:v>
                </c:pt>
                <c:pt idx="4">
                  <c:v>19.96875</c:v>
                </c:pt>
                <c:pt idx="5">
                  <c:v>20.21875</c:v>
                </c:pt>
                <c:pt idx="6">
                  <c:v>19.71875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733112"/>
        <c:axId val="-2091738760"/>
      </c:scatterChart>
      <c:valAx>
        <c:axId val="-2091733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Strain</a:t>
                </a:r>
              </a:p>
            </c:rich>
          </c:tx>
          <c:layout>
            <c:manualLayout>
              <c:xMode val="edge"/>
              <c:yMode val="edge"/>
              <c:x val="0.358032418799213"/>
              <c:y val="0.9276729559748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91738760"/>
        <c:crosses val="autoZero"/>
        <c:crossBetween val="midCat"/>
      </c:valAx>
      <c:valAx>
        <c:axId val="-2091738760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Defects Generated</a:t>
                </a:r>
              </a:p>
            </c:rich>
          </c:tx>
          <c:layout>
            <c:manualLayout>
              <c:xMode val="edge"/>
              <c:yMode val="edge"/>
              <c:x val="0.02435546875"/>
              <c:y val="0.18657013844833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917331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0745934902814"/>
          <c:y val="0.483363809381647"/>
          <c:w val="0.131813167567492"/>
          <c:h val="0.321992463843775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uniaxial!$E$2:$M$2</c:f>
              <c:numCache>
                <c:formatCode>General</c:formatCode>
                <c:ptCount val="9"/>
                <c:pt idx="0">
                  <c:v>2.000000000000002</c:v>
                </c:pt>
                <c:pt idx="1">
                  <c:v>1.49999999999999</c:v>
                </c:pt>
                <c:pt idx="2">
                  <c:v>1.000000000000001</c:v>
                </c:pt>
                <c:pt idx="3">
                  <c:v>0.499999999999989</c:v>
                </c:pt>
                <c:pt idx="4">
                  <c:v>0.0</c:v>
                </c:pt>
                <c:pt idx="5">
                  <c:v>-0.5</c:v>
                </c:pt>
                <c:pt idx="6">
                  <c:v>-1.0</c:v>
                </c:pt>
                <c:pt idx="7">
                  <c:v>-1.5</c:v>
                </c:pt>
                <c:pt idx="8">
                  <c:v>-2.0</c:v>
                </c:pt>
              </c:numCache>
            </c:numRef>
          </c:xVal>
          <c:yVal>
            <c:numRef>
              <c:f>uniaxial!$E$36:$M$36</c:f>
              <c:numCache>
                <c:formatCode>General</c:formatCode>
                <c:ptCount val="9"/>
                <c:pt idx="0">
                  <c:v>21.125</c:v>
                </c:pt>
                <c:pt idx="1">
                  <c:v>20.28125</c:v>
                </c:pt>
                <c:pt idx="2">
                  <c:v>21.3125</c:v>
                </c:pt>
                <c:pt idx="3">
                  <c:v>20.59375</c:v>
                </c:pt>
                <c:pt idx="4">
                  <c:v>20.3125</c:v>
                </c:pt>
                <c:pt idx="5">
                  <c:v>20.4375</c:v>
                </c:pt>
                <c:pt idx="6">
                  <c:v>21.4375</c:v>
                </c:pt>
                <c:pt idx="7">
                  <c:v>20.09375</c:v>
                </c:pt>
                <c:pt idx="8">
                  <c:v>19.65625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106008"/>
        <c:axId val="-2052103048"/>
      </c:scatterChart>
      <c:valAx>
        <c:axId val="-2052106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2103048"/>
        <c:crosses val="autoZero"/>
        <c:crossBetween val="midCat"/>
      </c:valAx>
      <c:valAx>
        <c:axId val="-2052103048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crossAx val="-205210600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uniaxial!$B$37:$O$37</c:f>
                <c:numCache>
                  <c:formatCode>General</c:formatCode>
                  <c:ptCount val="14"/>
                  <c:pt idx="0">
                    <c:v>1.526639387099942</c:v>
                  </c:pt>
                  <c:pt idx="1">
                    <c:v>1.799277408725065</c:v>
                  </c:pt>
                  <c:pt idx="2">
                    <c:v>1.606399437632436</c:v>
                  </c:pt>
                  <c:pt idx="3">
                    <c:v>1.61082527435974</c:v>
                  </c:pt>
                  <c:pt idx="4">
                    <c:v>1.484420096938043</c:v>
                  </c:pt>
                  <c:pt idx="5">
                    <c:v>1.514546402871702</c:v>
                  </c:pt>
                  <c:pt idx="6">
                    <c:v>1.583328911991563</c:v>
                  </c:pt>
                  <c:pt idx="7">
                    <c:v>1.819334999033899</c:v>
                  </c:pt>
                  <c:pt idx="8">
                    <c:v>1.631191677983486</c:v>
                  </c:pt>
                  <c:pt idx="9">
                    <c:v>1.370594114173285</c:v>
                  </c:pt>
                  <c:pt idx="10">
                    <c:v>1.683313205192127</c:v>
                  </c:pt>
                  <c:pt idx="11">
                    <c:v>1.758870089556214</c:v>
                  </c:pt>
                  <c:pt idx="12">
                    <c:v>1.423980959912579</c:v>
                  </c:pt>
                  <c:pt idx="13">
                    <c:v>1.39393125900767</c:v>
                  </c:pt>
                </c:numCache>
              </c:numRef>
            </c:plus>
            <c:minus>
              <c:numRef>
                <c:f>uniaxial!$B$37:$O$37</c:f>
                <c:numCache>
                  <c:formatCode>General</c:formatCode>
                  <c:ptCount val="14"/>
                  <c:pt idx="0">
                    <c:v>1.526639387099942</c:v>
                  </c:pt>
                  <c:pt idx="1">
                    <c:v>1.799277408725065</c:v>
                  </c:pt>
                  <c:pt idx="2">
                    <c:v>1.606399437632436</c:v>
                  </c:pt>
                  <c:pt idx="3">
                    <c:v>1.61082527435974</c:v>
                  </c:pt>
                  <c:pt idx="4">
                    <c:v>1.484420096938043</c:v>
                  </c:pt>
                  <c:pt idx="5">
                    <c:v>1.514546402871702</c:v>
                  </c:pt>
                  <c:pt idx="6">
                    <c:v>1.583328911991563</c:v>
                  </c:pt>
                  <c:pt idx="7">
                    <c:v>1.819334999033899</c:v>
                  </c:pt>
                  <c:pt idx="8">
                    <c:v>1.631191677983486</c:v>
                  </c:pt>
                  <c:pt idx="9">
                    <c:v>1.370594114173285</c:v>
                  </c:pt>
                  <c:pt idx="10">
                    <c:v>1.683313205192127</c:v>
                  </c:pt>
                  <c:pt idx="11">
                    <c:v>1.758870089556214</c:v>
                  </c:pt>
                  <c:pt idx="12">
                    <c:v>1.423980959912579</c:v>
                  </c:pt>
                  <c:pt idx="13">
                    <c:v>1.39393125900767</c:v>
                  </c:pt>
                </c:numCache>
              </c:numRef>
            </c:minus>
          </c:errBars>
          <c:xVal>
            <c:numRef>
              <c:f>uniaxial!$E$2:$M$2</c:f>
              <c:numCache>
                <c:formatCode>General</c:formatCode>
                <c:ptCount val="9"/>
                <c:pt idx="0">
                  <c:v>2.000000000000002</c:v>
                </c:pt>
                <c:pt idx="1">
                  <c:v>1.49999999999999</c:v>
                </c:pt>
                <c:pt idx="2">
                  <c:v>1.000000000000001</c:v>
                </c:pt>
                <c:pt idx="3">
                  <c:v>0.499999999999989</c:v>
                </c:pt>
                <c:pt idx="4">
                  <c:v>0.0</c:v>
                </c:pt>
                <c:pt idx="5">
                  <c:v>-0.5</c:v>
                </c:pt>
                <c:pt idx="6">
                  <c:v>-1.0</c:v>
                </c:pt>
                <c:pt idx="7">
                  <c:v>-1.5</c:v>
                </c:pt>
                <c:pt idx="8">
                  <c:v>-2.0</c:v>
                </c:pt>
              </c:numCache>
            </c:numRef>
          </c:xVal>
          <c:yVal>
            <c:numRef>
              <c:f>uniaxial!$E$36:$M$36</c:f>
              <c:numCache>
                <c:formatCode>General</c:formatCode>
                <c:ptCount val="9"/>
                <c:pt idx="0">
                  <c:v>21.125</c:v>
                </c:pt>
                <c:pt idx="1">
                  <c:v>20.28125</c:v>
                </c:pt>
                <c:pt idx="2">
                  <c:v>21.3125</c:v>
                </c:pt>
                <c:pt idx="3">
                  <c:v>20.59375</c:v>
                </c:pt>
                <c:pt idx="4">
                  <c:v>20.3125</c:v>
                </c:pt>
                <c:pt idx="5">
                  <c:v>20.4375</c:v>
                </c:pt>
                <c:pt idx="6">
                  <c:v>21.4375</c:v>
                </c:pt>
                <c:pt idx="7">
                  <c:v>20.09375</c:v>
                </c:pt>
                <c:pt idx="8">
                  <c:v>19.65625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698728"/>
        <c:axId val="-2052701720"/>
      </c:scatterChart>
      <c:valAx>
        <c:axId val="-20526987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2701720"/>
        <c:crosses val="autoZero"/>
        <c:crossBetween val="midCat"/>
      </c:valAx>
      <c:valAx>
        <c:axId val="-20527017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526987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20671478565179"/>
          <c:y val="0.0509259259259259"/>
          <c:w val="0.888155074365704"/>
          <c:h val="0.822469378827647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0469405074365704"/>
                  <c:y val="0.218381816856226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(frenkel!$C$36,frenkel!$E$36,frenkel!$G$36,frenkel!$I$36,frenkel!$K$36,frenkel!$O$36,frenkel!$Q$36)</c:f>
                <c:numCache>
                  <c:formatCode>General</c:formatCode>
                  <c:ptCount val="7"/>
                  <c:pt idx="0">
                    <c:v>0.254912964326365</c:v>
                  </c:pt>
                  <c:pt idx="1">
                    <c:v>0.318562133494425</c:v>
                  </c:pt>
                  <c:pt idx="2">
                    <c:v>0.445932031143277</c:v>
                  </c:pt>
                  <c:pt idx="3">
                    <c:v>0.340633164048427</c:v>
                  </c:pt>
                  <c:pt idx="4">
                    <c:v>0.587069634733125</c:v>
                  </c:pt>
                  <c:pt idx="5">
                    <c:v>0.288545735578639</c:v>
                  </c:pt>
                  <c:pt idx="6">
                    <c:v>0.349569492548153</c:v>
                  </c:pt>
                </c:numCache>
              </c:numRef>
            </c:plus>
            <c:minus>
              <c:numRef>
                <c:f>(frenkel!$C$36,frenkel!$E$36,frenkel!$G$36,frenkel!$I$36,frenkel!$K$36,frenkel!$O$36,frenkel!$Q$36)</c:f>
                <c:numCache>
                  <c:formatCode>General</c:formatCode>
                  <c:ptCount val="7"/>
                  <c:pt idx="0">
                    <c:v>0.254912964326365</c:v>
                  </c:pt>
                  <c:pt idx="1">
                    <c:v>0.318562133494425</c:v>
                  </c:pt>
                  <c:pt idx="2">
                    <c:v>0.445932031143277</c:v>
                  </c:pt>
                  <c:pt idx="3">
                    <c:v>0.340633164048427</c:v>
                  </c:pt>
                  <c:pt idx="4">
                    <c:v>0.587069634733125</c:v>
                  </c:pt>
                  <c:pt idx="5">
                    <c:v>0.288545735578639</c:v>
                  </c:pt>
                  <c:pt idx="6">
                    <c:v>0.349569492548153</c:v>
                  </c:pt>
                </c:numCache>
              </c:numRef>
            </c:minus>
          </c:errBars>
          <c:xVal>
            <c:numRef>
              <c:f>(frenkel!$C$22,frenkel!$E$22,frenkel!$G$22,frenkel!$I$22,frenkel!$K$22,frenkel!$O$22,frenkel!$Q$22)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-1.0</c:v>
                </c:pt>
                <c:pt idx="6">
                  <c:v>-2.0</c:v>
                </c:pt>
              </c:numCache>
            </c:numRef>
          </c:xVal>
          <c:yVal>
            <c:numRef>
              <c:f>(frenkel!$C$35,frenkel!$E$35,frenkel!$G$35,frenkel!$I$35,frenkel!$K$35,frenkel!$O$35,frenkel!$Q$35)</c:f>
              <c:numCache>
                <c:formatCode>General</c:formatCode>
                <c:ptCount val="7"/>
                <c:pt idx="0">
                  <c:v>5.088601249997737</c:v>
                </c:pt>
                <c:pt idx="1">
                  <c:v>5.04295249999268</c:v>
                </c:pt>
                <c:pt idx="2">
                  <c:v>4.719036249996861</c:v>
                </c:pt>
                <c:pt idx="3">
                  <c:v>4.63928749999468</c:v>
                </c:pt>
                <c:pt idx="4">
                  <c:v>4.591337500001827</c:v>
                </c:pt>
                <c:pt idx="5">
                  <c:v>5.44140625</c:v>
                </c:pt>
                <c:pt idx="6">
                  <c:v>5.48943750000035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749864"/>
        <c:axId val="-2052752728"/>
      </c:scatterChart>
      <c:valAx>
        <c:axId val="-2052749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2752728"/>
        <c:crosses val="autoZero"/>
        <c:crossBetween val="midCat"/>
      </c:valAx>
      <c:valAx>
        <c:axId val="-2052752728"/>
        <c:scaling>
          <c:orientation val="minMax"/>
          <c:max val="7.0"/>
          <c:min val="3.0"/>
        </c:scaling>
        <c:delete val="0"/>
        <c:axPos val="l"/>
        <c:numFmt formatCode="General" sourceLinked="1"/>
        <c:majorTickMark val="out"/>
        <c:minorTickMark val="none"/>
        <c:tickLblPos val="nextTo"/>
        <c:crossAx val="-2052749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00234995625546807"/>
                  <c:y val="0.202672061825605"/>
                </c:manualLayout>
              </c:layout>
              <c:numFmt formatCode="General" sourceLinked="0"/>
            </c:trendlineLbl>
          </c:trendline>
          <c:errBars>
            <c:errDir val="y"/>
            <c:errBarType val="both"/>
            <c:errValType val="cust"/>
            <c:noEndCap val="0"/>
            <c:plus>
              <c:numRef>
                <c:f>(frenkel!$E$52,frenkel!$G$52,frenkel!$I$52,frenkel!$K$52,frenkel!$M$52,frenkel!$O$52,frenkel!$Q$52,frenkel!$S$52,frenkel!$C$36)</c:f>
                <c:numCache>
                  <c:formatCode>General</c:formatCode>
                  <c:ptCount val="9"/>
                  <c:pt idx="0">
                    <c:v>0.191972822360707</c:v>
                  </c:pt>
                  <c:pt idx="1">
                    <c:v>0.156458272457614</c:v>
                  </c:pt>
                  <c:pt idx="2">
                    <c:v>0.457360321409575</c:v>
                  </c:pt>
                  <c:pt idx="3">
                    <c:v>0.242921844425662</c:v>
                  </c:pt>
                  <c:pt idx="4">
                    <c:v>0.241063169484223</c:v>
                  </c:pt>
                  <c:pt idx="5">
                    <c:v>0.437759171396458</c:v>
                  </c:pt>
                  <c:pt idx="6">
                    <c:v>0.241063169484223</c:v>
                  </c:pt>
                  <c:pt idx="7">
                    <c:v>0.463243303286048</c:v>
                  </c:pt>
                  <c:pt idx="8">
                    <c:v>0.254912964326365</c:v>
                  </c:pt>
                </c:numCache>
              </c:numRef>
            </c:plus>
            <c:minus>
              <c:numRef>
                <c:f>(frenkel!$E$52,frenkel!$G$52,frenkel!$I$52,frenkel!$K$52,frenkel!$M$52,frenkel!$O$52,frenkel!$Q$52,frenkel!$S$52,frenkel!$C$36)</c:f>
                <c:numCache>
                  <c:formatCode>General</c:formatCode>
                  <c:ptCount val="9"/>
                  <c:pt idx="0">
                    <c:v>0.191972822360707</c:v>
                  </c:pt>
                  <c:pt idx="1">
                    <c:v>0.156458272457614</c:v>
                  </c:pt>
                  <c:pt idx="2">
                    <c:v>0.457360321409575</c:v>
                  </c:pt>
                  <c:pt idx="3">
                    <c:v>0.242921844425662</c:v>
                  </c:pt>
                  <c:pt idx="4">
                    <c:v>0.241063169484223</c:v>
                  </c:pt>
                  <c:pt idx="5">
                    <c:v>0.437759171396458</c:v>
                  </c:pt>
                  <c:pt idx="6">
                    <c:v>0.241063169484223</c:v>
                  </c:pt>
                  <c:pt idx="7">
                    <c:v>0.463243303286048</c:v>
                  </c:pt>
                  <c:pt idx="8">
                    <c:v>0.254912964326365</c:v>
                  </c:pt>
                </c:numCache>
              </c:numRef>
            </c:minus>
          </c:errBars>
          <c:xVal>
            <c:numRef>
              <c:f>(frenkel!$E$38,frenkel!$G$38,frenkel!$I$38,frenkel!$K$38,frenkel!$M$38,frenkel!$O$38,frenkel!$Q$38,frenkel!$S$38,frenkel!$C$22)</c:f>
              <c:numCache>
                <c:formatCode>General</c:formatCode>
                <c:ptCount val="9"/>
                <c:pt idx="0">
                  <c:v>1.0</c:v>
                </c:pt>
                <c:pt idx="1">
                  <c:v>0.5</c:v>
                </c:pt>
                <c:pt idx="2">
                  <c:v>1.5</c:v>
                </c:pt>
                <c:pt idx="3">
                  <c:v>2.0</c:v>
                </c:pt>
                <c:pt idx="4">
                  <c:v>-1.0</c:v>
                </c:pt>
                <c:pt idx="5">
                  <c:v>-2.0</c:v>
                </c:pt>
                <c:pt idx="6">
                  <c:v>-0.5</c:v>
                </c:pt>
                <c:pt idx="7">
                  <c:v>-1.5</c:v>
                </c:pt>
                <c:pt idx="8">
                  <c:v>0.0</c:v>
                </c:pt>
              </c:numCache>
            </c:numRef>
          </c:xVal>
          <c:yVal>
            <c:numRef>
              <c:f>(frenkel!$E$51,frenkel!$G$51,frenkel!$I$51,frenkel!$K$51,frenkel!$M$51,frenkel!$O$51,frenkel!$Q$51,frenkel!$S$51,frenkel!$C$35)</c:f>
              <c:numCache>
                <c:formatCode>General</c:formatCode>
                <c:ptCount val="9"/>
                <c:pt idx="0">
                  <c:v>5.01003249999485</c:v>
                </c:pt>
                <c:pt idx="1">
                  <c:v>4.635490000000573</c:v>
                </c:pt>
                <c:pt idx="2">
                  <c:v>4.199557500003721</c:v>
                </c:pt>
                <c:pt idx="3">
                  <c:v>4.359192499992786</c:v>
                </c:pt>
                <c:pt idx="4">
                  <c:v>5.377982500001963</c:v>
                </c:pt>
                <c:pt idx="5">
                  <c:v>5.758471250002913</c:v>
                </c:pt>
                <c:pt idx="6">
                  <c:v>5.377982500001963</c:v>
                </c:pt>
                <c:pt idx="7">
                  <c:v>6.058158749998256</c:v>
                </c:pt>
                <c:pt idx="8">
                  <c:v>5.088601249997737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783944"/>
        <c:axId val="-2052786808"/>
      </c:scatterChart>
      <c:valAx>
        <c:axId val="-2052783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2786808"/>
        <c:crosses val="autoZero"/>
        <c:crossBetween val="midCat"/>
      </c:valAx>
      <c:valAx>
        <c:axId val="-2052786808"/>
        <c:scaling>
          <c:orientation val="minMax"/>
          <c:min val="2.0"/>
        </c:scaling>
        <c:delete val="0"/>
        <c:axPos val="l"/>
        <c:numFmt formatCode="General" sourceLinked="1"/>
        <c:majorTickMark val="out"/>
        <c:minorTickMark val="none"/>
        <c:tickLblPos val="nextTo"/>
        <c:crossAx val="-20527839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(frenkel!$E$68,frenkel!$G$68,frenkel!$I$68,frenkel!$K$68,frenkel!$C$36)</c:f>
                <c:numCache>
                  <c:formatCode>General</c:formatCode>
                  <c:ptCount val="5"/>
                  <c:pt idx="0">
                    <c:v>0.369669549089997</c:v>
                  </c:pt>
                  <c:pt idx="1">
                    <c:v>0.234536198026277</c:v>
                  </c:pt>
                  <c:pt idx="2">
                    <c:v>0.213165097442031</c:v>
                  </c:pt>
                  <c:pt idx="3">
                    <c:v>0.707689470909648</c:v>
                  </c:pt>
                  <c:pt idx="4">
                    <c:v>0.254912964326365</c:v>
                  </c:pt>
                </c:numCache>
              </c:numRef>
            </c:plus>
            <c:minus>
              <c:numRef>
                <c:f>(frenkel!$E$68,frenkel!$G$68,frenkel!$I$68,frenkel!$K$68,frenkel!$C$36)</c:f>
                <c:numCache>
                  <c:formatCode>General</c:formatCode>
                  <c:ptCount val="5"/>
                  <c:pt idx="0">
                    <c:v>0.369669549089997</c:v>
                  </c:pt>
                  <c:pt idx="1">
                    <c:v>0.234536198026277</c:v>
                  </c:pt>
                  <c:pt idx="2">
                    <c:v>0.213165097442031</c:v>
                  </c:pt>
                  <c:pt idx="3">
                    <c:v>0.707689470909648</c:v>
                  </c:pt>
                  <c:pt idx="4">
                    <c:v>0.254912964326365</c:v>
                  </c:pt>
                </c:numCache>
              </c:numRef>
            </c:minus>
          </c:errBars>
          <c:xVal>
            <c:numRef>
              <c:f>(frenkel!$E$54,frenkel!$G$54,frenkel!$I$54,frenkel!$K$54,frenkel!$C$22)</c:f>
              <c:numCache>
                <c:formatCode>General</c:formatCode>
                <c:ptCount val="5"/>
                <c:pt idx="0">
                  <c:v>0.5</c:v>
                </c:pt>
                <c:pt idx="1">
                  <c:v>1.0</c:v>
                </c:pt>
                <c:pt idx="2">
                  <c:v>1.5</c:v>
                </c:pt>
                <c:pt idx="3">
                  <c:v>2.0</c:v>
                </c:pt>
                <c:pt idx="4">
                  <c:v>0.0</c:v>
                </c:pt>
              </c:numCache>
            </c:numRef>
          </c:xVal>
          <c:yVal>
            <c:numRef>
              <c:f>(frenkel!$E$67,frenkel!$G$67,frenkel!$I$67,frenkel!$K$67,frenkel!$C$35)</c:f>
              <c:numCache>
                <c:formatCode>General</c:formatCode>
                <c:ptCount val="5"/>
                <c:pt idx="0">
                  <c:v>5.069018750000396</c:v>
                </c:pt>
                <c:pt idx="1">
                  <c:v>5.002153749999707</c:v>
                </c:pt>
                <c:pt idx="2">
                  <c:v>4.839572500000941</c:v>
                </c:pt>
                <c:pt idx="3">
                  <c:v>4.531985833331419</c:v>
                </c:pt>
                <c:pt idx="4">
                  <c:v>5.088601249997737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812632"/>
        <c:axId val="-2052815624"/>
      </c:scatterChart>
      <c:valAx>
        <c:axId val="-2052812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2815624"/>
        <c:crosses val="autoZero"/>
        <c:crossBetween val="midCat"/>
      </c:valAx>
      <c:valAx>
        <c:axId val="-2052815624"/>
        <c:scaling>
          <c:orientation val="minMax"/>
          <c:max val="7.0"/>
          <c:min val="3.0"/>
        </c:scaling>
        <c:delete val="0"/>
        <c:axPos val="l"/>
        <c:numFmt formatCode="General" sourceLinked="1"/>
        <c:majorTickMark val="out"/>
        <c:minorTickMark val="none"/>
        <c:tickLblPos val="nextTo"/>
        <c:crossAx val="-20528126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(frenkel!$C$36,frenkel!$E$84,frenkel!$G$84,frenkel!$I$84,frenkel!$K$84,frenkel!$M$84)</c:f>
                <c:numCache>
                  <c:formatCode>General</c:formatCode>
                  <c:ptCount val="6"/>
                  <c:pt idx="0">
                    <c:v>0.254912964326365</c:v>
                  </c:pt>
                  <c:pt idx="1">
                    <c:v>0.284676339348737</c:v>
                  </c:pt>
                  <c:pt idx="2">
                    <c:v>0.184627509594391</c:v>
                  </c:pt>
                  <c:pt idx="3">
                    <c:v>0.459305087166001</c:v>
                  </c:pt>
                  <c:pt idx="4">
                    <c:v>0.292550419848669</c:v>
                  </c:pt>
                  <c:pt idx="5">
                    <c:v>0.164676091808252</c:v>
                  </c:pt>
                </c:numCache>
              </c:numRef>
            </c:plus>
            <c:minus>
              <c:numRef>
                <c:f>(frenkel!$C$36,frenkel!$E$84,frenkel!$G$84,frenkel!$I$84,frenkel!$K$84,frenkel!$M$84)</c:f>
                <c:numCache>
                  <c:formatCode>General</c:formatCode>
                  <c:ptCount val="6"/>
                  <c:pt idx="0">
                    <c:v>0.254912964326365</c:v>
                  </c:pt>
                  <c:pt idx="1">
                    <c:v>0.284676339348737</c:v>
                  </c:pt>
                  <c:pt idx="2">
                    <c:v>0.184627509594391</c:v>
                  </c:pt>
                  <c:pt idx="3">
                    <c:v>0.459305087166001</c:v>
                  </c:pt>
                  <c:pt idx="4">
                    <c:v>0.292550419848669</c:v>
                  </c:pt>
                  <c:pt idx="5">
                    <c:v>0.164676091808252</c:v>
                  </c:pt>
                </c:numCache>
              </c:numRef>
            </c:minus>
          </c:errBars>
          <c:xVal>
            <c:numRef>
              <c:f>(frenkel!$C$22,frenkel!$E$70,frenkel!$G$70,frenkel!$I$70,frenkel!$K$70)</c:f>
              <c:numCache>
                <c:formatCode>General</c:formatCode>
                <c:ptCount val="5"/>
                <c:pt idx="0">
                  <c:v>0.0</c:v>
                </c:pt>
                <c:pt idx="1">
                  <c:v>0.5</c:v>
                </c:pt>
                <c:pt idx="2">
                  <c:v>1.0</c:v>
                </c:pt>
                <c:pt idx="3">
                  <c:v>2.0</c:v>
                </c:pt>
                <c:pt idx="4">
                  <c:v>3.0</c:v>
                </c:pt>
              </c:numCache>
            </c:numRef>
          </c:xVal>
          <c:yVal>
            <c:numRef>
              <c:f>(frenkel!$C$35,frenkel!$E$83,frenkel!$G$83,frenkel!$I$83,frenkel!$K$83)</c:f>
              <c:numCache>
                <c:formatCode>General</c:formatCode>
                <c:ptCount val="5"/>
                <c:pt idx="0">
                  <c:v>5.088601249997737</c:v>
                </c:pt>
                <c:pt idx="1">
                  <c:v>4.698671249992913</c:v>
                </c:pt>
                <c:pt idx="2">
                  <c:v>5.071216249998542</c:v>
                </c:pt>
                <c:pt idx="3">
                  <c:v>4.805153750006866</c:v>
                </c:pt>
                <c:pt idx="4">
                  <c:v>4.635967499998514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842088"/>
        <c:axId val="-2052845080"/>
      </c:scatterChart>
      <c:valAx>
        <c:axId val="-20528420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2845080"/>
        <c:crosses val="autoZero"/>
        <c:crossBetween val="midCat"/>
      </c:valAx>
      <c:valAx>
        <c:axId val="-2052845080"/>
        <c:scaling>
          <c:orientation val="minMax"/>
          <c:max val="7.0"/>
          <c:min val="3.0"/>
        </c:scaling>
        <c:delete val="0"/>
        <c:axPos val="l"/>
        <c:numFmt formatCode="General" sourceLinked="1"/>
        <c:majorTickMark val="out"/>
        <c:minorTickMark val="none"/>
        <c:tickLblPos val="nextTo"/>
        <c:crossAx val="-2052842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01704505686789"/>
                  <c:y val="-0.00462962962962963"/>
                </c:manualLayout>
              </c:layout>
              <c:numFmt formatCode="General" sourceLinked="0"/>
            </c:trendlineLbl>
          </c:trendline>
          <c:xVal>
            <c:numRef>
              <c:f>diffusion!$A$4:$A$24</c:f>
              <c:numCache>
                <c:formatCode>General</c:formatCode>
                <c:ptCount val="21"/>
                <c:pt idx="0">
                  <c:v>50000.0</c:v>
                </c:pt>
                <c:pt idx="1">
                  <c:v>100000.0</c:v>
                </c:pt>
                <c:pt idx="2">
                  <c:v>150000.0</c:v>
                </c:pt>
                <c:pt idx="3">
                  <c:v>200000.0</c:v>
                </c:pt>
                <c:pt idx="4">
                  <c:v>250000.0</c:v>
                </c:pt>
                <c:pt idx="5">
                  <c:v>300000.0</c:v>
                </c:pt>
                <c:pt idx="6">
                  <c:v>350000.0</c:v>
                </c:pt>
                <c:pt idx="7">
                  <c:v>400000.0</c:v>
                </c:pt>
                <c:pt idx="8">
                  <c:v>450000.0</c:v>
                </c:pt>
                <c:pt idx="9">
                  <c:v>500000.0</c:v>
                </c:pt>
                <c:pt idx="10">
                  <c:v>550000.0</c:v>
                </c:pt>
                <c:pt idx="11">
                  <c:v>600000.0</c:v>
                </c:pt>
                <c:pt idx="12">
                  <c:v>650000.0</c:v>
                </c:pt>
                <c:pt idx="13">
                  <c:v>700000.0</c:v>
                </c:pt>
                <c:pt idx="14">
                  <c:v>750000.0</c:v>
                </c:pt>
                <c:pt idx="15">
                  <c:v>800000.0</c:v>
                </c:pt>
                <c:pt idx="16">
                  <c:v>850000.0</c:v>
                </c:pt>
                <c:pt idx="17">
                  <c:v>900000.0</c:v>
                </c:pt>
                <c:pt idx="18">
                  <c:v>950000.0</c:v>
                </c:pt>
                <c:pt idx="19">
                  <c:v>1.0E6</c:v>
                </c:pt>
                <c:pt idx="20">
                  <c:v>1.05E6</c:v>
                </c:pt>
              </c:numCache>
            </c:numRef>
          </c:xVal>
          <c:yVal>
            <c:numRef>
              <c:f>diffusion!$F$4:$F$24</c:f>
              <c:numCache>
                <c:formatCode>General</c:formatCode>
                <c:ptCount val="21"/>
                <c:pt idx="0">
                  <c:v>0.12637</c:v>
                </c:pt>
                <c:pt idx="1">
                  <c:v>0.14335</c:v>
                </c:pt>
                <c:pt idx="2">
                  <c:v>0.14933</c:v>
                </c:pt>
                <c:pt idx="3">
                  <c:v>0.1675</c:v>
                </c:pt>
                <c:pt idx="4">
                  <c:v>0.18888</c:v>
                </c:pt>
                <c:pt idx="5">
                  <c:v>0.18902</c:v>
                </c:pt>
                <c:pt idx="6">
                  <c:v>0.20791</c:v>
                </c:pt>
                <c:pt idx="7">
                  <c:v>0.2138</c:v>
                </c:pt>
                <c:pt idx="8">
                  <c:v>0.22062</c:v>
                </c:pt>
                <c:pt idx="9">
                  <c:v>0.23979</c:v>
                </c:pt>
                <c:pt idx="10">
                  <c:v>0.23876</c:v>
                </c:pt>
                <c:pt idx="11">
                  <c:v>0.24397</c:v>
                </c:pt>
                <c:pt idx="12">
                  <c:v>0.24405</c:v>
                </c:pt>
                <c:pt idx="13">
                  <c:v>0.28018</c:v>
                </c:pt>
                <c:pt idx="14">
                  <c:v>0.29519</c:v>
                </c:pt>
                <c:pt idx="15">
                  <c:v>0.29303</c:v>
                </c:pt>
                <c:pt idx="16">
                  <c:v>0.302</c:v>
                </c:pt>
                <c:pt idx="17">
                  <c:v>0.3136</c:v>
                </c:pt>
                <c:pt idx="18">
                  <c:v>0.34332</c:v>
                </c:pt>
                <c:pt idx="19">
                  <c:v>0.36242</c:v>
                </c:pt>
                <c:pt idx="20">
                  <c:v>0.3639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887864"/>
        <c:axId val="-2052890728"/>
      </c:scatterChart>
      <c:valAx>
        <c:axId val="-2052887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2890728"/>
        <c:crosses val="autoZero"/>
        <c:crossBetween val="midCat"/>
      </c:valAx>
      <c:valAx>
        <c:axId val="-205289072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528878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exp"/>
            <c:dispRSqr val="1"/>
            <c:dispEq val="1"/>
            <c:trendlineLbl>
              <c:layout>
                <c:manualLayout>
                  <c:x val="-0.171376202974628"/>
                  <c:y val="0.085294181977252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2000"/>
                  </a:pPr>
                  <a:endParaRPr lang="en-US"/>
                </a:p>
              </c:txPr>
            </c:trendlineLbl>
          </c:trendline>
          <c:xVal>
            <c:numRef>
              <c:f>diffusion!$A$28:$A$32</c:f>
              <c:numCache>
                <c:formatCode>General</c:formatCode>
                <c:ptCount val="5"/>
                <c:pt idx="0">
                  <c:v>23.20912582827568</c:v>
                </c:pt>
                <c:pt idx="1">
                  <c:v>21.09920529843243</c:v>
                </c:pt>
                <c:pt idx="2">
                  <c:v>19.34093819022973</c:v>
                </c:pt>
                <c:pt idx="3">
                  <c:v>17.85317371405821</c:v>
                </c:pt>
                <c:pt idx="4">
                  <c:v>16.57794702019691</c:v>
                </c:pt>
              </c:numCache>
            </c:numRef>
          </c:xVal>
          <c:yVal>
            <c:numRef>
              <c:f>diffusion!$Y$51:$Y$53</c:f>
              <c:numCache>
                <c:formatCode>General</c:formatCode>
                <c:ptCount val="3"/>
                <c:pt idx="0">
                  <c:v>1.26726041666667E-8</c:v>
                </c:pt>
                <c:pt idx="1">
                  <c:v>1.80058958333333E-8</c:v>
                </c:pt>
                <c:pt idx="2">
                  <c:v>2.33208958333333E-8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918200"/>
        <c:axId val="-2052921064"/>
      </c:scatterChart>
      <c:valAx>
        <c:axId val="-2052918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2921064"/>
        <c:crosses val="autoZero"/>
        <c:crossBetween val="midCat"/>
      </c:valAx>
      <c:valAx>
        <c:axId val="-2052921064"/>
        <c:scaling>
          <c:logBase val="10.0"/>
          <c:orientation val="minMax"/>
          <c:max val="1.0E-7"/>
        </c:scaling>
        <c:delete val="0"/>
        <c:axPos val="l"/>
        <c:numFmt formatCode="General" sourceLinked="1"/>
        <c:majorTickMark val="out"/>
        <c:minorTickMark val="none"/>
        <c:tickLblPos val="nextTo"/>
        <c:crossAx val="-20529182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(diffusion!$B$27,diffusion!$B$34,diffusion!$B$42,diffusion!$B$50)</c:f>
              <c:numCache>
                <c:formatCode>General</c:formatCode>
                <c:ptCount val="4"/>
                <c:pt idx="0">
                  <c:v>0.0</c:v>
                </c:pt>
                <c:pt idx="1">
                  <c:v>4.0</c:v>
                </c:pt>
                <c:pt idx="2">
                  <c:v>-2.0</c:v>
                </c:pt>
                <c:pt idx="3">
                  <c:v>2.0</c:v>
                </c:pt>
              </c:numCache>
            </c:numRef>
          </c:xVal>
          <c:yVal>
            <c:numRef>
              <c:f>(diffusion!$D$33,diffusion!$D$40,diffusion!$D$48,diffusion!$D$56)</c:f>
              <c:numCache>
                <c:formatCode>General</c:formatCode>
                <c:ptCount val="4"/>
                <c:pt idx="0">
                  <c:v>0.196</c:v>
                </c:pt>
                <c:pt idx="1">
                  <c:v>0.109</c:v>
                </c:pt>
                <c:pt idx="2">
                  <c:v>0.206</c:v>
                </c:pt>
                <c:pt idx="3">
                  <c:v>0.137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943416"/>
        <c:axId val="-2052946376"/>
      </c:scatterChart>
      <c:valAx>
        <c:axId val="-2052943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2946376"/>
        <c:crosses val="autoZero"/>
        <c:crossBetween val="midCat"/>
      </c:valAx>
      <c:valAx>
        <c:axId val="-20529463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529434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3399408511315"/>
          <c:y val="0.0293478323664482"/>
          <c:w val="0.807500164840117"/>
          <c:h val="0.759719222808803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square"/>
            <c:size val="9"/>
          </c:marker>
          <c:xVal>
            <c:numRef>
              <c:f>(peak!$A$1,peak!$D$2:$K$2)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-1.0</c:v>
                </c:pt>
                <c:pt idx="4">
                  <c:v>-2.0</c:v>
                </c:pt>
                <c:pt idx="5">
                  <c:v>-1.5</c:v>
                </c:pt>
                <c:pt idx="6">
                  <c:v>-0.5</c:v>
                </c:pt>
                <c:pt idx="7">
                  <c:v>0.5</c:v>
                </c:pt>
                <c:pt idx="8">
                  <c:v>1.5</c:v>
                </c:pt>
              </c:numCache>
            </c:numRef>
          </c:xVal>
          <c:yVal>
            <c:numRef>
              <c:f>(peak!$A$35,peak!$D$35:$K$35)</c:f>
              <c:numCache>
                <c:formatCode>General</c:formatCode>
                <c:ptCount val="9"/>
                <c:pt idx="0">
                  <c:v>490.71875</c:v>
                </c:pt>
                <c:pt idx="1">
                  <c:v>614.34375</c:v>
                </c:pt>
                <c:pt idx="2">
                  <c:v>732.3125</c:v>
                </c:pt>
                <c:pt idx="3">
                  <c:v>384.21875</c:v>
                </c:pt>
                <c:pt idx="4">
                  <c:v>318.125</c:v>
                </c:pt>
                <c:pt idx="5">
                  <c:v>347.15625</c:v>
                </c:pt>
                <c:pt idx="6">
                  <c:v>406.03125</c:v>
                </c:pt>
                <c:pt idx="7">
                  <c:v>562.09375</c:v>
                </c:pt>
                <c:pt idx="8">
                  <c:v>650.25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989368"/>
        <c:axId val="-2052994824"/>
      </c:scatterChart>
      <c:valAx>
        <c:axId val="-20529893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% Strain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2994824"/>
        <c:crosses val="autoZero"/>
        <c:crossBetween val="midCat"/>
      </c:valAx>
      <c:valAx>
        <c:axId val="-2052994824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Peak Number of Defects</a:t>
                </a:r>
              </a:p>
            </c:rich>
          </c:tx>
          <c:layout>
            <c:manualLayout>
              <c:xMode val="edge"/>
              <c:yMode val="edge"/>
              <c:x val="0.00694444444444444"/>
              <c:y val="0.222261774569845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crossAx val="-2052989368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Defects vs Applied XY strain stderr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33681102362205"/>
          <c:y val="0.211111111111111"/>
          <c:w val="0.874041557305337"/>
          <c:h val="0.6715434529017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Sheet1!$L$50</c:f>
              <c:strCache>
                <c:ptCount val="1"/>
                <c:pt idx="0">
                  <c:v>[135]</c:v>
                </c:pt>
              </c:strCache>
            </c:strRef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(Sheet1!$E$87,Sheet1!$L$85,Sheet1!$P$85,Sheet1!$T$85,Sheet1!$X$85)</c:f>
                <c:numCache>
                  <c:formatCode>General</c:formatCode>
                  <c:ptCount val="5"/>
                  <c:pt idx="0">
                    <c:v>1.761028911201334</c:v>
                  </c:pt>
                  <c:pt idx="1">
                    <c:v>1.342354395299782</c:v>
                  </c:pt>
                  <c:pt idx="2">
                    <c:v>1.579703677807145</c:v>
                  </c:pt>
                  <c:pt idx="3">
                    <c:v>1.426942295440194</c:v>
                  </c:pt>
                  <c:pt idx="4">
                    <c:v>1.68241467933022</c:v>
                  </c:pt>
                </c:numCache>
              </c:numRef>
            </c:plus>
            <c:minus>
              <c:numRef>
                <c:f>(Sheet1!$E$87,Sheet1!$L$85,Sheet1!$P$85,Sheet1!$T$85,Sheet1!$X$85)</c:f>
                <c:numCache>
                  <c:formatCode>General</c:formatCode>
                  <c:ptCount val="5"/>
                  <c:pt idx="0">
                    <c:v>1.761028911201334</c:v>
                  </c:pt>
                  <c:pt idx="1">
                    <c:v>1.342354395299782</c:v>
                  </c:pt>
                  <c:pt idx="2">
                    <c:v>1.579703677807145</c:v>
                  </c:pt>
                  <c:pt idx="3">
                    <c:v>1.426942295440194</c:v>
                  </c:pt>
                  <c:pt idx="4">
                    <c:v>1.68241467933022</c:v>
                  </c:pt>
                </c:numCache>
              </c:numRef>
            </c:minus>
            <c:spPr>
              <a:ln>
                <a:solidFill>
                  <a:schemeClr val="accent1"/>
                </a:solidFill>
              </a:ln>
            </c:spPr>
          </c:errBars>
          <c:xVal>
            <c:numRef>
              <c:f>(Sheet1!$F$51,Sheet1!$L$49,Sheet1!$P$49,Sheet1!$T$49,Sheet1!$X$49)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0.5</c:v>
                </c:pt>
                <c:pt idx="4">
                  <c:v>1.5</c:v>
                </c:pt>
              </c:numCache>
            </c:numRef>
          </c:xVal>
          <c:yVal>
            <c:numRef>
              <c:f>(Sheet1!$E$85,Sheet1!$L$83,Sheet1!$P$83,Sheet1!$T$83,Sheet1!$X$83)</c:f>
              <c:numCache>
                <c:formatCode>General</c:formatCode>
                <c:ptCount val="5"/>
                <c:pt idx="0">
                  <c:v>20.0625</c:v>
                </c:pt>
                <c:pt idx="1">
                  <c:v>19.8125</c:v>
                </c:pt>
                <c:pt idx="2">
                  <c:v>19.1875</c:v>
                </c:pt>
                <c:pt idx="3">
                  <c:v>19.03125</c:v>
                </c:pt>
                <c:pt idx="4">
                  <c:v>21.46875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Sheet1!$M$50</c:f>
              <c:strCache>
                <c:ptCount val="1"/>
                <c:pt idx="0">
                  <c:v>[110]</c:v>
                </c:pt>
              </c:strCache>
            </c:strRef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(Sheet1!$A$103,Sheet1!$M$85,Sheet1!$Q$85,Sheet1!$U$85,Sheet1!$Y$85)</c:f>
                <c:numCache>
                  <c:formatCode>General</c:formatCode>
                  <c:ptCount val="5"/>
                  <c:pt idx="0">
                    <c:v>0.755532106941779</c:v>
                  </c:pt>
                  <c:pt idx="1">
                    <c:v>1.423759717744173</c:v>
                  </c:pt>
                  <c:pt idx="2">
                    <c:v>1.662827399244257</c:v>
                  </c:pt>
                  <c:pt idx="3">
                    <c:v>1.502685767593821</c:v>
                  </c:pt>
                  <c:pt idx="4">
                    <c:v>1.355990293998948</c:v>
                  </c:pt>
                </c:numCache>
              </c:numRef>
            </c:plus>
            <c:minus>
              <c:numRef>
                <c:f>(Sheet1!$A$103,Sheet1!$M$85,Sheet1!$Q$85,Sheet1!$U$85,Sheet1!$Y$85)</c:f>
                <c:numCache>
                  <c:formatCode>General</c:formatCode>
                  <c:ptCount val="5"/>
                  <c:pt idx="0">
                    <c:v>0.755532106941779</c:v>
                  </c:pt>
                  <c:pt idx="1">
                    <c:v>1.423759717744173</c:v>
                  </c:pt>
                  <c:pt idx="2">
                    <c:v>1.662827399244257</c:v>
                  </c:pt>
                  <c:pt idx="3">
                    <c:v>1.502685767593821</c:v>
                  </c:pt>
                  <c:pt idx="4">
                    <c:v>1.355990293998948</c:v>
                  </c:pt>
                </c:numCache>
              </c:numRef>
            </c:minus>
            <c:spPr>
              <a:ln>
                <a:solidFill>
                  <a:schemeClr val="accent2"/>
                </a:solidFill>
              </a:ln>
            </c:spPr>
          </c:errBars>
          <c:xVal>
            <c:numRef>
              <c:f>(Sheet1!$F$51,Sheet1!$L$49,Sheet1!$P$49,Sheet1!$T$49,Sheet1!$X$49)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0.5</c:v>
                </c:pt>
                <c:pt idx="4">
                  <c:v>1.5</c:v>
                </c:pt>
              </c:numCache>
            </c:numRef>
          </c:xVal>
          <c:yVal>
            <c:numRef>
              <c:f>(Sheet1!$A$101,Sheet1!$M$83,Sheet1!$Q$83,Sheet1!$U$83,Sheet1!$Y$83)</c:f>
              <c:numCache>
                <c:formatCode>General</c:formatCode>
                <c:ptCount val="5"/>
                <c:pt idx="0">
                  <c:v>18.57291666666667</c:v>
                </c:pt>
                <c:pt idx="1">
                  <c:v>19.09375</c:v>
                </c:pt>
                <c:pt idx="2">
                  <c:v>18.59375</c:v>
                </c:pt>
                <c:pt idx="3">
                  <c:v>21.0</c:v>
                </c:pt>
                <c:pt idx="4">
                  <c:v>20.25</c:v>
                </c:pt>
              </c:numCache>
            </c:numRef>
          </c:yVal>
          <c:smooth val="0"/>
        </c:ser>
        <c:ser>
          <c:idx val="2"/>
          <c:order val="2"/>
          <c:tx>
            <c:v>random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(Sheet1!$J$87,Sheet1!$O$85,Sheet1!$S$85,Sheet1!$W$85,Sheet1!$AA$85)</c:f>
                <c:numCache>
                  <c:formatCode>General</c:formatCode>
                  <c:ptCount val="5"/>
                  <c:pt idx="0">
                    <c:v>1.819334999033899</c:v>
                  </c:pt>
                  <c:pt idx="1">
                    <c:v>1.495583215078923</c:v>
                  </c:pt>
                  <c:pt idx="2">
                    <c:v>1.580461281684314</c:v>
                  </c:pt>
                  <c:pt idx="3">
                    <c:v>1.637359942298932</c:v>
                  </c:pt>
                  <c:pt idx="4">
                    <c:v>1.262388209678577</c:v>
                  </c:pt>
                </c:numCache>
              </c:numRef>
            </c:plus>
            <c:minus>
              <c:numRef>
                <c:f>(Sheet1!$J$87,Sheet1!$O$85,Sheet1!$S$85,Sheet1!$W$85,Sheet1!$AA$85)</c:f>
                <c:numCache>
                  <c:formatCode>General</c:formatCode>
                  <c:ptCount val="5"/>
                  <c:pt idx="0">
                    <c:v>1.819334999033899</c:v>
                  </c:pt>
                  <c:pt idx="1">
                    <c:v>1.495583215078923</c:v>
                  </c:pt>
                  <c:pt idx="2">
                    <c:v>1.580461281684314</c:v>
                  </c:pt>
                  <c:pt idx="3">
                    <c:v>1.637359942298932</c:v>
                  </c:pt>
                  <c:pt idx="4">
                    <c:v>1.262388209678577</c:v>
                  </c:pt>
                </c:numCache>
              </c:numRef>
            </c:minus>
          </c:errBars>
          <c:xVal>
            <c:numRef>
              <c:f>(Sheet1!$F$51,Sheet1!$L$49,Sheet1!$P$49,Sheet1!$T$49,Sheet1!$X$49)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0.5</c:v>
                </c:pt>
                <c:pt idx="4">
                  <c:v>1.5</c:v>
                </c:pt>
              </c:numCache>
            </c:numRef>
          </c:xVal>
          <c:yVal>
            <c:numRef>
              <c:f>(Sheet1!$J$85,Sheet1!$O$83,Sheet1!$S$83,Sheet1!$W$83,Sheet1!$AA$83)</c:f>
              <c:numCache>
                <c:formatCode>General</c:formatCode>
                <c:ptCount val="5"/>
                <c:pt idx="0">
                  <c:v>20.3125</c:v>
                </c:pt>
                <c:pt idx="1">
                  <c:v>20.09375</c:v>
                </c:pt>
                <c:pt idx="2">
                  <c:v>19.21875</c:v>
                </c:pt>
                <c:pt idx="3">
                  <c:v>20.3125</c:v>
                </c:pt>
                <c:pt idx="4">
                  <c:v>19.34375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Sheet1!$N$50</c:f>
              <c:strCache>
                <c:ptCount val="1"/>
                <c:pt idx="0">
                  <c:v>[100]</c:v>
                </c:pt>
              </c:strCache>
            </c:strRef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(Sheet1!$G$91,Sheet1!$N$85,Sheet1!$R$85,Sheet1!$V$85,Sheet1!$Z$85)</c:f>
                <c:numCache>
                  <c:formatCode>General</c:formatCode>
                  <c:ptCount val="5"/>
                  <c:pt idx="0">
                    <c:v>0.940380564838059</c:v>
                  </c:pt>
                  <c:pt idx="1">
                    <c:v>1.514005515714161</c:v>
                  </c:pt>
                  <c:pt idx="2">
                    <c:v>1.887859130542899</c:v>
                  </c:pt>
                  <c:pt idx="3">
                    <c:v>1.75399170327607</c:v>
                  </c:pt>
                  <c:pt idx="4">
                    <c:v>1.682302329854018</c:v>
                  </c:pt>
                </c:numCache>
              </c:numRef>
            </c:plus>
            <c:minus>
              <c:numRef>
                <c:f>(Sheet1!$G$91,Sheet1!$N$85,Sheet1!$R$85,Sheet1!$V$85,Sheet1!$Z$85)</c:f>
                <c:numCache>
                  <c:formatCode>General</c:formatCode>
                  <c:ptCount val="5"/>
                  <c:pt idx="0">
                    <c:v>0.940380564838059</c:v>
                  </c:pt>
                  <c:pt idx="1">
                    <c:v>1.514005515714161</c:v>
                  </c:pt>
                  <c:pt idx="2">
                    <c:v>1.887859130542899</c:v>
                  </c:pt>
                  <c:pt idx="3">
                    <c:v>1.75399170327607</c:v>
                  </c:pt>
                  <c:pt idx="4">
                    <c:v>1.682302329854018</c:v>
                  </c:pt>
                </c:numCache>
              </c:numRef>
            </c:minus>
          </c:errBars>
          <c:xVal>
            <c:numRef>
              <c:f>(Sheet1!$L$49,Sheet1!$P$49,Sheet1!$T$49,Sheet1!$X$49)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0.5</c:v>
                </c:pt>
                <c:pt idx="3">
                  <c:v>1.5</c:v>
                </c:pt>
              </c:numCache>
            </c:numRef>
          </c:xVal>
          <c:yVal>
            <c:numRef>
              <c:f>(Sheet1!$G$89,Sheet1!$N$83,Sheet1!$R$83,Sheet1!$V$83,Sheet1!$Z$83)</c:f>
              <c:numCache>
                <c:formatCode>General</c:formatCode>
                <c:ptCount val="5"/>
                <c:pt idx="0">
                  <c:v>21.30208333333333</c:v>
                </c:pt>
                <c:pt idx="1">
                  <c:v>18.71875</c:v>
                </c:pt>
                <c:pt idx="2">
                  <c:v>18.5625</c:v>
                </c:pt>
                <c:pt idx="3">
                  <c:v>20.96875</c:v>
                </c:pt>
                <c:pt idx="4">
                  <c:v>20.0625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789864"/>
        <c:axId val="-2091793016"/>
      </c:scatterChart>
      <c:valAx>
        <c:axId val="-2091789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1793016"/>
        <c:crosses val="autoZero"/>
        <c:crossBetween val="midCat"/>
      </c:valAx>
      <c:valAx>
        <c:axId val="-20917930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9178986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1695756780402"/>
          <c:y val="0.561190215806358"/>
          <c:w val="0.130271641050608"/>
          <c:h val="0.291408797288747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(peak!$A$1,peak!$C$39:$H$39)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-1.0</c:v>
                </c:pt>
                <c:pt idx="4">
                  <c:v>-2.0</c:v>
                </c:pt>
                <c:pt idx="5">
                  <c:v>3.0</c:v>
                </c:pt>
                <c:pt idx="6">
                  <c:v>4.0</c:v>
                </c:pt>
              </c:numCache>
            </c:numRef>
          </c:xVal>
          <c:yVal>
            <c:numRef>
              <c:f>(peak!$A$35,peak!$C$72:$H$72)</c:f>
              <c:numCache>
                <c:formatCode>General</c:formatCode>
                <c:ptCount val="7"/>
                <c:pt idx="0">
                  <c:v>490.71875</c:v>
                </c:pt>
                <c:pt idx="1">
                  <c:v>521.46875</c:v>
                </c:pt>
                <c:pt idx="2">
                  <c:v>571.25</c:v>
                </c:pt>
                <c:pt idx="3">
                  <c:v>431.90625</c:v>
                </c:pt>
                <c:pt idx="4">
                  <c:v>391.03125</c:v>
                </c:pt>
                <c:pt idx="5">
                  <c:v>639.59375</c:v>
                </c:pt>
                <c:pt idx="6">
                  <c:v>662.40625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023816"/>
        <c:axId val="-2053029336"/>
      </c:scatterChart>
      <c:valAx>
        <c:axId val="-2053023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% Strain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3029336"/>
        <c:crosses val="autoZero"/>
        <c:crossBetween val="midCat"/>
      </c:valAx>
      <c:valAx>
        <c:axId val="-2053029336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Peak Number of Defects</a:t>
                </a:r>
              </a:p>
            </c:rich>
          </c:tx>
          <c:layout>
            <c:manualLayout>
              <c:xMode val="edge"/>
              <c:yMode val="edge"/>
              <c:x val="0.00694444444444444"/>
              <c:y val="0.217632144940216"/>
            </c:manualLayout>
          </c:layout>
          <c:overlay val="0"/>
        </c:title>
        <c:numFmt formatCode="General" sourceLinked="1"/>
        <c:majorTickMark val="out"/>
        <c:minorTickMark val="none"/>
        <c:tickLblPos val="low"/>
        <c:crossAx val="-2053023816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(peak!$A$1,peak!$C$76:$F$76)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0.5</c:v>
                </c:pt>
                <c:pt idx="4">
                  <c:v>1.5</c:v>
                </c:pt>
              </c:numCache>
            </c:numRef>
          </c:xVal>
          <c:yVal>
            <c:numRef>
              <c:f>(peak!$A$35,peak!$C$109:$F$109)</c:f>
              <c:numCache>
                <c:formatCode>General</c:formatCode>
                <c:ptCount val="5"/>
                <c:pt idx="0">
                  <c:v>490.71875</c:v>
                </c:pt>
                <c:pt idx="1">
                  <c:v>466.25</c:v>
                </c:pt>
                <c:pt idx="2">
                  <c:v>483.90625</c:v>
                </c:pt>
                <c:pt idx="3">
                  <c:v>455.59375</c:v>
                </c:pt>
                <c:pt idx="4">
                  <c:v>499.46875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052392"/>
        <c:axId val="-2053055352"/>
      </c:scatterChart>
      <c:valAx>
        <c:axId val="-2053052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3055352"/>
        <c:crosses val="autoZero"/>
        <c:crossBetween val="midCat"/>
      </c:valAx>
      <c:valAx>
        <c:axId val="-2053055352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crossAx val="-205305239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(peak!$A$1,peak!$R$76:$W$76)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0.5</c:v>
                </c:pt>
                <c:pt idx="3">
                  <c:v>2.0</c:v>
                </c:pt>
                <c:pt idx="4">
                  <c:v>5.0</c:v>
                </c:pt>
                <c:pt idx="5">
                  <c:v>3.0</c:v>
                </c:pt>
                <c:pt idx="6">
                  <c:v>4.0</c:v>
                </c:pt>
              </c:numCache>
            </c:numRef>
          </c:xVal>
          <c:yVal>
            <c:numRef>
              <c:f>(peak!$A$35,peak!$R$109:$W$109)</c:f>
              <c:numCache>
                <c:formatCode>General</c:formatCode>
                <c:ptCount val="7"/>
                <c:pt idx="0">
                  <c:v>490.71875</c:v>
                </c:pt>
                <c:pt idx="1">
                  <c:v>500.40625</c:v>
                </c:pt>
                <c:pt idx="2">
                  <c:v>517.0</c:v>
                </c:pt>
                <c:pt idx="3">
                  <c:v>510.34375</c:v>
                </c:pt>
                <c:pt idx="4">
                  <c:v>552.0625</c:v>
                </c:pt>
                <c:pt idx="5">
                  <c:v>504.78125</c:v>
                </c:pt>
                <c:pt idx="6">
                  <c:v>543.65625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078456"/>
        <c:axId val="-2053081480"/>
      </c:scatterChart>
      <c:valAx>
        <c:axId val="-2053078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3081480"/>
        <c:crosses val="autoZero"/>
        <c:crossBetween val="midCat"/>
      </c:valAx>
      <c:valAx>
        <c:axId val="-2053081480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crossAx val="-20530784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(peak!$B$36,peak!$K$111:$N$111)</c:f>
                <c:numCache>
                  <c:formatCode>General</c:formatCode>
                  <c:ptCount val="5"/>
                  <c:pt idx="0">
                    <c:v>0.00576568726983169</c:v>
                  </c:pt>
                  <c:pt idx="1">
                    <c:v>0.00611486529652039</c:v>
                  </c:pt>
                  <c:pt idx="2">
                    <c:v>0.00584953928189205</c:v>
                  </c:pt>
                  <c:pt idx="3">
                    <c:v>0.00588034247955492</c:v>
                  </c:pt>
                  <c:pt idx="4">
                    <c:v>0.00442588782236594</c:v>
                  </c:pt>
                </c:numCache>
              </c:numRef>
            </c:plus>
            <c:minus>
              <c:numRef>
                <c:f>(peak!$B$36,peak!$K$111:$N$111)</c:f>
                <c:numCache>
                  <c:formatCode>General</c:formatCode>
                  <c:ptCount val="5"/>
                  <c:pt idx="0">
                    <c:v>0.00576568726983169</c:v>
                  </c:pt>
                  <c:pt idx="1">
                    <c:v>0.00611486529652039</c:v>
                  </c:pt>
                  <c:pt idx="2">
                    <c:v>0.00584953928189205</c:v>
                  </c:pt>
                  <c:pt idx="3">
                    <c:v>0.00588034247955492</c:v>
                  </c:pt>
                  <c:pt idx="4">
                    <c:v>0.00442588782236594</c:v>
                  </c:pt>
                </c:numCache>
              </c:numRef>
            </c:minus>
          </c:errBars>
          <c:xVal>
            <c:numRef>
              <c:f>(peak!$A$1,peak!$C$76:$F$76)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0.5</c:v>
                </c:pt>
                <c:pt idx="4">
                  <c:v>1.5</c:v>
                </c:pt>
              </c:numCache>
            </c:numRef>
          </c:xVal>
          <c:yVal>
            <c:numRef>
              <c:f>(peak!$B$35,peak!$K$109:$N$109)</c:f>
              <c:numCache>
                <c:formatCode>General</c:formatCode>
                <c:ptCount val="5"/>
                <c:pt idx="0">
                  <c:v>0.0434549615235321</c:v>
                </c:pt>
                <c:pt idx="1">
                  <c:v>0.0455826909168909</c:v>
                </c:pt>
                <c:pt idx="2">
                  <c:v>0.0420250617111643</c:v>
                </c:pt>
                <c:pt idx="3">
                  <c:v>0.0468075825061533</c:v>
                </c:pt>
                <c:pt idx="4">
                  <c:v>0.0402071825756491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3108952"/>
        <c:axId val="-2051646888"/>
      </c:scatterChart>
      <c:valAx>
        <c:axId val="-2053108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1646888"/>
        <c:crosses val="autoZero"/>
        <c:crossBetween val="midCat"/>
      </c:valAx>
      <c:valAx>
        <c:axId val="-2051646888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crossAx val="-2053108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square"/>
            <c:size val="9"/>
          </c:marker>
          <c:xVal>
            <c:numRef>
              <c:f>(peak!$A$1,peak!$D$2:$K$2)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-1.0</c:v>
                </c:pt>
                <c:pt idx="4">
                  <c:v>-2.0</c:v>
                </c:pt>
                <c:pt idx="5">
                  <c:v>-1.5</c:v>
                </c:pt>
                <c:pt idx="6">
                  <c:v>-0.5</c:v>
                </c:pt>
                <c:pt idx="7">
                  <c:v>0.5</c:v>
                </c:pt>
                <c:pt idx="8">
                  <c:v>1.5</c:v>
                </c:pt>
              </c:numCache>
            </c:numRef>
          </c:xVal>
          <c:yVal>
            <c:numRef>
              <c:f>(peak!$B$35,peak!$L$35:$S$35)</c:f>
              <c:numCache>
                <c:formatCode>General</c:formatCode>
                <c:ptCount val="9"/>
                <c:pt idx="0">
                  <c:v>0.0434549615235321</c:v>
                </c:pt>
                <c:pt idx="1">
                  <c:v>0.0375852871122433</c:v>
                </c:pt>
                <c:pt idx="2">
                  <c:v>0.0442718570591101</c:v>
                </c:pt>
                <c:pt idx="3">
                  <c:v>0.0465182240326689</c:v>
                </c:pt>
                <c:pt idx="4">
                  <c:v>0.0498181245791034</c:v>
                </c:pt>
                <c:pt idx="5">
                  <c:v>0.0487915747737803</c:v>
                </c:pt>
                <c:pt idx="6">
                  <c:v>0.0506972711779804</c:v>
                </c:pt>
                <c:pt idx="7">
                  <c:v>0.039406701439325</c:v>
                </c:pt>
                <c:pt idx="8">
                  <c:v>0.0421618573946173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621624"/>
        <c:axId val="-2051616168"/>
      </c:scatterChart>
      <c:valAx>
        <c:axId val="-20516216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% Strain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1616168"/>
        <c:crosses val="autoZero"/>
        <c:crossBetween val="midCat"/>
      </c:valAx>
      <c:valAx>
        <c:axId val="-20516161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crossAx val="-2051621624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(peak!$B$36,peak!$O$73:$T$73)</c:f>
                <c:numCache>
                  <c:formatCode>General</c:formatCode>
                  <c:ptCount val="7"/>
                  <c:pt idx="0">
                    <c:v>0.00576568726983169</c:v>
                  </c:pt>
                  <c:pt idx="1">
                    <c:v>0.00461821123667414</c:v>
                  </c:pt>
                  <c:pt idx="2">
                    <c:v>0.00392759851300151</c:v>
                  </c:pt>
                  <c:pt idx="3">
                    <c:v>0.00619155921573197</c:v>
                  </c:pt>
                  <c:pt idx="4">
                    <c:v>0.00775304905076681</c:v>
                  </c:pt>
                  <c:pt idx="5">
                    <c:v>0.00503178220160707</c:v>
                  </c:pt>
                  <c:pt idx="6">
                    <c:v>0.00627017636063143</c:v>
                  </c:pt>
                </c:numCache>
              </c:numRef>
            </c:plus>
            <c:minus>
              <c:numRef>
                <c:f>(peak!$B$36,peak!$O$73:$T$73)</c:f>
                <c:numCache>
                  <c:formatCode>General</c:formatCode>
                  <c:ptCount val="7"/>
                  <c:pt idx="0">
                    <c:v>0.00576568726983169</c:v>
                  </c:pt>
                  <c:pt idx="1">
                    <c:v>0.00461821123667414</c:v>
                  </c:pt>
                  <c:pt idx="2">
                    <c:v>0.00392759851300151</c:v>
                  </c:pt>
                  <c:pt idx="3">
                    <c:v>0.00619155921573197</c:v>
                  </c:pt>
                  <c:pt idx="4">
                    <c:v>0.00775304905076681</c:v>
                  </c:pt>
                  <c:pt idx="5">
                    <c:v>0.00503178220160707</c:v>
                  </c:pt>
                  <c:pt idx="6">
                    <c:v>0.00627017636063143</c:v>
                  </c:pt>
                </c:numCache>
              </c:numRef>
            </c:minus>
          </c:errBars>
          <c:xVal>
            <c:numRef>
              <c:f>(peak!$A$1,peak!$C$39:$H$39)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-1.0</c:v>
                </c:pt>
                <c:pt idx="4">
                  <c:v>-2.0</c:v>
                </c:pt>
                <c:pt idx="5">
                  <c:v>3.0</c:v>
                </c:pt>
                <c:pt idx="6">
                  <c:v>4.0</c:v>
                </c:pt>
              </c:numCache>
            </c:numRef>
          </c:xVal>
          <c:yVal>
            <c:numRef>
              <c:f>(peak!$B$35,peak!$O$72:$T$72)</c:f>
              <c:numCache>
                <c:formatCode>General</c:formatCode>
                <c:ptCount val="7"/>
                <c:pt idx="0">
                  <c:v>0.0434549615235321</c:v>
                </c:pt>
                <c:pt idx="1">
                  <c:v>0.0421986612325185</c:v>
                </c:pt>
                <c:pt idx="2">
                  <c:v>0.0380120921101052</c:v>
                </c:pt>
                <c:pt idx="3">
                  <c:v>0.0489357280221015</c:v>
                </c:pt>
                <c:pt idx="4">
                  <c:v>0.0533659640038574</c:v>
                </c:pt>
                <c:pt idx="5">
                  <c:v>0.0370686622728565</c:v>
                </c:pt>
                <c:pt idx="6">
                  <c:v>0.0400133852778965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588600"/>
        <c:axId val="-2051583096"/>
      </c:scatterChart>
      <c:valAx>
        <c:axId val="-2051588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% Strain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-2051583096"/>
        <c:crosses val="autoZero"/>
        <c:crossBetween val="midCat"/>
      </c:valAx>
      <c:valAx>
        <c:axId val="-20515830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low"/>
        <c:crossAx val="-2051588600"/>
        <c:crosses val="autoZero"/>
        <c:crossBetween val="midCat"/>
      </c:valAx>
      <c:spPr>
        <a:ln>
          <a:solidFill>
            <a:schemeClr val="tx1"/>
          </a:solidFill>
        </a:ln>
      </c:spPr>
    </c:plotArea>
    <c:plotVisOnly val="1"/>
    <c:dispBlanksAs val="gap"/>
    <c:showDLblsOverMax val="0"/>
  </c:chart>
  <c:spPr>
    <a:ln>
      <a:noFill/>
    </a:ln>
  </c:spPr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(peak!$A$1,peak!$R$76:$W$76)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0.5</c:v>
                </c:pt>
                <c:pt idx="3">
                  <c:v>2.0</c:v>
                </c:pt>
                <c:pt idx="4">
                  <c:v>5.0</c:v>
                </c:pt>
                <c:pt idx="5">
                  <c:v>3.0</c:v>
                </c:pt>
                <c:pt idx="6">
                  <c:v>4.0</c:v>
                </c:pt>
              </c:numCache>
            </c:numRef>
          </c:xVal>
          <c:yVal>
            <c:numRef>
              <c:f>(peak!$B$35,peak!$AD$109:$AI$109)</c:f>
              <c:numCache>
                <c:formatCode>General</c:formatCode>
                <c:ptCount val="7"/>
                <c:pt idx="0">
                  <c:v>0.0434549615235321</c:v>
                </c:pt>
                <c:pt idx="1">
                  <c:v>0.0413567150482972</c:v>
                </c:pt>
                <c:pt idx="2">
                  <c:v>0.0389489171835846</c:v>
                </c:pt>
                <c:pt idx="3">
                  <c:v>0.0401544218570347</c:v>
                </c:pt>
                <c:pt idx="4">
                  <c:v>0.0390854307016984</c:v>
                </c:pt>
                <c:pt idx="5">
                  <c:v>0.0429014371369549</c:v>
                </c:pt>
                <c:pt idx="6">
                  <c:v>0.0380908205937874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563336"/>
        <c:axId val="-2051560312"/>
      </c:scatterChart>
      <c:valAx>
        <c:axId val="-20515633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1560312"/>
        <c:crosses val="autoZero"/>
        <c:crossBetween val="midCat"/>
      </c:valAx>
      <c:valAx>
        <c:axId val="-2051560312"/>
        <c:scaling>
          <c:orientation val="minMax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crossAx val="-20515633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59026430021777"/>
          <c:y val="0.0284810091098115"/>
          <c:w val="0.958371612642195"/>
          <c:h val="0.911360895125972"/>
        </c:manualLayout>
      </c:layout>
      <c:scatterChart>
        <c:scatterStyle val="lineMarker"/>
        <c:varyColors val="0"/>
        <c:ser>
          <c:idx val="0"/>
          <c:order val="0"/>
          <c:tx>
            <c:v>hydrostatic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(peak!$B$36,peak!$L$36:$S$36)</c:f>
                <c:numCache>
                  <c:formatCode>General</c:formatCode>
                  <c:ptCount val="9"/>
                  <c:pt idx="0">
                    <c:v>0.00576568726983169</c:v>
                  </c:pt>
                  <c:pt idx="1">
                    <c:v>0.00449013550483227</c:v>
                  </c:pt>
                  <c:pt idx="2">
                    <c:v>0.00456248478274711</c:v>
                  </c:pt>
                  <c:pt idx="3">
                    <c:v>0.00528013212677261</c:v>
                  </c:pt>
                  <c:pt idx="4">
                    <c:v>0.00583664465255487</c:v>
                  </c:pt>
                  <c:pt idx="5">
                    <c:v>0.00678772210168787</c:v>
                  </c:pt>
                  <c:pt idx="6">
                    <c:v>0.0061205193627908</c:v>
                  </c:pt>
                  <c:pt idx="7">
                    <c:v>0.00578590221429766</c:v>
                  </c:pt>
                  <c:pt idx="8">
                    <c:v>0.00692728865864466</c:v>
                  </c:pt>
                </c:numCache>
              </c:numRef>
            </c:plus>
            <c:minus>
              <c:numRef>
                <c:f>(peak!$B$36,peak!$L$36:$S$36)</c:f>
                <c:numCache>
                  <c:formatCode>General</c:formatCode>
                  <c:ptCount val="9"/>
                  <c:pt idx="0">
                    <c:v>0.00576568726983169</c:v>
                  </c:pt>
                  <c:pt idx="1">
                    <c:v>0.00449013550483227</c:v>
                  </c:pt>
                  <c:pt idx="2">
                    <c:v>0.00456248478274711</c:v>
                  </c:pt>
                  <c:pt idx="3">
                    <c:v>0.00528013212677261</c:v>
                  </c:pt>
                  <c:pt idx="4">
                    <c:v>0.00583664465255487</c:v>
                  </c:pt>
                  <c:pt idx="5">
                    <c:v>0.00678772210168787</c:v>
                  </c:pt>
                  <c:pt idx="6">
                    <c:v>0.0061205193627908</c:v>
                  </c:pt>
                  <c:pt idx="7">
                    <c:v>0.00578590221429766</c:v>
                  </c:pt>
                  <c:pt idx="8">
                    <c:v>0.00692728865864466</c:v>
                  </c:pt>
                </c:numCache>
              </c:numRef>
            </c:minus>
          </c:errBars>
          <c:xVal>
            <c:numRef>
              <c:f>(peak!$A$1,peak!$D$2:$K$2)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-1.0</c:v>
                </c:pt>
                <c:pt idx="4">
                  <c:v>-2.0</c:v>
                </c:pt>
                <c:pt idx="5">
                  <c:v>-1.5</c:v>
                </c:pt>
                <c:pt idx="6">
                  <c:v>-0.5</c:v>
                </c:pt>
                <c:pt idx="7">
                  <c:v>0.5</c:v>
                </c:pt>
                <c:pt idx="8">
                  <c:v>1.5</c:v>
                </c:pt>
              </c:numCache>
            </c:numRef>
          </c:xVal>
          <c:yVal>
            <c:numRef>
              <c:f>(peak!$B$35,peak!$L$35:$S$35)</c:f>
              <c:numCache>
                <c:formatCode>General</c:formatCode>
                <c:ptCount val="9"/>
                <c:pt idx="0">
                  <c:v>0.0434549615235321</c:v>
                </c:pt>
                <c:pt idx="1">
                  <c:v>0.0375852871122433</c:v>
                </c:pt>
                <c:pt idx="2">
                  <c:v>0.0442718570591101</c:v>
                </c:pt>
                <c:pt idx="3">
                  <c:v>0.0465182240326689</c:v>
                </c:pt>
                <c:pt idx="4">
                  <c:v>0.0498181245791034</c:v>
                </c:pt>
                <c:pt idx="5">
                  <c:v>0.0487915747737803</c:v>
                </c:pt>
                <c:pt idx="6">
                  <c:v>0.0506972711779804</c:v>
                </c:pt>
                <c:pt idx="7">
                  <c:v>0.039406701439325</c:v>
                </c:pt>
                <c:pt idx="8">
                  <c:v>0.0421618573946173</c:v>
                </c:pt>
              </c:numCache>
            </c:numRef>
          </c:yVal>
          <c:smooth val="0"/>
        </c:ser>
        <c:ser>
          <c:idx val="1"/>
          <c:order val="1"/>
          <c:tx>
            <c:v>uniaxial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peak!$O$73:$T$73</c:f>
                <c:numCache>
                  <c:formatCode>General</c:formatCode>
                  <c:ptCount val="6"/>
                  <c:pt idx="0">
                    <c:v>0.00461821123667414</c:v>
                  </c:pt>
                  <c:pt idx="1">
                    <c:v>0.00392759851300151</c:v>
                  </c:pt>
                  <c:pt idx="2">
                    <c:v>0.00619155921573197</c:v>
                  </c:pt>
                  <c:pt idx="3">
                    <c:v>0.00775304905076681</c:v>
                  </c:pt>
                  <c:pt idx="4">
                    <c:v>0.00503178220160707</c:v>
                  </c:pt>
                  <c:pt idx="5">
                    <c:v>0.00627017636063143</c:v>
                  </c:pt>
                </c:numCache>
              </c:numRef>
            </c:plus>
            <c:minus>
              <c:numRef>
                <c:f>peak!$O$73:$T$73</c:f>
                <c:numCache>
                  <c:formatCode>General</c:formatCode>
                  <c:ptCount val="6"/>
                  <c:pt idx="0">
                    <c:v>0.00461821123667414</c:v>
                  </c:pt>
                  <c:pt idx="1">
                    <c:v>0.00392759851300151</c:v>
                  </c:pt>
                  <c:pt idx="2">
                    <c:v>0.00619155921573197</c:v>
                  </c:pt>
                  <c:pt idx="3">
                    <c:v>0.00775304905076681</c:v>
                  </c:pt>
                  <c:pt idx="4">
                    <c:v>0.00503178220160707</c:v>
                  </c:pt>
                  <c:pt idx="5">
                    <c:v>0.00627017636063143</c:v>
                  </c:pt>
                </c:numCache>
              </c:numRef>
            </c:minus>
          </c:errBars>
          <c:xVal>
            <c:numRef>
              <c:f>peak!$C$39:$H$39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-1.0</c:v>
                </c:pt>
                <c:pt idx="3">
                  <c:v>-2.0</c:v>
                </c:pt>
                <c:pt idx="4">
                  <c:v>3.0</c:v>
                </c:pt>
                <c:pt idx="5">
                  <c:v>4.0</c:v>
                </c:pt>
              </c:numCache>
            </c:numRef>
          </c:xVal>
          <c:yVal>
            <c:numRef>
              <c:f>peak!$O$72:$T$72</c:f>
              <c:numCache>
                <c:formatCode>General</c:formatCode>
                <c:ptCount val="6"/>
                <c:pt idx="0">
                  <c:v>0.0421986612325185</c:v>
                </c:pt>
                <c:pt idx="1">
                  <c:v>0.0380120921101052</c:v>
                </c:pt>
                <c:pt idx="2">
                  <c:v>0.0489357280221015</c:v>
                </c:pt>
                <c:pt idx="3">
                  <c:v>0.0533659640038574</c:v>
                </c:pt>
                <c:pt idx="4">
                  <c:v>0.0370686622728565</c:v>
                </c:pt>
                <c:pt idx="5">
                  <c:v>0.0400133852778965</c:v>
                </c:pt>
              </c:numCache>
            </c:numRef>
          </c:yVal>
          <c:smooth val="0"/>
        </c:ser>
        <c:ser>
          <c:idx val="2"/>
          <c:order val="2"/>
          <c:tx>
            <c:v>monoclinic shear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peak!$K$111:$N$111</c:f>
                <c:numCache>
                  <c:formatCode>General</c:formatCode>
                  <c:ptCount val="4"/>
                  <c:pt idx="0">
                    <c:v>0.00611486529652039</c:v>
                  </c:pt>
                  <c:pt idx="1">
                    <c:v>0.00584953928189205</c:v>
                  </c:pt>
                  <c:pt idx="2">
                    <c:v>0.00588034247955492</c:v>
                  </c:pt>
                  <c:pt idx="3">
                    <c:v>0.00442588782236594</c:v>
                  </c:pt>
                </c:numCache>
              </c:numRef>
            </c:plus>
            <c:minus>
              <c:numRef>
                <c:f>peak!$K$111:$N$111</c:f>
                <c:numCache>
                  <c:formatCode>General</c:formatCode>
                  <c:ptCount val="4"/>
                  <c:pt idx="0">
                    <c:v>0.00611486529652039</c:v>
                  </c:pt>
                  <c:pt idx="1">
                    <c:v>0.00584953928189205</c:v>
                  </c:pt>
                  <c:pt idx="2">
                    <c:v>0.00588034247955492</c:v>
                  </c:pt>
                  <c:pt idx="3">
                    <c:v>0.00442588782236594</c:v>
                  </c:pt>
                </c:numCache>
              </c:numRef>
            </c:minus>
          </c:errBars>
          <c:xVal>
            <c:numRef>
              <c:f>peak!$C$76:$F$76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0.5</c:v>
                </c:pt>
                <c:pt idx="3">
                  <c:v>1.5</c:v>
                </c:pt>
              </c:numCache>
            </c:numRef>
          </c:xVal>
          <c:yVal>
            <c:numRef>
              <c:f>peak!$K$109:$N$109</c:f>
              <c:numCache>
                <c:formatCode>General</c:formatCode>
                <c:ptCount val="4"/>
                <c:pt idx="0">
                  <c:v>0.0455826909168909</c:v>
                </c:pt>
                <c:pt idx="1">
                  <c:v>0.0420250617111643</c:v>
                </c:pt>
                <c:pt idx="2">
                  <c:v>0.0468075825061533</c:v>
                </c:pt>
                <c:pt idx="3">
                  <c:v>0.0402071825756491</c:v>
                </c:pt>
              </c:numCache>
            </c:numRef>
          </c:yVal>
          <c:smooth val="0"/>
        </c:ser>
        <c:ser>
          <c:idx val="3"/>
          <c:order val="3"/>
          <c:tx>
            <c:v>tetragonal shear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peak!$AD$110:$AI$110</c:f>
                <c:numCache>
                  <c:formatCode>General</c:formatCode>
                  <c:ptCount val="6"/>
                  <c:pt idx="0">
                    <c:v>0.00580953773513152</c:v>
                  </c:pt>
                  <c:pt idx="1">
                    <c:v>0.00393911952492127</c:v>
                  </c:pt>
                  <c:pt idx="2">
                    <c:v>0.00652162279635604</c:v>
                  </c:pt>
                  <c:pt idx="3">
                    <c:v>0.0055467854198133</c:v>
                  </c:pt>
                  <c:pt idx="4">
                    <c:v>0.00639673998020131</c:v>
                  </c:pt>
                  <c:pt idx="5">
                    <c:v>0.00530389537216834</c:v>
                  </c:pt>
                </c:numCache>
              </c:numRef>
            </c:plus>
            <c:minus>
              <c:numRef>
                <c:f>peak!$AD$110:$AI$110</c:f>
                <c:numCache>
                  <c:formatCode>General</c:formatCode>
                  <c:ptCount val="6"/>
                  <c:pt idx="0">
                    <c:v>0.00580953773513152</c:v>
                  </c:pt>
                  <c:pt idx="1">
                    <c:v>0.00393911952492127</c:v>
                  </c:pt>
                  <c:pt idx="2">
                    <c:v>0.00652162279635604</c:v>
                  </c:pt>
                  <c:pt idx="3">
                    <c:v>0.0055467854198133</c:v>
                  </c:pt>
                  <c:pt idx="4">
                    <c:v>0.00639673998020131</c:v>
                  </c:pt>
                  <c:pt idx="5">
                    <c:v>0.00530389537216834</c:v>
                  </c:pt>
                </c:numCache>
              </c:numRef>
            </c:minus>
          </c:errBars>
          <c:xVal>
            <c:numRef>
              <c:f>peak!$R$76:$W$76</c:f>
              <c:numCache>
                <c:formatCode>General</c:formatCode>
                <c:ptCount val="6"/>
                <c:pt idx="0">
                  <c:v>1.0</c:v>
                </c:pt>
                <c:pt idx="1">
                  <c:v>0.5</c:v>
                </c:pt>
                <c:pt idx="2">
                  <c:v>2.0</c:v>
                </c:pt>
                <c:pt idx="3">
                  <c:v>5.0</c:v>
                </c:pt>
                <c:pt idx="4">
                  <c:v>3.0</c:v>
                </c:pt>
                <c:pt idx="5">
                  <c:v>4.0</c:v>
                </c:pt>
              </c:numCache>
            </c:numRef>
          </c:xVal>
          <c:yVal>
            <c:numRef>
              <c:f>peak!$AD$109:$AI$109</c:f>
              <c:numCache>
                <c:formatCode>General</c:formatCode>
                <c:ptCount val="6"/>
                <c:pt idx="0">
                  <c:v>0.0413567150482972</c:v>
                </c:pt>
                <c:pt idx="1">
                  <c:v>0.0389489171835846</c:v>
                </c:pt>
                <c:pt idx="2">
                  <c:v>0.0401544218570347</c:v>
                </c:pt>
                <c:pt idx="3">
                  <c:v>0.0390854307016984</c:v>
                </c:pt>
                <c:pt idx="4">
                  <c:v>0.0429014371369549</c:v>
                </c:pt>
                <c:pt idx="5">
                  <c:v>0.0380908205937874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1510424"/>
        <c:axId val="-2051507272"/>
      </c:scatterChart>
      <c:valAx>
        <c:axId val="-20515104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1507272"/>
        <c:crosses val="autoZero"/>
        <c:crossBetween val="midCat"/>
      </c:valAx>
      <c:valAx>
        <c:axId val="-20515072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5151042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39254187351832"/>
          <c:y val="0.713213992174076"/>
          <c:w val="0.149965580884185"/>
          <c:h val="0.202079861198064"/>
        </c:manualLayout>
      </c:layout>
      <c:overlay val="0"/>
      <c:txPr>
        <a:bodyPr/>
        <a:lstStyle/>
        <a:p>
          <a:pPr>
            <a:defRPr sz="11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Defects vs hydrostatic strain stderr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33681102362205"/>
          <c:y val="0.211111111111111"/>
          <c:w val="0.874041557305337"/>
          <c:h val="0.67154345290172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Sheet1!$E$52</c:f>
              <c:strCache>
                <c:ptCount val="1"/>
                <c:pt idx="0">
                  <c:v>[135]</c:v>
                </c:pt>
              </c:strCache>
            </c:strRef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(Sheet1!$E$87,Sheet1!$L$123,Sheet1!$P$123,Sheet1!$T$123,Sheet1!$X$123,Sheet1!$AB$123,Sheet1!$AF$123,Sheet1!$AJ$123,Sheet1!$AN$123)</c:f>
                <c:numCache>
                  <c:formatCode>General</c:formatCode>
                  <c:ptCount val="9"/>
                  <c:pt idx="0">
                    <c:v>1.761028911201334</c:v>
                  </c:pt>
                  <c:pt idx="1">
                    <c:v>1.117526700987209</c:v>
                  </c:pt>
                  <c:pt idx="2">
                    <c:v>1.659489755918969</c:v>
                  </c:pt>
                  <c:pt idx="3">
                    <c:v>0.877301121659215</c:v>
                  </c:pt>
                  <c:pt idx="4">
                    <c:v>1.163921260916263</c:v>
                  </c:pt>
                  <c:pt idx="5">
                    <c:v>1.227981477085268</c:v>
                  </c:pt>
                  <c:pt idx="6">
                    <c:v>1.474070237307615</c:v>
                  </c:pt>
                  <c:pt idx="7">
                    <c:v>2.010055367557113</c:v>
                  </c:pt>
                  <c:pt idx="8">
                    <c:v>2.115342142309905</c:v>
                  </c:pt>
                </c:numCache>
              </c:numRef>
            </c:plus>
            <c:minus>
              <c:numRef>
                <c:f>(Sheet1!$E$87,Sheet1!$L$123,Sheet1!$P$123,Sheet1!$T$123,Sheet1!$X$123,Sheet1!$AB$123,Sheet1!$AF$123,Sheet1!$AJ$123,Sheet1!$AN$123)</c:f>
                <c:numCache>
                  <c:formatCode>General</c:formatCode>
                  <c:ptCount val="9"/>
                  <c:pt idx="0">
                    <c:v>1.761028911201334</c:v>
                  </c:pt>
                  <c:pt idx="1">
                    <c:v>1.117526700987209</c:v>
                  </c:pt>
                  <c:pt idx="2">
                    <c:v>1.659489755918969</c:v>
                  </c:pt>
                  <c:pt idx="3">
                    <c:v>0.877301121659215</c:v>
                  </c:pt>
                  <c:pt idx="4">
                    <c:v>1.163921260916263</c:v>
                  </c:pt>
                  <c:pt idx="5">
                    <c:v>1.227981477085268</c:v>
                  </c:pt>
                  <c:pt idx="6">
                    <c:v>1.474070237307615</c:v>
                  </c:pt>
                  <c:pt idx="7">
                    <c:v>2.010055367557113</c:v>
                  </c:pt>
                  <c:pt idx="8">
                    <c:v>2.115342142309905</c:v>
                  </c:pt>
                </c:numCache>
              </c:numRef>
            </c:minus>
            <c:spPr>
              <a:ln>
                <a:solidFill>
                  <a:schemeClr val="accent1"/>
                </a:solidFill>
              </a:ln>
            </c:spPr>
          </c:errBars>
          <c:xVal>
            <c:numRef>
              <c:f>(Sheet1!$F$51,Sheet1!$L$87,Sheet1!$P$87,Sheet1!$T$87,Sheet1!$X$87,Sheet1!$AB$87,Sheet1!$AF$87,Sheet1!$AJ$87,Sheet1!$AN$87)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-1.0</c:v>
                </c:pt>
                <c:pt idx="4">
                  <c:v>-2.0</c:v>
                </c:pt>
                <c:pt idx="5">
                  <c:v>-1.5</c:v>
                </c:pt>
                <c:pt idx="6">
                  <c:v>-0.5</c:v>
                </c:pt>
                <c:pt idx="7">
                  <c:v>0.5</c:v>
                </c:pt>
                <c:pt idx="8">
                  <c:v>1.5</c:v>
                </c:pt>
              </c:numCache>
            </c:numRef>
          </c:xVal>
          <c:yVal>
            <c:numRef>
              <c:f>(Sheet1!$E$85,Sheet1!$L$121,Sheet1!$P$121,Sheet1!$T$121,Sheet1!$X$121,Sheet1!$AB$121,Sheet1!$AF$121,Sheet1!$AJ$121,Sheet1!$AN$121)</c:f>
              <c:numCache>
                <c:formatCode>General</c:formatCode>
                <c:ptCount val="9"/>
                <c:pt idx="0">
                  <c:v>20.0625</c:v>
                </c:pt>
                <c:pt idx="1">
                  <c:v>17.59375</c:v>
                </c:pt>
                <c:pt idx="2">
                  <c:v>29.03125</c:v>
                </c:pt>
                <c:pt idx="3">
                  <c:v>19.6875</c:v>
                </c:pt>
                <c:pt idx="4">
                  <c:v>16.46875</c:v>
                </c:pt>
                <c:pt idx="5">
                  <c:v>20.53125</c:v>
                </c:pt>
                <c:pt idx="6">
                  <c:v>21.3125</c:v>
                </c:pt>
                <c:pt idx="7">
                  <c:v>22.5</c:v>
                </c:pt>
                <c:pt idx="8">
                  <c:v>24.59375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Sheet1!$F$52</c:f>
              <c:strCache>
                <c:ptCount val="1"/>
                <c:pt idx="0">
                  <c:v>[100]</c:v>
                </c:pt>
              </c:strCache>
            </c:strRef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(Sheet1!$G$91,Sheet1!$M$123,Sheet1!$Q$123,Sheet1!$U$123,Sheet1!$Y$123,Sheet1!$AC$123,Sheet1!$AG$123,Sheet1!$AK$123,Sheet1!$AO$123)</c:f>
                <c:numCache>
                  <c:formatCode>General</c:formatCode>
                  <c:ptCount val="9"/>
                  <c:pt idx="0">
                    <c:v>0.940380564838059</c:v>
                  </c:pt>
                  <c:pt idx="1">
                    <c:v>1.006969162964433</c:v>
                  </c:pt>
                  <c:pt idx="2">
                    <c:v>2.3653240929133</c:v>
                  </c:pt>
                  <c:pt idx="3">
                    <c:v>1.245101288145641</c:v>
                  </c:pt>
                  <c:pt idx="4">
                    <c:v>0.884168554212411</c:v>
                  </c:pt>
                  <c:pt idx="5">
                    <c:v>1.007969753610468</c:v>
                  </c:pt>
                  <c:pt idx="6">
                    <c:v>1.757472525366856</c:v>
                  </c:pt>
                  <c:pt idx="7">
                    <c:v>1.273172314313928</c:v>
                  </c:pt>
                  <c:pt idx="8">
                    <c:v>2.208853154481872</c:v>
                  </c:pt>
                </c:numCache>
              </c:numRef>
            </c:plus>
            <c:minus>
              <c:numRef>
                <c:f>(Sheet1!$G$91,Sheet1!$M$123,Sheet1!$Q$123,Sheet1!$U$123,Sheet1!$Y$123,Sheet1!$AC$123,Sheet1!$AG$123,Sheet1!$AK$123,Sheet1!$AO$123)</c:f>
                <c:numCache>
                  <c:formatCode>General</c:formatCode>
                  <c:ptCount val="9"/>
                  <c:pt idx="0">
                    <c:v>0.940380564838059</c:v>
                  </c:pt>
                  <c:pt idx="1">
                    <c:v>1.006969162964433</c:v>
                  </c:pt>
                  <c:pt idx="2">
                    <c:v>2.3653240929133</c:v>
                  </c:pt>
                  <c:pt idx="3">
                    <c:v>1.245101288145641</c:v>
                  </c:pt>
                  <c:pt idx="4">
                    <c:v>0.884168554212411</c:v>
                  </c:pt>
                  <c:pt idx="5">
                    <c:v>1.007969753610468</c:v>
                  </c:pt>
                  <c:pt idx="6">
                    <c:v>1.757472525366856</c:v>
                  </c:pt>
                  <c:pt idx="7">
                    <c:v>1.273172314313928</c:v>
                  </c:pt>
                  <c:pt idx="8">
                    <c:v>2.208853154481872</c:v>
                  </c:pt>
                </c:numCache>
              </c:numRef>
            </c:minus>
            <c:spPr>
              <a:ln>
                <a:solidFill>
                  <a:schemeClr val="accent2"/>
                </a:solidFill>
              </a:ln>
            </c:spPr>
          </c:errBars>
          <c:xVal>
            <c:numRef>
              <c:f>(Sheet1!$F$51,Sheet1!$L$87,Sheet1!$P$87,Sheet1!$T$87,Sheet1!$X$87,Sheet1!$AB$87,Sheet1!$AF$87,Sheet1!$AJ$87,Sheet1!$AN$87)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-1.0</c:v>
                </c:pt>
                <c:pt idx="4">
                  <c:v>-2.0</c:v>
                </c:pt>
                <c:pt idx="5">
                  <c:v>-1.5</c:v>
                </c:pt>
                <c:pt idx="6">
                  <c:v>-0.5</c:v>
                </c:pt>
                <c:pt idx="7">
                  <c:v>0.5</c:v>
                </c:pt>
                <c:pt idx="8">
                  <c:v>1.5</c:v>
                </c:pt>
              </c:numCache>
            </c:numRef>
          </c:xVal>
          <c:yVal>
            <c:numRef>
              <c:f>(Sheet1!$G$89,Sheet1!$M$121,Sheet1!$Q$121,Sheet1!$U$121,Sheet1!$Y$121,Sheet1!$AC$121,Sheet1!$AG$121,Sheet1!$AK$121,Sheet1!$AO$121)</c:f>
              <c:numCache>
                <c:formatCode>General</c:formatCode>
                <c:ptCount val="9"/>
                <c:pt idx="0">
                  <c:v>21.30208333333333</c:v>
                </c:pt>
                <c:pt idx="1">
                  <c:v>22.21875</c:v>
                </c:pt>
                <c:pt idx="2">
                  <c:v>33.625</c:v>
                </c:pt>
                <c:pt idx="3">
                  <c:v>18.28125</c:v>
                </c:pt>
                <c:pt idx="4">
                  <c:v>11.4375</c:v>
                </c:pt>
                <c:pt idx="5">
                  <c:v>15.53125</c:v>
                </c:pt>
                <c:pt idx="6">
                  <c:v>19.0</c:v>
                </c:pt>
                <c:pt idx="7">
                  <c:v>28.0</c:v>
                </c:pt>
                <c:pt idx="8">
                  <c:v>25.75</c:v>
                </c:pt>
              </c:numCache>
            </c:numRef>
          </c:yVal>
          <c:smooth val="0"/>
        </c:ser>
        <c:ser>
          <c:idx val="2"/>
          <c:order val="2"/>
          <c:tx>
            <c:v>random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(Sheet1!$J$87,Sheet1!$O$123,Sheet1!$S$123,Sheet1!$W$123,Sheet1!$AA$123,Sheet1!$AE$123,Sheet1!$AI$123,Sheet1!$AM$123,Sheet1!$AQ$123)</c:f>
                <c:numCache>
                  <c:formatCode>General</c:formatCode>
                  <c:ptCount val="9"/>
                  <c:pt idx="0">
                    <c:v>1.819334999033899</c:v>
                  </c:pt>
                  <c:pt idx="1">
                    <c:v>1.669067491242514</c:v>
                  </c:pt>
                  <c:pt idx="2">
                    <c:v>3.195081117401277</c:v>
                  </c:pt>
                  <c:pt idx="3">
                    <c:v>1.49039261984563</c:v>
                  </c:pt>
                  <c:pt idx="4">
                    <c:v>1.143001143001714</c:v>
                  </c:pt>
                  <c:pt idx="5">
                    <c:v>1.558017764609476</c:v>
                  </c:pt>
                  <c:pt idx="6">
                    <c:v>1.393388767740187</c:v>
                  </c:pt>
                  <c:pt idx="7">
                    <c:v>1.8318626493624</c:v>
                  </c:pt>
                  <c:pt idx="8">
                    <c:v>2.008048322256247</c:v>
                  </c:pt>
                </c:numCache>
              </c:numRef>
            </c:plus>
            <c:minus>
              <c:numRef>
                <c:f>(Sheet1!$J$87,Sheet1!$O$123,Sheet1!$S$123,Sheet1!$W$123,Sheet1!$AA$123,Sheet1!$AE$123,Sheet1!$AI$123,Sheet1!$AM$123,Sheet1!$AQ$123)</c:f>
                <c:numCache>
                  <c:formatCode>General</c:formatCode>
                  <c:ptCount val="9"/>
                  <c:pt idx="0">
                    <c:v>1.819334999033899</c:v>
                  </c:pt>
                  <c:pt idx="1">
                    <c:v>1.669067491242514</c:v>
                  </c:pt>
                  <c:pt idx="2">
                    <c:v>3.195081117401277</c:v>
                  </c:pt>
                  <c:pt idx="3">
                    <c:v>1.49039261984563</c:v>
                  </c:pt>
                  <c:pt idx="4">
                    <c:v>1.143001143001714</c:v>
                  </c:pt>
                  <c:pt idx="5">
                    <c:v>1.558017764609476</c:v>
                  </c:pt>
                  <c:pt idx="6">
                    <c:v>1.393388767740187</c:v>
                  </c:pt>
                  <c:pt idx="7">
                    <c:v>1.8318626493624</c:v>
                  </c:pt>
                  <c:pt idx="8">
                    <c:v>2.008048322256247</c:v>
                  </c:pt>
                </c:numCache>
              </c:numRef>
            </c:minus>
          </c:errBars>
          <c:xVal>
            <c:numRef>
              <c:f>(Sheet1!$F$51,Sheet1!$L$87,Sheet1!$P$87,Sheet1!$T$87,Sheet1!$X$87,Sheet1!$AB$87,Sheet1!$AF$87,Sheet1!$AJ$87,Sheet1!$AN$87)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-1.0</c:v>
                </c:pt>
                <c:pt idx="4">
                  <c:v>-2.0</c:v>
                </c:pt>
                <c:pt idx="5">
                  <c:v>-1.5</c:v>
                </c:pt>
                <c:pt idx="6">
                  <c:v>-0.5</c:v>
                </c:pt>
                <c:pt idx="7">
                  <c:v>0.5</c:v>
                </c:pt>
                <c:pt idx="8">
                  <c:v>1.5</c:v>
                </c:pt>
              </c:numCache>
            </c:numRef>
          </c:xVal>
          <c:yVal>
            <c:numRef>
              <c:f>(Sheet1!$J$85,Sheet1!$O$121,Sheet1!$S$121,Sheet1!$W$121,Sheet1!$AA$121,Sheet1!$AE$121,Sheet1!$AI$121,Sheet1!$AM$121,Sheet1!$AQ$121)</c:f>
              <c:numCache>
                <c:formatCode>General</c:formatCode>
                <c:ptCount val="9"/>
                <c:pt idx="0">
                  <c:v>20.3125</c:v>
                </c:pt>
                <c:pt idx="1">
                  <c:v>22.1875</c:v>
                </c:pt>
                <c:pt idx="2">
                  <c:v>31.59375</c:v>
                </c:pt>
                <c:pt idx="3">
                  <c:v>17.3125</c:v>
                </c:pt>
                <c:pt idx="4">
                  <c:v>15.25</c:v>
                </c:pt>
                <c:pt idx="5">
                  <c:v>16.25</c:v>
                </c:pt>
                <c:pt idx="6">
                  <c:v>19.625</c:v>
                </c:pt>
                <c:pt idx="7">
                  <c:v>21.15625</c:v>
                </c:pt>
                <c:pt idx="8">
                  <c:v>25.75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Sheet1!$I$52</c:f>
              <c:strCache>
                <c:ptCount val="1"/>
                <c:pt idx="0">
                  <c:v>[110]</c:v>
                </c:pt>
              </c:strCache>
            </c:strRef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(Sheet1!$A$103,Sheet1!$N$123,Sheet1!$R$123,Sheet1!$V$123,Sheet1!$Z$123,Sheet1!$AD$123,Sheet1!$AH$123,Sheet1!$AL$123,Sheet1!$AP$123)</c:f>
                <c:numCache>
                  <c:formatCode>General</c:formatCode>
                  <c:ptCount val="9"/>
                  <c:pt idx="0">
                    <c:v>0.755532106941779</c:v>
                  </c:pt>
                  <c:pt idx="1">
                    <c:v>1.545023227719748</c:v>
                  </c:pt>
                  <c:pt idx="2">
                    <c:v>3.452952803690796</c:v>
                  </c:pt>
                  <c:pt idx="3">
                    <c:v>1.236978547679528</c:v>
                  </c:pt>
                  <c:pt idx="4">
                    <c:v>1.194746565108563</c:v>
                  </c:pt>
                  <c:pt idx="5">
                    <c:v>0.841151164927009</c:v>
                  </c:pt>
                  <c:pt idx="6">
                    <c:v>1.13036355841541</c:v>
                  </c:pt>
                  <c:pt idx="7">
                    <c:v>1.56797428128595</c:v>
                  </c:pt>
                  <c:pt idx="8">
                    <c:v>1.971795838986674</c:v>
                  </c:pt>
                </c:numCache>
              </c:numRef>
            </c:plus>
            <c:minus>
              <c:numRef>
                <c:f>(Sheet1!$A$103,Sheet1!$N$123,Sheet1!$R$123,Sheet1!$V$123,Sheet1!$Z$123,Sheet1!$AD$123,Sheet1!$AH$123,Sheet1!$AL$123,Sheet1!$AP$123)</c:f>
                <c:numCache>
                  <c:formatCode>General</c:formatCode>
                  <c:ptCount val="9"/>
                  <c:pt idx="0">
                    <c:v>0.755532106941779</c:v>
                  </c:pt>
                  <c:pt idx="1">
                    <c:v>1.545023227719748</c:v>
                  </c:pt>
                  <c:pt idx="2">
                    <c:v>3.452952803690796</c:v>
                  </c:pt>
                  <c:pt idx="3">
                    <c:v>1.236978547679528</c:v>
                  </c:pt>
                  <c:pt idx="4">
                    <c:v>1.194746565108563</c:v>
                  </c:pt>
                  <c:pt idx="5">
                    <c:v>0.841151164927009</c:v>
                  </c:pt>
                  <c:pt idx="6">
                    <c:v>1.13036355841541</c:v>
                  </c:pt>
                  <c:pt idx="7">
                    <c:v>1.56797428128595</c:v>
                  </c:pt>
                  <c:pt idx="8">
                    <c:v>1.971795838986674</c:v>
                  </c:pt>
                </c:numCache>
              </c:numRef>
            </c:minus>
          </c:errBars>
          <c:xVal>
            <c:numRef>
              <c:f>(Sheet1!$F$51,Sheet1!$L$87,Sheet1!$P$87,Sheet1!$T$87,Sheet1!$X$87,Sheet1!$AB$87,Sheet1!$AF$87,Sheet1!$AJ$87,Sheet1!$AN$87)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-1.0</c:v>
                </c:pt>
                <c:pt idx="4">
                  <c:v>-2.0</c:v>
                </c:pt>
                <c:pt idx="5">
                  <c:v>-1.5</c:v>
                </c:pt>
                <c:pt idx="6">
                  <c:v>-0.5</c:v>
                </c:pt>
                <c:pt idx="7">
                  <c:v>0.5</c:v>
                </c:pt>
                <c:pt idx="8">
                  <c:v>1.5</c:v>
                </c:pt>
              </c:numCache>
            </c:numRef>
          </c:xVal>
          <c:yVal>
            <c:numRef>
              <c:f>(Sheet1!$A$101,Sheet1!$N$121,Sheet1!$R$121,Sheet1!$V$121,Sheet1!$Z$121,Sheet1!$AD$121,Sheet1!$AH$121,Sheet1!$AL$121,Sheet1!$AP$121)</c:f>
              <c:numCache>
                <c:formatCode>General</c:formatCode>
                <c:ptCount val="9"/>
                <c:pt idx="0">
                  <c:v>18.57291666666667</c:v>
                </c:pt>
                <c:pt idx="1">
                  <c:v>25.25</c:v>
                </c:pt>
                <c:pt idx="2">
                  <c:v>33.3125</c:v>
                </c:pt>
                <c:pt idx="3">
                  <c:v>18.21875</c:v>
                </c:pt>
                <c:pt idx="4">
                  <c:v>15.75</c:v>
                </c:pt>
                <c:pt idx="5">
                  <c:v>16.78125</c:v>
                </c:pt>
                <c:pt idx="6">
                  <c:v>15.8125</c:v>
                </c:pt>
                <c:pt idx="7">
                  <c:v>21.59375</c:v>
                </c:pt>
                <c:pt idx="8">
                  <c:v>25.15625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849656"/>
        <c:axId val="-2091852808"/>
      </c:scatterChart>
      <c:valAx>
        <c:axId val="-2091849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91852808"/>
        <c:crosses val="autoZero"/>
        <c:crossBetween val="midCat"/>
      </c:valAx>
      <c:valAx>
        <c:axId val="-20918528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918496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66936936012073"/>
          <c:y val="0.162820167640335"/>
          <c:w val="0.161997031635838"/>
          <c:h val="0.15961691877331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Defects vs Applied Uniaxial Strain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8490234375"/>
          <c:y val="0.123888587202462"/>
          <c:w val="0.852729453740157"/>
          <c:h val="0.728320831933923"/>
        </c:manualLayout>
      </c:layout>
      <c:scatterChart>
        <c:scatterStyle val="lineMarker"/>
        <c:varyColors val="0"/>
        <c:ser>
          <c:idx val="3"/>
          <c:order val="0"/>
          <c:tx>
            <c:strRef>
              <c:f>Sheet1!$E$6</c:f>
              <c:strCache>
                <c:ptCount val="1"/>
                <c:pt idx="0">
                  <c:v>random</c:v>
                </c:pt>
              </c:strCache>
            </c:strRef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(Sheet1!$J$87,Sheet1!$E$45,Sheet1!$I$45,Sheet1!$M$45,Sheet1!$Q$45,Sheet1!$U$45,Sheet1!$Y$45,Sheet1!$AC$45,Sheet1!$AG$45)</c:f>
                <c:numCache>
                  <c:formatCode>General</c:formatCode>
                  <c:ptCount val="9"/>
                  <c:pt idx="0">
                    <c:v>1.819334999033899</c:v>
                  </c:pt>
                  <c:pt idx="1">
                    <c:v>1.540081101236911</c:v>
                  </c:pt>
                  <c:pt idx="2">
                    <c:v>1.811109032449277</c:v>
                  </c:pt>
                  <c:pt idx="3">
                    <c:v>1.594115628521587</c:v>
                  </c:pt>
                  <c:pt idx="4">
                    <c:v>1.733468867478193</c:v>
                  </c:pt>
                  <c:pt idx="5">
                    <c:v>1.932322687270926</c:v>
                  </c:pt>
                  <c:pt idx="6">
                    <c:v>1.758870089556214</c:v>
                  </c:pt>
                  <c:pt idx="7">
                    <c:v>1.683313205192127</c:v>
                  </c:pt>
                  <c:pt idx="8">
                    <c:v>1.517995216002492</c:v>
                  </c:pt>
                </c:numCache>
              </c:numRef>
            </c:plus>
            <c:minus>
              <c:numRef>
                <c:f>(Sheet1!$J$87,Sheet1!$E$45,Sheet1!$I$45,Sheet1!$M$45,Sheet1!$Q$45,Sheet1!$U$45,Sheet1!$Y$45,Sheet1!$AC$45,Sheet1!$AG$45)</c:f>
                <c:numCache>
                  <c:formatCode>General</c:formatCode>
                  <c:ptCount val="9"/>
                  <c:pt idx="0">
                    <c:v>1.819334999033899</c:v>
                  </c:pt>
                  <c:pt idx="1">
                    <c:v>1.540081101236911</c:v>
                  </c:pt>
                  <c:pt idx="2">
                    <c:v>1.811109032449277</c:v>
                  </c:pt>
                  <c:pt idx="3">
                    <c:v>1.594115628521587</c:v>
                  </c:pt>
                  <c:pt idx="4">
                    <c:v>1.733468867478193</c:v>
                  </c:pt>
                  <c:pt idx="5">
                    <c:v>1.932322687270926</c:v>
                  </c:pt>
                  <c:pt idx="6">
                    <c:v>1.758870089556214</c:v>
                  </c:pt>
                  <c:pt idx="7">
                    <c:v>1.683313205192127</c:v>
                  </c:pt>
                  <c:pt idx="8">
                    <c:v>1.517995216002492</c:v>
                  </c:pt>
                </c:numCache>
              </c:numRef>
            </c:minus>
            <c:spPr>
              <a:ln>
                <a:solidFill>
                  <a:schemeClr val="accent4"/>
                </a:solidFill>
              </a:ln>
            </c:spPr>
          </c:errBars>
          <c:xVal>
            <c:numRef>
              <c:f>(Sheet1!$F$51,Sheet1!$A$5,Sheet1!$F$5,Sheet1!$J$5,Sheet1!$N$5,Sheet1!$R$5,Sheet1!$V$5,Sheet1!$Z$5,Sheet1!$AD$5,Sheet1!$AH$5)</c:f>
              <c:numCache>
                <c:formatCode>General</c:formatCode>
                <c:ptCount val="1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-1.0</c:v>
                </c:pt>
                <c:pt idx="4">
                  <c:v>0.5</c:v>
                </c:pt>
                <c:pt idx="5">
                  <c:v>-0.5</c:v>
                </c:pt>
                <c:pt idx="6">
                  <c:v>-2.0</c:v>
                </c:pt>
                <c:pt idx="7">
                  <c:v>-1.5</c:v>
                </c:pt>
                <c:pt idx="8">
                  <c:v>1.5</c:v>
                </c:pt>
              </c:numCache>
            </c:numRef>
          </c:xVal>
          <c:yVal>
            <c:numRef>
              <c:f>(Sheet1!$J$85,Sheet1!$E$39,Sheet1!$I$39,Sheet1!$M$39,Sheet1!$Q$39,Sheet1!$U$39,Sheet1!$Y$39,Sheet1!$AC$39,Sheet1!$AG$39,Sheet1!$AK$39)</c:f>
              <c:numCache>
                <c:formatCode>General</c:formatCode>
                <c:ptCount val="10"/>
                <c:pt idx="0">
                  <c:v>20.3125</c:v>
                </c:pt>
                <c:pt idx="1">
                  <c:v>21.15625</c:v>
                </c:pt>
                <c:pt idx="2">
                  <c:v>21.21875</c:v>
                </c:pt>
                <c:pt idx="3">
                  <c:v>20.15625</c:v>
                </c:pt>
                <c:pt idx="4">
                  <c:v>21.34375</c:v>
                </c:pt>
                <c:pt idx="5">
                  <c:v>19.5</c:v>
                </c:pt>
                <c:pt idx="6">
                  <c:v>19.65625</c:v>
                </c:pt>
                <c:pt idx="7">
                  <c:v>20.09375</c:v>
                </c:pt>
                <c:pt idx="8">
                  <c:v>20.21875</c:v>
                </c:pt>
                <c:pt idx="9">
                  <c:v>20.0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91881976"/>
        <c:axId val="-2091887448"/>
      </c:scatterChart>
      <c:valAx>
        <c:axId val="-2091881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Strain</a:t>
                </a:r>
              </a:p>
            </c:rich>
          </c:tx>
          <c:layout>
            <c:manualLayout>
              <c:xMode val="edge"/>
              <c:yMode val="edge"/>
              <c:x val="0.358032418799213"/>
              <c:y val="0.9276729559748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91887448"/>
        <c:crosses val="autoZero"/>
        <c:crossBetween val="midCat"/>
      </c:valAx>
      <c:valAx>
        <c:axId val="-209188744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Defects Generated</a:t>
                </a:r>
              </a:p>
            </c:rich>
          </c:tx>
          <c:layout>
            <c:manualLayout>
              <c:xMode val="edge"/>
              <c:yMode val="edge"/>
              <c:x val="0.02630859375"/>
              <c:y val="0.18972969611026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9188197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76202171505905"/>
          <c:y val="0.65725945047139"/>
          <c:w val="0.168439063797838"/>
          <c:h val="0.21084790477148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Defects vs Applied Bain Strain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4349609375"/>
          <c:y val="0.10377358490566"/>
          <c:w val="0.796088828740157"/>
          <c:h val="0.722001716610068"/>
        </c:manualLayout>
      </c:layout>
      <c:scatterChart>
        <c:scatterStyle val="lineMarker"/>
        <c:varyColors val="0"/>
        <c:ser>
          <c:idx val="3"/>
          <c:order val="0"/>
          <c:tx>
            <c:strRef>
              <c:f>Sheet1!$J$52</c:f>
              <c:strCache>
                <c:ptCount val="1"/>
                <c:pt idx="0">
                  <c:v>random</c:v>
                </c:pt>
              </c:strCache>
            </c:strRef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(Sheet1!$J$88,Sheet1!$AO$42,Sheet1!$AS$42,Sheet1!$AW$42,Sheet1!$BA$42,Sheet1!$BE$42,Sheet1!$BI$42)</c:f>
                <c:numCache>
                  <c:formatCode>General</c:formatCode>
                  <c:ptCount val="7"/>
                  <c:pt idx="0">
                    <c:v>1.819334999033899</c:v>
                  </c:pt>
                  <c:pt idx="1">
                    <c:v>1.748234997029492</c:v>
                  </c:pt>
                  <c:pt idx="2">
                    <c:v>1.263635308761348</c:v>
                  </c:pt>
                  <c:pt idx="3">
                    <c:v>1.656944087673878</c:v>
                  </c:pt>
                  <c:pt idx="4">
                    <c:v>1.454925934818144</c:v>
                  </c:pt>
                  <c:pt idx="5">
                    <c:v>1.515336582966774</c:v>
                  </c:pt>
                  <c:pt idx="6">
                    <c:v>1.829935603926031</c:v>
                  </c:pt>
                </c:numCache>
              </c:numRef>
            </c:plus>
            <c:minus>
              <c:numRef>
                <c:f>(Sheet1!$J$88,Sheet1!$AO$42,Sheet1!$AS$42,Sheet1!$AW$42,Sheet1!$BA$42,Sheet1!$BE$42,Sheet1!$BI$42)</c:f>
                <c:numCache>
                  <c:formatCode>General</c:formatCode>
                  <c:ptCount val="7"/>
                  <c:pt idx="0">
                    <c:v>1.819334999033899</c:v>
                  </c:pt>
                  <c:pt idx="1">
                    <c:v>1.748234997029492</c:v>
                  </c:pt>
                  <c:pt idx="2">
                    <c:v>1.263635308761348</c:v>
                  </c:pt>
                  <c:pt idx="3">
                    <c:v>1.656944087673878</c:v>
                  </c:pt>
                  <c:pt idx="4">
                    <c:v>1.454925934818144</c:v>
                  </c:pt>
                  <c:pt idx="5">
                    <c:v>1.515336582966774</c:v>
                  </c:pt>
                  <c:pt idx="6">
                    <c:v>1.829935603926031</c:v>
                  </c:pt>
                </c:numCache>
              </c:numRef>
            </c:minus>
            <c:spPr>
              <a:ln>
                <a:solidFill>
                  <a:schemeClr val="accent4"/>
                </a:solidFill>
              </a:ln>
            </c:spPr>
          </c:errBars>
          <c:xVal>
            <c:numRef>
              <c:f>(Sheet1!$F$51,Sheet1!$AL$5,Sheet1!$AP$5,Sheet1!$AT$5,Sheet1!$AX$5,Sheet1!$BB$5,Sheet1!$BF$5)</c:f>
              <c:numCache>
                <c:formatCode>General</c:formatCode>
                <c:ptCount val="7"/>
                <c:pt idx="0">
                  <c:v>0.0</c:v>
                </c:pt>
                <c:pt idx="1">
                  <c:v>1.0</c:v>
                </c:pt>
                <c:pt idx="2">
                  <c:v>0.5</c:v>
                </c:pt>
                <c:pt idx="3">
                  <c:v>2.0</c:v>
                </c:pt>
                <c:pt idx="4">
                  <c:v>5.0</c:v>
                </c:pt>
                <c:pt idx="5">
                  <c:v>3.0</c:v>
                </c:pt>
                <c:pt idx="6">
                  <c:v>4.0</c:v>
                </c:pt>
              </c:numCache>
            </c:numRef>
          </c:xVal>
          <c:yVal>
            <c:numRef>
              <c:f>(Sheet1!$J$85,Sheet1!$AO$39,Sheet1!$AS$39,Sheet1!$AW$39,Sheet1!$BA$39,Sheet1!$BE$39,Sheet1!$BI$39)</c:f>
              <c:numCache>
                <c:formatCode>General</c:formatCode>
                <c:ptCount val="7"/>
                <c:pt idx="0">
                  <c:v>20.3125</c:v>
                </c:pt>
                <c:pt idx="1">
                  <c:v>19.53125</c:v>
                </c:pt>
                <c:pt idx="2">
                  <c:v>19.5</c:v>
                </c:pt>
                <c:pt idx="3">
                  <c:v>19.1875</c:v>
                </c:pt>
                <c:pt idx="4">
                  <c:v>19.96875</c:v>
                </c:pt>
                <c:pt idx="5">
                  <c:v>20.21875</c:v>
                </c:pt>
                <c:pt idx="6">
                  <c:v>19.71875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680552"/>
        <c:axId val="-2052675080"/>
      </c:scatterChart>
      <c:valAx>
        <c:axId val="-20526805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Applied Strain</a:t>
                </a:r>
              </a:p>
            </c:rich>
          </c:tx>
          <c:layout>
            <c:manualLayout>
              <c:xMode val="edge"/>
              <c:yMode val="edge"/>
              <c:x val="0.358032418799213"/>
              <c:y val="0.92767295597484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52675080"/>
        <c:crosses val="autoZero"/>
        <c:crossBetween val="midCat"/>
      </c:valAx>
      <c:valAx>
        <c:axId val="-2052675080"/>
        <c:scaling>
          <c:orientation val="minMax"/>
          <c:max val="30.0"/>
          <c:min val="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Number of Defects Generated</a:t>
                </a:r>
              </a:p>
            </c:rich>
          </c:tx>
          <c:layout>
            <c:manualLayout>
              <c:xMode val="edge"/>
              <c:yMode val="edge"/>
              <c:x val="0.02435546875"/>
              <c:y val="0.186570138448334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05268055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17217796505905"/>
          <c:y val="0.593948397959689"/>
          <c:w val="0.158557269888583"/>
          <c:h val="0.163212299884315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4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Defects vs hydrostatic strain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33681102362205"/>
          <c:y val="0.211111111111111"/>
          <c:w val="0.874041557305337"/>
          <c:h val="0.67154345290172"/>
        </c:manualLayout>
      </c:layout>
      <c:scatterChart>
        <c:scatterStyle val="lineMarker"/>
        <c:varyColors val="0"/>
        <c:ser>
          <c:idx val="2"/>
          <c:order val="0"/>
          <c:tx>
            <c:v>random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(Sheet1!$J$87,Sheet1!$O$123,Sheet1!$S$123,Sheet1!$W$123,Sheet1!$AA$123,Sheet1!$AE$123,Sheet1!$AI$123,Sheet1!$AM$123,Sheet1!$AQ$123)</c:f>
                <c:numCache>
                  <c:formatCode>General</c:formatCode>
                  <c:ptCount val="9"/>
                  <c:pt idx="0">
                    <c:v>1.819334999033899</c:v>
                  </c:pt>
                  <c:pt idx="1">
                    <c:v>1.669067491242514</c:v>
                  </c:pt>
                  <c:pt idx="2">
                    <c:v>3.195081117401277</c:v>
                  </c:pt>
                  <c:pt idx="3">
                    <c:v>1.49039261984563</c:v>
                  </c:pt>
                  <c:pt idx="4">
                    <c:v>1.143001143001714</c:v>
                  </c:pt>
                  <c:pt idx="5">
                    <c:v>1.558017764609476</c:v>
                  </c:pt>
                  <c:pt idx="6">
                    <c:v>1.393388767740187</c:v>
                  </c:pt>
                  <c:pt idx="7">
                    <c:v>1.8318626493624</c:v>
                  </c:pt>
                  <c:pt idx="8">
                    <c:v>2.008048322256247</c:v>
                  </c:pt>
                </c:numCache>
              </c:numRef>
            </c:plus>
            <c:minus>
              <c:numRef>
                <c:f>(Sheet1!$J$87,Sheet1!$O$123,Sheet1!$S$123,Sheet1!$W$123,Sheet1!$AA$123,Sheet1!$AE$123,Sheet1!$AI$123,Sheet1!$AM$123,Sheet1!$AQ$123)</c:f>
                <c:numCache>
                  <c:formatCode>General</c:formatCode>
                  <c:ptCount val="9"/>
                  <c:pt idx="0">
                    <c:v>1.819334999033899</c:v>
                  </c:pt>
                  <c:pt idx="1">
                    <c:v>1.669067491242514</c:v>
                  </c:pt>
                  <c:pt idx="2">
                    <c:v>3.195081117401277</c:v>
                  </c:pt>
                  <c:pt idx="3">
                    <c:v>1.49039261984563</c:v>
                  </c:pt>
                  <c:pt idx="4">
                    <c:v>1.143001143001714</c:v>
                  </c:pt>
                  <c:pt idx="5">
                    <c:v>1.558017764609476</c:v>
                  </c:pt>
                  <c:pt idx="6">
                    <c:v>1.393388767740187</c:v>
                  </c:pt>
                  <c:pt idx="7">
                    <c:v>1.8318626493624</c:v>
                  </c:pt>
                  <c:pt idx="8">
                    <c:v>2.008048322256247</c:v>
                  </c:pt>
                </c:numCache>
              </c:numRef>
            </c:minus>
            <c:spPr>
              <a:ln>
                <a:solidFill>
                  <a:schemeClr val="accent3"/>
                </a:solidFill>
              </a:ln>
            </c:spPr>
          </c:errBars>
          <c:xVal>
            <c:numRef>
              <c:f>(Sheet1!$F$51,Sheet1!$L$87,Sheet1!$P$87,Sheet1!$T$87,Sheet1!$X$87,Sheet1!$AB$87,Sheet1!$AF$87,Sheet1!$AJ$87,Sheet1!$AN$87)</c:f>
              <c:numCache>
                <c:formatCode>General</c:formatCode>
                <c:ptCount val="9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-1.0</c:v>
                </c:pt>
                <c:pt idx="4">
                  <c:v>-2.0</c:v>
                </c:pt>
                <c:pt idx="5">
                  <c:v>-1.5</c:v>
                </c:pt>
                <c:pt idx="6">
                  <c:v>-0.5</c:v>
                </c:pt>
                <c:pt idx="7">
                  <c:v>0.5</c:v>
                </c:pt>
                <c:pt idx="8">
                  <c:v>1.5</c:v>
                </c:pt>
              </c:numCache>
            </c:numRef>
          </c:xVal>
          <c:yVal>
            <c:numRef>
              <c:f>(Sheet1!$J$85,Sheet1!$O$121,Sheet1!$S$121,Sheet1!$W$121,Sheet1!$AA$121,Sheet1!$AE$121,Sheet1!$AI$121,Sheet1!$AM$121,Sheet1!$AQ$121)</c:f>
              <c:numCache>
                <c:formatCode>General</c:formatCode>
                <c:ptCount val="9"/>
                <c:pt idx="0">
                  <c:v>20.3125</c:v>
                </c:pt>
                <c:pt idx="1">
                  <c:v>22.1875</c:v>
                </c:pt>
                <c:pt idx="2">
                  <c:v>31.59375</c:v>
                </c:pt>
                <c:pt idx="3">
                  <c:v>17.3125</c:v>
                </c:pt>
                <c:pt idx="4">
                  <c:v>15.25</c:v>
                </c:pt>
                <c:pt idx="5">
                  <c:v>16.25</c:v>
                </c:pt>
                <c:pt idx="6">
                  <c:v>19.625</c:v>
                </c:pt>
                <c:pt idx="7">
                  <c:v>21.15625</c:v>
                </c:pt>
                <c:pt idx="8">
                  <c:v>25.75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643144"/>
        <c:axId val="-2052640152"/>
      </c:scatterChart>
      <c:valAx>
        <c:axId val="-2052643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2640152"/>
        <c:crosses val="autoZero"/>
        <c:crossBetween val="midCat"/>
      </c:valAx>
      <c:valAx>
        <c:axId val="-20526401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526431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57073924768343"/>
          <c:y val="0.234101057940631"/>
          <c:w val="0.153922823698696"/>
          <c:h val="0.19937494311064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Defects vs Applied XY strain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733681102362205"/>
          <c:y val="0.211111111111111"/>
          <c:w val="0.874041557305337"/>
          <c:h val="0.67154345290172"/>
        </c:manualLayout>
      </c:layout>
      <c:scatterChart>
        <c:scatterStyle val="lineMarker"/>
        <c:varyColors val="0"/>
        <c:ser>
          <c:idx val="2"/>
          <c:order val="0"/>
          <c:tx>
            <c:v>random</c:v>
          </c:tx>
          <c:spPr>
            <a:ln w="47625">
              <a:noFill/>
            </a:ln>
          </c:spPr>
          <c:errBars>
            <c:errDir val="y"/>
            <c:errBarType val="both"/>
            <c:errValType val="cust"/>
            <c:noEndCap val="0"/>
            <c:plus>
              <c:numRef>
                <c:f>(Sheet1!$J$87,Sheet1!$O$85,Sheet1!$S$85,Sheet1!$W$85,Sheet1!$AA$85)</c:f>
                <c:numCache>
                  <c:formatCode>General</c:formatCode>
                  <c:ptCount val="5"/>
                  <c:pt idx="0">
                    <c:v>1.819334999033899</c:v>
                  </c:pt>
                  <c:pt idx="1">
                    <c:v>1.495583215078923</c:v>
                  </c:pt>
                  <c:pt idx="2">
                    <c:v>1.580461281684314</c:v>
                  </c:pt>
                  <c:pt idx="3">
                    <c:v>1.637359942298932</c:v>
                  </c:pt>
                  <c:pt idx="4">
                    <c:v>1.262388209678577</c:v>
                  </c:pt>
                </c:numCache>
              </c:numRef>
            </c:plus>
            <c:minus>
              <c:numRef>
                <c:f>(Sheet1!$J$87,Sheet1!$O$85,Sheet1!$S$85,Sheet1!$W$85,Sheet1!$AA$85)</c:f>
                <c:numCache>
                  <c:formatCode>General</c:formatCode>
                  <c:ptCount val="5"/>
                  <c:pt idx="0">
                    <c:v>1.819334999033899</c:v>
                  </c:pt>
                  <c:pt idx="1">
                    <c:v>1.495583215078923</c:v>
                  </c:pt>
                  <c:pt idx="2">
                    <c:v>1.580461281684314</c:v>
                  </c:pt>
                  <c:pt idx="3">
                    <c:v>1.637359942298932</c:v>
                  </c:pt>
                  <c:pt idx="4">
                    <c:v>1.262388209678577</c:v>
                  </c:pt>
                </c:numCache>
              </c:numRef>
            </c:minus>
            <c:spPr>
              <a:ln>
                <a:solidFill>
                  <a:schemeClr val="accent3"/>
                </a:solidFill>
              </a:ln>
            </c:spPr>
          </c:errBars>
          <c:xVal>
            <c:numRef>
              <c:f>(Sheet1!$F$51,Sheet1!$L$49,Sheet1!$P$49,Sheet1!$T$49,Sheet1!$X$49)</c:f>
              <c:numCache>
                <c:formatCode>General</c:formatCode>
                <c:ptCount val="5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0.5</c:v>
                </c:pt>
                <c:pt idx="4">
                  <c:v>1.5</c:v>
                </c:pt>
              </c:numCache>
            </c:numRef>
          </c:xVal>
          <c:yVal>
            <c:numRef>
              <c:f>(Sheet1!$J$85,Sheet1!$O$83,Sheet1!$S$83,Sheet1!$W$83,Sheet1!$AA$83)</c:f>
              <c:numCache>
                <c:formatCode>General</c:formatCode>
                <c:ptCount val="5"/>
                <c:pt idx="0">
                  <c:v>20.3125</c:v>
                </c:pt>
                <c:pt idx="1">
                  <c:v>20.09375</c:v>
                </c:pt>
                <c:pt idx="2">
                  <c:v>19.21875</c:v>
                </c:pt>
                <c:pt idx="3">
                  <c:v>20.3125</c:v>
                </c:pt>
                <c:pt idx="4">
                  <c:v>19.34375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609944"/>
        <c:axId val="-2052606952"/>
      </c:scatterChart>
      <c:valAx>
        <c:axId val="-2052609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2606952"/>
        <c:crosses val="autoZero"/>
        <c:crossBetween val="midCat"/>
      </c:valAx>
      <c:valAx>
        <c:axId val="-205260695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0526099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21695756780402"/>
          <c:y val="0.561190215806358"/>
          <c:w val="0.130271641050608"/>
          <c:h val="0.218556597966561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Defects vs hydrostatic strain with +/- std err of mean</a:t>
            </a:r>
          </a:p>
        </c:rich>
      </c:tx>
      <c:layout>
        <c:manualLayout>
          <c:xMode val="edge"/>
          <c:yMode val="edge"/>
          <c:x val="0.21678456447211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733681102362205"/>
          <c:y val="0.211111111111111"/>
          <c:w val="0.874041557305337"/>
          <c:h val="0.67154345290172"/>
        </c:manualLayout>
      </c:layout>
      <c:scatterChart>
        <c:scatterStyle val="lineMarker"/>
        <c:varyColors val="0"/>
        <c:ser>
          <c:idx val="2"/>
          <c:order val="0"/>
          <c:tx>
            <c:v>random</c:v>
          </c:tx>
          <c:spPr>
            <a:ln w="47625">
              <a:noFill/>
            </a:ln>
          </c:spPr>
          <c:marker>
            <c:symbol val="triangle"/>
            <c:size val="6"/>
          </c:marker>
          <c:errBars>
            <c:errDir val="y"/>
            <c:errBarType val="both"/>
            <c:errValType val="cust"/>
            <c:noEndCap val="0"/>
            <c:plus>
              <c:numRef>
                <c:f>(Sheet1!$J$87,Sheet1!$O$123,Sheet1!$S$123,Sheet1!$W$123,Sheet1!$AA$123,Sheet1!$AE$123,Sheet1!$AI$123,Sheet1!$AM$123,Sheet1!$AQ$123)</c:f>
                <c:numCache>
                  <c:formatCode>General</c:formatCode>
                  <c:ptCount val="9"/>
                  <c:pt idx="0">
                    <c:v>1.819334999033899</c:v>
                  </c:pt>
                  <c:pt idx="1">
                    <c:v>1.669067491242514</c:v>
                  </c:pt>
                  <c:pt idx="2">
                    <c:v>3.195081117401277</c:v>
                  </c:pt>
                  <c:pt idx="3">
                    <c:v>1.49039261984563</c:v>
                  </c:pt>
                  <c:pt idx="4">
                    <c:v>1.143001143001714</c:v>
                  </c:pt>
                  <c:pt idx="5">
                    <c:v>1.558017764609476</c:v>
                  </c:pt>
                  <c:pt idx="6">
                    <c:v>1.393388767740187</c:v>
                  </c:pt>
                  <c:pt idx="7">
                    <c:v>1.8318626493624</c:v>
                  </c:pt>
                  <c:pt idx="8">
                    <c:v>2.008048322256247</c:v>
                  </c:pt>
                </c:numCache>
              </c:numRef>
            </c:plus>
            <c:minus>
              <c:numRef>
                <c:f>(Sheet1!$J$87,Sheet1!$O$123,Sheet1!$S$123,Sheet1!$W$123,Sheet1!$AA$123,Sheet1!$AE$123,Sheet1!$AI$123,Sheet1!$AM$123,Sheet1!$AQ$123)</c:f>
                <c:numCache>
                  <c:formatCode>General</c:formatCode>
                  <c:ptCount val="9"/>
                  <c:pt idx="0">
                    <c:v>1.819334999033899</c:v>
                  </c:pt>
                  <c:pt idx="1">
                    <c:v>1.669067491242514</c:v>
                  </c:pt>
                  <c:pt idx="2">
                    <c:v>3.195081117401277</c:v>
                  </c:pt>
                  <c:pt idx="3">
                    <c:v>1.49039261984563</c:v>
                  </c:pt>
                  <c:pt idx="4">
                    <c:v>1.143001143001714</c:v>
                  </c:pt>
                  <c:pt idx="5">
                    <c:v>1.558017764609476</c:v>
                  </c:pt>
                  <c:pt idx="6">
                    <c:v>1.393388767740187</c:v>
                  </c:pt>
                  <c:pt idx="7">
                    <c:v>1.8318626493624</c:v>
                  </c:pt>
                  <c:pt idx="8">
                    <c:v>2.008048322256247</c:v>
                  </c:pt>
                </c:numCache>
              </c:numRef>
            </c:minus>
            <c:spPr>
              <a:ln>
                <a:solidFill>
                  <a:schemeClr val="accent3"/>
                </a:solidFill>
              </a:ln>
            </c:spPr>
          </c:errBars>
          <c:xVal>
            <c:numRef>
              <c:f>(Sheet1!$J$89,Sheet1!$L$125,Sheet1!$P$125,Sheet1!$T$125,Sheet1!$X$125,Sheet1!$AB$125,Sheet1!$AF$125,Sheet1!$AJ$125,Sheet1!$AN$125)</c:f>
              <c:numCache>
                <c:formatCode>General</c:formatCode>
                <c:ptCount val="9"/>
                <c:pt idx="0">
                  <c:v>1.0</c:v>
                </c:pt>
                <c:pt idx="1">
                  <c:v>1.030301</c:v>
                </c:pt>
                <c:pt idx="2">
                  <c:v>1.061208</c:v>
                </c:pt>
                <c:pt idx="3">
                  <c:v>0.970299</c:v>
                </c:pt>
                <c:pt idx="4">
                  <c:v>0.941192</c:v>
                </c:pt>
                <c:pt idx="5">
                  <c:v>0.955671625</c:v>
                </c:pt>
                <c:pt idx="6">
                  <c:v>0.985074875</c:v>
                </c:pt>
                <c:pt idx="7">
                  <c:v>1.015075125</c:v>
                </c:pt>
                <c:pt idx="8">
                  <c:v>1.045678375</c:v>
                </c:pt>
              </c:numCache>
            </c:numRef>
          </c:xVal>
          <c:yVal>
            <c:numRef>
              <c:f>(Sheet1!$J$85,Sheet1!$O$121,Sheet1!$S$121,Sheet1!$W$121,Sheet1!$AA$121,Sheet1!$AE$121,Sheet1!$AI$121,Sheet1!$AM$121,Sheet1!$AQ$121)</c:f>
              <c:numCache>
                <c:formatCode>General</c:formatCode>
                <c:ptCount val="9"/>
                <c:pt idx="0">
                  <c:v>20.3125</c:v>
                </c:pt>
                <c:pt idx="1">
                  <c:v>22.1875</c:v>
                </c:pt>
                <c:pt idx="2">
                  <c:v>31.59375</c:v>
                </c:pt>
                <c:pt idx="3">
                  <c:v>17.3125</c:v>
                </c:pt>
                <c:pt idx="4">
                  <c:v>15.25</c:v>
                </c:pt>
                <c:pt idx="5">
                  <c:v>16.25</c:v>
                </c:pt>
                <c:pt idx="6">
                  <c:v>19.625</c:v>
                </c:pt>
                <c:pt idx="7">
                  <c:v>21.15625</c:v>
                </c:pt>
                <c:pt idx="8">
                  <c:v>25.75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52574536"/>
        <c:axId val="-2052571544"/>
      </c:scatterChart>
      <c:valAx>
        <c:axId val="-2052574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052571544"/>
        <c:crosses val="autoZero"/>
        <c:crossBetween val="midCat"/>
      </c:valAx>
      <c:valAx>
        <c:axId val="-2052571544"/>
        <c:scaling>
          <c:orientation val="minMax"/>
          <c:max val="34.0"/>
          <c:min val="13.0"/>
        </c:scaling>
        <c:delete val="0"/>
        <c:axPos val="l"/>
        <c:numFmt formatCode="General" sourceLinked="1"/>
        <c:majorTickMark val="out"/>
        <c:minorTickMark val="none"/>
        <c:tickLblPos val="nextTo"/>
        <c:crossAx val="-205257453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57073924768343"/>
          <c:y val="0.234101057940631"/>
          <c:w val="0.153922823698696"/>
          <c:h val="0.199374943110648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1.xml"/><Relationship Id="rId12" Type="http://schemas.openxmlformats.org/officeDocument/2006/relationships/chart" Target="../charts/chart12.xml"/><Relationship Id="rId13" Type="http://schemas.openxmlformats.org/officeDocument/2006/relationships/chart" Target="../charts/chart13.xml"/><Relationship Id="rId14" Type="http://schemas.openxmlformats.org/officeDocument/2006/relationships/chart" Target="../charts/chart14.xml"/><Relationship Id="rId15" Type="http://schemas.openxmlformats.org/officeDocument/2006/relationships/chart" Target="../charts/chart15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4" Type="http://schemas.openxmlformats.org/officeDocument/2006/relationships/chart" Target="../charts/chart21.xml"/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4" Type="http://schemas.openxmlformats.org/officeDocument/2006/relationships/chart" Target="../charts/chart25.xml"/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5" Type="http://schemas.openxmlformats.org/officeDocument/2006/relationships/chart" Target="../charts/chart33.xml"/><Relationship Id="rId6" Type="http://schemas.openxmlformats.org/officeDocument/2006/relationships/chart" Target="../charts/chart34.xml"/><Relationship Id="rId7" Type="http://schemas.openxmlformats.org/officeDocument/2006/relationships/chart" Target="../charts/chart35.xml"/><Relationship Id="rId8" Type="http://schemas.openxmlformats.org/officeDocument/2006/relationships/chart" Target="../charts/chart36.xml"/><Relationship Id="rId9" Type="http://schemas.openxmlformats.org/officeDocument/2006/relationships/chart" Target="../charts/chart37.xml"/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389467</xdr:colOff>
      <xdr:row>91</xdr:row>
      <xdr:rowOff>36533</xdr:rowOff>
    </xdr:from>
    <xdr:to>
      <xdr:col>9</xdr:col>
      <xdr:colOff>67596</xdr:colOff>
      <xdr:row>108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38</xdr:col>
      <xdr:colOff>490343</xdr:colOff>
      <xdr:row>45</xdr:row>
      <xdr:rowOff>34611</xdr:rowOff>
    </xdr:from>
    <xdr:to>
      <xdr:col>46</xdr:col>
      <xdr:colOff>291906</xdr:colOff>
      <xdr:row>66</xdr:row>
      <xdr:rowOff>53662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27</xdr:col>
      <xdr:colOff>302682</xdr:colOff>
      <xdr:row>66</xdr:row>
      <xdr:rowOff>12701</xdr:rowOff>
    </xdr:from>
    <xdr:to>
      <xdr:col>33</xdr:col>
      <xdr:colOff>282223</xdr:colOff>
      <xdr:row>83</xdr:row>
      <xdr:rowOff>155222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43</xdr:col>
      <xdr:colOff>323145</xdr:colOff>
      <xdr:row>80</xdr:row>
      <xdr:rowOff>181329</xdr:rowOff>
    </xdr:from>
    <xdr:to>
      <xdr:col>51</xdr:col>
      <xdr:colOff>100895</xdr:colOff>
      <xdr:row>101</xdr:row>
      <xdr:rowOff>130529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479778</xdr:colOff>
      <xdr:row>125</xdr:row>
      <xdr:rowOff>8467</xdr:rowOff>
    </xdr:from>
    <xdr:to>
      <xdr:col>7</xdr:col>
      <xdr:colOff>203200</xdr:colOff>
      <xdr:row>141</xdr:row>
      <xdr:rowOff>101600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457200</xdr:colOff>
      <xdr:row>45</xdr:row>
      <xdr:rowOff>70555</xdr:rowOff>
    </xdr:from>
    <xdr:to>
      <xdr:col>38</xdr:col>
      <xdr:colOff>258763</xdr:colOff>
      <xdr:row>66</xdr:row>
      <xdr:rowOff>89605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43</xdr:col>
      <xdr:colOff>409222</xdr:colOff>
      <xdr:row>102</xdr:row>
      <xdr:rowOff>141111</xdr:rowOff>
    </xdr:from>
    <xdr:to>
      <xdr:col>51</xdr:col>
      <xdr:colOff>186972</xdr:colOff>
      <xdr:row>123</xdr:row>
      <xdr:rowOff>90312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135467</xdr:colOff>
      <xdr:row>67</xdr:row>
      <xdr:rowOff>152400</xdr:rowOff>
    </xdr:from>
    <xdr:to>
      <xdr:col>43</xdr:col>
      <xdr:colOff>711200</xdr:colOff>
      <xdr:row>81</xdr:row>
      <xdr:rowOff>135466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44</xdr:col>
      <xdr:colOff>293511</xdr:colOff>
      <xdr:row>126</xdr:row>
      <xdr:rowOff>22578</xdr:rowOff>
    </xdr:from>
    <xdr:to>
      <xdr:col>52</xdr:col>
      <xdr:colOff>110065</xdr:colOff>
      <xdr:row>146</xdr:row>
      <xdr:rowOff>8464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44</xdr:col>
      <xdr:colOff>349955</xdr:colOff>
      <xdr:row>147</xdr:row>
      <xdr:rowOff>107245</xdr:rowOff>
    </xdr:from>
    <xdr:to>
      <xdr:col>49</xdr:col>
      <xdr:colOff>759176</xdr:colOff>
      <xdr:row>161</xdr:row>
      <xdr:rowOff>84668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93132</xdr:colOff>
      <xdr:row>158</xdr:row>
      <xdr:rowOff>155223</xdr:rowOff>
    </xdr:from>
    <xdr:to>
      <xdr:col>8</xdr:col>
      <xdr:colOff>502355</xdr:colOff>
      <xdr:row>172</xdr:row>
      <xdr:rowOff>132644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44</xdr:col>
      <xdr:colOff>296333</xdr:colOff>
      <xdr:row>163</xdr:row>
      <xdr:rowOff>16933</xdr:rowOff>
    </xdr:from>
    <xdr:to>
      <xdr:col>49</xdr:col>
      <xdr:colOff>634999</xdr:colOff>
      <xdr:row>177</xdr:row>
      <xdr:rowOff>152400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47</xdr:col>
      <xdr:colOff>0</xdr:colOff>
      <xdr:row>45</xdr:row>
      <xdr:rowOff>0</xdr:rowOff>
    </xdr:from>
    <xdr:to>
      <xdr:col>54</xdr:col>
      <xdr:colOff>648230</xdr:colOff>
      <xdr:row>66</xdr:row>
      <xdr:rowOff>19051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51</xdr:col>
      <xdr:colOff>457200</xdr:colOff>
      <xdr:row>80</xdr:row>
      <xdr:rowOff>169333</xdr:rowOff>
    </xdr:from>
    <xdr:to>
      <xdr:col>59</xdr:col>
      <xdr:colOff>234950</xdr:colOff>
      <xdr:row>101</xdr:row>
      <xdr:rowOff>118533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33</xdr:col>
      <xdr:colOff>474133</xdr:colOff>
      <xdr:row>67</xdr:row>
      <xdr:rowOff>16933</xdr:rowOff>
    </xdr:from>
    <xdr:to>
      <xdr:col>39</xdr:col>
      <xdr:colOff>453674</xdr:colOff>
      <xdr:row>84</xdr:row>
      <xdr:rowOff>159454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</xdr:col>
      <xdr:colOff>169333</xdr:colOff>
      <xdr:row>108</xdr:row>
      <xdr:rowOff>84667</xdr:rowOff>
    </xdr:from>
    <xdr:to>
      <xdr:col>7</xdr:col>
      <xdr:colOff>694129</xdr:colOff>
      <xdr:row>126</xdr:row>
      <xdr:rowOff>14267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323850</xdr:colOff>
      <xdr:row>1</xdr:row>
      <xdr:rowOff>160336</xdr:rowOff>
    </xdr:from>
    <xdr:to>
      <xdr:col>12</xdr:col>
      <xdr:colOff>79375</xdr:colOff>
      <xdr:row>15</xdr:row>
      <xdr:rowOff>81755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470646</xdr:colOff>
      <xdr:row>0</xdr:row>
      <xdr:rowOff>189753</xdr:rowOff>
    </xdr:from>
    <xdr:to>
      <xdr:col>23</xdr:col>
      <xdr:colOff>657411</xdr:colOff>
      <xdr:row>22</xdr:row>
      <xdr:rowOff>89647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433295</xdr:colOff>
      <xdr:row>23</xdr:row>
      <xdr:rowOff>14941</xdr:rowOff>
    </xdr:from>
    <xdr:to>
      <xdr:col>23</xdr:col>
      <xdr:colOff>620060</xdr:colOff>
      <xdr:row>44</xdr:row>
      <xdr:rowOff>109070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74706</xdr:colOff>
      <xdr:row>38</xdr:row>
      <xdr:rowOff>59765</xdr:rowOff>
    </xdr:from>
    <xdr:to>
      <xdr:col>14</xdr:col>
      <xdr:colOff>261472</xdr:colOff>
      <xdr:row>59</xdr:row>
      <xdr:rowOff>153894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25</xdr:col>
      <xdr:colOff>0</xdr:colOff>
      <xdr:row>23</xdr:row>
      <xdr:rowOff>0</xdr:rowOff>
    </xdr:from>
    <xdr:to>
      <xdr:col>33</xdr:col>
      <xdr:colOff>186766</xdr:colOff>
      <xdr:row>44</xdr:row>
      <xdr:rowOff>94129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395110</xdr:colOff>
      <xdr:row>21</xdr:row>
      <xdr:rowOff>4233</xdr:rowOff>
    </xdr:from>
    <xdr:to>
      <xdr:col>24</xdr:col>
      <xdr:colOff>804333</xdr:colOff>
      <xdr:row>34</xdr:row>
      <xdr:rowOff>179211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458611</xdr:colOff>
      <xdr:row>36</xdr:row>
      <xdr:rowOff>145345</xdr:rowOff>
    </xdr:from>
    <xdr:to>
      <xdr:col>25</xdr:col>
      <xdr:colOff>35278</xdr:colOff>
      <xdr:row>50</xdr:row>
      <xdr:rowOff>122767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430389</xdr:colOff>
      <xdr:row>53</xdr:row>
      <xdr:rowOff>159455</xdr:rowOff>
    </xdr:from>
    <xdr:to>
      <xdr:col>18</xdr:col>
      <xdr:colOff>7056</xdr:colOff>
      <xdr:row>67</xdr:row>
      <xdr:rowOff>136877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458612</xdr:colOff>
      <xdr:row>69</xdr:row>
      <xdr:rowOff>117123</xdr:rowOff>
    </xdr:from>
    <xdr:to>
      <xdr:col>19</xdr:col>
      <xdr:colOff>35278</xdr:colOff>
      <xdr:row>83</xdr:row>
      <xdr:rowOff>94545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615950</xdr:colOff>
      <xdr:row>3</xdr:row>
      <xdr:rowOff>139700</xdr:rowOff>
    </xdr:from>
    <xdr:to>
      <xdr:col>12</xdr:col>
      <xdr:colOff>234950</xdr:colOff>
      <xdr:row>18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19050</xdr:colOff>
      <xdr:row>27</xdr:row>
      <xdr:rowOff>0</xdr:rowOff>
    </xdr:from>
    <xdr:to>
      <xdr:col>11</xdr:col>
      <xdr:colOff>463550</xdr:colOff>
      <xdr:row>41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44450</xdr:colOff>
      <xdr:row>42</xdr:row>
      <xdr:rowOff>25400</xdr:rowOff>
    </xdr:from>
    <xdr:to>
      <xdr:col>11</xdr:col>
      <xdr:colOff>488950</xdr:colOff>
      <xdr:row>56</xdr:row>
      <xdr:rowOff>101600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482600</xdr:colOff>
      <xdr:row>2</xdr:row>
      <xdr:rowOff>16934</xdr:rowOff>
    </xdr:from>
    <xdr:to>
      <xdr:col>20</xdr:col>
      <xdr:colOff>457201</xdr:colOff>
      <xdr:row>27</xdr:row>
      <xdr:rowOff>33866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27</xdr:col>
      <xdr:colOff>728133</xdr:colOff>
      <xdr:row>30</xdr:row>
      <xdr:rowOff>169334</xdr:rowOff>
    </xdr:from>
    <xdr:to>
      <xdr:col>35</xdr:col>
      <xdr:colOff>397933</xdr:colOff>
      <xdr:row>55</xdr:row>
      <xdr:rowOff>84667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211667</xdr:colOff>
      <xdr:row>113</xdr:row>
      <xdr:rowOff>16935</xdr:rowOff>
    </xdr:from>
    <xdr:to>
      <xdr:col>6</xdr:col>
      <xdr:colOff>635000</xdr:colOff>
      <xdr:row>127</xdr:row>
      <xdr:rowOff>152401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287866</xdr:colOff>
      <xdr:row>113</xdr:row>
      <xdr:rowOff>0</xdr:rowOff>
    </xdr:from>
    <xdr:to>
      <xdr:col>25</xdr:col>
      <xdr:colOff>711200</xdr:colOff>
      <xdr:row>127</xdr:row>
      <xdr:rowOff>135466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113</xdr:row>
      <xdr:rowOff>0</xdr:rowOff>
    </xdr:from>
    <xdr:to>
      <xdr:col>13</xdr:col>
      <xdr:colOff>423334</xdr:colOff>
      <xdr:row>127</xdr:row>
      <xdr:rowOff>135466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321733</xdr:colOff>
      <xdr:row>4</xdr:row>
      <xdr:rowOff>33866</xdr:rowOff>
    </xdr:from>
    <xdr:to>
      <xdr:col>29</xdr:col>
      <xdr:colOff>33865</xdr:colOff>
      <xdr:row>28</xdr:row>
      <xdr:rowOff>-1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660399</xdr:colOff>
      <xdr:row>49</xdr:row>
      <xdr:rowOff>33866</xdr:rowOff>
    </xdr:from>
    <xdr:to>
      <xdr:col>28</xdr:col>
      <xdr:colOff>330200</xdr:colOff>
      <xdr:row>73</xdr:row>
      <xdr:rowOff>135466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27</xdr:col>
      <xdr:colOff>0</xdr:colOff>
      <xdr:row>113</xdr:row>
      <xdr:rowOff>0</xdr:rowOff>
    </xdr:from>
    <xdr:to>
      <xdr:col>32</xdr:col>
      <xdr:colOff>423333</xdr:colOff>
      <xdr:row>127</xdr:row>
      <xdr:rowOff>135466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651932</xdr:colOff>
      <xdr:row>1</xdr:row>
      <xdr:rowOff>152399</xdr:rowOff>
    </xdr:from>
    <xdr:to>
      <xdr:col>39</xdr:col>
      <xdr:colOff>491066</xdr:colOff>
      <xdr:row>30</xdr:row>
      <xdr:rowOff>101600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64"/>
  <sheetViews>
    <sheetView tabSelected="1" zoomScale="75" zoomScaleNormal="75" zoomScalePageLayoutView="75" workbookViewId="0">
      <selection activeCell="J53" sqref="J53:J82"/>
    </sheetView>
  </sheetViews>
  <sheetFormatPr baseColWidth="10" defaultColWidth="11" defaultRowHeight="15" x14ac:dyDescent="0"/>
  <sheetData>
    <row r="1" spans="1:61">
      <c r="A1" t="s">
        <v>0</v>
      </c>
    </row>
    <row r="3" spans="1:61">
      <c r="A3" t="s">
        <v>2</v>
      </c>
    </row>
    <row r="4" spans="1:61">
      <c r="A4" t="s">
        <v>1</v>
      </c>
      <c r="F4" s="4" t="s">
        <v>4</v>
      </c>
      <c r="J4" s="4" t="s">
        <v>6</v>
      </c>
      <c r="N4" s="4" t="s">
        <v>7</v>
      </c>
      <c r="R4" s="4" t="s">
        <v>14</v>
      </c>
      <c r="V4" s="4" t="s">
        <v>17</v>
      </c>
      <c r="Z4" s="4" t="s">
        <v>18</v>
      </c>
      <c r="AD4" s="4" t="s">
        <v>19</v>
      </c>
      <c r="AH4" s="4" t="s">
        <v>20</v>
      </c>
      <c r="AL4" s="4" t="s">
        <v>8</v>
      </c>
      <c r="AP4" s="4" t="s">
        <v>8</v>
      </c>
      <c r="AT4" s="4" t="s">
        <v>8</v>
      </c>
      <c r="AX4" s="4" t="s">
        <v>8</v>
      </c>
      <c r="BB4" s="4" t="s">
        <v>8</v>
      </c>
      <c r="BF4" t="s">
        <v>8</v>
      </c>
    </row>
    <row r="5" spans="1:61">
      <c r="A5">
        <v>1</v>
      </c>
      <c r="F5" s="4">
        <v>2</v>
      </c>
      <c r="J5" s="4">
        <v>-1</v>
      </c>
      <c r="N5" s="4">
        <v>0.5</v>
      </c>
      <c r="R5" s="4">
        <v>-0.5</v>
      </c>
      <c r="V5" s="4">
        <v>-2</v>
      </c>
      <c r="Z5" s="4">
        <v>-1.5</v>
      </c>
      <c r="AD5" s="4">
        <v>1.5</v>
      </c>
      <c r="AH5" s="4"/>
      <c r="AL5" s="4">
        <v>1</v>
      </c>
      <c r="AP5" s="4">
        <v>0.5</v>
      </c>
      <c r="AT5" s="4">
        <v>2</v>
      </c>
      <c r="AX5" s="4">
        <v>5</v>
      </c>
      <c r="BB5" s="4">
        <v>3</v>
      </c>
      <c r="BF5">
        <v>4</v>
      </c>
    </row>
    <row r="6" spans="1:61">
      <c r="A6" t="s">
        <v>62</v>
      </c>
      <c r="B6" t="s">
        <v>63</v>
      </c>
      <c r="C6" t="s">
        <v>64</v>
      </c>
      <c r="D6" t="s">
        <v>66</v>
      </c>
      <c r="E6" t="s">
        <v>15</v>
      </c>
      <c r="F6" s="4" t="s">
        <v>62</v>
      </c>
      <c r="G6" t="s">
        <v>63</v>
      </c>
      <c r="H6" t="s">
        <v>64</v>
      </c>
      <c r="I6" t="s">
        <v>15</v>
      </c>
      <c r="J6" s="4" t="s">
        <v>62</v>
      </c>
      <c r="K6" t="s">
        <v>63</v>
      </c>
      <c r="L6" t="s">
        <v>64</v>
      </c>
      <c r="M6" t="s">
        <v>15</v>
      </c>
      <c r="N6" s="4" t="s">
        <v>62</v>
      </c>
      <c r="O6" t="s">
        <v>63</v>
      </c>
      <c r="P6" t="s">
        <v>64</v>
      </c>
      <c r="Q6" t="s">
        <v>15</v>
      </c>
      <c r="R6" s="4" t="s">
        <v>62</v>
      </c>
      <c r="S6" t="s">
        <v>63</v>
      </c>
      <c r="T6" t="s">
        <v>64</v>
      </c>
      <c r="U6" t="s">
        <v>15</v>
      </c>
      <c r="V6" s="4" t="s">
        <v>62</v>
      </c>
      <c r="W6" t="s">
        <v>63</v>
      </c>
      <c r="X6" t="s">
        <v>64</v>
      </c>
      <c r="Y6" t="s">
        <v>15</v>
      </c>
      <c r="Z6" s="4" t="s">
        <v>62</v>
      </c>
      <c r="AA6" t="s">
        <v>63</v>
      </c>
      <c r="AB6" t="s">
        <v>64</v>
      </c>
      <c r="AC6" t="s">
        <v>15</v>
      </c>
      <c r="AD6" s="4" t="s">
        <v>62</v>
      </c>
      <c r="AE6" t="s">
        <v>63</v>
      </c>
      <c r="AF6" t="s">
        <v>64</v>
      </c>
      <c r="AG6" t="s">
        <v>15</v>
      </c>
      <c r="AH6" s="4" t="s">
        <v>62</v>
      </c>
      <c r="AI6" t="s">
        <v>63</v>
      </c>
      <c r="AJ6" t="s">
        <v>64</v>
      </c>
      <c r="AK6" t="s">
        <v>15</v>
      </c>
      <c r="AL6" s="4" t="s">
        <v>62</v>
      </c>
      <c r="AM6" t="s">
        <v>63</v>
      </c>
      <c r="AN6" t="s">
        <v>64</v>
      </c>
      <c r="AO6" t="s">
        <v>15</v>
      </c>
      <c r="AP6" s="4" t="s">
        <v>62</v>
      </c>
      <c r="AQ6" t="s">
        <v>63</v>
      </c>
      <c r="AR6" t="s">
        <v>64</v>
      </c>
      <c r="AS6" t="s">
        <v>15</v>
      </c>
      <c r="AT6" s="4" t="s">
        <v>62</v>
      </c>
      <c r="AU6" t="s">
        <v>63</v>
      </c>
      <c r="AV6" t="s">
        <v>64</v>
      </c>
      <c r="AW6" t="s">
        <v>15</v>
      </c>
      <c r="AX6" s="4" t="s">
        <v>62</v>
      </c>
      <c r="AY6" t="s">
        <v>63</v>
      </c>
      <c r="AZ6" t="s">
        <v>64</v>
      </c>
      <c r="BA6" t="s">
        <v>15</v>
      </c>
      <c r="BB6" s="4" t="s">
        <v>62</v>
      </c>
      <c r="BC6" t="s">
        <v>63</v>
      </c>
      <c r="BD6" t="s">
        <v>64</v>
      </c>
      <c r="BE6" t="s">
        <v>15</v>
      </c>
      <c r="BF6" s="4" t="s">
        <v>62</v>
      </c>
      <c r="BG6" t="s">
        <v>63</v>
      </c>
      <c r="BH6" t="s">
        <v>64</v>
      </c>
      <c r="BI6" t="s">
        <v>15</v>
      </c>
    </row>
    <row r="7" spans="1:61">
      <c r="A7">
        <v>16</v>
      </c>
      <c r="B7">
        <v>17</v>
      </c>
      <c r="C7">
        <v>21</v>
      </c>
      <c r="D7">
        <v>32</v>
      </c>
      <c r="E7">
        <v>28</v>
      </c>
      <c r="F7" s="4">
        <v>24</v>
      </c>
      <c r="G7">
        <v>18</v>
      </c>
      <c r="H7">
        <v>24</v>
      </c>
      <c r="I7">
        <v>19</v>
      </c>
      <c r="J7" s="4">
        <v>25</v>
      </c>
      <c r="K7">
        <v>20</v>
      </c>
      <c r="L7">
        <v>15</v>
      </c>
      <c r="M7">
        <v>18</v>
      </c>
      <c r="N7" s="4">
        <v>22</v>
      </c>
      <c r="O7">
        <v>26</v>
      </c>
      <c r="P7">
        <v>26</v>
      </c>
      <c r="Q7">
        <v>34</v>
      </c>
      <c r="R7" s="4">
        <v>33</v>
      </c>
      <c r="S7">
        <v>18</v>
      </c>
      <c r="T7">
        <v>33</v>
      </c>
      <c r="U7">
        <v>14</v>
      </c>
      <c r="V7" s="4">
        <v>17</v>
      </c>
      <c r="W7" s="1">
        <v>18</v>
      </c>
      <c r="X7" s="2">
        <v>31</v>
      </c>
      <c r="Y7" s="2">
        <v>19</v>
      </c>
      <c r="Z7" s="4">
        <v>22</v>
      </c>
      <c r="AA7" s="2">
        <v>18</v>
      </c>
      <c r="AB7" s="2">
        <v>31</v>
      </c>
      <c r="AC7" s="2">
        <v>14</v>
      </c>
      <c r="AD7" s="5">
        <v>19</v>
      </c>
      <c r="AE7" s="2">
        <v>27</v>
      </c>
      <c r="AF7" s="2">
        <v>20</v>
      </c>
      <c r="AG7" s="2">
        <v>15</v>
      </c>
      <c r="AH7" s="5"/>
      <c r="AI7" s="2"/>
      <c r="AJ7" s="2"/>
      <c r="AK7" s="2">
        <v>23</v>
      </c>
      <c r="AL7" s="4">
        <v>16</v>
      </c>
      <c r="AM7">
        <v>23</v>
      </c>
      <c r="AN7">
        <v>19</v>
      </c>
      <c r="AO7">
        <v>18</v>
      </c>
      <c r="AP7" s="4">
        <v>27</v>
      </c>
      <c r="AQ7">
        <v>14</v>
      </c>
      <c r="AR7">
        <v>22</v>
      </c>
      <c r="AS7">
        <v>15</v>
      </c>
      <c r="AT7" s="4">
        <v>17</v>
      </c>
      <c r="AU7">
        <v>26</v>
      </c>
      <c r="AV7">
        <v>26</v>
      </c>
      <c r="AW7">
        <v>22</v>
      </c>
      <c r="AX7" s="4">
        <v>17</v>
      </c>
      <c r="AY7">
        <v>21</v>
      </c>
      <c r="AZ7">
        <v>14</v>
      </c>
      <c r="BA7">
        <v>20</v>
      </c>
      <c r="BB7" s="4">
        <v>23</v>
      </c>
      <c r="BC7">
        <v>28</v>
      </c>
      <c r="BD7">
        <v>19</v>
      </c>
      <c r="BE7">
        <v>23</v>
      </c>
      <c r="BF7">
        <v>23</v>
      </c>
      <c r="BG7">
        <v>18</v>
      </c>
      <c r="BH7">
        <v>26</v>
      </c>
      <c r="BI7">
        <v>16</v>
      </c>
    </row>
    <row r="8" spans="1:61">
      <c r="A8">
        <v>15</v>
      </c>
      <c r="B8">
        <v>19</v>
      </c>
      <c r="C8">
        <v>20</v>
      </c>
      <c r="D8">
        <v>27</v>
      </c>
      <c r="E8">
        <v>25</v>
      </c>
      <c r="F8" s="4">
        <v>26</v>
      </c>
      <c r="G8">
        <v>28</v>
      </c>
      <c r="H8">
        <v>21</v>
      </c>
      <c r="I8">
        <v>27</v>
      </c>
      <c r="J8" s="4">
        <v>18</v>
      </c>
      <c r="K8">
        <v>14</v>
      </c>
      <c r="L8">
        <v>22</v>
      </c>
      <c r="M8">
        <v>17</v>
      </c>
      <c r="N8" s="4">
        <v>22</v>
      </c>
      <c r="O8">
        <v>27</v>
      </c>
      <c r="P8">
        <v>32</v>
      </c>
      <c r="Q8">
        <v>17</v>
      </c>
      <c r="R8" s="4">
        <v>19</v>
      </c>
      <c r="S8">
        <v>26</v>
      </c>
      <c r="T8">
        <v>19</v>
      </c>
      <c r="U8">
        <v>11</v>
      </c>
      <c r="V8" s="4">
        <v>18</v>
      </c>
      <c r="W8" s="1">
        <v>23</v>
      </c>
      <c r="X8" s="2">
        <v>18</v>
      </c>
      <c r="Y8" s="2">
        <v>20</v>
      </c>
      <c r="Z8" s="4">
        <v>21</v>
      </c>
      <c r="AA8" s="2">
        <v>12</v>
      </c>
      <c r="AB8" s="2">
        <v>16</v>
      </c>
      <c r="AC8" s="2">
        <v>26</v>
      </c>
      <c r="AD8" s="5">
        <v>16</v>
      </c>
      <c r="AE8" s="2">
        <v>25</v>
      </c>
      <c r="AF8" s="2">
        <v>14</v>
      </c>
      <c r="AG8" s="2">
        <v>18</v>
      </c>
      <c r="AH8" s="5"/>
      <c r="AI8" s="2"/>
      <c r="AJ8" s="2"/>
      <c r="AK8" s="2">
        <v>16</v>
      </c>
      <c r="AL8" s="4">
        <v>13</v>
      </c>
      <c r="AM8">
        <v>23</v>
      </c>
      <c r="AN8">
        <v>19</v>
      </c>
      <c r="AO8">
        <v>23</v>
      </c>
      <c r="AP8" s="4">
        <v>18</v>
      </c>
      <c r="AQ8">
        <v>20</v>
      </c>
      <c r="AR8">
        <v>21</v>
      </c>
      <c r="AS8">
        <v>18</v>
      </c>
      <c r="AT8" s="4">
        <v>21</v>
      </c>
      <c r="AU8">
        <v>23</v>
      </c>
      <c r="AV8">
        <v>26</v>
      </c>
      <c r="AW8">
        <v>25</v>
      </c>
      <c r="AX8" s="4">
        <v>17</v>
      </c>
      <c r="AY8">
        <v>25</v>
      </c>
      <c r="AZ8">
        <v>40</v>
      </c>
      <c r="BA8">
        <v>15</v>
      </c>
      <c r="BB8" s="4">
        <v>15</v>
      </c>
      <c r="BC8">
        <v>26</v>
      </c>
      <c r="BD8">
        <v>17</v>
      </c>
      <c r="BE8">
        <v>20</v>
      </c>
      <c r="BF8">
        <v>25</v>
      </c>
      <c r="BG8">
        <v>22</v>
      </c>
      <c r="BH8">
        <v>18</v>
      </c>
      <c r="BI8">
        <v>25</v>
      </c>
    </row>
    <row r="9" spans="1:61">
      <c r="A9">
        <v>24</v>
      </c>
      <c r="B9">
        <v>29</v>
      </c>
      <c r="C9">
        <v>28</v>
      </c>
      <c r="D9">
        <v>28</v>
      </c>
      <c r="E9">
        <v>26</v>
      </c>
      <c r="F9" s="4">
        <v>15</v>
      </c>
      <c r="G9">
        <v>28</v>
      </c>
      <c r="H9">
        <v>20</v>
      </c>
      <c r="I9">
        <v>22</v>
      </c>
      <c r="J9" s="4">
        <v>19</v>
      </c>
      <c r="K9">
        <v>15</v>
      </c>
      <c r="L9">
        <v>21</v>
      </c>
      <c r="M9">
        <v>24</v>
      </c>
      <c r="N9" s="4">
        <v>23</v>
      </c>
      <c r="O9">
        <v>25</v>
      </c>
      <c r="P9">
        <v>28</v>
      </c>
      <c r="Q9">
        <v>18</v>
      </c>
      <c r="R9" s="4">
        <v>31</v>
      </c>
      <c r="S9">
        <v>19</v>
      </c>
      <c r="T9">
        <v>31</v>
      </c>
      <c r="U9">
        <v>15</v>
      </c>
      <c r="V9" s="4">
        <v>18</v>
      </c>
      <c r="W9" s="1">
        <v>17</v>
      </c>
      <c r="X9" s="2">
        <v>18</v>
      </c>
      <c r="Y9" s="2">
        <v>18</v>
      </c>
      <c r="Z9" s="4">
        <v>17</v>
      </c>
      <c r="AA9" s="2">
        <v>24</v>
      </c>
      <c r="AB9" s="2">
        <v>20</v>
      </c>
      <c r="AC9" s="2">
        <v>19</v>
      </c>
      <c r="AD9" s="5">
        <v>20</v>
      </c>
      <c r="AE9" s="2">
        <v>23</v>
      </c>
      <c r="AF9" s="2">
        <v>32</v>
      </c>
      <c r="AG9" s="2">
        <v>16</v>
      </c>
      <c r="AH9" s="5"/>
      <c r="AI9" s="2"/>
      <c r="AJ9" s="2"/>
      <c r="AK9" s="2">
        <v>19</v>
      </c>
      <c r="AL9" s="4">
        <v>16</v>
      </c>
      <c r="AM9">
        <v>26</v>
      </c>
      <c r="AN9">
        <v>19</v>
      </c>
      <c r="AO9">
        <v>13</v>
      </c>
      <c r="AP9" s="4">
        <v>23</v>
      </c>
      <c r="AQ9">
        <v>21</v>
      </c>
      <c r="AR9">
        <v>22</v>
      </c>
      <c r="AS9">
        <v>17</v>
      </c>
      <c r="AT9" s="4">
        <v>17</v>
      </c>
      <c r="AU9">
        <v>34</v>
      </c>
      <c r="AV9">
        <v>26</v>
      </c>
      <c r="AW9">
        <v>21</v>
      </c>
      <c r="AX9" s="4">
        <v>22</v>
      </c>
      <c r="AY9">
        <v>22</v>
      </c>
      <c r="AZ9">
        <v>18</v>
      </c>
      <c r="BA9">
        <v>19</v>
      </c>
      <c r="BB9" s="4">
        <v>23</v>
      </c>
      <c r="BC9">
        <v>7</v>
      </c>
      <c r="BD9">
        <v>15</v>
      </c>
      <c r="BE9">
        <v>18</v>
      </c>
      <c r="BF9">
        <v>25</v>
      </c>
      <c r="BG9">
        <v>15</v>
      </c>
      <c r="BH9">
        <v>28</v>
      </c>
      <c r="BI9">
        <v>14</v>
      </c>
    </row>
    <row r="10" spans="1:61">
      <c r="A10">
        <v>19</v>
      </c>
      <c r="B10">
        <v>19</v>
      </c>
      <c r="C10">
        <v>21</v>
      </c>
      <c r="D10">
        <v>26</v>
      </c>
      <c r="E10">
        <v>21</v>
      </c>
      <c r="F10" s="4">
        <v>19</v>
      </c>
      <c r="G10">
        <v>19</v>
      </c>
      <c r="H10">
        <v>25</v>
      </c>
      <c r="I10">
        <v>26</v>
      </c>
      <c r="J10" s="4">
        <v>17</v>
      </c>
      <c r="K10">
        <v>16</v>
      </c>
      <c r="L10">
        <v>17</v>
      </c>
      <c r="M10">
        <v>21</v>
      </c>
      <c r="N10" s="4">
        <v>21</v>
      </c>
      <c r="O10">
        <v>29</v>
      </c>
      <c r="P10">
        <v>18</v>
      </c>
      <c r="Q10">
        <v>14</v>
      </c>
      <c r="R10" s="4">
        <v>24</v>
      </c>
      <c r="S10">
        <v>25</v>
      </c>
      <c r="T10">
        <v>24</v>
      </c>
      <c r="U10">
        <v>16</v>
      </c>
      <c r="V10" s="4">
        <v>28</v>
      </c>
      <c r="W10" s="1">
        <v>25</v>
      </c>
      <c r="X10" s="2">
        <v>19</v>
      </c>
      <c r="Y10" s="2">
        <v>22</v>
      </c>
      <c r="Z10" s="4">
        <v>17</v>
      </c>
      <c r="AA10" s="2">
        <v>25</v>
      </c>
      <c r="AB10" s="2">
        <v>18</v>
      </c>
      <c r="AC10" s="2">
        <v>24</v>
      </c>
      <c r="AD10" s="5">
        <v>27</v>
      </c>
      <c r="AE10" s="2">
        <v>27</v>
      </c>
      <c r="AF10" s="2">
        <v>22</v>
      </c>
      <c r="AG10" s="2">
        <v>18</v>
      </c>
      <c r="AH10" s="5"/>
      <c r="AI10" s="2"/>
      <c r="AJ10" s="2"/>
      <c r="AK10" s="2">
        <v>21</v>
      </c>
      <c r="AL10" s="4">
        <v>20</v>
      </c>
      <c r="AM10">
        <v>21</v>
      </c>
      <c r="AN10">
        <v>22</v>
      </c>
      <c r="AO10">
        <v>21</v>
      </c>
      <c r="AP10" s="4">
        <v>22</v>
      </c>
      <c r="AQ10">
        <v>24</v>
      </c>
      <c r="AR10">
        <v>21</v>
      </c>
      <c r="AS10">
        <v>23</v>
      </c>
      <c r="AT10" s="4">
        <v>20</v>
      </c>
      <c r="AU10">
        <v>22</v>
      </c>
      <c r="AV10">
        <v>25</v>
      </c>
      <c r="AW10">
        <v>16</v>
      </c>
      <c r="AX10" s="4">
        <v>22</v>
      </c>
      <c r="AY10">
        <v>24</v>
      </c>
      <c r="AZ10">
        <v>22</v>
      </c>
      <c r="BA10">
        <v>11</v>
      </c>
      <c r="BB10" s="4">
        <v>18</v>
      </c>
      <c r="BC10">
        <v>13</v>
      </c>
      <c r="BD10">
        <v>19</v>
      </c>
      <c r="BE10">
        <v>14</v>
      </c>
      <c r="BF10">
        <v>19</v>
      </c>
      <c r="BG10">
        <v>21</v>
      </c>
      <c r="BH10">
        <v>21</v>
      </c>
      <c r="BI10">
        <v>17</v>
      </c>
    </row>
    <row r="11" spans="1:61">
      <c r="A11">
        <v>22</v>
      </c>
      <c r="B11">
        <v>26</v>
      </c>
      <c r="C11">
        <v>24</v>
      </c>
      <c r="D11">
        <v>20</v>
      </c>
      <c r="E11">
        <v>17</v>
      </c>
      <c r="F11" s="4">
        <v>18</v>
      </c>
      <c r="G11">
        <v>17</v>
      </c>
      <c r="H11">
        <v>23</v>
      </c>
      <c r="I11">
        <v>14</v>
      </c>
      <c r="J11" s="4">
        <v>20</v>
      </c>
      <c r="K11">
        <v>16</v>
      </c>
      <c r="L11">
        <v>17</v>
      </c>
      <c r="M11">
        <v>29</v>
      </c>
      <c r="N11" s="4">
        <v>18</v>
      </c>
      <c r="O11">
        <v>20</v>
      </c>
      <c r="P11">
        <v>23</v>
      </c>
      <c r="Q11">
        <v>25</v>
      </c>
      <c r="R11" s="4">
        <v>28</v>
      </c>
      <c r="S11">
        <v>21</v>
      </c>
      <c r="T11">
        <v>28</v>
      </c>
      <c r="U11">
        <v>19</v>
      </c>
      <c r="V11" s="4">
        <v>16</v>
      </c>
      <c r="W11" s="1">
        <v>14</v>
      </c>
      <c r="X11" s="2">
        <v>22</v>
      </c>
      <c r="Y11" s="2">
        <v>21</v>
      </c>
      <c r="Z11" s="4">
        <v>24</v>
      </c>
      <c r="AA11" s="2">
        <v>17</v>
      </c>
      <c r="AB11" s="2">
        <v>18</v>
      </c>
      <c r="AC11" s="2">
        <v>27</v>
      </c>
      <c r="AD11" s="5">
        <v>33</v>
      </c>
      <c r="AE11" s="2">
        <v>11</v>
      </c>
      <c r="AF11" s="2">
        <v>15</v>
      </c>
      <c r="AG11" s="2">
        <v>15</v>
      </c>
      <c r="AH11" s="5"/>
      <c r="AI11" s="2"/>
      <c r="AJ11" s="2"/>
      <c r="AK11" s="2">
        <v>11</v>
      </c>
      <c r="AL11" s="4">
        <v>14</v>
      </c>
      <c r="AM11">
        <v>17</v>
      </c>
      <c r="AN11">
        <v>23</v>
      </c>
      <c r="AO11">
        <v>21</v>
      </c>
      <c r="AP11" s="4">
        <v>14</v>
      </c>
      <c r="AQ11">
        <v>20</v>
      </c>
      <c r="AR11">
        <v>19</v>
      </c>
      <c r="AS11">
        <v>27</v>
      </c>
      <c r="AT11" s="4">
        <v>23</v>
      </c>
      <c r="AU11">
        <v>26</v>
      </c>
      <c r="AV11">
        <v>25</v>
      </c>
      <c r="AW11">
        <v>19</v>
      </c>
      <c r="AX11" s="4">
        <v>22</v>
      </c>
      <c r="AY11">
        <v>14</v>
      </c>
      <c r="AZ11">
        <v>19</v>
      </c>
      <c r="BA11">
        <v>25</v>
      </c>
      <c r="BB11" s="4">
        <v>34</v>
      </c>
      <c r="BC11">
        <v>17</v>
      </c>
      <c r="BD11">
        <v>23</v>
      </c>
      <c r="BE11">
        <v>18</v>
      </c>
      <c r="BF11">
        <v>25</v>
      </c>
      <c r="BG11">
        <v>21</v>
      </c>
      <c r="BH11">
        <v>24</v>
      </c>
      <c r="BI11">
        <v>20</v>
      </c>
    </row>
    <row r="12" spans="1:61">
      <c r="A12">
        <v>15</v>
      </c>
      <c r="B12">
        <v>23</v>
      </c>
      <c r="C12">
        <v>21</v>
      </c>
      <c r="D12">
        <v>26</v>
      </c>
      <c r="E12">
        <v>21</v>
      </c>
      <c r="F12" s="4">
        <v>18</v>
      </c>
      <c r="G12">
        <v>13</v>
      </c>
      <c r="H12">
        <v>12</v>
      </c>
      <c r="I12">
        <v>19</v>
      </c>
      <c r="J12" s="4">
        <v>19</v>
      </c>
      <c r="K12">
        <v>21</v>
      </c>
      <c r="L12">
        <v>12</v>
      </c>
      <c r="M12">
        <v>14</v>
      </c>
      <c r="N12" s="4">
        <v>23</v>
      </c>
      <c r="O12">
        <v>20</v>
      </c>
      <c r="P12">
        <v>23</v>
      </c>
      <c r="Q12">
        <v>28</v>
      </c>
      <c r="R12" s="4">
        <v>25</v>
      </c>
      <c r="S12">
        <v>20</v>
      </c>
      <c r="T12">
        <v>25</v>
      </c>
      <c r="U12">
        <v>16</v>
      </c>
      <c r="V12" s="4">
        <v>13</v>
      </c>
      <c r="W12" s="1">
        <v>25</v>
      </c>
      <c r="X12" s="2">
        <v>18</v>
      </c>
      <c r="Y12" s="2">
        <v>14</v>
      </c>
      <c r="Z12" s="4">
        <v>23</v>
      </c>
      <c r="AA12" s="2">
        <v>24</v>
      </c>
      <c r="AB12" s="2">
        <v>26</v>
      </c>
      <c r="AC12" s="2">
        <v>28</v>
      </c>
      <c r="AD12" s="5">
        <v>24</v>
      </c>
      <c r="AE12" s="2">
        <v>19</v>
      </c>
      <c r="AF12" s="2">
        <v>11</v>
      </c>
      <c r="AG12" s="2">
        <v>27</v>
      </c>
      <c r="AH12" s="5"/>
      <c r="AI12" s="2"/>
      <c r="AJ12" s="2"/>
      <c r="AK12" s="2">
        <v>19</v>
      </c>
      <c r="AL12" s="4">
        <v>18</v>
      </c>
      <c r="AM12">
        <v>26</v>
      </c>
      <c r="AN12">
        <v>23</v>
      </c>
      <c r="AO12">
        <v>24</v>
      </c>
      <c r="AP12" s="4">
        <v>14</v>
      </c>
      <c r="AQ12">
        <v>20</v>
      </c>
      <c r="AR12">
        <v>20</v>
      </c>
      <c r="AS12">
        <v>16</v>
      </c>
      <c r="AT12" s="4">
        <v>30</v>
      </c>
      <c r="AU12">
        <v>28</v>
      </c>
      <c r="AV12">
        <v>16</v>
      </c>
      <c r="AW12">
        <v>8</v>
      </c>
      <c r="AX12" s="4">
        <v>19</v>
      </c>
      <c r="AY12">
        <v>22</v>
      </c>
      <c r="AZ12">
        <v>26</v>
      </c>
      <c r="BA12">
        <v>21</v>
      </c>
      <c r="BB12" s="4">
        <v>24</v>
      </c>
      <c r="BC12">
        <v>14</v>
      </c>
      <c r="BD12">
        <v>13</v>
      </c>
      <c r="BE12">
        <v>14</v>
      </c>
      <c r="BF12">
        <v>25</v>
      </c>
      <c r="BG12">
        <v>25</v>
      </c>
      <c r="BH12">
        <v>26</v>
      </c>
      <c r="BI12">
        <v>25</v>
      </c>
    </row>
    <row r="13" spans="1:61">
      <c r="A13">
        <v>24</v>
      </c>
      <c r="B13">
        <v>25</v>
      </c>
      <c r="C13">
        <v>19</v>
      </c>
      <c r="D13">
        <v>23</v>
      </c>
      <c r="E13">
        <v>24</v>
      </c>
      <c r="F13" s="4">
        <v>19</v>
      </c>
      <c r="G13">
        <v>11</v>
      </c>
      <c r="H13">
        <v>23</v>
      </c>
      <c r="I13">
        <v>15</v>
      </c>
      <c r="J13" s="4">
        <v>22</v>
      </c>
      <c r="K13">
        <v>21</v>
      </c>
      <c r="L13">
        <v>26</v>
      </c>
      <c r="M13">
        <v>21</v>
      </c>
      <c r="N13" s="4">
        <v>17</v>
      </c>
      <c r="O13">
        <v>15</v>
      </c>
      <c r="P13">
        <v>26</v>
      </c>
      <c r="Q13">
        <v>27</v>
      </c>
      <c r="R13" s="4">
        <v>27</v>
      </c>
      <c r="S13">
        <v>17</v>
      </c>
      <c r="T13">
        <v>27</v>
      </c>
      <c r="U13">
        <v>14</v>
      </c>
      <c r="V13" s="4">
        <v>24</v>
      </c>
      <c r="W13" s="1">
        <v>21</v>
      </c>
      <c r="X13" s="2">
        <v>12</v>
      </c>
      <c r="Y13" s="2">
        <v>26</v>
      </c>
      <c r="Z13" s="4">
        <v>21</v>
      </c>
      <c r="AA13" s="2">
        <v>26</v>
      </c>
      <c r="AB13" s="2">
        <v>17</v>
      </c>
      <c r="AC13" s="2">
        <v>24</v>
      </c>
      <c r="AD13" s="5">
        <v>27</v>
      </c>
      <c r="AE13" s="2">
        <v>19</v>
      </c>
      <c r="AF13" s="2">
        <v>25</v>
      </c>
      <c r="AG13" s="2">
        <v>26</v>
      </c>
      <c r="AH13" s="5"/>
      <c r="AI13" s="2"/>
      <c r="AJ13" s="2"/>
      <c r="AK13" s="2">
        <v>17</v>
      </c>
      <c r="AL13" s="4">
        <v>20</v>
      </c>
      <c r="AM13">
        <v>14</v>
      </c>
      <c r="AN13">
        <v>25</v>
      </c>
      <c r="AO13">
        <v>22</v>
      </c>
      <c r="AP13" s="4">
        <v>15</v>
      </c>
      <c r="AQ13">
        <v>19</v>
      </c>
      <c r="AR13">
        <v>22</v>
      </c>
      <c r="AS13">
        <v>24</v>
      </c>
      <c r="AT13" s="4">
        <v>21</v>
      </c>
      <c r="AU13">
        <v>31</v>
      </c>
      <c r="AV13">
        <v>22</v>
      </c>
      <c r="AW13">
        <v>26</v>
      </c>
      <c r="AX13" s="4">
        <v>21</v>
      </c>
      <c r="AY13">
        <v>18</v>
      </c>
      <c r="AZ13">
        <v>25</v>
      </c>
      <c r="BA13">
        <v>18</v>
      </c>
      <c r="BB13" s="4">
        <v>27</v>
      </c>
      <c r="BC13">
        <v>23</v>
      </c>
      <c r="BD13">
        <v>10</v>
      </c>
      <c r="BE13">
        <v>29</v>
      </c>
      <c r="BF13">
        <v>27</v>
      </c>
      <c r="BG13">
        <v>22</v>
      </c>
      <c r="BH13">
        <v>25</v>
      </c>
      <c r="BI13">
        <v>14</v>
      </c>
    </row>
    <row r="14" spans="1:61">
      <c r="A14">
        <v>16</v>
      </c>
      <c r="B14">
        <v>29</v>
      </c>
      <c r="C14">
        <v>23</v>
      </c>
      <c r="D14">
        <v>26</v>
      </c>
      <c r="E14">
        <v>25</v>
      </c>
      <c r="F14" s="4">
        <v>14</v>
      </c>
      <c r="G14">
        <v>15</v>
      </c>
      <c r="H14">
        <v>22</v>
      </c>
      <c r="I14">
        <v>22</v>
      </c>
      <c r="J14" s="4">
        <v>22</v>
      </c>
      <c r="K14">
        <v>30</v>
      </c>
      <c r="L14">
        <v>14</v>
      </c>
      <c r="M14">
        <v>24</v>
      </c>
      <c r="N14" s="4">
        <v>28</v>
      </c>
      <c r="O14">
        <v>25</v>
      </c>
      <c r="P14">
        <v>22</v>
      </c>
      <c r="Q14">
        <v>27</v>
      </c>
      <c r="R14" s="4">
        <v>31</v>
      </c>
      <c r="S14">
        <v>16</v>
      </c>
      <c r="T14">
        <v>31</v>
      </c>
      <c r="U14">
        <v>19</v>
      </c>
      <c r="V14" s="4">
        <v>20</v>
      </c>
      <c r="W14" s="1">
        <v>16</v>
      </c>
      <c r="X14" s="2">
        <v>23</v>
      </c>
      <c r="Y14" s="2">
        <v>24</v>
      </c>
      <c r="Z14" s="4">
        <v>21</v>
      </c>
      <c r="AA14" s="2">
        <v>23</v>
      </c>
      <c r="AB14" s="2">
        <v>17</v>
      </c>
      <c r="AC14" s="2">
        <v>13</v>
      </c>
      <c r="AD14" s="5">
        <v>25</v>
      </c>
      <c r="AE14" s="2">
        <v>11</v>
      </c>
      <c r="AF14" s="2">
        <v>24</v>
      </c>
      <c r="AG14" s="2">
        <v>15</v>
      </c>
      <c r="AH14" s="5"/>
      <c r="AI14" s="2"/>
      <c r="AJ14" s="2"/>
      <c r="AK14" s="2">
        <v>22</v>
      </c>
      <c r="AL14" s="4">
        <v>20</v>
      </c>
      <c r="AM14">
        <v>20</v>
      </c>
      <c r="AN14">
        <v>18</v>
      </c>
      <c r="AO14">
        <v>19</v>
      </c>
      <c r="AP14" s="4">
        <v>18</v>
      </c>
      <c r="AQ14">
        <v>21</v>
      </c>
      <c r="AR14">
        <v>20</v>
      </c>
      <c r="AS14">
        <v>21</v>
      </c>
      <c r="AT14" s="4">
        <v>15</v>
      </c>
      <c r="AU14">
        <v>21</v>
      </c>
      <c r="AV14">
        <v>27</v>
      </c>
      <c r="AW14">
        <v>28</v>
      </c>
      <c r="AX14" s="4">
        <v>21</v>
      </c>
      <c r="AY14">
        <v>35</v>
      </c>
      <c r="AZ14">
        <v>27</v>
      </c>
      <c r="BA14">
        <v>15</v>
      </c>
      <c r="BB14" s="4">
        <v>22</v>
      </c>
      <c r="BC14">
        <v>14</v>
      </c>
      <c r="BD14">
        <v>19</v>
      </c>
      <c r="BE14">
        <v>22</v>
      </c>
      <c r="BF14">
        <v>19</v>
      </c>
      <c r="BG14">
        <v>22</v>
      </c>
      <c r="BH14">
        <v>26</v>
      </c>
      <c r="BI14">
        <v>21</v>
      </c>
    </row>
    <row r="15" spans="1:61">
      <c r="A15">
        <v>23</v>
      </c>
      <c r="B15">
        <v>20</v>
      </c>
      <c r="C15">
        <v>16</v>
      </c>
      <c r="D15">
        <v>25</v>
      </c>
      <c r="E15">
        <v>30</v>
      </c>
      <c r="F15" s="4">
        <v>20</v>
      </c>
      <c r="G15">
        <v>28</v>
      </c>
      <c r="H15">
        <v>19</v>
      </c>
      <c r="I15">
        <v>23</v>
      </c>
      <c r="J15" s="4">
        <v>9</v>
      </c>
      <c r="K15">
        <v>23</v>
      </c>
      <c r="L15">
        <v>18</v>
      </c>
      <c r="M15">
        <v>21</v>
      </c>
      <c r="N15" s="4">
        <v>22</v>
      </c>
      <c r="O15">
        <v>19</v>
      </c>
      <c r="P15">
        <v>24</v>
      </c>
      <c r="Q15">
        <v>19</v>
      </c>
      <c r="R15" s="4">
        <v>20</v>
      </c>
      <c r="S15">
        <v>27</v>
      </c>
      <c r="T15">
        <v>20</v>
      </c>
      <c r="U15">
        <v>21</v>
      </c>
      <c r="V15" s="4">
        <v>10</v>
      </c>
      <c r="W15" s="1">
        <v>22</v>
      </c>
      <c r="X15" s="2">
        <v>23</v>
      </c>
      <c r="Y15" s="2">
        <v>28</v>
      </c>
      <c r="Z15" s="4">
        <v>14</v>
      </c>
      <c r="AA15" s="2">
        <v>10</v>
      </c>
      <c r="AB15" s="2">
        <v>21</v>
      </c>
      <c r="AC15" s="2">
        <v>29</v>
      </c>
      <c r="AD15" s="5">
        <v>21</v>
      </c>
      <c r="AE15" s="2">
        <v>23</v>
      </c>
      <c r="AF15" s="2">
        <v>28</v>
      </c>
      <c r="AG15" s="2">
        <v>21</v>
      </c>
      <c r="AH15" s="5"/>
      <c r="AI15" s="2"/>
      <c r="AJ15" s="2"/>
      <c r="AK15" s="2">
        <v>15</v>
      </c>
      <c r="AL15" s="4">
        <v>22</v>
      </c>
      <c r="AM15">
        <v>19</v>
      </c>
      <c r="AN15">
        <v>20</v>
      </c>
      <c r="AO15">
        <v>14</v>
      </c>
      <c r="AP15" s="4">
        <v>16</v>
      </c>
      <c r="AQ15">
        <v>18</v>
      </c>
      <c r="AR15">
        <v>15</v>
      </c>
      <c r="AS15">
        <v>22</v>
      </c>
      <c r="AT15" s="4">
        <v>25</v>
      </c>
      <c r="AU15">
        <v>35</v>
      </c>
      <c r="AV15">
        <v>21</v>
      </c>
      <c r="AW15">
        <v>19</v>
      </c>
      <c r="AX15" s="4">
        <v>26</v>
      </c>
      <c r="AY15">
        <v>23</v>
      </c>
      <c r="AZ15">
        <v>31</v>
      </c>
      <c r="BA15">
        <v>17</v>
      </c>
      <c r="BB15" s="4">
        <v>29</v>
      </c>
      <c r="BC15">
        <v>14</v>
      </c>
      <c r="BD15">
        <v>14</v>
      </c>
      <c r="BE15">
        <v>23</v>
      </c>
      <c r="BF15">
        <v>23</v>
      </c>
      <c r="BG15">
        <v>18</v>
      </c>
      <c r="BH15">
        <v>21</v>
      </c>
      <c r="BI15">
        <v>30</v>
      </c>
    </row>
    <row r="16" spans="1:61">
      <c r="A16">
        <v>21</v>
      </c>
      <c r="B16">
        <v>19</v>
      </c>
      <c r="C16">
        <v>20</v>
      </c>
      <c r="D16">
        <v>25</v>
      </c>
      <c r="E16">
        <v>19</v>
      </c>
      <c r="F16" s="4">
        <v>18</v>
      </c>
      <c r="G16">
        <v>30</v>
      </c>
      <c r="H16">
        <v>18</v>
      </c>
      <c r="I16">
        <v>25</v>
      </c>
      <c r="J16" s="4">
        <v>23</v>
      </c>
      <c r="K16">
        <v>15</v>
      </c>
      <c r="L16">
        <v>15</v>
      </c>
      <c r="M16">
        <v>20</v>
      </c>
      <c r="N16" s="4">
        <v>29</v>
      </c>
      <c r="O16">
        <v>19</v>
      </c>
      <c r="P16">
        <v>19</v>
      </c>
      <c r="Q16">
        <v>13</v>
      </c>
      <c r="R16" s="4">
        <v>28</v>
      </c>
      <c r="S16">
        <v>25</v>
      </c>
      <c r="T16">
        <v>28</v>
      </c>
      <c r="U16">
        <v>19</v>
      </c>
      <c r="V16" s="4">
        <v>17</v>
      </c>
      <c r="W16" s="1">
        <v>15</v>
      </c>
      <c r="X16" s="2">
        <v>17</v>
      </c>
      <c r="Y16" s="2">
        <v>15</v>
      </c>
      <c r="Z16" s="4">
        <v>20</v>
      </c>
      <c r="AA16" s="2">
        <v>18</v>
      </c>
      <c r="AB16" s="2">
        <v>28</v>
      </c>
      <c r="AC16" s="2">
        <v>24</v>
      </c>
      <c r="AD16" s="5">
        <v>26</v>
      </c>
      <c r="AE16" s="2">
        <v>43</v>
      </c>
      <c r="AF16" s="2">
        <v>23</v>
      </c>
      <c r="AG16" s="2">
        <v>22</v>
      </c>
      <c r="AH16" s="5"/>
      <c r="AI16" s="2"/>
      <c r="AJ16" s="2"/>
      <c r="AK16" s="2">
        <v>17</v>
      </c>
      <c r="AL16" s="4">
        <v>22</v>
      </c>
      <c r="AM16">
        <v>14</v>
      </c>
      <c r="AN16">
        <v>27</v>
      </c>
      <c r="AO16">
        <v>24</v>
      </c>
      <c r="AP16" s="4">
        <v>11</v>
      </c>
      <c r="AQ16">
        <v>24</v>
      </c>
      <c r="AR16">
        <v>18</v>
      </c>
      <c r="AS16">
        <v>17</v>
      </c>
      <c r="AT16" s="4">
        <v>19</v>
      </c>
      <c r="AU16">
        <v>26</v>
      </c>
      <c r="AV16">
        <v>14</v>
      </c>
      <c r="AW16">
        <v>15</v>
      </c>
      <c r="AX16" s="4">
        <v>27</v>
      </c>
      <c r="AY16">
        <v>14</v>
      </c>
      <c r="AZ16">
        <v>26</v>
      </c>
      <c r="BA16">
        <v>24</v>
      </c>
      <c r="BB16" s="4">
        <v>25</v>
      </c>
      <c r="BC16">
        <v>17</v>
      </c>
      <c r="BD16">
        <v>16</v>
      </c>
      <c r="BE16">
        <v>21</v>
      </c>
      <c r="BF16">
        <v>18</v>
      </c>
      <c r="BG16">
        <v>20</v>
      </c>
      <c r="BH16">
        <v>19</v>
      </c>
      <c r="BI16">
        <v>11</v>
      </c>
    </row>
    <row r="17" spans="1:61">
      <c r="A17">
        <v>18</v>
      </c>
      <c r="B17">
        <v>18</v>
      </c>
      <c r="C17">
        <v>22</v>
      </c>
      <c r="D17">
        <v>31</v>
      </c>
      <c r="E17">
        <v>20</v>
      </c>
      <c r="F17" s="4">
        <v>20</v>
      </c>
      <c r="G17">
        <v>23</v>
      </c>
      <c r="H17">
        <v>22</v>
      </c>
      <c r="I17">
        <v>24</v>
      </c>
      <c r="J17" s="4">
        <v>20</v>
      </c>
      <c r="K17">
        <v>20</v>
      </c>
      <c r="L17">
        <v>20</v>
      </c>
      <c r="M17">
        <v>24</v>
      </c>
      <c r="N17" s="4">
        <v>25</v>
      </c>
      <c r="O17">
        <v>15</v>
      </c>
      <c r="P17">
        <v>18</v>
      </c>
      <c r="Q17">
        <v>21</v>
      </c>
      <c r="R17" s="4">
        <v>19</v>
      </c>
      <c r="S17">
        <v>22</v>
      </c>
      <c r="T17">
        <v>19</v>
      </c>
      <c r="U17">
        <v>21</v>
      </c>
      <c r="V17" s="4">
        <v>18</v>
      </c>
      <c r="W17" s="1">
        <v>19</v>
      </c>
      <c r="X17" s="2">
        <v>18</v>
      </c>
      <c r="Y17" s="2">
        <v>16</v>
      </c>
      <c r="Z17" s="4">
        <v>26</v>
      </c>
      <c r="AA17" s="2">
        <v>17</v>
      </c>
      <c r="AB17" s="2">
        <v>18</v>
      </c>
      <c r="AC17" s="2">
        <v>14</v>
      </c>
      <c r="AD17" s="5">
        <v>27</v>
      </c>
      <c r="AE17" s="2">
        <v>21</v>
      </c>
      <c r="AF17" s="2">
        <v>26</v>
      </c>
      <c r="AG17" s="2">
        <v>26</v>
      </c>
      <c r="AH17" s="5"/>
      <c r="AI17" s="2"/>
      <c r="AJ17" s="2"/>
      <c r="AK17" s="2">
        <v>19</v>
      </c>
      <c r="AL17" s="4">
        <v>19</v>
      </c>
      <c r="AM17">
        <v>18</v>
      </c>
      <c r="AN17">
        <v>23</v>
      </c>
      <c r="AO17">
        <v>17</v>
      </c>
      <c r="AP17" s="4">
        <v>18</v>
      </c>
      <c r="AQ17">
        <v>17</v>
      </c>
      <c r="AR17">
        <v>23</v>
      </c>
      <c r="AS17">
        <v>22</v>
      </c>
      <c r="AT17" s="4">
        <v>37</v>
      </c>
      <c r="AU17">
        <v>28</v>
      </c>
      <c r="AV17">
        <v>18</v>
      </c>
      <c r="AW17">
        <v>21</v>
      </c>
      <c r="AX17" s="4">
        <v>25</v>
      </c>
      <c r="AY17">
        <v>17</v>
      </c>
      <c r="AZ17">
        <v>18</v>
      </c>
      <c r="BA17">
        <v>30</v>
      </c>
      <c r="BB17" s="4">
        <v>21</v>
      </c>
      <c r="BC17">
        <v>22</v>
      </c>
      <c r="BD17">
        <v>14</v>
      </c>
      <c r="BE17">
        <v>27</v>
      </c>
      <c r="BF17">
        <v>21</v>
      </c>
      <c r="BG17">
        <v>17</v>
      </c>
      <c r="BH17">
        <v>23</v>
      </c>
      <c r="BI17">
        <v>19</v>
      </c>
    </row>
    <row r="18" spans="1:61">
      <c r="A18">
        <v>26</v>
      </c>
      <c r="B18">
        <v>23</v>
      </c>
      <c r="C18">
        <v>19</v>
      </c>
      <c r="D18">
        <v>23</v>
      </c>
      <c r="E18">
        <v>19</v>
      </c>
      <c r="F18" s="4">
        <v>26</v>
      </c>
      <c r="G18">
        <v>28</v>
      </c>
      <c r="H18">
        <v>27</v>
      </c>
      <c r="I18">
        <v>23</v>
      </c>
      <c r="J18" s="4">
        <v>12</v>
      </c>
      <c r="K18">
        <v>30</v>
      </c>
      <c r="L18">
        <v>23</v>
      </c>
      <c r="M18">
        <v>18</v>
      </c>
      <c r="N18" s="4">
        <v>21</v>
      </c>
      <c r="O18">
        <v>22</v>
      </c>
      <c r="P18">
        <v>22</v>
      </c>
      <c r="Q18">
        <v>28</v>
      </c>
      <c r="R18" s="4">
        <v>28</v>
      </c>
      <c r="S18">
        <v>17</v>
      </c>
      <c r="T18">
        <v>28</v>
      </c>
      <c r="U18">
        <v>18</v>
      </c>
      <c r="V18" s="4">
        <v>15</v>
      </c>
      <c r="W18" s="1">
        <v>26</v>
      </c>
      <c r="X18" s="2">
        <v>14</v>
      </c>
      <c r="Y18" s="2">
        <v>27</v>
      </c>
      <c r="Z18" s="4">
        <v>20</v>
      </c>
      <c r="AA18" s="2">
        <v>18</v>
      </c>
      <c r="AB18" s="2">
        <v>22</v>
      </c>
      <c r="AC18" s="2">
        <v>17</v>
      </c>
      <c r="AD18" s="5">
        <v>18</v>
      </c>
      <c r="AE18" s="2">
        <v>11</v>
      </c>
      <c r="AF18" s="2">
        <v>20</v>
      </c>
      <c r="AG18" s="2">
        <v>19</v>
      </c>
      <c r="AH18" s="5"/>
      <c r="AI18" s="2"/>
      <c r="AJ18" s="2"/>
      <c r="AK18" s="2">
        <v>19</v>
      </c>
      <c r="AL18" s="4">
        <v>17</v>
      </c>
      <c r="AM18">
        <v>24</v>
      </c>
      <c r="AN18">
        <v>23</v>
      </c>
      <c r="AO18">
        <v>11</v>
      </c>
      <c r="AP18" s="4">
        <v>10</v>
      </c>
      <c r="AQ18">
        <v>13</v>
      </c>
      <c r="AR18">
        <v>23</v>
      </c>
      <c r="AS18">
        <v>14</v>
      </c>
      <c r="AT18" s="4">
        <v>28</v>
      </c>
      <c r="AU18">
        <v>25</v>
      </c>
      <c r="AV18">
        <v>19</v>
      </c>
      <c r="AW18">
        <v>25</v>
      </c>
      <c r="AX18" s="4">
        <v>21</v>
      </c>
      <c r="AY18">
        <v>19</v>
      </c>
      <c r="AZ18">
        <v>28</v>
      </c>
      <c r="BA18">
        <v>19</v>
      </c>
      <c r="BB18" s="4">
        <v>11</v>
      </c>
      <c r="BC18">
        <v>17</v>
      </c>
      <c r="BD18">
        <v>19</v>
      </c>
      <c r="BE18">
        <v>28</v>
      </c>
      <c r="BF18">
        <v>25</v>
      </c>
      <c r="BG18">
        <v>22</v>
      </c>
      <c r="BH18">
        <v>20</v>
      </c>
      <c r="BI18">
        <v>20</v>
      </c>
    </row>
    <row r="19" spans="1:61">
      <c r="A19">
        <v>23</v>
      </c>
      <c r="B19">
        <v>21</v>
      </c>
      <c r="C19">
        <v>15</v>
      </c>
      <c r="D19">
        <v>25</v>
      </c>
      <c r="E19">
        <v>18</v>
      </c>
      <c r="F19" s="4">
        <v>25</v>
      </c>
      <c r="G19">
        <v>24</v>
      </c>
      <c r="H19">
        <v>18</v>
      </c>
      <c r="I19">
        <v>30</v>
      </c>
      <c r="J19" s="4">
        <v>18</v>
      </c>
      <c r="K19">
        <v>24</v>
      </c>
      <c r="L19">
        <v>19</v>
      </c>
      <c r="M19">
        <v>30</v>
      </c>
      <c r="N19" s="4">
        <v>24</v>
      </c>
      <c r="O19">
        <v>24</v>
      </c>
      <c r="P19">
        <v>17</v>
      </c>
      <c r="Q19">
        <v>18</v>
      </c>
      <c r="R19" s="4">
        <v>28</v>
      </c>
      <c r="S19">
        <v>21</v>
      </c>
      <c r="T19">
        <v>28</v>
      </c>
      <c r="U19">
        <v>32</v>
      </c>
      <c r="V19" s="4">
        <v>28</v>
      </c>
      <c r="W19" s="1">
        <v>20</v>
      </c>
      <c r="X19" s="2">
        <v>18</v>
      </c>
      <c r="Y19" s="2">
        <v>18</v>
      </c>
      <c r="Z19" s="4">
        <v>31</v>
      </c>
      <c r="AA19" s="2">
        <v>20</v>
      </c>
      <c r="AB19" s="2">
        <v>29</v>
      </c>
      <c r="AC19" s="2">
        <v>19</v>
      </c>
      <c r="AD19" s="5">
        <v>27</v>
      </c>
      <c r="AE19" s="2">
        <v>25</v>
      </c>
      <c r="AF19" s="2">
        <v>20</v>
      </c>
      <c r="AG19" s="2">
        <v>24</v>
      </c>
      <c r="AH19" s="5"/>
      <c r="AI19" s="2"/>
      <c r="AJ19" s="2"/>
      <c r="AK19" s="2">
        <v>21</v>
      </c>
      <c r="AL19" s="4">
        <v>15</v>
      </c>
      <c r="AM19">
        <v>14</v>
      </c>
      <c r="AN19">
        <v>19</v>
      </c>
      <c r="AO19">
        <v>13</v>
      </c>
      <c r="AP19" s="4">
        <v>21</v>
      </c>
      <c r="AQ19">
        <v>24</v>
      </c>
      <c r="AR19">
        <v>28</v>
      </c>
      <c r="AS19">
        <v>18</v>
      </c>
      <c r="AT19" s="4">
        <v>23</v>
      </c>
      <c r="AU19">
        <v>26</v>
      </c>
      <c r="AV19">
        <v>21</v>
      </c>
      <c r="AW19">
        <v>22</v>
      </c>
      <c r="AX19" s="4">
        <v>29</v>
      </c>
      <c r="AY19">
        <v>22</v>
      </c>
      <c r="AZ19">
        <v>18</v>
      </c>
      <c r="BA19">
        <v>17</v>
      </c>
      <c r="BB19" s="4">
        <v>14</v>
      </c>
      <c r="BC19">
        <v>17</v>
      </c>
      <c r="BD19">
        <v>14</v>
      </c>
      <c r="BE19">
        <v>18</v>
      </c>
      <c r="BF19">
        <v>12</v>
      </c>
      <c r="BG19">
        <v>17</v>
      </c>
      <c r="BH19">
        <v>23</v>
      </c>
      <c r="BI19">
        <v>18</v>
      </c>
    </row>
    <row r="20" spans="1:61">
      <c r="A20">
        <v>29</v>
      </c>
      <c r="B20">
        <v>24</v>
      </c>
      <c r="C20">
        <v>17</v>
      </c>
      <c r="D20">
        <v>23</v>
      </c>
      <c r="E20">
        <v>13</v>
      </c>
      <c r="F20" s="4">
        <v>22</v>
      </c>
      <c r="G20">
        <v>15</v>
      </c>
      <c r="H20">
        <v>14</v>
      </c>
      <c r="I20">
        <v>21</v>
      </c>
      <c r="J20" s="4">
        <v>10</v>
      </c>
      <c r="K20">
        <v>19</v>
      </c>
      <c r="L20">
        <v>24</v>
      </c>
      <c r="M20">
        <v>21</v>
      </c>
      <c r="N20" s="4">
        <v>22</v>
      </c>
      <c r="O20">
        <v>19</v>
      </c>
      <c r="P20">
        <v>19</v>
      </c>
      <c r="Q20">
        <v>12</v>
      </c>
      <c r="R20" s="4">
        <v>23</v>
      </c>
      <c r="S20">
        <v>21</v>
      </c>
      <c r="T20">
        <v>23</v>
      </c>
      <c r="U20">
        <v>19</v>
      </c>
      <c r="V20" s="4">
        <v>21</v>
      </c>
      <c r="W20" s="1">
        <v>9</v>
      </c>
      <c r="X20" s="2">
        <v>20</v>
      </c>
      <c r="Y20" s="2">
        <v>26</v>
      </c>
      <c r="Z20" s="4">
        <v>18</v>
      </c>
      <c r="AA20" s="2">
        <v>21</v>
      </c>
      <c r="AB20" s="2">
        <v>19</v>
      </c>
      <c r="AC20" s="2">
        <v>18</v>
      </c>
      <c r="AD20" s="5">
        <v>23</v>
      </c>
      <c r="AE20" s="2">
        <v>22</v>
      </c>
      <c r="AF20" s="2">
        <v>21</v>
      </c>
      <c r="AG20" s="2">
        <v>24</v>
      </c>
      <c r="AH20" s="5"/>
      <c r="AI20" s="2"/>
      <c r="AJ20" s="2"/>
      <c r="AK20" s="2">
        <v>26</v>
      </c>
      <c r="AL20" s="4">
        <v>19</v>
      </c>
      <c r="AM20">
        <v>15</v>
      </c>
      <c r="AN20">
        <v>21</v>
      </c>
      <c r="AO20">
        <v>18</v>
      </c>
      <c r="AP20" s="4">
        <v>23</v>
      </c>
      <c r="AQ20">
        <v>14</v>
      </c>
      <c r="AR20">
        <v>17</v>
      </c>
      <c r="AS20">
        <v>17</v>
      </c>
      <c r="AT20" s="4">
        <v>22</v>
      </c>
      <c r="AU20">
        <v>16</v>
      </c>
      <c r="AV20">
        <v>22</v>
      </c>
      <c r="AW20">
        <v>22</v>
      </c>
      <c r="AX20" s="4">
        <v>18</v>
      </c>
      <c r="AY20">
        <v>22</v>
      </c>
      <c r="AZ20">
        <v>15</v>
      </c>
      <c r="BA20">
        <v>21</v>
      </c>
      <c r="BB20" s="4">
        <v>26</v>
      </c>
      <c r="BC20">
        <v>21</v>
      </c>
      <c r="BD20">
        <v>21</v>
      </c>
      <c r="BE20">
        <v>20</v>
      </c>
      <c r="BF20">
        <v>29</v>
      </c>
      <c r="BG20">
        <v>23</v>
      </c>
      <c r="BH20">
        <v>21</v>
      </c>
      <c r="BI20">
        <v>29</v>
      </c>
    </row>
    <row r="21" spans="1:61">
      <c r="A21">
        <v>24</v>
      </c>
      <c r="B21">
        <v>25</v>
      </c>
      <c r="C21">
        <v>16</v>
      </c>
      <c r="D21">
        <v>28</v>
      </c>
      <c r="E21">
        <v>20</v>
      </c>
      <c r="F21" s="4">
        <v>14</v>
      </c>
      <c r="G21">
        <v>19</v>
      </c>
      <c r="H21">
        <v>28</v>
      </c>
      <c r="I21">
        <v>22</v>
      </c>
      <c r="J21" s="4">
        <v>19</v>
      </c>
      <c r="K21">
        <v>24</v>
      </c>
      <c r="L21">
        <v>23</v>
      </c>
      <c r="M21">
        <v>20</v>
      </c>
      <c r="N21" s="4">
        <v>34</v>
      </c>
      <c r="O21">
        <v>24</v>
      </c>
      <c r="P21">
        <v>20</v>
      </c>
      <c r="Q21">
        <v>17</v>
      </c>
      <c r="R21" s="4">
        <v>23</v>
      </c>
      <c r="S21">
        <v>22</v>
      </c>
      <c r="T21">
        <v>23</v>
      </c>
      <c r="U21">
        <v>24</v>
      </c>
      <c r="V21" s="4">
        <v>19</v>
      </c>
      <c r="W21" s="1">
        <v>19</v>
      </c>
      <c r="X21" s="2">
        <v>12</v>
      </c>
      <c r="Y21" s="2">
        <v>22</v>
      </c>
      <c r="Z21" s="4">
        <v>19</v>
      </c>
      <c r="AA21" s="2">
        <v>24</v>
      </c>
      <c r="AB21" s="2">
        <v>23</v>
      </c>
      <c r="AC21" s="2">
        <v>21</v>
      </c>
      <c r="AD21" s="5">
        <v>21</v>
      </c>
      <c r="AE21" s="2">
        <v>28</v>
      </c>
      <c r="AF21" s="2">
        <v>20</v>
      </c>
      <c r="AG21" s="2">
        <v>20</v>
      </c>
      <c r="AH21" s="5"/>
      <c r="AI21" s="2"/>
      <c r="AJ21" s="2"/>
      <c r="AK21" s="2">
        <v>21</v>
      </c>
      <c r="AL21" s="4">
        <v>16</v>
      </c>
      <c r="AM21">
        <v>15</v>
      </c>
      <c r="AN21">
        <v>26</v>
      </c>
      <c r="AO21">
        <v>21</v>
      </c>
      <c r="AP21" s="4">
        <v>12</v>
      </c>
      <c r="AQ21">
        <v>17</v>
      </c>
      <c r="AR21">
        <v>18</v>
      </c>
      <c r="AS21">
        <v>21</v>
      </c>
      <c r="AT21" s="4">
        <v>18</v>
      </c>
      <c r="AU21">
        <v>26</v>
      </c>
      <c r="AV21">
        <v>21</v>
      </c>
      <c r="AW21">
        <v>16</v>
      </c>
      <c r="AX21" s="4">
        <v>18</v>
      </c>
      <c r="AY21">
        <v>26</v>
      </c>
      <c r="AZ21">
        <v>12</v>
      </c>
      <c r="BA21">
        <v>23</v>
      </c>
      <c r="BB21" s="4">
        <v>32</v>
      </c>
      <c r="BC21">
        <v>11</v>
      </c>
      <c r="BD21">
        <v>18</v>
      </c>
      <c r="BE21">
        <v>19</v>
      </c>
      <c r="BF21">
        <v>28</v>
      </c>
      <c r="BG21">
        <v>28</v>
      </c>
      <c r="BH21">
        <v>20</v>
      </c>
      <c r="BI21">
        <v>24</v>
      </c>
    </row>
    <row r="22" spans="1:61">
      <c r="A22">
        <v>30</v>
      </c>
      <c r="B22">
        <v>31</v>
      </c>
      <c r="C22">
        <v>25</v>
      </c>
      <c r="D22">
        <v>31</v>
      </c>
      <c r="E22">
        <v>16</v>
      </c>
      <c r="F22" s="4">
        <v>17</v>
      </c>
      <c r="G22">
        <v>21</v>
      </c>
      <c r="H22">
        <v>19</v>
      </c>
      <c r="I22">
        <v>15</v>
      </c>
      <c r="J22" s="4">
        <v>18</v>
      </c>
      <c r="K22">
        <v>22</v>
      </c>
      <c r="L22">
        <v>15</v>
      </c>
      <c r="M22">
        <v>26</v>
      </c>
      <c r="N22" s="4">
        <v>27</v>
      </c>
      <c r="O22">
        <v>19</v>
      </c>
      <c r="P22">
        <v>20</v>
      </c>
      <c r="Q22">
        <v>18</v>
      </c>
      <c r="R22" s="4">
        <v>24</v>
      </c>
      <c r="S22">
        <v>22</v>
      </c>
      <c r="T22">
        <v>24</v>
      </c>
      <c r="U22">
        <v>30</v>
      </c>
      <c r="V22" s="4">
        <v>11</v>
      </c>
      <c r="W22" s="1">
        <v>21</v>
      </c>
      <c r="X22" s="2">
        <v>18</v>
      </c>
      <c r="Y22" s="2">
        <v>15</v>
      </c>
      <c r="Z22" s="4">
        <v>24</v>
      </c>
      <c r="AA22" s="2">
        <v>19</v>
      </c>
      <c r="AB22" s="2">
        <v>28</v>
      </c>
      <c r="AC22" s="2">
        <v>21</v>
      </c>
      <c r="AD22" s="5">
        <v>29</v>
      </c>
      <c r="AE22" s="2">
        <v>22</v>
      </c>
      <c r="AF22" s="2">
        <v>19</v>
      </c>
      <c r="AG22" s="2">
        <v>19</v>
      </c>
      <c r="AH22" s="5"/>
      <c r="AI22" s="2"/>
      <c r="AJ22" s="2"/>
      <c r="AK22" s="2">
        <v>23</v>
      </c>
      <c r="AL22" s="4">
        <v>21</v>
      </c>
      <c r="AM22">
        <v>17</v>
      </c>
      <c r="AN22">
        <v>17</v>
      </c>
      <c r="AO22">
        <v>23</v>
      </c>
      <c r="AP22" s="4">
        <v>19</v>
      </c>
      <c r="AQ22">
        <v>15</v>
      </c>
      <c r="AR22">
        <v>20</v>
      </c>
      <c r="AS22">
        <v>23</v>
      </c>
      <c r="AT22" s="4">
        <v>31</v>
      </c>
      <c r="AU22">
        <v>25</v>
      </c>
      <c r="AV22">
        <v>23</v>
      </c>
      <c r="AW22">
        <v>18</v>
      </c>
      <c r="AX22" s="4">
        <v>14</v>
      </c>
      <c r="AY22">
        <v>28</v>
      </c>
      <c r="AZ22">
        <v>28</v>
      </c>
      <c r="BA22">
        <v>22</v>
      </c>
      <c r="BB22" s="4">
        <v>11</v>
      </c>
      <c r="BC22">
        <v>24</v>
      </c>
      <c r="BD22">
        <v>16</v>
      </c>
      <c r="BE22">
        <v>16</v>
      </c>
      <c r="BF22">
        <v>21</v>
      </c>
      <c r="BG22">
        <v>21</v>
      </c>
      <c r="BH22">
        <v>28</v>
      </c>
      <c r="BI22">
        <v>24</v>
      </c>
    </row>
    <row r="23" spans="1:61">
      <c r="A23">
        <v>19</v>
      </c>
      <c r="B23">
        <v>31</v>
      </c>
      <c r="C23">
        <v>23</v>
      </c>
      <c r="D23">
        <v>31</v>
      </c>
      <c r="E23">
        <v>15</v>
      </c>
      <c r="F23" s="4">
        <v>11</v>
      </c>
      <c r="G23" s="2">
        <v>20</v>
      </c>
      <c r="H23" s="2">
        <v>28</v>
      </c>
      <c r="I23" s="2">
        <v>18</v>
      </c>
      <c r="J23" s="4">
        <v>22</v>
      </c>
      <c r="K23">
        <v>19</v>
      </c>
      <c r="L23">
        <v>12</v>
      </c>
      <c r="M23">
        <v>19</v>
      </c>
      <c r="N23" s="4">
        <v>18</v>
      </c>
      <c r="O23">
        <v>26</v>
      </c>
      <c r="P23">
        <v>19</v>
      </c>
      <c r="Q23">
        <v>18</v>
      </c>
      <c r="R23" s="4">
        <v>26</v>
      </c>
      <c r="S23">
        <v>24</v>
      </c>
      <c r="T23">
        <v>24</v>
      </c>
      <c r="U23">
        <v>21</v>
      </c>
      <c r="V23" s="4">
        <v>15</v>
      </c>
      <c r="W23" s="1">
        <v>25</v>
      </c>
      <c r="X23" s="2">
        <v>10</v>
      </c>
      <c r="Y23" s="2">
        <v>23</v>
      </c>
      <c r="Z23" s="4">
        <v>25</v>
      </c>
      <c r="AA23" s="2">
        <v>23</v>
      </c>
      <c r="AB23" s="2">
        <v>17</v>
      </c>
      <c r="AC23" s="2">
        <v>17</v>
      </c>
      <c r="AD23" s="5">
        <v>16</v>
      </c>
      <c r="AE23" s="2">
        <v>18</v>
      </c>
      <c r="AF23" s="2">
        <v>30</v>
      </c>
      <c r="AG23" s="2">
        <v>16</v>
      </c>
      <c r="AH23" s="5"/>
      <c r="AI23" s="2"/>
      <c r="AJ23" s="2"/>
      <c r="AK23" s="2">
        <v>18</v>
      </c>
      <c r="AL23" s="4">
        <v>20</v>
      </c>
      <c r="AM23">
        <v>18</v>
      </c>
      <c r="AN23">
        <v>17</v>
      </c>
      <c r="AO23">
        <v>19</v>
      </c>
      <c r="AP23" s="4">
        <v>14</v>
      </c>
      <c r="AQ23">
        <v>18</v>
      </c>
      <c r="AR23">
        <v>20</v>
      </c>
      <c r="AS23">
        <v>15</v>
      </c>
      <c r="AT23" s="4">
        <v>29</v>
      </c>
      <c r="AU23">
        <v>22</v>
      </c>
      <c r="AV23">
        <v>23</v>
      </c>
      <c r="AW23">
        <v>18</v>
      </c>
      <c r="AX23" s="4">
        <v>36</v>
      </c>
      <c r="AY23">
        <v>21</v>
      </c>
      <c r="AZ23">
        <v>23</v>
      </c>
      <c r="BA23">
        <v>23</v>
      </c>
      <c r="BB23" s="4">
        <v>13</v>
      </c>
      <c r="BC23">
        <v>23</v>
      </c>
      <c r="BD23">
        <v>10</v>
      </c>
      <c r="BE23">
        <v>29</v>
      </c>
      <c r="BF23">
        <v>23</v>
      </c>
      <c r="BG23">
        <v>17</v>
      </c>
      <c r="BH23">
        <v>24</v>
      </c>
      <c r="BI23">
        <v>21</v>
      </c>
    </row>
    <row r="24" spans="1:61">
      <c r="A24">
        <v>22</v>
      </c>
      <c r="B24">
        <v>17</v>
      </c>
      <c r="C24">
        <v>22</v>
      </c>
      <c r="D24">
        <v>28</v>
      </c>
      <c r="E24">
        <v>20</v>
      </c>
      <c r="F24" s="4">
        <v>23</v>
      </c>
      <c r="G24" s="2">
        <v>16</v>
      </c>
      <c r="H24" s="2">
        <v>16</v>
      </c>
      <c r="I24" s="2">
        <v>21</v>
      </c>
      <c r="J24" s="4">
        <v>24</v>
      </c>
      <c r="K24">
        <v>21</v>
      </c>
      <c r="L24">
        <v>23</v>
      </c>
      <c r="M24">
        <v>17</v>
      </c>
      <c r="N24" s="4">
        <v>15</v>
      </c>
      <c r="O24">
        <v>30</v>
      </c>
      <c r="P24">
        <v>17</v>
      </c>
      <c r="Q24">
        <v>18</v>
      </c>
      <c r="R24" s="4">
        <v>27</v>
      </c>
      <c r="S24">
        <v>28</v>
      </c>
      <c r="T24">
        <v>26</v>
      </c>
      <c r="U24">
        <v>14</v>
      </c>
      <c r="V24" s="4">
        <v>23</v>
      </c>
      <c r="W24" s="1">
        <v>24</v>
      </c>
      <c r="X24" s="2">
        <v>22</v>
      </c>
      <c r="Y24" s="2">
        <v>9</v>
      </c>
      <c r="Z24" s="4">
        <v>24</v>
      </c>
      <c r="AA24" s="2">
        <v>14</v>
      </c>
      <c r="AB24" s="2">
        <v>15</v>
      </c>
      <c r="AC24" s="2">
        <v>15</v>
      </c>
      <c r="AD24" s="5">
        <v>26</v>
      </c>
      <c r="AE24" s="2">
        <v>14</v>
      </c>
      <c r="AF24" s="2">
        <v>18</v>
      </c>
      <c r="AG24" s="2">
        <v>24</v>
      </c>
      <c r="AH24" s="5"/>
      <c r="AI24" s="2"/>
      <c r="AJ24" s="2"/>
      <c r="AK24" s="2">
        <v>26</v>
      </c>
      <c r="AL24" s="4">
        <v>25</v>
      </c>
      <c r="AM24">
        <v>19</v>
      </c>
      <c r="AN24">
        <v>20</v>
      </c>
      <c r="AO24">
        <v>25</v>
      </c>
      <c r="AP24" s="4">
        <v>16</v>
      </c>
      <c r="AQ24">
        <v>19</v>
      </c>
      <c r="AR24">
        <v>29</v>
      </c>
      <c r="AS24">
        <v>23</v>
      </c>
      <c r="AT24" s="4">
        <v>21</v>
      </c>
      <c r="AU24">
        <v>24</v>
      </c>
      <c r="AV24">
        <v>21</v>
      </c>
      <c r="AW24">
        <v>14</v>
      </c>
      <c r="AX24" s="4">
        <v>45</v>
      </c>
      <c r="AY24">
        <v>21</v>
      </c>
      <c r="AZ24">
        <v>28</v>
      </c>
      <c r="BA24">
        <v>14</v>
      </c>
      <c r="BB24" s="4">
        <v>16</v>
      </c>
      <c r="BC24">
        <v>16</v>
      </c>
      <c r="BD24">
        <v>19</v>
      </c>
      <c r="BE24">
        <v>21</v>
      </c>
      <c r="BF24">
        <v>21</v>
      </c>
      <c r="BG24">
        <v>20</v>
      </c>
      <c r="BH24">
        <v>24</v>
      </c>
      <c r="BI24">
        <v>19</v>
      </c>
    </row>
    <row r="25" spans="1:61">
      <c r="A25">
        <v>22</v>
      </c>
      <c r="B25">
        <v>19</v>
      </c>
      <c r="C25">
        <v>17</v>
      </c>
      <c r="D25">
        <v>21</v>
      </c>
      <c r="E25">
        <v>18</v>
      </c>
      <c r="F25" s="4">
        <v>18</v>
      </c>
      <c r="G25" s="2">
        <v>20</v>
      </c>
      <c r="H25" s="2">
        <v>23</v>
      </c>
      <c r="I25" s="2">
        <v>22</v>
      </c>
      <c r="J25" s="4">
        <v>19</v>
      </c>
      <c r="K25">
        <v>18</v>
      </c>
      <c r="L25">
        <v>23</v>
      </c>
      <c r="M25">
        <v>17</v>
      </c>
      <c r="N25" s="4">
        <v>18</v>
      </c>
      <c r="O25">
        <v>28</v>
      </c>
      <c r="P25">
        <v>18</v>
      </c>
      <c r="Q25">
        <v>22</v>
      </c>
      <c r="R25" s="4">
        <v>25</v>
      </c>
      <c r="S25">
        <v>26</v>
      </c>
      <c r="T25">
        <v>26</v>
      </c>
      <c r="U25">
        <v>19</v>
      </c>
      <c r="V25" s="4">
        <v>14</v>
      </c>
      <c r="W25" s="1">
        <v>19</v>
      </c>
      <c r="X25" s="2">
        <v>21</v>
      </c>
      <c r="Y25" s="2">
        <v>14</v>
      </c>
      <c r="Z25" s="4">
        <v>20</v>
      </c>
      <c r="AA25" s="2">
        <v>21</v>
      </c>
      <c r="AB25" s="2">
        <v>27</v>
      </c>
      <c r="AC25" s="2">
        <v>21</v>
      </c>
      <c r="AD25" s="5">
        <v>18</v>
      </c>
      <c r="AE25" s="2">
        <v>19</v>
      </c>
      <c r="AF25" s="2">
        <v>21</v>
      </c>
      <c r="AG25" s="2">
        <v>14</v>
      </c>
      <c r="AH25" s="5"/>
      <c r="AI25" s="2"/>
      <c r="AJ25" s="2"/>
      <c r="AK25" s="2">
        <v>21</v>
      </c>
      <c r="AL25" s="4">
        <v>21</v>
      </c>
      <c r="AM25">
        <v>18</v>
      </c>
      <c r="AN25">
        <v>21</v>
      </c>
      <c r="AO25">
        <v>19</v>
      </c>
      <c r="AP25" s="4">
        <v>6</v>
      </c>
      <c r="AQ25">
        <v>18</v>
      </c>
      <c r="AR25">
        <v>24</v>
      </c>
      <c r="AS25">
        <v>17</v>
      </c>
      <c r="AT25" s="4">
        <v>16</v>
      </c>
      <c r="AU25">
        <v>27</v>
      </c>
      <c r="AV25">
        <v>28</v>
      </c>
      <c r="AW25">
        <v>21</v>
      </c>
      <c r="AX25" s="4">
        <v>21</v>
      </c>
      <c r="AY25">
        <v>16</v>
      </c>
      <c r="AZ25">
        <v>18</v>
      </c>
      <c r="BA25">
        <v>19</v>
      </c>
      <c r="BB25" s="4">
        <v>24</v>
      </c>
      <c r="BC25">
        <v>12</v>
      </c>
      <c r="BD25">
        <v>16</v>
      </c>
      <c r="BE25">
        <v>15</v>
      </c>
      <c r="BF25">
        <v>19</v>
      </c>
      <c r="BG25">
        <v>24</v>
      </c>
      <c r="BH25">
        <v>20</v>
      </c>
      <c r="BI25">
        <v>23</v>
      </c>
    </row>
    <row r="26" spans="1:61">
      <c r="A26">
        <v>16</v>
      </c>
      <c r="B26">
        <v>22</v>
      </c>
      <c r="C26">
        <v>17</v>
      </c>
      <c r="D26">
        <v>16</v>
      </c>
      <c r="E26">
        <v>27</v>
      </c>
      <c r="F26" s="4">
        <v>19</v>
      </c>
      <c r="G26" s="2">
        <v>19</v>
      </c>
      <c r="H26" s="2">
        <v>23</v>
      </c>
      <c r="I26" s="2">
        <v>31</v>
      </c>
      <c r="J26" s="4">
        <v>25</v>
      </c>
      <c r="K26">
        <v>21</v>
      </c>
      <c r="L26">
        <v>30</v>
      </c>
      <c r="M26">
        <v>22</v>
      </c>
      <c r="N26" s="4">
        <v>21</v>
      </c>
      <c r="O26">
        <v>29</v>
      </c>
      <c r="P26">
        <v>26</v>
      </c>
      <c r="Q26">
        <v>19</v>
      </c>
      <c r="R26" s="4">
        <v>26</v>
      </c>
      <c r="S26">
        <v>21</v>
      </c>
      <c r="T26">
        <v>26</v>
      </c>
      <c r="U26">
        <v>22</v>
      </c>
      <c r="V26" s="4">
        <v>16</v>
      </c>
      <c r="W26" s="1">
        <v>16</v>
      </c>
      <c r="X26" s="2">
        <v>25</v>
      </c>
      <c r="Y26" s="2">
        <v>21</v>
      </c>
      <c r="Z26" s="4">
        <v>26</v>
      </c>
      <c r="AA26" s="2">
        <v>26</v>
      </c>
      <c r="AB26" s="2">
        <v>24</v>
      </c>
      <c r="AC26" s="2">
        <v>28</v>
      </c>
      <c r="AD26" s="5">
        <v>20</v>
      </c>
      <c r="AE26" s="2">
        <v>21</v>
      </c>
      <c r="AF26" s="2">
        <v>23</v>
      </c>
      <c r="AG26" s="2">
        <v>30</v>
      </c>
      <c r="AH26" s="5"/>
      <c r="AI26" s="2"/>
      <c r="AJ26" s="2"/>
      <c r="AK26" s="2">
        <v>17</v>
      </c>
      <c r="AL26" s="4">
        <v>26</v>
      </c>
      <c r="AM26">
        <v>14</v>
      </c>
      <c r="AN26">
        <v>24</v>
      </c>
      <c r="AO26">
        <v>20</v>
      </c>
      <c r="AP26" s="4">
        <v>12</v>
      </c>
      <c r="AQ26">
        <v>14</v>
      </c>
      <c r="AR26">
        <v>28</v>
      </c>
      <c r="AS26">
        <v>17</v>
      </c>
      <c r="AT26" s="4">
        <v>20</v>
      </c>
      <c r="AU26">
        <v>23</v>
      </c>
      <c r="AV26">
        <v>28</v>
      </c>
      <c r="AW26">
        <v>18</v>
      </c>
      <c r="AX26" s="4">
        <v>28</v>
      </c>
      <c r="AY26">
        <v>7</v>
      </c>
      <c r="AZ26">
        <v>17</v>
      </c>
      <c r="BA26">
        <v>15</v>
      </c>
      <c r="BB26" s="4">
        <v>28</v>
      </c>
      <c r="BC26">
        <v>19</v>
      </c>
      <c r="BD26">
        <v>14</v>
      </c>
      <c r="BE26">
        <v>19</v>
      </c>
      <c r="BF26">
        <v>19</v>
      </c>
      <c r="BG26">
        <v>25</v>
      </c>
      <c r="BH26">
        <v>22</v>
      </c>
      <c r="BI26">
        <v>23</v>
      </c>
    </row>
    <row r="27" spans="1:61">
      <c r="A27">
        <v>18</v>
      </c>
      <c r="B27">
        <v>18</v>
      </c>
      <c r="C27">
        <v>27</v>
      </c>
      <c r="D27">
        <v>24</v>
      </c>
      <c r="E27">
        <v>19</v>
      </c>
      <c r="F27" s="4">
        <v>15</v>
      </c>
      <c r="G27" s="2">
        <v>29</v>
      </c>
      <c r="H27" s="2">
        <v>20</v>
      </c>
      <c r="I27" s="2">
        <v>15</v>
      </c>
      <c r="J27" s="4">
        <v>13</v>
      </c>
      <c r="K27">
        <v>21</v>
      </c>
      <c r="L27">
        <v>16</v>
      </c>
      <c r="M27">
        <v>19</v>
      </c>
      <c r="N27" s="4">
        <v>28</v>
      </c>
      <c r="O27">
        <v>29</v>
      </c>
      <c r="P27">
        <v>21</v>
      </c>
      <c r="Q27">
        <v>20</v>
      </c>
      <c r="R27" s="4">
        <v>23</v>
      </c>
      <c r="S27">
        <v>16</v>
      </c>
      <c r="T27">
        <v>24</v>
      </c>
      <c r="U27">
        <v>17</v>
      </c>
      <c r="V27" s="4">
        <v>15</v>
      </c>
      <c r="W27" s="1">
        <v>18</v>
      </c>
      <c r="X27" s="2">
        <v>12</v>
      </c>
      <c r="Y27" s="2">
        <v>18</v>
      </c>
      <c r="Z27" s="4">
        <v>29</v>
      </c>
      <c r="AA27" s="2">
        <v>15</v>
      </c>
      <c r="AB27" s="2">
        <v>14</v>
      </c>
      <c r="AC27" s="2">
        <v>15</v>
      </c>
      <c r="AD27" s="5">
        <v>20</v>
      </c>
      <c r="AE27" s="2">
        <v>16</v>
      </c>
      <c r="AF27" s="2">
        <v>24</v>
      </c>
      <c r="AG27" s="2">
        <v>12</v>
      </c>
      <c r="AH27" s="5"/>
      <c r="AI27" s="2"/>
      <c r="AJ27" s="2"/>
      <c r="AK27" s="2">
        <v>17</v>
      </c>
      <c r="AL27" s="4">
        <v>24</v>
      </c>
      <c r="AM27">
        <v>18</v>
      </c>
      <c r="AN27">
        <v>17</v>
      </c>
      <c r="AO27">
        <v>16</v>
      </c>
      <c r="AP27" s="4">
        <v>13</v>
      </c>
      <c r="AQ27">
        <v>18</v>
      </c>
      <c r="AR27">
        <v>21</v>
      </c>
      <c r="AS27">
        <v>22</v>
      </c>
      <c r="AT27" s="4">
        <v>16</v>
      </c>
      <c r="AU27">
        <v>25</v>
      </c>
      <c r="AV27">
        <v>23</v>
      </c>
      <c r="AW27">
        <v>18</v>
      </c>
      <c r="AX27" s="4">
        <v>27</v>
      </c>
      <c r="AY27">
        <v>15</v>
      </c>
      <c r="AZ27">
        <v>23</v>
      </c>
      <c r="BA27">
        <v>23</v>
      </c>
      <c r="BB27" s="4">
        <v>32</v>
      </c>
      <c r="BC27">
        <v>15</v>
      </c>
      <c r="BD27">
        <v>18</v>
      </c>
      <c r="BE27">
        <v>22</v>
      </c>
      <c r="BF27">
        <v>15</v>
      </c>
      <c r="BG27">
        <v>19</v>
      </c>
      <c r="BH27">
        <v>31</v>
      </c>
      <c r="BI27">
        <v>17</v>
      </c>
    </row>
    <row r="28" spans="1:61">
      <c r="A28">
        <v>20</v>
      </c>
      <c r="B28">
        <v>15</v>
      </c>
      <c r="C28">
        <v>20</v>
      </c>
      <c r="D28">
        <v>19</v>
      </c>
      <c r="E28">
        <v>22</v>
      </c>
      <c r="F28" s="4">
        <v>28</v>
      </c>
      <c r="G28" s="2">
        <v>27</v>
      </c>
      <c r="H28" s="2">
        <v>25</v>
      </c>
      <c r="I28" s="2">
        <v>19</v>
      </c>
      <c r="J28" s="4">
        <v>17</v>
      </c>
      <c r="K28">
        <v>15</v>
      </c>
      <c r="L28">
        <v>16</v>
      </c>
      <c r="M28">
        <v>15</v>
      </c>
      <c r="N28" s="4">
        <v>20</v>
      </c>
      <c r="O28">
        <v>29</v>
      </c>
      <c r="P28">
        <v>18</v>
      </c>
      <c r="Q28">
        <v>21</v>
      </c>
      <c r="R28" s="4">
        <v>24</v>
      </c>
      <c r="S28">
        <v>18</v>
      </c>
      <c r="T28">
        <v>24</v>
      </c>
      <c r="U28">
        <v>28</v>
      </c>
      <c r="V28" s="4">
        <v>21</v>
      </c>
      <c r="W28" s="1">
        <v>16</v>
      </c>
      <c r="X28" s="2">
        <v>25</v>
      </c>
      <c r="Y28" s="2">
        <v>27</v>
      </c>
      <c r="Z28" s="4">
        <v>18</v>
      </c>
      <c r="AA28" s="2">
        <v>25</v>
      </c>
      <c r="AB28" s="2">
        <v>17</v>
      </c>
      <c r="AC28" s="2">
        <v>18</v>
      </c>
      <c r="AD28" s="5">
        <v>27</v>
      </c>
      <c r="AE28" s="2">
        <v>29</v>
      </c>
      <c r="AF28" s="2">
        <v>21</v>
      </c>
      <c r="AG28" s="2">
        <v>23</v>
      </c>
      <c r="AH28" s="5"/>
      <c r="AI28" s="2"/>
      <c r="AJ28" s="2"/>
      <c r="AK28" s="2">
        <v>23</v>
      </c>
      <c r="AL28" s="4">
        <v>21</v>
      </c>
      <c r="AM28">
        <v>17</v>
      </c>
      <c r="AN28">
        <v>27</v>
      </c>
      <c r="AO28">
        <v>21</v>
      </c>
      <c r="AP28" s="4">
        <v>17</v>
      </c>
      <c r="AQ28">
        <v>17</v>
      </c>
      <c r="AR28">
        <v>29</v>
      </c>
      <c r="AS28">
        <v>21</v>
      </c>
      <c r="AT28" s="4">
        <v>13</v>
      </c>
      <c r="AU28">
        <v>28</v>
      </c>
      <c r="AV28">
        <v>25</v>
      </c>
      <c r="AW28">
        <v>15</v>
      </c>
      <c r="AX28" s="4">
        <v>24</v>
      </c>
      <c r="AY28">
        <v>19</v>
      </c>
      <c r="AZ28">
        <v>24</v>
      </c>
      <c r="BA28">
        <v>17</v>
      </c>
      <c r="BB28" s="4">
        <v>24</v>
      </c>
      <c r="BC28">
        <v>26</v>
      </c>
      <c r="BD28">
        <v>22</v>
      </c>
      <c r="BE28">
        <v>21</v>
      </c>
      <c r="BF28">
        <v>23</v>
      </c>
      <c r="BG28">
        <v>17</v>
      </c>
      <c r="BH28">
        <v>21</v>
      </c>
      <c r="BI28">
        <v>11</v>
      </c>
    </row>
    <row r="29" spans="1:61">
      <c r="A29">
        <v>18</v>
      </c>
      <c r="B29">
        <v>21</v>
      </c>
      <c r="C29">
        <v>28</v>
      </c>
      <c r="D29">
        <v>15</v>
      </c>
      <c r="E29">
        <v>17</v>
      </c>
      <c r="F29" s="4">
        <v>23</v>
      </c>
      <c r="G29" s="2">
        <v>13</v>
      </c>
      <c r="H29" s="2">
        <v>24</v>
      </c>
      <c r="I29" s="2">
        <v>21</v>
      </c>
      <c r="J29" s="4">
        <v>12</v>
      </c>
      <c r="K29">
        <v>24</v>
      </c>
      <c r="L29">
        <v>13</v>
      </c>
      <c r="M29">
        <v>21</v>
      </c>
      <c r="N29" s="4">
        <v>16</v>
      </c>
      <c r="O29">
        <v>32</v>
      </c>
      <c r="P29">
        <v>17</v>
      </c>
      <c r="Q29">
        <v>27</v>
      </c>
      <c r="R29" s="4">
        <v>16</v>
      </c>
      <c r="S29">
        <v>23</v>
      </c>
      <c r="T29">
        <v>16</v>
      </c>
      <c r="U29">
        <v>20</v>
      </c>
      <c r="V29" s="4">
        <v>21</v>
      </c>
      <c r="W29" s="1">
        <v>22</v>
      </c>
      <c r="X29" s="2">
        <v>18</v>
      </c>
      <c r="Y29" s="2">
        <v>24</v>
      </c>
      <c r="Z29" s="4">
        <v>27</v>
      </c>
      <c r="AA29" s="2">
        <v>24</v>
      </c>
      <c r="AB29" s="2">
        <v>25</v>
      </c>
      <c r="AC29" s="2">
        <v>16</v>
      </c>
      <c r="AD29" s="5">
        <v>24</v>
      </c>
      <c r="AE29" s="2">
        <v>29</v>
      </c>
      <c r="AF29" s="2">
        <v>15</v>
      </c>
      <c r="AG29" s="2">
        <v>23</v>
      </c>
      <c r="AH29" s="5"/>
      <c r="AI29" s="2"/>
      <c r="AJ29" s="2"/>
      <c r="AK29" s="2">
        <v>23</v>
      </c>
      <c r="AL29" s="4">
        <v>16</v>
      </c>
      <c r="AM29">
        <v>18</v>
      </c>
      <c r="AN29">
        <v>17</v>
      </c>
      <c r="AO29">
        <v>16</v>
      </c>
      <c r="AP29" s="4">
        <v>14</v>
      </c>
      <c r="AQ29">
        <v>18</v>
      </c>
      <c r="AR29">
        <v>20</v>
      </c>
      <c r="AS29">
        <v>19</v>
      </c>
      <c r="AT29" s="4">
        <v>22</v>
      </c>
      <c r="AU29">
        <v>21</v>
      </c>
      <c r="AV29">
        <v>18</v>
      </c>
      <c r="AW29">
        <v>15</v>
      </c>
      <c r="AX29" s="4">
        <v>41</v>
      </c>
      <c r="AY29">
        <v>17</v>
      </c>
      <c r="AZ29">
        <v>25</v>
      </c>
      <c r="BA29">
        <v>23</v>
      </c>
      <c r="BB29" s="4">
        <v>18</v>
      </c>
      <c r="BC29">
        <v>18</v>
      </c>
      <c r="BD29">
        <v>13</v>
      </c>
      <c r="BE29">
        <v>14</v>
      </c>
      <c r="BF29">
        <v>27</v>
      </c>
      <c r="BG29">
        <v>18</v>
      </c>
      <c r="BH29">
        <v>31</v>
      </c>
      <c r="BI29">
        <v>9</v>
      </c>
    </row>
    <row r="30" spans="1:61">
      <c r="A30">
        <v>18</v>
      </c>
      <c r="B30">
        <v>24</v>
      </c>
      <c r="C30">
        <v>18</v>
      </c>
      <c r="D30">
        <v>24</v>
      </c>
      <c r="E30">
        <v>14</v>
      </c>
      <c r="F30" s="4">
        <v>24</v>
      </c>
      <c r="G30" s="2">
        <v>22</v>
      </c>
      <c r="H30" s="2">
        <v>23</v>
      </c>
      <c r="I30" s="2">
        <v>21</v>
      </c>
      <c r="J30" s="4">
        <v>22</v>
      </c>
      <c r="K30">
        <v>14</v>
      </c>
      <c r="L30">
        <v>17</v>
      </c>
      <c r="M30">
        <v>14</v>
      </c>
      <c r="N30" s="4">
        <v>17</v>
      </c>
      <c r="O30">
        <v>26</v>
      </c>
      <c r="P30">
        <v>17</v>
      </c>
      <c r="Q30">
        <v>25</v>
      </c>
      <c r="R30" s="4">
        <v>22</v>
      </c>
      <c r="S30">
        <v>19</v>
      </c>
      <c r="T30">
        <v>22</v>
      </c>
      <c r="U30">
        <v>21</v>
      </c>
      <c r="V30" s="4">
        <v>23</v>
      </c>
      <c r="W30" s="1">
        <v>18</v>
      </c>
      <c r="X30" s="2">
        <v>17</v>
      </c>
      <c r="Y30" s="2">
        <v>14</v>
      </c>
      <c r="Z30" s="4">
        <v>18</v>
      </c>
      <c r="AA30" s="2">
        <v>17</v>
      </c>
      <c r="AB30" s="2">
        <v>26</v>
      </c>
      <c r="AC30" s="2">
        <v>17</v>
      </c>
      <c r="AD30" s="5">
        <v>23</v>
      </c>
      <c r="AE30" s="2">
        <v>27</v>
      </c>
      <c r="AF30" s="2">
        <v>14</v>
      </c>
      <c r="AG30" s="2">
        <v>22</v>
      </c>
      <c r="AH30" s="5"/>
      <c r="AI30" s="2"/>
      <c r="AJ30" s="2"/>
      <c r="AK30" s="2">
        <v>21</v>
      </c>
      <c r="AL30" s="4">
        <v>22</v>
      </c>
      <c r="AM30">
        <v>21</v>
      </c>
      <c r="AN30">
        <v>21</v>
      </c>
      <c r="AO30">
        <v>14</v>
      </c>
      <c r="AP30" s="4">
        <v>21</v>
      </c>
      <c r="AQ30">
        <v>21</v>
      </c>
      <c r="AR30">
        <v>21</v>
      </c>
      <c r="AS30">
        <v>24</v>
      </c>
      <c r="AT30" s="4">
        <v>20</v>
      </c>
      <c r="AU30">
        <v>23</v>
      </c>
      <c r="AV30">
        <v>26</v>
      </c>
      <c r="AW30">
        <v>13</v>
      </c>
      <c r="AX30" s="4">
        <v>24</v>
      </c>
      <c r="AY30">
        <v>20</v>
      </c>
      <c r="AZ30">
        <v>21</v>
      </c>
      <c r="BA30">
        <v>22</v>
      </c>
      <c r="BB30" s="4">
        <v>35</v>
      </c>
      <c r="BC30">
        <v>17</v>
      </c>
      <c r="BD30">
        <v>14</v>
      </c>
      <c r="BE30">
        <v>19</v>
      </c>
      <c r="BF30">
        <v>21</v>
      </c>
      <c r="BG30">
        <v>19</v>
      </c>
      <c r="BH30">
        <v>13</v>
      </c>
      <c r="BI30">
        <v>18</v>
      </c>
    </row>
    <row r="31" spans="1:61">
      <c r="A31">
        <v>26</v>
      </c>
      <c r="B31">
        <v>17</v>
      </c>
      <c r="C31">
        <v>26</v>
      </c>
      <c r="D31">
        <v>19</v>
      </c>
      <c r="E31">
        <v>25</v>
      </c>
      <c r="F31" s="4">
        <v>23</v>
      </c>
      <c r="G31" s="2">
        <v>15</v>
      </c>
      <c r="H31" s="2">
        <v>17</v>
      </c>
      <c r="I31" s="2">
        <v>23</v>
      </c>
      <c r="J31" s="4">
        <v>21</v>
      </c>
      <c r="K31">
        <v>16</v>
      </c>
      <c r="L31">
        <v>21</v>
      </c>
      <c r="M31">
        <v>18</v>
      </c>
      <c r="N31" s="4">
        <v>21</v>
      </c>
      <c r="O31">
        <v>27</v>
      </c>
      <c r="P31">
        <v>20</v>
      </c>
      <c r="Q31">
        <v>20</v>
      </c>
      <c r="R31" s="4">
        <v>22</v>
      </c>
      <c r="S31">
        <v>16</v>
      </c>
      <c r="T31">
        <v>22</v>
      </c>
      <c r="U31">
        <v>19</v>
      </c>
      <c r="V31" s="4">
        <v>12</v>
      </c>
      <c r="W31" s="1">
        <v>24</v>
      </c>
      <c r="X31" s="2">
        <v>18</v>
      </c>
      <c r="Y31" s="2">
        <v>17</v>
      </c>
      <c r="Z31" s="4">
        <v>21</v>
      </c>
      <c r="AA31" s="2">
        <v>14</v>
      </c>
      <c r="AB31" s="2">
        <v>13</v>
      </c>
      <c r="AC31" s="2">
        <v>18</v>
      </c>
      <c r="AD31" s="5">
        <v>18</v>
      </c>
      <c r="AE31" s="2">
        <v>21</v>
      </c>
      <c r="AF31" s="2">
        <v>22</v>
      </c>
      <c r="AG31" s="2">
        <v>22</v>
      </c>
      <c r="AH31" s="5"/>
      <c r="AI31" s="2"/>
      <c r="AJ31" s="2"/>
      <c r="AK31" s="2">
        <v>27</v>
      </c>
      <c r="AL31" s="4">
        <v>25</v>
      </c>
      <c r="AM31">
        <v>21</v>
      </c>
      <c r="AN31">
        <v>22</v>
      </c>
      <c r="AO31">
        <v>27</v>
      </c>
      <c r="AP31" s="4">
        <v>15</v>
      </c>
      <c r="AQ31">
        <v>21</v>
      </c>
      <c r="AR31">
        <v>19</v>
      </c>
      <c r="AS31">
        <v>25</v>
      </c>
      <c r="AT31" s="4">
        <v>19</v>
      </c>
      <c r="AU31">
        <v>23</v>
      </c>
      <c r="AV31">
        <v>28</v>
      </c>
      <c r="AW31">
        <v>14</v>
      </c>
      <c r="AX31" s="4">
        <v>23</v>
      </c>
      <c r="AY31">
        <v>21</v>
      </c>
      <c r="AZ31">
        <v>21</v>
      </c>
      <c r="BA31">
        <v>18</v>
      </c>
      <c r="BB31" s="4">
        <v>23</v>
      </c>
      <c r="BC31">
        <v>20</v>
      </c>
      <c r="BD31">
        <v>22</v>
      </c>
      <c r="BE31">
        <v>23</v>
      </c>
      <c r="BF31">
        <v>25</v>
      </c>
      <c r="BG31">
        <v>31</v>
      </c>
      <c r="BH31">
        <v>26</v>
      </c>
      <c r="BI31">
        <v>20</v>
      </c>
    </row>
    <row r="32" spans="1:61">
      <c r="A32">
        <v>22</v>
      </c>
      <c r="B32">
        <v>20</v>
      </c>
      <c r="C32">
        <v>20</v>
      </c>
      <c r="D32">
        <v>19</v>
      </c>
      <c r="E32">
        <v>23</v>
      </c>
      <c r="F32" s="4">
        <v>19</v>
      </c>
      <c r="G32" s="2">
        <v>25</v>
      </c>
      <c r="H32" s="2">
        <v>20</v>
      </c>
      <c r="I32" s="2">
        <v>18</v>
      </c>
      <c r="J32" s="4">
        <v>28</v>
      </c>
      <c r="K32">
        <v>20</v>
      </c>
      <c r="L32">
        <v>16</v>
      </c>
      <c r="M32">
        <v>14</v>
      </c>
      <c r="N32" s="4">
        <v>22</v>
      </c>
      <c r="O32">
        <v>26</v>
      </c>
      <c r="P32">
        <v>19</v>
      </c>
      <c r="Q32">
        <v>25</v>
      </c>
      <c r="R32" s="4">
        <v>20</v>
      </c>
      <c r="S32">
        <v>19</v>
      </c>
      <c r="T32">
        <v>21</v>
      </c>
      <c r="U32">
        <v>32</v>
      </c>
      <c r="V32" s="4">
        <v>20</v>
      </c>
      <c r="W32" s="1">
        <v>19</v>
      </c>
      <c r="X32" s="2">
        <v>22</v>
      </c>
      <c r="Y32" s="2">
        <v>21</v>
      </c>
      <c r="Z32" s="4">
        <v>24</v>
      </c>
      <c r="AA32" s="2">
        <v>15</v>
      </c>
      <c r="AB32" s="2">
        <v>18</v>
      </c>
      <c r="AC32" s="2">
        <v>16</v>
      </c>
      <c r="AD32" s="5">
        <v>25</v>
      </c>
      <c r="AE32" s="2">
        <v>23</v>
      </c>
      <c r="AF32" s="2">
        <v>32</v>
      </c>
      <c r="AG32" s="2">
        <v>22</v>
      </c>
      <c r="AH32" s="5"/>
      <c r="AI32" s="2"/>
      <c r="AJ32" s="2"/>
      <c r="AK32" s="2">
        <v>19</v>
      </c>
      <c r="AL32" s="4">
        <v>21</v>
      </c>
      <c r="AM32">
        <v>24</v>
      </c>
      <c r="AN32">
        <v>26</v>
      </c>
      <c r="AO32">
        <v>24</v>
      </c>
      <c r="AP32" s="4">
        <v>21</v>
      </c>
      <c r="AQ32">
        <v>23</v>
      </c>
      <c r="AR32">
        <v>27</v>
      </c>
      <c r="AS32">
        <v>15</v>
      </c>
      <c r="AT32" s="4">
        <v>16</v>
      </c>
      <c r="AU32">
        <v>20</v>
      </c>
      <c r="AV32">
        <v>18</v>
      </c>
      <c r="AW32">
        <v>18</v>
      </c>
      <c r="AX32" s="4">
        <v>24</v>
      </c>
      <c r="AY32">
        <v>24</v>
      </c>
      <c r="AZ32">
        <v>17</v>
      </c>
      <c r="BA32">
        <v>24</v>
      </c>
      <c r="BB32" s="4">
        <v>25</v>
      </c>
      <c r="BC32">
        <v>13</v>
      </c>
      <c r="BD32">
        <v>12</v>
      </c>
      <c r="BE32">
        <v>19</v>
      </c>
      <c r="BF32">
        <v>27</v>
      </c>
      <c r="BG32">
        <v>21</v>
      </c>
      <c r="BH32">
        <v>15</v>
      </c>
      <c r="BI32">
        <v>19</v>
      </c>
    </row>
    <row r="33" spans="1:61">
      <c r="A33">
        <v>21</v>
      </c>
      <c r="B33">
        <v>27</v>
      </c>
      <c r="C33">
        <v>17</v>
      </c>
      <c r="D33">
        <v>23</v>
      </c>
      <c r="E33">
        <v>19</v>
      </c>
      <c r="F33" s="4">
        <v>19</v>
      </c>
      <c r="G33" s="2">
        <v>14</v>
      </c>
      <c r="H33" s="2">
        <v>16</v>
      </c>
      <c r="I33" s="2">
        <v>27</v>
      </c>
      <c r="J33" s="4">
        <v>17</v>
      </c>
      <c r="K33">
        <v>18</v>
      </c>
      <c r="L33">
        <v>13</v>
      </c>
      <c r="M33">
        <v>14</v>
      </c>
      <c r="N33" s="4">
        <v>22</v>
      </c>
      <c r="O33">
        <v>24</v>
      </c>
      <c r="P33">
        <v>24</v>
      </c>
      <c r="Q33">
        <v>25</v>
      </c>
      <c r="R33" s="4">
        <v>18</v>
      </c>
      <c r="S33">
        <v>14</v>
      </c>
      <c r="T33">
        <v>18</v>
      </c>
      <c r="U33">
        <v>23</v>
      </c>
      <c r="V33" s="4">
        <v>20</v>
      </c>
      <c r="W33" s="1">
        <v>17</v>
      </c>
      <c r="X33" s="2">
        <v>18</v>
      </c>
      <c r="Y33" s="2">
        <v>27</v>
      </c>
      <c r="Z33" s="4">
        <v>19</v>
      </c>
      <c r="AA33" s="2">
        <v>14</v>
      </c>
      <c r="AB33" s="2">
        <v>23</v>
      </c>
      <c r="AC33" s="2">
        <v>21</v>
      </c>
      <c r="AD33" s="5">
        <v>24</v>
      </c>
      <c r="AE33" s="2">
        <v>19</v>
      </c>
      <c r="AF33" s="2">
        <v>22</v>
      </c>
      <c r="AG33" s="2">
        <v>19</v>
      </c>
      <c r="AH33" s="5"/>
      <c r="AI33" s="2"/>
      <c r="AJ33" s="2"/>
      <c r="AK33" s="2">
        <v>21</v>
      </c>
      <c r="AL33" s="4">
        <v>22</v>
      </c>
      <c r="AM33">
        <v>20</v>
      </c>
      <c r="AN33">
        <v>22</v>
      </c>
      <c r="AO33">
        <v>15</v>
      </c>
      <c r="AP33" s="4">
        <v>20</v>
      </c>
      <c r="AQ33">
        <v>20</v>
      </c>
      <c r="AR33">
        <v>19</v>
      </c>
      <c r="AS33">
        <v>21</v>
      </c>
      <c r="AT33" s="4">
        <v>10</v>
      </c>
      <c r="AU33">
        <v>23</v>
      </c>
      <c r="AV33">
        <v>23</v>
      </c>
      <c r="AW33">
        <v>15</v>
      </c>
      <c r="AX33" s="4">
        <v>31</v>
      </c>
      <c r="AY33">
        <v>13</v>
      </c>
      <c r="AZ33">
        <v>19</v>
      </c>
      <c r="BA33">
        <v>26</v>
      </c>
      <c r="BB33" s="4">
        <v>30</v>
      </c>
      <c r="BC33">
        <v>14</v>
      </c>
      <c r="BD33">
        <v>15</v>
      </c>
      <c r="BE33">
        <v>20</v>
      </c>
      <c r="BF33">
        <v>26</v>
      </c>
      <c r="BG33">
        <v>17</v>
      </c>
      <c r="BH33">
        <v>20</v>
      </c>
      <c r="BI33">
        <v>18</v>
      </c>
    </row>
    <row r="34" spans="1:61">
      <c r="A34">
        <v>24</v>
      </c>
      <c r="B34">
        <v>28</v>
      </c>
      <c r="C34">
        <v>24</v>
      </c>
      <c r="D34">
        <v>20</v>
      </c>
      <c r="E34">
        <v>28</v>
      </c>
      <c r="F34" s="4">
        <v>28</v>
      </c>
      <c r="G34" s="2">
        <v>17</v>
      </c>
      <c r="H34" s="2">
        <v>17</v>
      </c>
      <c r="I34" s="2">
        <v>15</v>
      </c>
      <c r="J34" s="4">
        <v>24</v>
      </c>
      <c r="K34">
        <v>16</v>
      </c>
      <c r="L34">
        <v>22</v>
      </c>
      <c r="M34">
        <v>23</v>
      </c>
      <c r="N34" s="4">
        <v>19</v>
      </c>
      <c r="O34">
        <v>32</v>
      </c>
      <c r="P34">
        <v>17</v>
      </c>
      <c r="Q34">
        <v>22</v>
      </c>
      <c r="R34" s="4">
        <v>28</v>
      </c>
      <c r="S34">
        <v>21</v>
      </c>
      <c r="T34">
        <v>28</v>
      </c>
      <c r="U34">
        <v>17</v>
      </c>
      <c r="V34" s="4">
        <v>18</v>
      </c>
      <c r="W34" s="1">
        <v>17</v>
      </c>
      <c r="X34" s="2">
        <v>18</v>
      </c>
      <c r="Y34" s="2">
        <v>22</v>
      </c>
      <c r="Z34" s="4">
        <v>18</v>
      </c>
      <c r="AA34" s="2">
        <v>16</v>
      </c>
      <c r="AB34" s="2">
        <v>17</v>
      </c>
      <c r="AC34" s="2">
        <v>24</v>
      </c>
      <c r="AD34" s="5">
        <v>34</v>
      </c>
      <c r="AE34" s="2">
        <v>21</v>
      </c>
      <c r="AF34" s="2">
        <v>20</v>
      </c>
      <c r="AG34" s="2">
        <v>22</v>
      </c>
      <c r="AH34" s="5"/>
      <c r="AI34" s="2"/>
      <c r="AJ34" s="2"/>
      <c r="AK34" s="2">
        <v>23</v>
      </c>
      <c r="AL34" s="4">
        <v>23</v>
      </c>
      <c r="AM34">
        <v>9</v>
      </c>
      <c r="AN34">
        <v>19</v>
      </c>
      <c r="AO34">
        <v>12</v>
      </c>
      <c r="AP34" s="4">
        <v>17</v>
      </c>
      <c r="AQ34">
        <v>9</v>
      </c>
      <c r="AR34">
        <v>21</v>
      </c>
      <c r="AS34">
        <v>20</v>
      </c>
      <c r="AT34" s="4">
        <v>15</v>
      </c>
      <c r="AU34">
        <v>22</v>
      </c>
      <c r="AV34">
        <v>27</v>
      </c>
      <c r="AW34">
        <v>26</v>
      </c>
      <c r="AX34" s="4">
        <v>34</v>
      </c>
      <c r="AY34">
        <v>21</v>
      </c>
      <c r="AZ34">
        <v>28</v>
      </c>
      <c r="BA34">
        <v>14</v>
      </c>
      <c r="BB34" s="4">
        <v>24</v>
      </c>
      <c r="BC34">
        <v>14</v>
      </c>
      <c r="BD34">
        <v>17</v>
      </c>
      <c r="BE34">
        <v>26</v>
      </c>
      <c r="BF34">
        <v>21</v>
      </c>
      <c r="BG34">
        <v>18</v>
      </c>
      <c r="BH34">
        <v>21</v>
      </c>
      <c r="BI34">
        <v>26</v>
      </c>
    </row>
    <row r="35" spans="1:61">
      <c r="A35">
        <v>20</v>
      </c>
      <c r="B35">
        <v>22</v>
      </c>
      <c r="C35">
        <v>18</v>
      </c>
      <c r="D35">
        <v>29</v>
      </c>
      <c r="E35">
        <v>26</v>
      </c>
      <c r="F35" s="4">
        <v>31</v>
      </c>
      <c r="G35" s="2">
        <v>24</v>
      </c>
      <c r="H35" s="2">
        <v>14</v>
      </c>
      <c r="I35" s="2">
        <v>19</v>
      </c>
      <c r="J35" s="4">
        <v>32</v>
      </c>
      <c r="K35">
        <v>16</v>
      </c>
      <c r="L35">
        <v>26</v>
      </c>
      <c r="M35">
        <v>17</v>
      </c>
      <c r="N35" s="4">
        <v>18</v>
      </c>
      <c r="O35">
        <v>28</v>
      </c>
      <c r="P35">
        <v>22</v>
      </c>
      <c r="Q35">
        <v>18</v>
      </c>
      <c r="R35" s="4">
        <v>26</v>
      </c>
      <c r="S35">
        <v>27</v>
      </c>
      <c r="T35">
        <v>27</v>
      </c>
      <c r="U35">
        <v>17</v>
      </c>
      <c r="V35" s="4">
        <v>22</v>
      </c>
      <c r="W35" s="1">
        <v>11</v>
      </c>
      <c r="X35" s="2">
        <v>20</v>
      </c>
      <c r="Y35" s="2">
        <v>13</v>
      </c>
      <c r="Z35" s="4">
        <v>19</v>
      </c>
      <c r="AA35" s="2">
        <v>23</v>
      </c>
      <c r="AB35" s="2">
        <v>11</v>
      </c>
      <c r="AC35" s="2">
        <v>24</v>
      </c>
      <c r="AD35" s="5">
        <v>20</v>
      </c>
      <c r="AE35" s="2">
        <v>15</v>
      </c>
      <c r="AF35" s="2">
        <v>19</v>
      </c>
      <c r="AG35" s="2">
        <v>17</v>
      </c>
      <c r="AH35" s="5"/>
      <c r="AI35" s="2"/>
      <c r="AJ35" s="2"/>
      <c r="AK35" s="2">
        <v>17</v>
      </c>
      <c r="AL35" s="4">
        <v>24</v>
      </c>
      <c r="AM35">
        <v>18</v>
      </c>
      <c r="AN35">
        <v>26</v>
      </c>
      <c r="AO35">
        <v>14</v>
      </c>
      <c r="AP35" s="4">
        <v>18</v>
      </c>
      <c r="AQ35">
        <v>19</v>
      </c>
      <c r="AR35">
        <v>20</v>
      </c>
      <c r="AS35">
        <v>21</v>
      </c>
      <c r="AT35" s="4">
        <v>17</v>
      </c>
      <c r="AU35">
        <v>23</v>
      </c>
      <c r="AV35">
        <v>28</v>
      </c>
      <c r="AW35">
        <v>19</v>
      </c>
      <c r="AX35" s="4">
        <v>36</v>
      </c>
      <c r="AY35">
        <v>23</v>
      </c>
      <c r="AZ35">
        <v>17</v>
      </c>
      <c r="BA35">
        <v>23</v>
      </c>
      <c r="BB35" s="4">
        <v>12</v>
      </c>
      <c r="BC35">
        <v>21</v>
      </c>
      <c r="BD35">
        <v>13</v>
      </c>
      <c r="BE35">
        <v>14</v>
      </c>
      <c r="BF35">
        <v>25</v>
      </c>
      <c r="BG35">
        <v>18</v>
      </c>
      <c r="BH35">
        <v>23</v>
      </c>
      <c r="BI35">
        <v>28</v>
      </c>
    </row>
    <row r="36" spans="1:61">
      <c r="A36">
        <v>19</v>
      </c>
      <c r="B36">
        <v>15</v>
      </c>
      <c r="C36">
        <v>25</v>
      </c>
      <c r="D36">
        <v>18</v>
      </c>
      <c r="E36">
        <v>18</v>
      </c>
      <c r="F36" s="4">
        <v>17</v>
      </c>
      <c r="G36" s="2">
        <v>17</v>
      </c>
      <c r="H36" s="2">
        <v>16</v>
      </c>
      <c r="I36" s="2">
        <v>19</v>
      </c>
      <c r="J36" s="4">
        <v>26</v>
      </c>
      <c r="K36">
        <v>23</v>
      </c>
      <c r="L36">
        <v>23</v>
      </c>
      <c r="M36">
        <v>15</v>
      </c>
      <c r="N36" s="4">
        <v>17</v>
      </c>
      <c r="O36">
        <v>27</v>
      </c>
      <c r="P36">
        <v>17</v>
      </c>
      <c r="Q36">
        <v>20</v>
      </c>
      <c r="R36" s="4">
        <v>25</v>
      </c>
      <c r="S36">
        <v>22</v>
      </c>
      <c r="T36">
        <v>25</v>
      </c>
      <c r="U36">
        <v>23</v>
      </c>
      <c r="V36" s="4">
        <v>9</v>
      </c>
      <c r="W36" s="1">
        <v>19</v>
      </c>
      <c r="X36" s="2">
        <v>10</v>
      </c>
      <c r="Y36" s="2">
        <v>16</v>
      </c>
      <c r="Z36" s="4">
        <v>18</v>
      </c>
      <c r="AA36" s="2">
        <v>18</v>
      </c>
      <c r="AB36" s="2">
        <v>23</v>
      </c>
      <c r="AC36" s="2">
        <v>19</v>
      </c>
      <c r="AD36" s="5">
        <v>21</v>
      </c>
      <c r="AE36" s="2">
        <v>21</v>
      </c>
      <c r="AF36" s="2">
        <v>17</v>
      </c>
      <c r="AG36" s="2">
        <v>23</v>
      </c>
      <c r="AH36" s="5"/>
      <c r="AI36" s="2"/>
      <c r="AJ36" s="2"/>
      <c r="AK36" s="2">
        <v>14</v>
      </c>
      <c r="AL36" s="4">
        <v>26</v>
      </c>
      <c r="AM36">
        <v>21</v>
      </c>
      <c r="AN36">
        <v>19</v>
      </c>
      <c r="AO36">
        <v>32</v>
      </c>
      <c r="AP36" s="4">
        <v>14</v>
      </c>
      <c r="AQ36">
        <v>21</v>
      </c>
      <c r="AR36">
        <v>20</v>
      </c>
      <c r="AS36">
        <v>12</v>
      </c>
      <c r="AT36" s="4">
        <v>28</v>
      </c>
      <c r="AU36">
        <v>19</v>
      </c>
      <c r="AV36">
        <v>29</v>
      </c>
      <c r="AW36">
        <v>24</v>
      </c>
      <c r="AX36" s="4">
        <v>32</v>
      </c>
      <c r="AY36">
        <v>20</v>
      </c>
      <c r="AZ36">
        <v>26</v>
      </c>
      <c r="BA36">
        <v>19</v>
      </c>
      <c r="BB36" s="4">
        <v>17</v>
      </c>
      <c r="BC36">
        <v>13</v>
      </c>
      <c r="BD36">
        <v>17</v>
      </c>
      <c r="BE36">
        <v>16</v>
      </c>
      <c r="BF36">
        <v>21</v>
      </c>
      <c r="BG36">
        <v>23</v>
      </c>
      <c r="BH36">
        <v>23</v>
      </c>
      <c r="BI36">
        <v>21</v>
      </c>
    </row>
    <row r="37" spans="1:61">
      <c r="A37">
        <v>30</v>
      </c>
      <c r="B37">
        <v>25</v>
      </c>
      <c r="C37">
        <v>21</v>
      </c>
      <c r="D37">
        <v>31</v>
      </c>
      <c r="E37">
        <v>20</v>
      </c>
      <c r="F37" s="4">
        <v>24</v>
      </c>
      <c r="G37" s="2">
        <v>15</v>
      </c>
      <c r="H37" s="2">
        <v>25</v>
      </c>
      <c r="I37" s="2">
        <v>33</v>
      </c>
      <c r="J37" s="4">
        <v>16</v>
      </c>
      <c r="K37">
        <v>21</v>
      </c>
      <c r="L37">
        <v>19</v>
      </c>
      <c r="M37">
        <v>22</v>
      </c>
      <c r="N37" s="4">
        <v>19</v>
      </c>
      <c r="O37">
        <v>29</v>
      </c>
      <c r="P37">
        <v>22</v>
      </c>
      <c r="Q37">
        <v>25</v>
      </c>
      <c r="R37" s="4">
        <v>24</v>
      </c>
      <c r="S37">
        <v>21</v>
      </c>
      <c r="T37">
        <v>24</v>
      </c>
      <c r="U37">
        <v>9</v>
      </c>
      <c r="V37" s="4">
        <v>22</v>
      </c>
      <c r="W37" s="1">
        <v>18</v>
      </c>
      <c r="X37" s="2">
        <v>21</v>
      </c>
      <c r="Y37" s="2">
        <v>19</v>
      </c>
      <c r="Z37" s="4">
        <v>21</v>
      </c>
      <c r="AA37" s="2">
        <v>23</v>
      </c>
      <c r="AB37" s="2">
        <v>21</v>
      </c>
      <c r="AC37" s="2">
        <v>12</v>
      </c>
      <c r="AD37" s="5">
        <v>17</v>
      </c>
      <c r="AE37" s="2">
        <v>25</v>
      </c>
      <c r="AF37" s="2">
        <v>24</v>
      </c>
      <c r="AG37" s="2">
        <v>15</v>
      </c>
      <c r="AH37" s="5"/>
      <c r="AI37" s="2"/>
      <c r="AJ37" s="2"/>
      <c r="AK37" s="2">
        <v>21</v>
      </c>
      <c r="AL37" s="4">
        <v>16</v>
      </c>
      <c r="AM37">
        <v>21</v>
      </c>
      <c r="AN37">
        <v>18</v>
      </c>
      <c r="AO37">
        <v>23</v>
      </c>
      <c r="AP37" s="4">
        <v>20</v>
      </c>
      <c r="AQ37">
        <v>21</v>
      </c>
      <c r="AR37">
        <v>19</v>
      </c>
      <c r="AS37">
        <v>20</v>
      </c>
      <c r="AT37" s="4">
        <v>14</v>
      </c>
      <c r="AU37">
        <v>19</v>
      </c>
      <c r="AV37">
        <v>25</v>
      </c>
      <c r="AW37">
        <v>27</v>
      </c>
      <c r="AX37" s="4">
        <v>28</v>
      </c>
      <c r="AY37">
        <v>23</v>
      </c>
      <c r="AZ37">
        <v>19</v>
      </c>
      <c r="BA37">
        <v>19</v>
      </c>
      <c r="BB37" s="4">
        <v>22</v>
      </c>
      <c r="BC37">
        <v>17</v>
      </c>
      <c r="BD37">
        <v>20</v>
      </c>
      <c r="BE37">
        <v>21</v>
      </c>
      <c r="BF37">
        <v>21</v>
      </c>
      <c r="BG37">
        <v>24</v>
      </c>
      <c r="BH37">
        <v>24</v>
      </c>
      <c r="BI37">
        <v>17</v>
      </c>
    </row>
    <row r="38" spans="1:61">
      <c r="A38">
        <v>22</v>
      </c>
      <c r="B38">
        <v>16</v>
      </c>
      <c r="C38">
        <v>21</v>
      </c>
      <c r="D38">
        <v>19</v>
      </c>
      <c r="E38">
        <v>24</v>
      </c>
      <c r="F38" s="4">
        <v>18</v>
      </c>
      <c r="G38" s="2">
        <v>27</v>
      </c>
      <c r="H38" s="2">
        <v>29</v>
      </c>
      <c r="I38" s="2">
        <v>10</v>
      </c>
      <c r="J38" s="4">
        <v>12</v>
      </c>
      <c r="K38">
        <v>13</v>
      </c>
      <c r="L38">
        <v>9</v>
      </c>
      <c r="M38">
        <v>30</v>
      </c>
      <c r="N38" s="4">
        <v>19</v>
      </c>
      <c r="O38">
        <v>33</v>
      </c>
      <c r="P38">
        <v>22</v>
      </c>
      <c r="Q38">
        <v>22</v>
      </c>
      <c r="R38" s="4">
        <v>24</v>
      </c>
      <c r="S38">
        <v>21</v>
      </c>
      <c r="T38">
        <v>24</v>
      </c>
      <c r="U38">
        <v>14</v>
      </c>
      <c r="V38" s="4">
        <v>17</v>
      </c>
      <c r="W38" s="1">
        <v>18</v>
      </c>
      <c r="X38" s="2">
        <v>18</v>
      </c>
      <c r="Y38" s="2">
        <v>13</v>
      </c>
      <c r="Z38" s="4">
        <v>14</v>
      </c>
      <c r="AA38" s="2">
        <v>29</v>
      </c>
      <c r="AB38" s="2">
        <v>14</v>
      </c>
      <c r="AC38" s="2">
        <v>24</v>
      </c>
      <c r="AD38" s="5">
        <v>23</v>
      </c>
      <c r="AE38" s="2">
        <v>15</v>
      </c>
      <c r="AF38" s="2">
        <v>25</v>
      </c>
      <c r="AG38" s="2">
        <v>18</v>
      </c>
      <c r="AH38" s="5"/>
      <c r="AI38" s="2"/>
      <c r="AJ38" s="2"/>
      <c r="AK38" s="2">
        <v>23</v>
      </c>
      <c r="AL38" s="4">
        <v>29</v>
      </c>
      <c r="AM38">
        <v>22</v>
      </c>
      <c r="AN38">
        <v>17</v>
      </c>
      <c r="AO38">
        <v>26</v>
      </c>
      <c r="AP38" s="4">
        <v>18</v>
      </c>
      <c r="AQ38">
        <v>22</v>
      </c>
      <c r="AR38">
        <v>24</v>
      </c>
      <c r="AS38">
        <v>17</v>
      </c>
      <c r="AT38" s="4">
        <v>17</v>
      </c>
      <c r="AU38">
        <v>22</v>
      </c>
      <c r="AV38">
        <v>24</v>
      </c>
      <c r="AW38">
        <v>16</v>
      </c>
      <c r="AX38" s="4">
        <v>33</v>
      </c>
      <c r="AY38">
        <v>16</v>
      </c>
      <c r="AZ38">
        <v>21</v>
      </c>
      <c r="BA38">
        <v>23</v>
      </c>
      <c r="BB38" s="4">
        <v>20</v>
      </c>
      <c r="BC38">
        <v>26</v>
      </c>
      <c r="BD38">
        <v>21</v>
      </c>
      <c r="BE38">
        <v>18</v>
      </c>
      <c r="BF38">
        <v>20</v>
      </c>
      <c r="BG38">
        <v>18</v>
      </c>
      <c r="BH38">
        <v>23</v>
      </c>
      <c r="BI38">
        <v>14</v>
      </c>
    </row>
    <row r="39" spans="1:61">
      <c r="A39">
        <f>AVERAGE(A7:A38)</f>
        <v>21.3125</v>
      </c>
      <c r="B39">
        <f t="shared" ref="B39:H39" si="0">AVERAGE(B7:B38)</f>
        <v>22.03125</v>
      </c>
      <c r="C39">
        <f t="shared" si="0"/>
        <v>20.96875</v>
      </c>
      <c r="D39">
        <f t="shared" si="0"/>
        <v>24.21875</v>
      </c>
      <c r="E39">
        <f>AVERAGE(E7:E38)</f>
        <v>21.15625</v>
      </c>
      <c r="F39" s="4">
        <f t="shared" si="0"/>
        <v>20.46875</v>
      </c>
      <c r="G39">
        <f t="shared" si="0"/>
        <v>20.53125</v>
      </c>
      <c r="H39">
        <f t="shared" si="0"/>
        <v>20.96875</v>
      </c>
      <c r="I39">
        <f t="shared" ref="I39:U39" si="1">AVERAGE(I7:I38)</f>
        <v>21.21875</v>
      </c>
      <c r="J39" s="4">
        <f t="shared" si="1"/>
        <v>19.40625</v>
      </c>
      <c r="K39">
        <f t="shared" si="1"/>
        <v>19.5625</v>
      </c>
      <c r="L39">
        <f t="shared" si="1"/>
        <v>18.75</v>
      </c>
      <c r="M39">
        <f t="shared" si="1"/>
        <v>20.15625</v>
      </c>
      <c r="N39" s="4">
        <f t="shared" si="1"/>
        <v>21.5</v>
      </c>
      <c r="O39">
        <f t="shared" si="1"/>
        <v>25.09375</v>
      </c>
      <c r="P39">
        <f t="shared" si="1"/>
        <v>21.03125</v>
      </c>
      <c r="Q39">
        <f t="shared" si="1"/>
        <v>21.34375</v>
      </c>
      <c r="R39" s="4">
        <f t="shared" si="1"/>
        <v>24.59375</v>
      </c>
      <c r="S39">
        <f t="shared" si="1"/>
        <v>21.09375</v>
      </c>
      <c r="T39">
        <f t="shared" si="1"/>
        <v>24.625</v>
      </c>
      <c r="U39">
        <f t="shared" si="1"/>
        <v>19.5</v>
      </c>
      <c r="V39" s="4">
        <f t="shared" ref="V39:AC39" si="2">AVERAGE(V7:V38)</f>
        <v>18.15625</v>
      </c>
      <c r="W39" s="1">
        <f t="shared" si="2"/>
        <v>19.09375</v>
      </c>
      <c r="X39">
        <f t="shared" si="2"/>
        <v>18.625</v>
      </c>
      <c r="Y39">
        <f t="shared" si="2"/>
        <v>19.65625</v>
      </c>
      <c r="Z39" s="4">
        <f t="shared" si="2"/>
        <v>21.21875</v>
      </c>
      <c r="AA39">
        <f t="shared" si="2"/>
        <v>19.78125</v>
      </c>
      <c r="AB39">
        <f t="shared" si="2"/>
        <v>20.5</v>
      </c>
      <c r="AC39">
        <f t="shared" si="2"/>
        <v>20.09375</v>
      </c>
      <c r="AD39" s="4">
        <f t="shared" ref="AD39:AW39" si="3">AVERAGE(AD7:AD38)</f>
        <v>23.09375</v>
      </c>
      <c r="AE39">
        <f t="shared" si="3"/>
        <v>21.5625</v>
      </c>
      <c r="AF39">
        <f t="shared" si="3"/>
        <v>21.46875</v>
      </c>
      <c r="AG39">
        <f t="shared" si="3"/>
        <v>20.21875</v>
      </c>
      <c r="AH39" s="4" t="e">
        <f t="shared" si="3"/>
        <v>#DIV/0!</v>
      </c>
      <c r="AI39" t="e">
        <f t="shared" si="3"/>
        <v>#DIV/0!</v>
      </c>
      <c r="AJ39" t="e">
        <f t="shared" si="3"/>
        <v>#DIV/0!</v>
      </c>
      <c r="AK39">
        <f t="shared" si="3"/>
        <v>20</v>
      </c>
      <c r="AL39" s="4">
        <f t="shared" si="3"/>
        <v>20.28125</v>
      </c>
      <c r="AM39">
        <f t="shared" si="3"/>
        <v>18.90625</v>
      </c>
      <c r="AN39">
        <f t="shared" si="3"/>
        <v>21.15625</v>
      </c>
      <c r="AO39">
        <f t="shared" si="3"/>
        <v>19.53125</v>
      </c>
      <c r="AP39" s="4">
        <f t="shared" si="3"/>
        <v>16.78125</v>
      </c>
      <c r="AQ39">
        <f t="shared" si="3"/>
        <v>18.75</v>
      </c>
      <c r="AR39">
        <f t="shared" si="3"/>
        <v>21.5625</v>
      </c>
      <c r="AS39">
        <f t="shared" si="3"/>
        <v>19.5</v>
      </c>
      <c r="AT39" s="4">
        <f t="shared" si="3"/>
        <v>20.625</v>
      </c>
      <c r="AU39">
        <f t="shared" si="3"/>
        <v>24.4375</v>
      </c>
      <c r="AV39">
        <f t="shared" si="3"/>
        <v>23.3125</v>
      </c>
      <c r="AW39">
        <f t="shared" si="3"/>
        <v>19.1875</v>
      </c>
      <c r="AX39" s="4">
        <f t="shared" ref="AX39:BD39" si="4">AVERAGE(AX7:AX38)</f>
        <v>25.8125</v>
      </c>
      <c r="AY39">
        <f t="shared" si="4"/>
        <v>20.28125</v>
      </c>
      <c r="AZ39">
        <f t="shared" si="4"/>
        <v>22.3125</v>
      </c>
      <c r="BA39">
        <f t="shared" si="4"/>
        <v>19.96875</v>
      </c>
      <c r="BB39" s="4">
        <f t="shared" si="4"/>
        <v>22.4375</v>
      </c>
      <c r="BC39">
        <f t="shared" si="4"/>
        <v>17.78125</v>
      </c>
      <c r="BD39">
        <f t="shared" si="4"/>
        <v>16.5625</v>
      </c>
      <c r="BE39">
        <f>AVERAGE(BE7:BE38)</f>
        <v>20.21875</v>
      </c>
      <c r="BF39">
        <f>AVERAGE(BF7:BF38)</f>
        <v>22.46875</v>
      </c>
      <c r="BG39">
        <f>AVERAGE(BG7:BG38)</f>
        <v>20.65625</v>
      </c>
      <c r="BH39">
        <f>AVERAGE(BH7:BH38)</f>
        <v>22.8125</v>
      </c>
      <c r="BI39">
        <f>AVERAGE(BI7:BI38)</f>
        <v>19.71875</v>
      </c>
    </row>
    <row r="40" spans="1:61">
      <c r="A40">
        <f t="shared" ref="A40:T40" si="5">STDEV(A7:A38)</f>
        <v>4.0911982628328403</v>
      </c>
      <c r="B40">
        <f t="shared" si="5"/>
        <v>4.6175288391785019</v>
      </c>
      <c r="C40">
        <f t="shared" si="5"/>
        <v>3.5874726030200361</v>
      </c>
      <c r="D40">
        <f t="shared" si="5"/>
        <v>4.6885885832759744</v>
      </c>
      <c r="E40">
        <f t="shared" si="5"/>
        <v>4.3560071610474624</v>
      </c>
      <c r="F40" s="4">
        <f t="shared" si="5"/>
        <v>4.6279959781954814</v>
      </c>
      <c r="G40">
        <f t="shared" si="5"/>
        <v>5.5705699887892983</v>
      </c>
      <c r="H40">
        <f t="shared" si="5"/>
        <v>4.4029636280211788</v>
      </c>
      <c r="I40">
        <f t="shared" si="5"/>
        <v>5.1225899132523622</v>
      </c>
      <c r="J40" s="4">
        <f t="shared" si="5"/>
        <v>5.2723219772940713</v>
      </c>
      <c r="K40">
        <f t="shared" si="5"/>
        <v>4.2345544763178129</v>
      </c>
      <c r="L40">
        <f t="shared" si="5"/>
        <v>4.8593109826194958</v>
      </c>
      <c r="M40">
        <f t="shared" si="5"/>
        <v>4.5088398836922776</v>
      </c>
      <c r="N40" s="4">
        <f t="shared" si="5"/>
        <v>4.2350305631680794</v>
      </c>
      <c r="O40">
        <f t="shared" si="5"/>
        <v>4.7746600959919716</v>
      </c>
      <c r="P40">
        <f t="shared" si="5"/>
        <v>3.7112242567474913</v>
      </c>
      <c r="Q40">
        <f t="shared" si="5"/>
        <v>4.9029903646783799</v>
      </c>
      <c r="R40" s="4">
        <f t="shared" si="5"/>
        <v>3.9091239427779723</v>
      </c>
      <c r="S40">
        <f t="shared" si="5"/>
        <v>3.6221484891455451</v>
      </c>
      <c r="T40">
        <f t="shared" si="5"/>
        <v>3.8667315530336221</v>
      </c>
      <c r="U40">
        <f t="shared" ref="U40:AC40" si="6">STDEV(U7:U38)</f>
        <v>5.4654339024395382</v>
      </c>
      <c r="V40" s="4">
        <f t="shared" si="6"/>
        <v>4.6358308229868399</v>
      </c>
      <c r="W40">
        <f t="shared" si="6"/>
        <v>4.0109477200411403</v>
      </c>
      <c r="X40">
        <f t="shared" si="6"/>
        <v>4.5205623401262525</v>
      </c>
      <c r="Y40">
        <f t="shared" si="6"/>
        <v>4.9748358702055562</v>
      </c>
      <c r="Z40" s="4">
        <f t="shared" si="6"/>
        <v>3.9978572890019231</v>
      </c>
      <c r="AA40">
        <f t="shared" si="6"/>
        <v>4.7023286955816186</v>
      </c>
      <c r="AB40">
        <f t="shared" si="6"/>
        <v>5.1493814222931729</v>
      </c>
      <c r="AC40">
        <f t="shared" si="6"/>
        <v>4.7611287290088624</v>
      </c>
      <c r="AD40" s="4">
        <f t="shared" ref="AD40:BI40" si="7">STDEV(AD7:AD38)</f>
        <v>4.5391442635326422</v>
      </c>
      <c r="AE40">
        <f t="shared" si="7"/>
        <v>6.4554927849680226</v>
      </c>
      <c r="AF40">
        <f t="shared" si="7"/>
        <v>4.977266868861963</v>
      </c>
      <c r="AG40">
        <f t="shared" si="7"/>
        <v>4.2935388441763997</v>
      </c>
      <c r="AH40" s="4" t="e">
        <f t="shared" si="7"/>
        <v>#DIV/0!</v>
      </c>
      <c r="AI40" t="e">
        <f t="shared" si="7"/>
        <v>#DIV/0!</v>
      </c>
      <c r="AJ40" t="e">
        <f t="shared" si="7"/>
        <v>#DIV/0!</v>
      </c>
      <c r="AK40">
        <f t="shared" si="7"/>
        <v>3.583114521951448</v>
      </c>
      <c r="AL40" s="4">
        <f t="shared" si="7"/>
        <v>3.8790951306017316</v>
      </c>
      <c r="AM40">
        <f t="shared" si="7"/>
        <v>3.855112859734501</v>
      </c>
      <c r="AN40">
        <f t="shared" si="7"/>
        <v>3.1837224611572883</v>
      </c>
      <c r="AO40">
        <f t="shared" si="7"/>
        <v>4.9447552860287916</v>
      </c>
      <c r="AP40" s="4">
        <f t="shared" si="7"/>
        <v>4.3901236296795751</v>
      </c>
      <c r="AQ40">
        <f t="shared" si="7"/>
        <v>3.4547769639974941</v>
      </c>
      <c r="AR40">
        <f t="shared" si="7"/>
        <v>3.472820736946804</v>
      </c>
      <c r="AS40">
        <f t="shared" si="7"/>
        <v>3.5741003830876235</v>
      </c>
      <c r="AT40" s="4">
        <f t="shared" si="7"/>
        <v>5.917442778114383</v>
      </c>
      <c r="AU40">
        <f t="shared" si="7"/>
        <v>4.0714386773259656</v>
      </c>
      <c r="AV40">
        <f t="shared" si="7"/>
        <v>3.8389976850483318</v>
      </c>
      <c r="AW40">
        <f t="shared" si="7"/>
        <v>4.6865456017646254</v>
      </c>
      <c r="AX40" s="4">
        <f t="shared" si="7"/>
        <v>7.2531972927628221</v>
      </c>
      <c r="AY40">
        <f t="shared" si="7"/>
        <v>5.0751410277560662</v>
      </c>
      <c r="AZ40">
        <f t="shared" si="7"/>
        <v>5.7498246817592396</v>
      </c>
      <c r="BA40">
        <f t="shared" si="7"/>
        <v>4.1151519785363471</v>
      </c>
      <c r="BB40" s="4">
        <f t="shared" si="7"/>
        <v>6.6426651277932116</v>
      </c>
      <c r="BC40">
        <f t="shared" si="7"/>
        <v>5.0655979171332302</v>
      </c>
      <c r="BD40">
        <f t="shared" si="7"/>
        <v>3.4541933375106879</v>
      </c>
      <c r="BE40">
        <f t="shared" si="7"/>
        <v>4.2860190943834295</v>
      </c>
      <c r="BF40">
        <f t="shared" si="7"/>
        <v>3.8013951174154048</v>
      </c>
      <c r="BG40">
        <f t="shared" si="7"/>
        <v>3.5342506163760992</v>
      </c>
      <c r="BH40">
        <f t="shared" si="7"/>
        <v>3.94672179197189</v>
      </c>
      <c r="BI40">
        <f t="shared" si="7"/>
        <v>5.1758394986831879</v>
      </c>
    </row>
    <row r="41" spans="1:61">
      <c r="F41" s="4"/>
      <c r="J41" s="4"/>
      <c r="N41" s="4"/>
      <c r="R41" s="4"/>
      <c r="V41" s="4"/>
      <c r="Z41" s="4"/>
      <c r="AD41" s="4"/>
      <c r="AH41" s="4"/>
      <c r="AL41" s="4">
        <f>AL40/SQRT(32)</f>
        <v>0.68573361792905008</v>
      </c>
      <c r="AM41" s="4">
        <f t="shared" ref="AM41:BI41" si="8">AM40/SQRT(32)</f>
        <v>0.68149411133943227</v>
      </c>
      <c r="AN41" s="4">
        <f t="shared" si="8"/>
        <v>0.5628079354250608</v>
      </c>
      <c r="AO41" s="4">
        <f t="shared" si="8"/>
        <v>0.87411749851474618</v>
      </c>
      <c r="AP41" s="4">
        <f t="shared" si="8"/>
        <v>0.77607154719843174</v>
      </c>
      <c r="AQ41" s="4">
        <f t="shared" si="8"/>
        <v>0.61072405468242519</v>
      </c>
      <c r="AR41" s="4">
        <f t="shared" si="8"/>
        <v>0.61391377323508711</v>
      </c>
      <c r="AS41" s="4">
        <f t="shared" si="8"/>
        <v>0.63181765438067394</v>
      </c>
      <c r="AT41" s="4">
        <f t="shared" si="8"/>
        <v>1.0460659789220106</v>
      </c>
      <c r="AU41" s="4">
        <f t="shared" si="8"/>
        <v>0.71973547448059449</v>
      </c>
      <c r="AV41" s="4">
        <f t="shared" si="8"/>
        <v>0.67864532401428324</v>
      </c>
      <c r="AW41" s="4">
        <f t="shared" si="8"/>
        <v>0.82847204383693884</v>
      </c>
      <c r="AX41" s="4">
        <f t="shared" si="8"/>
        <v>1.2821962477491249</v>
      </c>
      <c r="AY41" s="4">
        <f t="shared" si="8"/>
        <v>0.89716665905109461</v>
      </c>
      <c r="AZ41" s="4">
        <f t="shared" si="8"/>
        <v>1.0164350057764351</v>
      </c>
      <c r="BA41" s="4">
        <f t="shared" si="8"/>
        <v>0.72746296740907213</v>
      </c>
      <c r="BB41" s="4">
        <f t="shared" si="8"/>
        <v>1.174268389253496</v>
      </c>
      <c r="BC41" s="4">
        <f t="shared" si="8"/>
        <v>0.89547965949233943</v>
      </c>
      <c r="BD41" s="4">
        <f t="shared" si="8"/>
        <v>0.61062088312079998</v>
      </c>
      <c r="BE41" s="4">
        <f t="shared" si="8"/>
        <v>0.75766829148338699</v>
      </c>
      <c r="BF41" s="4">
        <f t="shared" si="8"/>
        <v>0.67199806637346615</v>
      </c>
      <c r="BG41" s="4">
        <f t="shared" si="8"/>
        <v>0.62477314431306874</v>
      </c>
      <c r="BH41" s="4">
        <f t="shared" si="8"/>
        <v>0.69768843564001148</v>
      </c>
      <c r="BI41" s="4">
        <f t="shared" si="8"/>
        <v>0.91496780196301564</v>
      </c>
    </row>
    <row r="42" spans="1:61">
      <c r="A42">
        <f>AVERAGE(A7:A22)</f>
        <v>21.5625</v>
      </c>
      <c r="B42">
        <f t="shared" ref="B42:G42" si="9">AVERAGE(B7:B22)</f>
        <v>23</v>
      </c>
      <c r="C42">
        <f t="shared" si="9"/>
        <v>20.4375</v>
      </c>
      <c r="D42">
        <f>AVERAGE(D7:D22)</f>
        <v>26.1875</v>
      </c>
      <c r="E42">
        <f>AVERAGE(E7:E22)</f>
        <v>21.375</v>
      </c>
      <c r="F42" s="4">
        <f t="shared" si="9"/>
        <v>19.6875</v>
      </c>
      <c r="G42">
        <f t="shared" si="9"/>
        <v>21.0625</v>
      </c>
      <c r="H42">
        <f>AVERAGE(H7:H22)</f>
        <v>20.9375</v>
      </c>
      <c r="I42">
        <f>AVERAGE(I7:I22)</f>
        <v>21.6875</v>
      </c>
      <c r="J42" s="4">
        <f>AVERAGE(J7:J22)</f>
        <v>18.1875</v>
      </c>
      <c r="K42">
        <f t="shared" ref="K42:P42" si="10">AVERAGE(K7:K22)</f>
        <v>20.625</v>
      </c>
      <c r="L42">
        <f t="shared" si="10"/>
        <v>18.8125</v>
      </c>
      <c r="M42">
        <f>AVERAGE(M7:M22)</f>
        <v>21.75</v>
      </c>
      <c r="N42" s="4">
        <f t="shared" si="10"/>
        <v>23.625</v>
      </c>
      <c r="O42">
        <f t="shared" si="10"/>
        <v>21.75</v>
      </c>
      <c r="P42">
        <f t="shared" si="10"/>
        <v>22.3125</v>
      </c>
      <c r="Q42">
        <f>AVERAGE(Q7:Q22)</f>
        <v>21</v>
      </c>
      <c r="R42" s="4">
        <f>AVERAGE(R7:R22)</f>
        <v>25.6875</v>
      </c>
      <c r="S42">
        <f>AVERAGE(S7:S22)</f>
        <v>21.1875</v>
      </c>
      <c r="T42">
        <f>AVERAGE(T7:T22)</f>
        <v>25.6875</v>
      </c>
      <c r="U42">
        <f t="shared" ref="U42:AC42" si="11">AVERAGE(U7:U22)</f>
        <v>19.25</v>
      </c>
      <c r="V42" s="4">
        <f t="shared" si="11"/>
        <v>18.3125</v>
      </c>
      <c r="W42">
        <f t="shared" si="11"/>
        <v>19.375</v>
      </c>
      <c r="X42">
        <f t="shared" si="11"/>
        <v>18.8125</v>
      </c>
      <c r="Y42">
        <f t="shared" si="11"/>
        <v>20.6875</v>
      </c>
      <c r="Z42" s="4">
        <f t="shared" si="11"/>
        <v>21.125</v>
      </c>
      <c r="AA42">
        <f t="shared" si="11"/>
        <v>19.75</v>
      </c>
      <c r="AB42">
        <f t="shared" si="11"/>
        <v>21.9375</v>
      </c>
      <c r="AC42">
        <f t="shared" si="11"/>
        <v>21.125</v>
      </c>
      <c r="AD42" s="4">
        <f>AVERAGE(AD7:AD22)</f>
        <v>23.9375</v>
      </c>
      <c r="AE42">
        <f>AVERAGE(AE7:AE22)</f>
        <v>22.3125</v>
      </c>
      <c r="AF42">
        <f>AVERAGE(AF7:AF22)</f>
        <v>21.25</v>
      </c>
      <c r="AG42">
        <f>AVERAGE(AG7:AG22)</f>
        <v>20.3125</v>
      </c>
      <c r="AH42" s="4">
        <f>AVERAGE(AL7:AL22)</f>
        <v>18</v>
      </c>
      <c r="AI42">
        <f>AVERAGE(AM7:AM22)</f>
        <v>19.125</v>
      </c>
      <c r="AJ42">
        <f>AVERAGE(AN7:AN22)</f>
        <v>21.5</v>
      </c>
      <c r="AK42">
        <f>AVERAGE(AO7:AO22)</f>
        <v>18.875</v>
      </c>
      <c r="AL42" s="4">
        <f>AL41*2</f>
        <v>1.3714672358581002</v>
      </c>
      <c r="AM42" s="4">
        <f t="shared" ref="AM42:BI42" si="12">AM41*2</f>
        <v>1.3629882226788645</v>
      </c>
      <c r="AN42" s="4">
        <f t="shared" si="12"/>
        <v>1.1256158708501216</v>
      </c>
      <c r="AO42" s="4">
        <f t="shared" si="12"/>
        <v>1.7482349970294924</v>
      </c>
      <c r="AP42" s="4">
        <f t="shared" si="12"/>
        <v>1.5521430943968635</v>
      </c>
      <c r="AQ42" s="4">
        <f t="shared" si="12"/>
        <v>1.2214481093648504</v>
      </c>
      <c r="AR42" s="4">
        <f t="shared" si="12"/>
        <v>1.2278275464701742</v>
      </c>
      <c r="AS42" s="4">
        <f t="shared" si="12"/>
        <v>1.2636353087613479</v>
      </c>
      <c r="AT42" s="4">
        <f t="shared" si="12"/>
        <v>2.0921319578440212</v>
      </c>
      <c r="AU42" s="4">
        <f t="shared" si="12"/>
        <v>1.439470948961189</v>
      </c>
      <c r="AV42" s="4">
        <f t="shared" si="12"/>
        <v>1.3572906480285665</v>
      </c>
      <c r="AW42" s="4">
        <f t="shared" si="12"/>
        <v>1.6569440876738777</v>
      </c>
      <c r="AX42" s="4">
        <f t="shared" si="12"/>
        <v>2.5643924954982498</v>
      </c>
      <c r="AY42" s="4">
        <f t="shared" si="12"/>
        <v>1.7943333181021892</v>
      </c>
      <c r="AZ42" s="4">
        <f t="shared" si="12"/>
        <v>2.0328700115528702</v>
      </c>
      <c r="BA42" s="4">
        <f t="shared" si="12"/>
        <v>1.4549259348181443</v>
      </c>
      <c r="BB42" s="4">
        <f t="shared" si="12"/>
        <v>2.3485367785069919</v>
      </c>
      <c r="BC42" s="4">
        <f t="shared" si="12"/>
        <v>1.7909593189846789</v>
      </c>
      <c r="BD42" s="4">
        <f t="shared" si="12"/>
        <v>1.2212417662416</v>
      </c>
      <c r="BE42" s="4">
        <f t="shared" si="12"/>
        <v>1.515336582966774</v>
      </c>
      <c r="BF42" s="4">
        <f t="shared" si="12"/>
        <v>1.3439961327469323</v>
      </c>
      <c r="BG42" s="4">
        <f t="shared" si="12"/>
        <v>1.2495462886261375</v>
      </c>
      <c r="BH42" s="4">
        <f t="shared" si="12"/>
        <v>1.395376871280023</v>
      </c>
      <c r="BI42" s="4">
        <f t="shared" si="12"/>
        <v>1.8299356039260313</v>
      </c>
    </row>
    <row r="43" spans="1:61">
      <c r="A43">
        <f>STDEV(A7:A22)</f>
        <v>4.732423621500228</v>
      </c>
      <c r="B43">
        <f t="shared" ref="B43:P43" si="13">STDEV(B7:B22)</f>
        <v>4.2895221179054435</v>
      </c>
      <c r="C43">
        <f t="shared" si="13"/>
        <v>3.5207716957129347</v>
      </c>
      <c r="D43">
        <f>STDEV(D7:D22)</f>
        <v>3.2704484911603995</v>
      </c>
      <c r="E43">
        <f>STDEV(E7:E22)</f>
        <v>4.6025355330875319</v>
      </c>
      <c r="F43" s="4">
        <f t="shared" si="13"/>
        <v>3.9617967304410424</v>
      </c>
      <c r="G43">
        <f>STDEV(G7:G22)</f>
        <v>6.1043017618725246</v>
      </c>
      <c r="H43">
        <f t="shared" si="13"/>
        <v>4.2968011357287645</v>
      </c>
      <c r="I43">
        <f>STDEV(I7:I22)</f>
        <v>4.4679413604030209</v>
      </c>
      <c r="J43" s="4">
        <f t="shared" si="13"/>
        <v>4.4604745636908785</v>
      </c>
      <c r="K43">
        <f t="shared" si="13"/>
        <v>4.8972781556016738</v>
      </c>
      <c r="L43">
        <f t="shared" si="13"/>
        <v>4.0860535157206801</v>
      </c>
      <c r="M43">
        <f>STDEV(M7:M22)</f>
        <v>4.2661458015403086</v>
      </c>
      <c r="N43" s="4">
        <f t="shared" si="13"/>
        <v>4.2406760467328004</v>
      </c>
      <c r="O43">
        <f t="shared" si="13"/>
        <v>4.1392430870067694</v>
      </c>
      <c r="P43">
        <f t="shared" si="13"/>
        <v>4.1266410876967079</v>
      </c>
      <c r="Q43">
        <f>STDEV(Q7:Q22)</f>
        <v>6.3874877690685246</v>
      </c>
      <c r="R43" s="4">
        <f>STDEV(R7:R22)</f>
        <v>4.2851487722131658</v>
      </c>
      <c r="S43">
        <f>STDEV(S7:S22)</f>
        <v>3.3310408783641989</v>
      </c>
      <c r="T43">
        <f>STDEV(T7:T22)</f>
        <v>4.2851487722131658</v>
      </c>
      <c r="U43">
        <f t="shared" ref="U43:AC43" si="14">STDEV(U7:U22)</f>
        <v>5.6035702904487596</v>
      </c>
      <c r="V43" s="4">
        <f t="shared" si="14"/>
        <v>5.1732484958679494</v>
      </c>
      <c r="W43">
        <f t="shared" si="14"/>
        <v>4.5295327205647453</v>
      </c>
      <c r="X43">
        <f t="shared" si="14"/>
        <v>4.6075119822596955</v>
      </c>
      <c r="Y43">
        <f t="shared" si="14"/>
        <v>4.5711960506341587</v>
      </c>
      <c r="Z43" s="4">
        <f t="shared" si="14"/>
        <v>4.0311288741492746</v>
      </c>
      <c r="AA43">
        <f t="shared" si="14"/>
        <v>4.5680046701669061</v>
      </c>
      <c r="AB43">
        <f t="shared" si="14"/>
        <v>4.9459579456360121</v>
      </c>
      <c r="AC43">
        <f t="shared" si="14"/>
        <v>5.1364709026074831</v>
      </c>
      <c r="AD43" s="4">
        <f>STDEV(AD7:AD22)</f>
        <v>4.5235494912734175</v>
      </c>
      <c r="AE43">
        <f>STDEV(AE7:AE22)</f>
        <v>7.8631524636539174</v>
      </c>
      <c r="AF43">
        <f>STDEV(AF7:AF22)</f>
        <v>5.272570530585627</v>
      </c>
      <c r="AG43">
        <f>STDEV(AG7:AG22)</f>
        <v>4.1427647772954721</v>
      </c>
      <c r="AH43" s="4">
        <f>STDEV(AL7:AL22)</f>
        <v>2.8047578623950171</v>
      </c>
      <c r="AI43">
        <f>STDEV(AM7:AM22)</f>
        <v>4.2875789594284246</v>
      </c>
      <c r="AJ43">
        <f>STDEV(AN7:AN22)</f>
        <v>2.9664793948382653</v>
      </c>
      <c r="AK43">
        <f>STDEV(AO7:AO22)</f>
        <v>4.2406760467328004</v>
      </c>
      <c r="AL43" s="4"/>
      <c r="AP43" s="4"/>
      <c r="AT43" s="4"/>
      <c r="AX43" s="4"/>
    </row>
    <row r="45" spans="1:61">
      <c r="A45">
        <f>2*A40/SQRT(32)</f>
        <v>1.4464570174138622</v>
      </c>
      <c r="B45">
        <f t="shared" ref="B45:AG45" si="15">2*B40/SQRT(32)</f>
        <v>1.6325429772537827</v>
      </c>
      <c r="C45">
        <f t="shared" si="15"/>
        <v>1.2683631024582114</v>
      </c>
      <c r="D45">
        <f t="shared" si="15"/>
        <v>1.6576663907141345</v>
      </c>
      <c r="E45">
        <f t="shared" si="15"/>
        <v>1.5400811012369109</v>
      </c>
      <c r="F45">
        <f t="shared" si="15"/>
        <v>1.6362436697430469</v>
      </c>
      <c r="G45">
        <f t="shared" si="15"/>
        <v>1.9694939070735913</v>
      </c>
      <c r="H45">
        <f t="shared" si="15"/>
        <v>1.5566827193457495</v>
      </c>
      <c r="I45">
        <f t="shared" si="15"/>
        <v>1.8111090324492767</v>
      </c>
      <c r="J45">
        <f t="shared" si="15"/>
        <v>1.8640473113717522</v>
      </c>
      <c r="K45">
        <f t="shared" si="15"/>
        <v>1.4971410927540874</v>
      </c>
      <c r="L45">
        <f t="shared" si="15"/>
        <v>1.7180258738522554</v>
      </c>
      <c r="M45">
        <f t="shared" si="15"/>
        <v>1.5941156285215867</v>
      </c>
      <c r="N45">
        <f t="shared" si="15"/>
        <v>1.4973094148742161</v>
      </c>
      <c r="O45">
        <f t="shared" si="15"/>
        <v>1.6880972658683675</v>
      </c>
      <c r="P45">
        <f t="shared" si="15"/>
        <v>1.3121159192250778</v>
      </c>
      <c r="Q45">
        <f t="shared" si="15"/>
        <v>1.7334688674781928</v>
      </c>
      <c r="R45">
        <f t="shared" si="15"/>
        <v>1.3820840242184986</v>
      </c>
      <c r="S45">
        <f t="shared" si="15"/>
        <v>1.2806228795697112</v>
      </c>
      <c r="T45">
        <f t="shared" si="15"/>
        <v>1.3670960510890322</v>
      </c>
      <c r="U45">
        <f t="shared" si="15"/>
        <v>1.9323226872709265</v>
      </c>
      <c r="V45">
        <f t="shared" si="15"/>
        <v>1.6390137056838039</v>
      </c>
      <c r="W45">
        <f t="shared" si="15"/>
        <v>1.418084165912906</v>
      </c>
      <c r="X45">
        <f t="shared" si="15"/>
        <v>1.5982601427399006</v>
      </c>
      <c r="Y45">
        <f t="shared" si="15"/>
        <v>1.7588700895562139</v>
      </c>
      <c r="Z45">
        <f t="shared" si="15"/>
        <v>1.4134559996346634</v>
      </c>
      <c r="AA45">
        <f t="shared" si="15"/>
        <v>1.6625242540069274</v>
      </c>
      <c r="AB45">
        <f t="shared" si="15"/>
        <v>1.8205812613097656</v>
      </c>
      <c r="AC45">
        <f t="shared" si="15"/>
        <v>1.6833132051921273</v>
      </c>
      <c r="AD45">
        <f t="shared" si="15"/>
        <v>1.6048298447639742</v>
      </c>
      <c r="AE45">
        <f t="shared" si="15"/>
        <v>2.2823613620758598</v>
      </c>
      <c r="AF45">
        <f t="shared" si="15"/>
        <v>1.7597295773737143</v>
      </c>
      <c r="AG45">
        <f t="shared" si="15"/>
        <v>1.5179952160024917</v>
      </c>
    </row>
    <row r="48" spans="1:61">
      <c r="L48" t="s">
        <v>9</v>
      </c>
      <c r="P48" s="4" t="s">
        <v>11</v>
      </c>
      <c r="T48" t="s">
        <v>13</v>
      </c>
      <c r="X48" t="s">
        <v>16</v>
      </c>
    </row>
    <row r="49" spans="1:27">
      <c r="L49">
        <v>1</v>
      </c>
      <c r="P49" s="4">
        <v>2</v>
      </c>
      <c r="T49">
        <v>0.5</v>
      </c>
      <c r="X49">
        <v>1.5</v>
      </c>
    </row>
    <row r="50" spans="1:27">
      <c r="K50" s="4"/>
      <c r="L50" t="s">
        <v>62</v>
      </c>
      <c r="M50" t="s">
        <v>65</v>
      </c>
      <c r="N50" t="s">
        <v>63</v>
      </c>
      <c r="O50" t="s">
        <v>15</v>
      </c>
      <c r="P50" t="s">
        <v>62</v>
      </c>
      <c r="Q50" t="s">
        <v>65</v>
      </c>
      <c r="R50" t="s">
        <v>63</v>
      </c>
      <c r="S50" t="s">
        <v>15</v>
      </c>
      <c r="T50" t="s">
        <v>62</v>
      </c>
      <c r="U50" t="s">
        <v>65</v>
      </c>
      <c r="V50" t="s">
        <v>63</v>
      </c>
      <c r="W50" t="s">
        <v>15</v>
      </c>
      <c r="X50" t="s">
        <v>62</v>
      </c>
      <c r="Y50" t="s">
        <v>65</v>
      </c>
      <c r="Z50" t="s">
        <v>63</v>
      </c>
      <c r="AA50" t="s">
        <v>15</v>
      </c>
    </row>
    <row r="51" spans="1:27">
      <c r="E51" t="s">
        <v>3</v>
      </c>
      <c r="F51">
        <v>0</v>
      </c>
      <c r="K51" s="4"/>
      <c r="L51">
        <v>16</v>
      </c>
      <c r="M51">
        <v>21</v>
      </c>
      <c r="N51">
        <v>12</v>
      </c>
      <c r="O51">
        <v>21</v>
      </c>
      <c r="P51" s="4">
        <v>17</v>
      </c>
      <c r="Q51">
        <v>25</v>
      </c>
      <c r="R51">
        <v>18</v>
      </c>
      <c r="S51">
        <v>16</v>
      </c>
      <c r="T51">
        <v>22</v>
      </c>
      <c r="U51">
        <v>16</v>
      </c>
      <c r="V51">
        <v>32</v>
      </c>
      <c r="W51">
        <v>20</v>
      </c>
      <c r="X51">
        <v>16</v>
      </c>
      <c r="Y51">
        <v>21</v>
      </c>
      <c r="Z51">
        <v>21</v>
      </c>
      <c r="AA51">
        <v>17</v>
      </c>
    </row>
    <row r="52" spans="1:27">
      <c r="A52" t="s">
        <v>5</v>
      </c>
      <c r="E52" t="s">
        <v>62</v>
      </c>
      <c r="F52" t="s">
        <v>63</v>
      </c>
      <c r="G52" t="s">
        <v>64</v>
      </c>
      <c r="H52" t="s">
        <v>66</v>
      </c>
      <c r="I52" t="s">
        <v>65</v>
      </c>
      <c r="J52" t="s">
        <v>15</v>
      </c>
      <c r="K52" s="4"/>
      <c r="L52">
        <v>22</v>
      </c>
      <c r="M52">
        <v>14</v>
      </c>
      <c r="N52">
        <v>19</v>
      </c>
      <c r="O52">
        <v>24</v>
      </c>
      <c r="P52" s="4">
        <v>18</v>
      </c>
      <c r="Q52">
        <v>19</v>
      </c>
      <c r="R52">
        <v>27</v>
      </c>
      <c r="S52">
        <v>16</v>
      </c>
      <c r="T52">
        <v>22</v>
      </c>
      <c r="U52">
        <v>10</v>
      </c>
      <c r="V52">
        <v>24</v>
      </c>
      <c r="W52">
        <v>19</v>
      </c>
      <c r="X52">
        <v>23</v>
      </c>
      <c r="Y52">
        <v>31</v>
      </c>
      <c r="Z52">
        <v>29</v>
      </c>
      <c r="AA52">
        <v>20</v>
      </c>
    </row>
    <row r="53" spans="1:27">
      <c r="A53" t="s">
        <v>62</v>
      </c>
      <c r="B53" t="s">
        <v>63</v>
      </c>
      <c r="C53" t="s">
        <v>64</v>
      </c>
      <c r="E53">
        <v>27</v>
      </c>
      <c r="F53">
        <v>18</v>
      </c>
      <c r="G53">
        <v>18</v>
      </c>
      <c r="H53">
        <v>12</v>
      </c>
      <c r="I53">
        <v>16</v>
      </c>
      <c r="J53">
        <v>19</v>
      </c>
      <c r="K53" s="4"/>
      <c r="L53">
        <v>14</v>
      </c>
      <c r="M53">
        <v>25</v>
      </c>
      <c r="N53">
        <v>26</v>
      </c>
      <c r="O53">
        <v>20</v>
      </c>
      <c r="P53" s="4">
        <v>17</v>
      </c>
      <c r="Q53">
        <v>21</v>
      </c>
      <c r="R53">
        <v>22</v>
      </c>
      <c r="S53">
        <v>17</v>
      </c>
      <c r="T53">
        <v>17</v>
      </c>
      <c r="U53">
        <v>23</v>
      </c>
      <c r="V53">
        <v>16</v>
      </c>
      <c r="W53">
        <v>24</v>
      </c>
      <c r="X53">
        <v>17</v>
      </c>
      <c r="Y53">
        <v>16</v>
      </c>
      <c r="Z53">
        <v>13</v>
      </c>
      <c r="AA53">
        <v>20</v>
      </c>
    </row>
    <row r="54" spans="1:27">
      <c r="A54">
        <v>18</v>
      </c>
      <c r="B54">
        <v>11</v>
      </c>
      <c r="E54">
        <v>20</v>
      </c>
      <c r="F54">
        <v>25</v>
      </c>
      <c r="G54">
        <v>21</v>
      </c>
      <c r="H54">
        <v>25</v>
      </c>
      <c r="I54">
        <v>15</v>
      </c>
      <c r="J54">
        <v>27</v>
      </c>
      <c r="K54" s="4"/>
      <c r="L54">
        <v>16</v>
      </c>
      <c r="M54">
        <v>26</v>
      </c>
      <c r="N54">
        <v>19</v>
      </c>
      <c r="O54">
        <v>14</v>
      </c>
      <c r="P54" s="4">
        <v>25</v>
      </c>
      <c r="Q54">
        <v>17</v>
      </c>
      <c r="R54">
        <v>20</v>
      </c>
      <c r="S54">
        <v>16</v>
      </c>
      <c r="T54">
        <v>20</v>
      </c>
      <c r="U54">
        <v>20</v>
      </c>
      <c r="V54">
        <v>19</v>
      </c>
      <c r="W54">
        <v>14</v>
      </c>
      <c r="X54">
        <v>21</v>
      </c>
      <c r="Y54">
        <v>13</v>
      </c>
      <c r="Z54">
        <v>20</v>
      </c>
      <c r="AA54">
        <v>21</v>
      </c>
    </row>
    <row r="55" spans="1:27">
      <c r="A55">
        <v>17</v>
      </c>
      <c r="B55">
        <v>11</v>
      </c>
      <c r="E55">
        <v>22</v>
      </c>
      <c r="F55">
        <v>21</v>
      </c>
      <c r="G55">
        <v>25</v>
      </c>
      <c r="H55">
        <v>21</v>
      </c>
      <c r="I55">
        <v>17</v>
      </c>
      <c r="J55">
        <v>23</v>
      </c>
      <c r="K55" s="4"/>
      <c r="L55">
        <v>21</v>
      </c>
      <c r="M55">
        <v>23</v>
      </c>
      <c r="N55">
        <v>21</v>
      </c>
      <c r="O55">
        <v>25</v>
      </c>
      <c r="P55" s="4">
        <v>23</v>
      </c>
      <c r="Q55">
        <v>21</v>
      </c>
      <c r="R55">
        <v>14</v>
      </c>
      <c r="S55">
        <v>16</v>
      </c>
      <c r="T55">
        <v>18</v>
      </c>
      <c r="U55">
        <v>19</v>
      </c>
      <c r="V55">
        <v>21</v>
      </c>
      <c r="W55">
        <v>20</v>
      </c>
      <c r="X55">
        <v>16</v>
      </c>
      <c r="Y55">
        <v>23</v>
      </c>
      <c r="Z55">
        <v>20</v>
      </c>
      <c r="AA55">
        <v>22</v>
      </c>
    </row>
    <row r="56" spans="1:27">
      <c r="A56">
        <v>25</v>
      </c>
      <c r="B56">
        <v>15</v>
      </c>
      <c r="E56">
        <v>22</v>
      </c>
      <c r="F56">
        <v>29</v>
      </c>
      <c r="G56">
        <v>25</v>
      </c>
      <c r="H56">
        <v>19</v>
      </c>
      <c r="I56">
        <v>12</v>
      </c>
      <c r="J56">
        <v>21</v>
      </c>
      <c r="K56" s="4"/>
      <c r="L56">
        <v>19</v>
      </c>
      <c r="M56">
        <v>16</v>
      </c>
      <c r="N56">
        <v>20</v>
      </c>
      <c r="O56">
        <v>17</v>
      </c>
      <c r="P56" s="4">
        <v>19</v>
      </c>
      <c r="Q56">
        <v>16</v>
      </c>
      <c r="R56">
        <v>14</v>
      </c>
      <c r="S56">
        <v>16</v>
      </c>
      <c r="T56">
        <v>19</v>
      </c>
      <c r="U56">
        <v>22</v>
      </c>
      <c r="V56">
        <v>14</v>
      </c>
      <c r="W56">
        <v>25</v>
      </c>
      <c r="X56">
        <v>23</v>
      </c>
      <c r="Y56">
        <v>18</v>
      </c>
      <c r="Z56">
        <v>24</v>
      </c>
      <c r="AA56">
        <v>18</v>
      </c>
    </row>
    <row r="57" spans="1:27">
      <c r="A57">
        <v>23</v>
      </c>
      <c r="B57">
        <v>11</v>
      </c>
      <c r="E57">
        <v>30</v>
      </c>
      <c r="F57">
        <v>19</v>
      </c>
      <c r="G57">
        <v>26</v>
      </c>
      <c r="H57">
        <v>16</v>
      </c>
      <c r="I57">
        <v>14</v>
      </c>
      <c r="J57">
        <v>33</v>
      </c>
      <c r="K57" s="4"/>
      <c r="L57">
        <v>22</v>
      </c>
      <c r="M57">
        <v>14</v>
      </c>
      <c r="N57">
        <v>20</v>
      </c>
      <c r="O57">
        <v>26</v>
      </c>
      <c r="P57" s="4">
        <v>14</v>
      </c>
      <c r="Q57">
        <v>17</v>
      </c>
      <c r="R57">
        <v>15</v>
      </c>
      <c r="S57">
        <v>14</v>
      </c>
      <c r="T57">
        <v>18</v>
      </c>
      <c r="U57">
        <v>22</v>
      </c>
      <c r="V57">
        <v>25</v>
      </c>
      <c r="W57">
        <v>22</v>
      </c>
      <c r="X57">
        <v>19</v>
      </c>
      <c r="Y57">
        <v>23</v>
      </c>
      <c r="Z57">
        <v>17</v>
      </c>
      <c r="AA57">
        <v>19</v>
      </c>
    </row>
    <row r="58" spans="1:27">
      <c r="A58">
        <v>12</v>
      </c>
      <c r="B58">
        <v>20</v>
      </c>
      <c r="E58">
        <v>29</v>
      </c>
      <c r="F58">
        <v>22</v>
      </c>
      <c r="G58">
        <v>24</v>
      </c>
      <c r="H58">
        <v>19</v>
      </c>
      <c r="I58">
        <v>16</v>
      </c>
      <c r="J58">
        <v>26</v>
      </c>
      <c r="K58" s="4"/>
      <c r="L58">
        <v>19</v>
      </c>
      <c r="M58">
        <v>19</v>
      </c>
      <c r="N58">
        <v>16</v>
      </c>
      <c r="O58">
        <v>21</v>
      </c>
      <c r="P58" s="4">
        <v>19</v>
      </c>
      <c r="Q58">
        <v>23</v>
      </c>
      <c r="R58">
        <v>33</v>
      </c>
      <c r="S58">
        <v>20</v>
      </c>
      <c r="T58">
        <v>22</v>
      </c>
      <c r="U58">
        <v>22</v>
      </c>
      <c r="V58">
        <v>26</v>
      </c>
      <c r="W58">
        <v>16</v>
      </c>
      <c r="X58">
        <v>23</v>
      </c>
      <c r="Y58">
        <v>13</v>
      </c>
      <c r="Z58">
        <v>19</v>
      </c>
      <c r="AA58">
        <v>24</v>
      </c>
    </row>
    <row r="59" spans="1:27">
      <c r="A59">
        <v>29</v>
      </c>
      <c r="B59">
        <v>11</v>
      </c>
      <c r="E59">
        <v>28</v>
      </c>
      <c r="F59">
        <v>15</v>
      </c>
      <c r="G59">
        <v>21</v>
      </c>
      <c r="H59">
        <v>23</v>
      </c>
      <c r="I59">
        <v>15</v>
      </c>
      <c r="J59">
        <v>16</v>
      </c>
      <c r="K59" s="4"/>
      <c r="L59">
        <v>13</v>
      </c>
      <c r="M59">
        <v>18</v>
      </c>
      <c r="N59">
        <v>19</v>
      </c>
      <c r="O59">
        <v>21</v>
      </c>
      <c r="P59" s="4">
        <v>14</v>
      </c>
      <c r="Q59">
        <v>11</v>
      </c>
      <c r="R59">
        <v>11</v>
      </c>
      <c r="S59">
        <v>20</v>
      </c>
      <c r="T59">
        <v>19</v>
      </c>
      <c r="U59">
        <v>28</v>
      </c>
      <c r="V59">
        <v>14</v>
      </c>
      <c r="W59">
        <v>14</v>
      </c>
      <c r="X59">
        <v>30</v>
      </c>
      <c r="Y59">
        <v>15</v>
      </c>
      <c r="Z59">
        <v>24</v>
      </c>
      <c r="AA59">
        <v>13</v>
      </c>
    </row>
    <row r="60" spans="1:27">
      <c r="A60">
        <v>30</v>
      </c>
      <c r="B60">
        <v>18</v>
      </c>
      <c r="E60">
        <v>29</v>
      </c>
      <c r="F60">
        <v>22</v>
      </c>
      <c r="G60">
        <v>23</v>
      </c>
      <c r="H60">
        <v>17</v>
      </c>
      <c r="I60">
        <v>15</v>
      </c>
      <c r="J60">
        <v>16</v>
      </c>
      <c r="K60" s="4"/>
      <c r="L60">
        <v>22</v>
      </c>
      <c r="M60">
        <v>11</v>
      </c>
      <c r="N60">
        <v>13</v>
      </c>
      <c r="O60">
        <v>22</v>
      </c>
      <c r="P60" s="4">
        <v>14</v>
      </c>
      <c r="Q60">
        <v>22</v>
      </c>
      <c r="R60">
        <v>22</v>
      </c>
      <c r="S60">
        <v>23</v>
      </c>
      <c r="T60">
        <v>16</v>
      </c>
      <c r="U60">
        <v>28</v>
      </c>
      <c r="V60">
        <v>27</v>
      </c>
      <c r="W60">
        <v>22</v>
      </c>
      <c r="X60">
        <v>19</v>
      </c>
      <c r="Y60">
        <v>21</v>
      </c>
      <c r="Z60">
        <v>17</v>
      </c>
      <c r="AA60">
        <v>22</v>
      </c>
    </row>
    <row r="61" spans="1:27">
      <c r="A61">
        <v>22</v>
      </c>
      <c r="B61">
        <v>16</v>
      </c>
      <c r="E61">
        <v>16</v>
      </c>
      <c r="F61">
        <v>24</v>
      </c>
      <c r="G61">
        <v>29</v>
      </c>
      <c r="H61">
        <v>22</v>
      </c>
      <c r="I61">
        <v>19</v>
      </c>
      <c r="J61">
        <v>28</v>
      </c>
      <c r="K61" s="4"/>
      <c r="L61">
        <v>21</v>
      </c>
      <c r="M61">
        <v>25</v>
      </c>
      <c r="N61">
        <v>18</v>
      </c>
      <c r="O61">
        <v>17</v>
      </c>
      <c r="P61" s="4">
        <v>16</v>
      </c>
      <c r="Q61">
        <v>21</v>
      </c>
      <c r="R61">
        <v>20</v>
      </c>
      <c r="S61">
        <v>19</v>
      </c>
      <c r="T61">
        <v>15</v>
      </c>
      <c r="U61">
        <v>22</v>
      </c>
      <c r="V61">
        <v>14</v>
      </c>
      <c r="W61">
        <v>28</v>
      </c>
      <c r="X61">
        <v>23</v>
      </c>
      <c r="Y61">
        <v>17</v>
      </c>
      <c r="Z61">
        <v>21</v>
      </c>
      <c r="AA61">
        <v>16</v>
      </c>
    </row>
    <row r="62" spans="1:27">
      <c r="A62">
        <f>AVERAGE(A54:A61)</f>
        <v>22</v>
      </c>
      <c r="B62">
        <f>AVERAGE(B54:B61)</f>
        <v>14.125</v>
      </c>
      <c r="C62" t="e">
        <f>AVERAGE(C54:C61)</f>
        <v>#DIV/0!</v>
      </c>
      <c r="E62">
        <v>14</v>
      </c>
      <c r="F62">
        <v>17</v>
      </c>
      <c r="G62">
        <v>27</v>
      </c>
      <c r="H62">
        <v>19</v>
      </c>
      <c r="I62">
        <v>20</v>
      </c>
      <c r="J62">
        <v>14</v>
      </c>
      <c r="K62" s="4"/>
      <c r="L62">
        <v>21</v>
      </c>
      <c r="M62">
        <v>14</v>
      </c>
      <c r="N62">
        <v>16</v>
      </c>
      <c r="O62">
        <v>20</v>
      </c>
      <c r="P62" s="4">
        <v>14</v>
      </c>
      <c r="Q62">
        <v>16</v>
      </c>
      <c r="R62">
        <v>14</v>
      </c>
      <c r="S62">
        <v>21</v>
      </c>
      <c r="T62">
        <v>19</v>
      </c>
      <c r="U62">
        <v>23</v>
      </c>
      <c r="V62">
        <v>23</v>
      </c>
      <c r="W62">
        <v>17</v>
      </c>
      <c r="X62">
        <v>20</v>
      </c>
      <c r="Y62">
        <v>24</v>
      </c>
      <c r="Z62">
        <v>28</v>
      </c>
      <c r="AA62">
        <v>21</v>
      </c>
    </row>
    <row r="63" spans="1:27">
      <c r="A63">
        <f>STDEV(A54:A61)</f>
        <v>6.1411957886299078</v>
      </c>
      <c r="B63">
        <f>STDEV(B54:B61)</f>
        <v>3.6425069859723185</v>
      </c>
      <c r="C63" t="e">
        <f>STDEV(C54:C61)</f>
        <v>#DIV/0!</v>
      </c>
      <c r="E63">
        <v>18</v>
      </c>
      <c r="F63">
        <v>27</v>
      </c>
      <c r="G63">
        <v>29</v>
      </c>
      <c r="H63">
        <v>15</v>
      </c>
      <c r="I63">
        <v>13</v>
      </c>
      <c r="J63">
        <v>24</v>
      </c>
      <c r="K63" s="4"/>
      <c r="L63">
        <v>21</v>
      </c>
      <c r="M63">
        <v>20</v>
      </c>
      <c r="N63">
        <v>25</v>
      </c>
      <c r="O63">
        <v>25</v>
      </c>
      <c r="P63" s="4">
        <v>16</v>
      </c>
      <c r="Q63">
        <v>16</v>
      </c>
      <c r="R63">
        <v>20</v>
      </c>
      <c r="S63">
        <v>20</v>
      </c>
      <c r="T63">
        <v>20</v>
      </c>
      <c r="U63">
        <v>16</v>
      </c>
      <c r="V63">
        <v>30</v>
      </c>
      <c r="W63">
        <v>18</v>
      </c>
      <c r="X63">
        <v>30</v>
      </c>
      <c r="Y63">
        <v>18</v>
      </c>
      <c r="Z63">
        <v>26</v>
      </c>
      <c r="AA63">
        <v>19</v>
      </c>
    </row>
    <row r="64" spans="1:27">
      <c r="E64">
        <v>18</v>
      </c>
      <c r="F64">
        <v>19</v>
      </c>
      <c r="G64">
        <v>24</v>
      </c>
      <c r="H64">
        <v>19</v>
      </c>
      <c r="I64">
        <v>19</v>
      </c>
      <c r="J64">
        <v>16</v>
      </c>
      <c r="K64" s="4"/>
      <c r="L64">
        <v>14</v>
      </c>
      <c r="M64">
        <v>21</v>
      </c>
      <c r="N64">
        <v>14</v>
      </c>
      <c r="O64">
        <v>16</v>
      </c>
      <c r="P64" s="4">
        <v>26</v>
      </c>
      <c r="Q64">
        <v>24</v>
      </c>
      <c r="R64">
        <v>14</v>
      </c>
      <c r="S64">
        <v>23</v>
      </c>
      <c r="T64">
        <v>15</v>
      </c>
      <c r="U64">
        <v>21</v>
      </c>
      <c r="V64">
        <v>22</v>
      </c>
      <c r="W64">
        <v>16</v>
      </c>
      <c r="X64">
        <v>31</v>
      </c>
      <c r="Y64">
        <v>24</v>
      </c>
      <c r="Z64">
        <v>22</v>
      </c>
      <c r="AA64">
        <v>22</v>
      </c>
    </row>
    <row r="65" spans="1:27">
      <c r="E65">
        <v>19</v>
      </c>
      <c r="F65">
        <v>19</v>
      </c>
      <c r="G65">
        <v>25</v>
      </c>
      <c r="H65">
        <v>21</v>
      </c>
      <c r="I65">
        <v>15</v>
      </c>
      <c r="J65">
        <v>22</v>
      </c>
      <c r="K65" s="4"/>
      <c r="L65">
        <v>27</v>
      </c>
      <c r="M65">
        <v>21</v>
      </c>
      <c r="N65">
        <v>14</v>
      </c>
      <c r="O65">
        <v>17</v>
      </c>
      <c r="P65" s="4">
        <v>32</v>
      </c>
      <c r="Q65">
        <v>16</v>
      </c>
      <c r="R65">
        <v>19</v>
      </c>
      <c r="S65">
        <v>16</v>
      </c>
      <c r="T65">
        <v>20</v>
      </c>
      <c r="U65">
        <v>19</v>
      </c>
      <c r="V65">
        <v>24</v>
      </c>
      <c r="W65">
        <v>26</v>
      </c>
      <c r="X65">
        <v>17</v>
      </c>
      <c r="Y65">
        <v>22</v>
      </c>
      <c r="Z65">
        <v>17</v>
      </c>
      <c r="AA65">
        <v>18</v>
      </c>
    </row>
    <row r="66" spans="1:27">
      <c r="A66" t="s">
        <v>61</v>
      </c>
      <c r="B66" t="s">
        <v>67</v>
      </c>
      <c r="E66">
        <v>17</v>
      </c>
      <c r="F66">
        <v>21</v>
      </c>
      <c r="G66">
        <v>27</v>
      </c>
      <c r="H66">
        <v>18</v>
      </c>
      <c r="I66">
        <v>16</v>
      </c>
      <c r="J66">
        <v>17</v>
      </c>
      <c r="K66" s="4"/>
      <c r="L66">
        <v>12</v>
      </c>
      <c r="M66">
        <v>18</v>
      </c>
      <c r="N66">
        <v>22</v>
      </c>
      <c r="O66">
        <v>12</v>
      </c>
      <c r="P66" s="4">
        <v>17</v>
      </c>
      <c r="Q66">
        <v>22</v>
      </c>
      <c r="R66">
        <v>18</v>
      </c>
      <c r="S66">
        <v>26</v>
      </c>
      <c r="T66">
        <v>9</v>
      </c>
      <c r="U66">
        <v>15</v>
      </c>
      <c r="V66">
        <v>19</v>
      </c>
      <c r="W66">
        <v>12</v>
      </c>
      <c r="X66">
        <v>20</v>
      </c>
      <c r="Y66">
        <v>19</v>
      </c>
      <c r="Z66">
        <v>31</v>
      </c>
      <c r="AA66">
        <v>21</v>
      </c>
    </row>
    <row r="67" spans="1:27">
      <c r="A67">
        <v>19</v>
      </c>
      <c r="B67">
        <v>14</v>
      </c>
      <c r="E67">
        <v>18</v>
      </c>
      <c r="F67">
        <v>18</v>
      </c>
      <c r="G67">
        <v>24</v>
      </c>
      <c r="H67">
        <v>20</v>
      </c>
      <c r="I67">
        <v>21</v>
      </c>
      <c r="J67">
        <v>21</v>
      </c>
      <c r="K67" s="4"/>
      <c r="L67">
        <v>21</v>
      </c>
      <c r="M67">
        <v>20</v>
      </c>
      <c r="N67">
        <v>11</v>
      </c>
      <c r="O67">
        <v>22</v>
      </c>
      <c r="P67" s="4">
        <v>20</v>
      </c>
      <c r="Q67">
        <v>15</v>
      </c>
      <c r="R67">
        <v>18</v>
      </c>
      <c r="S67">
        <v>21</v>
      </c>
      <c r="T67">
        <v>23</v>
      </c>
      <c r="U67">
        <v>22</v>
      </c>
      <c r="V67">
        <v>20</v>
      </c>
      <c r="W67">
        <v>23</v>
      </c>
      <c r="X67">
        <v>31</v>
      </c>
      <c r="Y67">
        <v>14</v>
      </c>
      <c r="Z67">
        <v>23</v>
      </c>
      <c r="AA67">
        <v>20</v>
      </c>
    </row>
    <row r="68" spans="1:27">
      <c r="A68">
        <v>25</v>
      </c>
      <c r="B68">
        <v>14</v>
      </c>
      <c r="E68">
        <v>15</v>
      </c>
      <c r="F68">
        <v>17</v>
      </c>
      <c r="G68">
        <v>19</v>
      </c>
      <c r="H68">
        <v>17</v>
      </c>
      <c r="I68">
        <v>19</v>
      </c>
      <c r="J68">
        <v>21</v>
      </c>
      <c r="K68" s="4"/>
      <c r="L68">
        <v>18</v>
      </c>
      <c r="M68">
        <v>15</v>
      </c>
      <c r="N68">
        <v>21</v>
      </c>
      <c r="O68">
        <v>16</v>
      </c>
      <c r="P68" s="4">
        <v>21</v>
      </c>
      <c r="Q68">
        <v>21</v>
      </c>
      <c r="R68">
        <v>32</v>
      </c>
      <c r="S68">
        <v>33</v>
      </c>
      <c r="T68">
        <v>17</v>
      </c>
      <c r="U68">
        <v>24</v>
      </c>
      <c r="V68">
        <v>21</v>
      </c>
      <c r="W68">
        <v>15</v>
      </c>
      <c r="X68">
        <v>27</v>
      </c>
      <c r="Y68">
        <v>24</v>
      </c>
      <c r="Z68">
        <v>19</v>
      </c>
      <c r="AA68">
        <v>17</v>
      </c>
    </row>
    <row r="69" spans="1:27">
      <c r="A69">
        <v>18</v>
      </c>
      <c r="B69">
        <v>18</v>
      </c>
      <c r="E69">
        <v>18</v>
      </c>
      <c r="F69">
        <v>22</v>
      </c>
      <c r="G69" s="1">
        <v>21</v>
      </c>
      <c r="H69" s="2">
        <v>17</v>
      </c>
      <c r="I69" s="2">
        <v>19</v>
      </c>
      <c r="J69" s="2">
        <v>19</v>
      </c>
      <c r="K69" s="4"/>
      <c r="L69">
        <v>20</v>
      </c>
      <c r="M69">
        <v>25</v>
      </c>
      <c r="N69">
        <v>14</v>
      </c>
      <c r="O69">
        <v>30</v>
      </c>
      <c r="P69" s="4">
        <v>14</v>
      </c>
      <c r="Q69">
        <v>19</v>
      </c>
      <c r="R69">
        <v>23</v>
      </c>
      <c r="S69">
        <v>17</v>
      </c>
      <c r="T69">
        <v>21</v>
      </c>
      <c r="U69">
        <v>16</v>
      </c>
      <c r="V69">
        <v>19</v>
      </c>
      <c r="W69">
        <v>25</v>
      </c>
      <c r="X69">
        <v>23</v>
      </c>
      <c r="Y69">
        <v>25</v>
      </c>
      <c r="Z69">
        <v>18</v>
      </c>
      <c r="AA69">
        <v>13</v>
      </c>
    </row>
    <row r="70" spans="1:27">
      <c r="A70">
        <v>16</v>
      </c>
      <c r="B70">
        <v>15</v>
      </c>
      <c r="E70">
        <v>21</v>
      </c>
      <c r="F70">
        <v>28</v>
      </c>
      <c r="G70" s="2">
        <v>29</v>
      </c>
      <c r="H70" s="2">
        <v>24</v>
      </c>
      <c r="I70" s="2">
        <v>10</v>
      </c>
      <c r="J70" s="2">
        <v>21</v>
      </c>
      <c r="K70" s="4"/>
      <c r="L70">
        <v>23</v>
      </c>
      <c r="M70">
        <v>20</v>
      </c>
      <c r="N70">
        <v>16</v>
      </c>
      <c r="O70">
        <v>16</v>
      </c>
      <c r="P70" s="4">
        <v>14</v>
      </c>
      <c r="Q70">
        <v>20</v>
      </c>
      <c r="R70">
        <v>15</v>
      </c>
      <c r="S70">
        <v>26</v>
      </c>
      <c r="T70">
        <v>12</v>
      </c>
      <c r="U70">
        <v>19</v>
      </c>
      <c r="V70">
        <v>13</v>
      </c>
      <c r="W70">
        <v>23</v>
      </c>
      <c r="X70">
        <v>20</v>
      </c>
      <c r="Y70">
        <v>19</v>
      </c>
      <c r="Z70">
        <v>18</v>
      </c>
      <c r="AA70">
        <v>16</v>
      </c>
    </row>
    <row r="71" spans="1:27">
      <c r="A71">
        <v>19</v>
      </c>
      <c r="B71">
        <v>18</v>
      </c>
      <c r="E71">
        <v>24</v>
      </c>
      <c r="F71">
        <v>24</v>
      </c>
      <c r="G71" s="2">
        <v>27</v>
      </c>
      <c r="H71" s="2">
        <v>26</v>
      </c>
      <c r="I71" s="2">
        <v>10</v>
      </c>
      <c r="J71" s="2">
        <v>17</v>
      </c>
      <c r="K71" s="4"/>
      <c r="L71">
        <v>21</v>
      </c>
      <c r="M71">
        <v>24</v>
      </c>
      <c r="N71">
        <v>24</v>
      </c>
      <c r="O71">
        <v>24</v>
      </c>
      <c r="P71" s="4">
        <v>27</v>
      </c>
      <c r="Q71">
        <v>19</v>
      </c>
      <c r="R71">
        <v>22</v>
      </c>
      <c r="S71">
        <v>15</v>
      </c>
      <c r="T71">
        <v>22</v>
      </c>
      <c r="U71">
        <v>19</v>
      </c>
      <c r="V71">
        <v>25</v>
      </c>
      <c r="W71">
        <v>23</v>
      </c>
      <c r="X71">
        <v>17</v>
      </c>
      <c r="Y71">
        <v>22</v>
      </c>
      <c r="Z71">
        <v>21</v>
      </c>
      <c r="AA71">
        <v>27</v>
      </c>
    </row>
    <row r="72" spans="1:27">
      <c r="A72">
        <v>14</v>
      </c>
      <c r="B72">
        <v>23</v>
      </c>
      <c r="E72">
        <v>15</v>
      </c>
      <c r="F72">
        <v>23</v>
      </c>
      <c r="G72" s="2">
        <v>23</v>
      </c>
      <c r="H72" s="2">
        <v>16</v>
      </c>
      <c r="I72" s="2">
        <v>17</v>
      </c>
      <c r="J72" s="2">
        <v>14</v>
      </c>
      <c r="K72" s="4"/>
      <c r="L72">
        <v>21</v>
      </c>
      <c r="M72">
        <v>17</v>
      </c>
      <c r="N72">
        <v>15</v>
      </c>
      <c r="O72">
        <v>24</v>
      </c>
      <c r="P72" s="4">
        <v>19</v>
      </c>
      <c r="Q72">
        <v>22</v>
      </c>
      <c r="R72">
        <v>9</v>
      </c>
      <c r="S72">
        <v>21</v>
      </c>
      <c r="T72">
        <v>22</v>
      </c>
      <c r="U72">
        <v>25</v>
      </c>
      <c r="V72">
        <v>22</v>
      </c>
      <c r="W72">
        <v>21</v>
      </c>
      <c r="X72">
        <v>21</v>
      </c>
      <c r="Y72">
        <v>20</v>
      </c>
      <c r="Z72">
        <v>15</v>
      </c>
      <c r="AA72">
        <v>21</v>
      </c>
    </row>
    <row r="73" spans="1:27">
      <c r="A73">
        <v>16</v>
      </c>
      <c r="B73">
        <v>30</v>
      </c>
      <c r="E73">
        <v>28</v>
      </c>
      <c r="F73">
        <v>21</v>
      </c>
      <c r="G73" s="2">
        <v>27</v>
      </c>
      <c r="H73" s="2">
        <v>14</v>
      </c>
      <c r="I73" s="2">
        <v>16</v>
      </c>
      <c r="J73" s="2">
        <v>19</v>
      </c>
      <c r="K73" s="4"/>
      <c r="L73">
        <v>27</v>
      </c>
      <c r="M73">
        <v>21</v>
      </c>
      <c r="N73">
        <v>20</v>
      </c>
      <c r="O73">
        <v>17</v>
      </c>
      <c r="P73" s="4">
        <v>18</v>
      </c>
      <c r="Q73">
        <v>29</v>
      </c>
      <c r="R73">
        <v>23</v>
      </c>
      <c r="S73">
        <v>20</v>
      </c>
      <c r="T73">
        <v>10</v>
      </c>
      <c r="U73">
        <v>15</v>
      </c>
      <c r="V73">
        <v>27</v>
      </c>
      <c r="W73">
        <v>19</v>
      </c>
      <c r="X73">
        <v>16</v>
      </c>
      <c r="Y73">
        <v>23</v>
      </c>
      <c r="Z73">
        <v>16</v>
      </c>
      <c r="AA73">
        <v>24</v>
      </c>
    </row>
    <row r="74" spans="1:27">
      <c r="A74">
        <v>21</v>
      </c>
      <c r="B74">
        <v>19</v>
      </c>
      <c r="E74">
        <v>18</v>
      </c>
      <c r="F74">
        <v>19</v>
      </c>
      <c r="G74" s="2">
        <v>28</v>
      </c>
      <c r="H74" s="2">
        <v>14</v>
      </c>
      <c r="I74" s="2">
        <v>20</v>
      </c>
      <c r="J74" s="2">
        <v>14</v>
      </c>
      <c r="K74" s="4"/>
      <c r="L74">
        <v>21</v>
      </c>
      <c r="M74">
        <v>12</v>
      </c>
      <c r="N74">
        <v>25</v>
      </c>
      <c r="O74">
        <v>16</v>
      </c>
      <c r="P74" s="4">
        <v>21</v>
      </c>
      <c r="Q74">
        <v>10</v>
      </c>
      <c r="R74">
        <v>18</v>
      </c>
      <c r="S74">
        <v>18</v>
      </c>
      <c r="T74">
        <v>25</v>
      </c>
      <c r="U74">
        <v>20</v>
      </c>
      <c r="V74">
        <v>14</v>
      </c>
      <c r="W74">
        <v>19</v>
      </c>
      <c r="X74">
        <v>14</v>
      </c>
      <c r="Y74">
        <v>18</v>
      </c>
      <c r="Z74">
        <v>19</v>
      </c>
      <c r="AA74">
        <v>15</v>
      </c>
    </row>
    <row r="75" spans="1:27">
      <c r="A75">
        <v>18</v>
      </c>
      <c r="B75">
        <v>26</v>
      </c>
      <c r="E75">
        <v>19</v>
      </c>
      <c r="F75">
        <v>25</v>
      </c>
      <c r="G75" s="2">
        <v>20</v>
      </c>
      <c r="H75" s="2">
        <v>21</v>
      </c>
      <c r="I75" s="2">
        <v>14</v>
      </c>
      <c r="J75" s="2">
        <v>25</v>
      </c>
      <c r="K75" s="4"/>
      <c r="L75">
        <v>16</v>
      </c>
      <c r="M75">
        <v>21</v>
      </c>
      <c r="N75">
        <v>21</v>
      </c>
      <c r="O75">
        <v>17</v>
      </c>
      <c r="P75" s="4">
        <v>18</v>
      </c>
      <c r="Q75">
        <v>24</v>
      </c>
      <c r="R75">
        <v>17</v>
      </c>
      <c r="S75">
        <v>23</v>
      </c>
      <c r="T75">
        <v>20</v>
      </c>
      <c r="U75">
        <v>23</v>
      </c>
      <c r="V75">
        <v>27</v>
      </c>
      <c r="W75">
        <v>29</v>
      </c>
      <c r="X75">
        <v>18</v>
      </c>
      <c r="Y75">
        <v>21</v>
      </c>
      <c r="Z75">
        <v>14</v>
      </c>
      <c r="AA75">
        <v>25</v>
      </c>
    </row>
    <row r="76" spans="1:27">
      <c r="A76">
        <v>22</v>
      </c>
      <c r="B76">
        <v>23</v>
      </c>
      <c r="E76">
        <v>22</v>
      </c>
      <c r="F76">
        <v>17</v>
      </c>
      <c r="G76" s="2">
        <v>16</v>
      </c>
      <c r="H76" s="2">
        <v>21</v>
      </c>
      <c r="I76" s="2">
        <v>19</v>
      </c>
      <c r="J76" s="2">
        <v>26</v>
      </c>
      <c r="K76" s="4"/>
      <c r="L76">
        <v>22</v>
      </c>
      <c r="M76">
        <v>21</v>
      </c>
      <c r="N76">
        <v>16</v>
      </c>
      <c r="O76">
        <v>17</v>
      </c>
      <c r="P76" s="4">
        <v>22</v>
      </c>
      <c r="Q76">
        <v>11</v>
      </c>
      <c r="R76">
        <v>16</v>
      </c>
      <c r="S76">
        <v>23</v>
      </c>
      <c r="T76">
        <v>25</v>
      </c>
      <c r="U76">
        <v>16</v>
      </c>
      <c r="V76">
        <v>16</v>
      </c>
      <c r="W76">
        <v>24</v>
      </c>
      <c r="X76">
        <v>20</v>
      </c>
      <c r="Y76">
        <v>23</v>
      </c>
      <c r="Z76">
        <v>15</v>
      </c>
      <c r="AA76">
        <v>14</v>
      </c>
    </row>
    <row r="77" spans="1:27">
      <c r="A77">
        <v>19</v>
      </c>
      <c r="B77">
        <v>25</v>
      </c>
      <c r="E77">
        <v>18</v>
      </c>
      <c r="F77">
        <v>22</v>
      </c>
      <c r="G77" s="2">
        <v>25</v>
      </c>
      <c r="H77" s="2">
        <v>11</v>
      </c>
      <c r="I77" s="2">
        <v>13</v>
      </c>
      <c r="J77" s="2">
        <v>29</v>
      </c>
      <c r="K77" s="4"/>
      <c r="L77">
        <v>23</v>
      </c>
      <c r="M77">
        <v>17</v>
      </c>
      <c r="N77">
        <v>20</v>
      </c>
      <c r="O77">
        <v>19</v>
      </c>
      <c r="P77" s="4">
        <v>25</v>
      </c>
      <c r="Q77">
        <v>19</v>
      </c>
      <c r="R77">
        <v>23</v>
      </c>
      <c r="S77">
        <v>17</v>
      </c>
      <c r="T77">
        <v>24</v>
      </c>
      <c r="U77">
        <v>28</v>
      </c>
      <c r="V77">
        <v>20</v>
      </c>
      <c r="W77">
        <v>17</v>
      </c>
      <c r="X77">
        <v>18</v>
      </c>
      <c r="Y77">
        <v>20</v>
      </c>
      <c r="Z77">
        <v>17</v>
      </c>
      <c r="AA77">
        <v>23</v>
      </c>
    </row>
    <row r="78" spans="1:27">
      <c r="A78">
        <v>18</v>
      </c>
      <c r="B78">
        <v>24</v>
      </c>
      <c r="E78">
        <v>22</v>
      </c>
      <c r="F78">
        <v>19</v>
      </c>
      <c r="G78" s="2">
        <v>32</v>
      </c>
      <c r="H78" s="2">
        <v>18</v>
      </c>
      <c r="I78" s="2">
        <v>16</v>
      </c>
      <c r="J78" s="2">
        <v>19</v>
      </c>
      <c r="K78" s="4"/>
      <c r="L78">
        <v>15</v>
      </c>
      <c r="M78">
        <v>21</v>
      </c>
      <c r="N78">
        <v>29</v>
      </c>
      <c r="O78">
        <v>22</v>
      </c>
      <c r="P78" s="4">
        <v>19</v>
      </c>
      <c r="Q78">
        <v>17</v>
      </c>
      <c r="R78">
        <v>15</v>
      </c>
      <c r="S78">
        <v>17</v>
      </c>
      <c r="T78">
        <v>23</v>
      </c>
      <c r="U78">
        <v>26</v>
      </c>
      <c r="V78">
        <v>18</v>
      </c>
      <c r="W78">
        <v>16</v>
      </c>
      <c r="X78">
        <v>30</v>
      </c>
      <c r="Y78">
        <v>22</v>
      </c>
      <c r="Z78">
        <v>16</v>
      </c>
      <c r="AA78">
        <v>23</v>
      </c>
    </row>
    <row r="79" spans="1:27">
      <c r="A79">
        <v>22</v>
      </c>
      <c r="B79">
        <v>18</v>
      </c>
      <c r="E79">
        <v>21</v>
      </c>
      <c r="F79">
        <v>19</v>
      </c>
      <c r="G79" s="2">
        <v>28</v>
      </c>
      <c r="H79" s="2">
        <v>11</v>
      </c>
      <c r="I79" s="2">
        <v>12</v>
      </c>
      <c r="J79" s="2">
        <v>14</v>
      </c>
      <c r="K79" s="4"/>
      <c r="L79">
        <v>22</v>
      </c>
      <c r="M79">
        <v>20</v>
      </c>
      <c r="N79">
        <v>20</v>
      </c>
      <c r="O79">
        <v>18</v>
      </c>
      <c r="P79" s="4">
        <v>19</v>
      </c>
      <c r="Q79">
        <v>10</v>
      </c>
      <c r="R79">
        <v>14</v>
      </c>
      <c r="S79">
        <v>24</v>
      </c>
      <c r="T79">
        <v>23</v>
      </c>
      <c r="U79">
        <v>26</v>
      </c>
      <c r="V79">
        <v>18</v>
      </c>
      <c r="W79">
        <v>29</v>
      </c>
      <c r="X79">
        <v>23</v>
      </c>
      <c r="Y79">
        <v>19</v>
      </c>
      <c r="Z79">
        <v>30</v>
      </c>
      <c r="AA79">
        <v>16</v>
      </c>
    </row>
    <row r="80" spans="1:27">
      <c r="A80">
        <v>17</v>
      </c>
      <c r="B80">
        <v>20</v>
      </c>
      <c r="E80">
        <v>14</v>
      </c>
      <c r="F80">
        <v>26</v>
      </c>
      <c r="G80" s="2">
        <v>24</v>
      </c>
      <c r="H80" s="2">
        <v>18</v>
      </c>
      <c r="I80" s="2">
        <v>16</v>
      </c>
      <c r="J80" s="2">
        <v>14</v>
      </c>
      <c r="K80" s="4"/>
      <c r="L80">
        <v>26</v>
      </c>
      <c r="M80">
        <v>15</v>
      </c>
      <c r="N80">
        <v>16</v>
      </c>
      <c r="O80">
        <v>19</v>
      </c>
      <c r="P80" s="4">
        <v>21</v>
      </c>
      <c r="Q80">
        <v>10</v>
      </c>
      <c r="R80">
        <v>16</v>
      </c>
      <c r="S80">
        <v>10</v>
      </c>
      <c r="T80">
        <v>20</v>
      </c>
      <c r="U80">
        <v>22</v>
      </c>
      <c r="V80">
        <v>23</v>
      </c>
      <c r="W80">
        <v>23</v>
      </c>
      <c r="X80">
        <v>21</v>
      </c>
      <c r="Y80">
        <v>22</v>
      </c>
      <c r="Z80">
        <v>19</v>
      </c>
      <c r="AA80">
        <v>15</v>
      </c>
    </row>
    <row r="81" spans="1:43">
      <c r="A81">
        <v>21</v>
      </c>
      <c r="B81">
        <v>18</v>
      </c>
      <c r="E81">
        <v>10</v>
      </c>
      <c r="F81">
        <v>21</v>
      </c>
      <c r="G81" s="2">
        <v>28</v>
      </c>
      <c r="H81" s="2">
        <v>15</v>
      </c>
      <c r="I81" s="2">
        <v>22</v>
      </c>
      <c r="J81" s="2">
        <v>16</v>
      </c>
      <c r="K81" s="4"/>
      <c r="L81">
        <v>18</v>
      </c>
      <c r="M81">
        <v>14</v>
      </c>
      <c r="N81">
        <v>16</v>
      </c>
      <c r="O81">
        <v>29</v>
      </c>
      <c r="P81" s="4">
        <v>13</v>
      </c>
      <c r="Q81">
        <v>22</v>
      </c>
      <c r="R81">
        <v>17</v>
      </c>
      <c r="S81">
        <v>14</v>
      </c>
      <c r="T81">
        <v>15</v>
      </c>
      <c r="U81">
        <v>24</v>
      </c>
      <c r="V81">
        <v>16</v>
      </c>
      <c r="W81">
        <v>14</v>
      </c>
      <c r="X81">
        <v>19</v>
      </c>
      <c r="Y81">
        <v>21</v>
      </c>
      <c r="Z81">
        <v>19</v>
      </c>
      <c r="AA81">
        <v>17</v>
      </c>
    </row>
    <row r="82" spans="1:43">
      <c r="A82">
        <v>19</v>
      </c>
      <c r="B82">
        <v>23</v>
      </c>
      <c r="E82">
        <v>19</v>
      </c>
      <c r="F82">
        <v>16</v>
      </c>
      <c r="G82" s="2">
        <v>23</v>
      </c>
      <c r="H82" s="2">
        <v>15</v>
      </c>
      <c r="I82" s="2">
        <v>17</v>
      </c>
      <c r="J82" s="2">
        <v>15</v>
      </c>
      <c r="K82" s="4"/>
      <c r="L82">
        <v>20</v>
      </c>
      <c r="M82">
        <v>22</v>
      </c>
      <c r="N82">
        <v>21</v>
      </c>
      <c r="O82">
        <v>19</v>
      </c>
      <c r="P82" s="4">
        <v>22</v>
      </c>
      <c r="Q82">
        <v>20</v>
      </c>
      <c r="R82">
        <v>15</v>
      </c>
      <c r="S82">
        <v>17</v>
      </c>
      <c r="T82">
        <v>16</v>
      </c>
      <c r="U82">
        <v>21</v>
      </c>
      <c r="V82">
        <v>22</v>
      </c>
      <c r="W82">
        <v>17</v>
      </c>
      <c r="X82">
        <v>21</v>
      </c>
      <c r="Y82">
        <v>17</v>
      </c>
      <c r="Z82">
        <v>14</v>
      </c>
      <c r="AA82">
        <v>20</v>
      </c>
    </row>
    <row r="83" spans="1:43">
      <c r="A83">
        <v>19</v>
      </c>
      <c r="B83">
        <v>27</v>
      </c>
      <c r="E83">
        <v>15</v>
      </c>
      <c r="F83">
        <v>21</v>
      </c>
      <c r="G83" s="2">
        <v>31</v>
      </c>
      <c r="H83" s="2">
        <v>18</v>
      </c>
      <c r="I83" s="2">
        <v>19</v>
      </c>
      <c r="J83" s="2">
        <v>26</v>
      </c>
      <c r="K83" s="4"/>
      <c r="L83">
        <f>AVERAGE(L51:L82)</f>
        <v>19.8125</v>
      </c>
      <c r="M83">
        <f t="shared" ref="M83:V83" si="16">AVERAGE(M51:M82)</f>
        <v>19.09375</v>
      </c>
      <c r="N83">
        <f>AVERAGE(N51:N82)</f>
        <v>18.71875</v>
      </c>
      <c r="O83">
        <f>AVERAGE(O51:O82)</f>
        <v>20.09375</v>
      </c>
      <c r="P83" s="4">
        <f t="shared" si="16"/>
        <v>19.1875</v>
      </c>
      <c r="Q83">
        <f t="shared" si="16"/>
        <v>18.59375</v>
      </c>
      <c r="R83">
        <f t="shared" si="16"/>
        <v>18.5625</v>
      </c>
      <c r="S83">
        <f>AVERAGE(S51:S82)</f>
        <v>19.21875</v>
      </c>
      <c r="T83">
        <f t="shared" si="16"/>
        <v>19.03125</v>
      </c>
      <c r="U83">
        <f t="shared" si="16"/>
        <v>21</v>
      </c>
      <c r="V83">
        <f t="shared" si="16"/>
        <v>20.96875</v>
      </c>
      <c r="W83">
        <f>AVERAGE(W51:W82)</f>
        <v>20.3125</v>
      </c>
      <c r="X83">
        <f>AVERAGE(X51:X82)</f>
        <v>21.46875</v>
      </c>
      <c r="Y83">
        <f>AVERAGE(Y51:Y82)</f>
        <v>20.25</v>
      </c>
      <c r="Z83">
        <f>AVERAGE(Z51:Z82)</f>
        <v>20.0625</v>
      </c>
      <c r="AA83">
        <f>AVERAGE(AA51:AA82)</f>
        <v>19.34375</v>
      </c>
    </row>
    <row r="84" spans="1:43">
      <c r="A84">
        <v>20</v>
      </c>
      <c r="B84">
        <v>22</v>
      </c>
      <c r="E84">
        <v>16</v>
      </c>
      <c r="F84">
        <v>19</v>
      </c>
      <c r="G84" s="2">
        <v>25</v>
      </c>
      <c r="H84" s="2">
        <v>14</v>
      </c>
      <c r="I84" s="2">
        <v>15</v>
      </c>
      <c r="J84" s="2">
        <v>18</v>
      </c>
      <c r="K84" s="4"/>
      <c r="L84">
        <f>STDEV(L51:L82)</f>
        <v>3.796751582688175</v>
      </c>
      <c r="M84">
        <f t="shared" ref="M84:V84" si="17">STDEV(M51:M82)</f>
        <v>4.0270006047885989</v>
      </c>
      <c r="N84">
        <f>STDEV(N51:N82)</f>
        <v>4.2822542676612771</v>
      </c>
      <c r="O84">
        <f>STDEV(O51:O82)</f>
        <v>4.2301481328443398</v>
      </c>
      <c r="P84" s="4">
        <f t="shared" si="17"/>
        <v>4.4680767313710446</v>
      </c>
      <c r="Q84">
        <f t="shared" si="17"/>
        <v>4.7031861197936191</v>
      </c>
      <c r="R84">
        <f t="shared" si="17"/>
        <v>5.3396719725272961</v>
      </c>
      <c r="S84">
        <f>STDEV(S51:S82)</f>
        <v>4.4702195587270444</v>
      </c>
      <c r="T84">
        <f t="shared" si="17"/>
        <v>4.0360022938706352</v>
      </c>
      <c r="U84">
        <f t="shared" si="17"/>
        <v>4.2502371850324145</v>
      </c>
      <c r="V84">
        <f t="shared" si="17"/>
        <v>4.9610377101258081</v>
      </c>
      <c r="W84">
        <f>STDEV(W51:W82)</f>
        <v>4.6311532737711554</v>
      </c>
      <c r="X84">
        <f>STDEV(X51:X82)</f>
        <v>4.7585873140887571</v>
      </c>
      <c r="Y84">
        <f>STDEV(Y51:Y82)</f>
        <v>3.8353197284391869</v>
      </c>
      <c r="Z84">
        <f>STDEV(Z51:Z82)</f>
        <v>4.7582695417828171</v>
      </c>
      <c r="AA84">
        <f>STDEV(AA51:AA82)</f>
        <v>3.5705730542146692</v>
      </c>
    </row>
    <row r="85" spans="1:43">
      <c r="A85">
        <v>14</v>
      </c>
      <c r="B85">
        <v>18</v>
      </c>
      <c r="E85">
        <f t="shared" ref="E85:J85" si="18">AVERAGE(E53:E84)</f>
        <v>20.0625</v>
      </c>
      <c r="F85">
        <f t="shared" si="18"/>
        <v>21.09375</v>
      </c>
      <c r="G85">
        <f t="shared" si="18"/>
        <v>24.8125</v>
      </c>
      <c r="H85">
        <f t="shared" si="18"/>
        <v>18</v>
      </c>
      <c r="I85">
        <f t="shared" si="18"/>
        <v>16.15625</v>
      </c>
      <c r="J85">
        <f t="shared" si="18"/>
        <v>20.3125</v>
      </c>
      <c r="K85" s="4"/>
      <c r="L85">
        <f t="shared" ref="L85:Z85" si="19">2*L84/SQRT(32)</f>
        <v>1.3423543952997825</v>
      </c>
      <c r="M85">
        <f t="shared" si="19"/>
        <v>1.423759717744173</v>
      </c>
      <c r="N85">
        <f t="shared" si="19"/>
        <v>1.514005515714161</v>
      </c>
      <c r="O85">
        <f t="shared" si="19"/>
        <v>1.4955832150789226</v>
      </c>
      <c r="P85">
        <f t="shared" si="19"/>
        <v>1.5797036778071447</v>
      </c>
      <c r="Q85">
        <f t="shared" si="19"/>
        <v>1.662827399244257</v>
      </c>
      <c r="R85">
        <f t="shared" si="19"/>
        <v>1.8878591305428996</v>
      </c>
      <c r="S85">
        <f t="shared" si="19"/>
        <v>1.5804612816843144</v>
      </c>
      <c r="T85">
        <f t="shared" si="19"/>
        <v>1.4269422954401936</v>
      </c>
      <c r="U85">
        <f t="shared" si="19"/>
        <v>1.5026857675938214</v>
      </c>
      <c r="V85">
        <f t="shared" si="19"/>
        <v>1.7539917032760701</v>
      </c>
      <c r="W85">
        <f t="shared" si="19"/>
        <v>1.6373599422989318</v>
      </c>
      <c r="X85">
        <f t="shared" si="19"/>
        <v>1.6824146793302197</v>
      </c>
      <c r="Y85">
        <f t="shared" si="19"/>
        <v>1.3559902939989483</v>
      </c>
      <c r="Z85">
        <f t="shared" si="19"/>
        <v>1.6823023298540181</v>
      </c>
      <c r="AA85">
        <f>2*AA84/SQRT(32)</f>
        <v>1.2623882096785772</v>
      </c>
    </row>
    <row r="86" spans="1:43">
      <c r="A86">
        <v>16</v>
      </c>
      <c r="B86">
        <v>22</v>
      </c>
      <c r="E86">
        <f>STDEV(E53:E76)</f>
        <v>4.9809419399041035</v>
      </c>
      <c r="F86">
        <f>STDEV(F53:F76)</f>
        <v>3.7377820285235535</v>
      </c>
      <c r="G86">
        <f>STDEV(G53:G76)</f>
        <v>3.6345763064676824</v>
      </c>
      <c r="H86">
        <f>STDEV(H53:H76)</f>
        <v>3.5995168757946443</v>
      </c>
      <c r="I86">
        <f>STDEV(I53:I76)</f>
        <v>3.0404876611147929</v>
      </c>
      <c r="J86">
        <f>STDEV(J53:J84)</f>
        <v>5.1458564602675638</v>
      </c>
      <c r="K86" s="4"/>
      <c r="L86" t="s">
        <v>12</v>
      </c>
      <c r="P86" s="4" t="s">
        <v>12</v>
      </c>
      <c r="T86" t="s">
        <v>12</v>
      </c>
      <c r="X86" t="s">
        <v>12</v>
      </c>
      <c r="AB86" t="s">
        <v>12</v>
      </c>
      <c r="AF86" t="s">
        <v>12</v>
      </c>
      <c r="AJ86" t="s">
        <v>12</v>
      </c>
      <c r="AN86" t="s">
        <v>12</v>
      </c>
    </row>
    <row r="87" spans="1:43">
      <c r="A87">
        <v>20</v>
      </c>
      <c r="B87">
        <v>14</v>
      </c>
      <c r="E87">
        <f>2*E86/SQRT(32)</f>
        <v>1.7610289112013342</v>
      </c>
      <c r="F87">
        <f t="shared" ref="F87:I87" si="20">2*F86/SQRT(32)</f>
        <v>1.321505509483107</v>
      </c>
      <c r="G87">
        <f t="shared" si="20"/>
        <v>1.2850167765216267</v>
      </c>
      <c r="H87">
        <f t="shared" si="20"/>
        <v>1.2726213959349042</v>
      </c>
      <c r="I87">
        <f t="shared" si="20"/>
        <v>1.0749747216441476</v>
      </c>
      <c r="J87">
        <f>2*J86/SQRT(32)</f>
        <v>1.8193349990338989</v>
      </c>
      <c r="K87" s="4"/>
      <c r="L87">
        <v>1</v>
      </c>
      <c r="P87" s="4">
        <v>2</v>
      </c>
      <c r="T87">
        <v>-1</v>
      </c>
      <c r="X87">
        <v>-2</v>
      </c>
      <c r="AB87">
        <v>-1.5</v>
      </c>
      <c r="AF87">
        <v>-0.5</v>
      </c>
      <c r="AJ87">
        <v>0.5</v>
      </c>
      <c r="AN87">
        <v>1.5</v>
      </c>
    </row>
    <row r="88" spans="1:43">
      <c r="A88">
        <v>17</v>
      </c>
      <c r="B88">
        <v>22</v>
      </c>
      <c r="J88">
        <f>2*J86/SQRT(32)</f>
        <v>1.8193349990338989</v>
      </c>
      <c r="K88" s="4"/>
      <c r="L88" t="s">
        <v>62</v>
      </c>
      <c r="M88" t="s">
        <v>63</v>
      </c>
      <c r="N88" t="s">
        <v>65</v>
      </c>
      <c r="O88" t="s">
        <v>15</v>
      </c>
      <c r="P88" t="s">
        <v>62</v>
      </c>
      <c r="Q88" t="s">
        <v>63</v>
      </c>
      <c r="R88" t="s">
        <v>65</v>
      </c>
      <c r="S88" t="s">
        <v>15</v>
      </c>
      <c r="T88" t="s">
        <v>62</v>
      </c>
      <c r="U88" t="s">
        <v>63</v>
      </c>
      <c r="V88" t="s">
        <v>65</v>
      </c>
      <c r="W88" t="s">
        <v>15</v>
      </c>
      <c r="X88" t="s">
        <v>62</v>
      </c>
      <c r="Y88" t="s">
        <v>63</v>
      </c>
      <c r="Z88" t="s">
        <v>65</v>
      </c>
      <c r="AA88" t="s">
        <v>15</v>
      </c>
      <c r="AB88" t="s">
        <v>62</v>
      </c>
      <c r="AC88" t="s">
        <v>63</v>
      </c>
      <c r="AD88" t="s">
        <v>65</v>
      </c>
      <c r="AE88" t="s">
        <v>15</v>
      </c>
      <c r="AF88" t="s">
        <v>62</v>
      </c>
      <c r="AG88" t="s">
        <v>63</v>
      </c>
      <c r="AH88" t="s">
        <v>65</v>
      </c>
      <c r="AI88" t="s">
        <v>15</v>
      </c>
      <c r="AJ88" t="s">
        <v>62</v>
      </c>
      <c r="AK88" t="s">
        <v>63</v>
      </c>
      <c r="AL88" t="s">
        <v>65</v>
      </c>
      <c r="AM88" t="s">
        <v>15</v>
      </c>
      <c r="AN88" t="s">
        <v>62</v>
      </c>
      <c r="AO88" t="s">
        <v>63</v>
      </c>
      <c r="AP88" t="s">
        <v>65</v>
      </c>
      <c r="AQ88" t="s">
        <v>15</v>
      </c>
    </row>
    <row r="89" spans="1:43">
      <c r="A89">
        <v>18</v>
      </c>
      <c r="B89">
        <v>18</v>
      </c>
      <c r="G89">
        <f>AVERAGE(F53:H84)</f>
        <v>21.302083333333332</v>
      </c>
      <c r="J89">
        <v>1</v>
      </c>
      <c r="K89" s="4"/>
      <c r="L89">
        <v>16</v>
      </c>
      <c r="M89">
        <v>20</v>
      </c>
      <c r="N89">
        <v>28</v>
      </c>
      <c r="O89">
        <v>30</v>
      </c>
      <c r="P89" s="4">
        <v>21</v>
      </c>
      <c r="Q89">
        <v>47</v>
      </c>
      <c r="R89">
        <v>21</v>
      </c>
      <c r="S89">
        <v>29</v>
      </c>
      <c r="T89">
        <v>22</v>
      </c>
      <c r="U89">
        <v>25</v>
      </c>
      <c r="V89">
        <v>16</v>
      </c>
      <c r="W89">
        <v>15</v>
      </c>
      <c r="X89">
        <v>19</v>
      </c>
      <c r="Y89">
        <v>9</v>
      </c>
      <c r="Z89">
        <v>18</v>
      </c>
      <c r="AA89">
        <v>22</v>
      </c>
      <c r="AB89">
        <v>26</v>
      </c>
      <c r="AC89">
        <v>18</v>
      </c>
      <c r="AD89">
        <v>18</v>
      </c>
      <c r="AE89">
        <v>11</v>
      </c>
      <c r="AF89">
        <v>20</v>
      </c>
      <c r="AG89">
        <v>14</v>
      </c>
      <c r="AH89">
        <v>18</v>
      </c>
      <c r="AI89">
        <v>28</v>
      </c>
      <c r="AJ89">
        <v>19</v>
      </c>
      <c r="AK89">
        <v>26</v>
      </c>
      <c r="AL89">
        <v>18</v>
      </c>
      <c r="AM89">
        <v>19</v>
      </c>
      <c r="AN89">
        <v>25</v>
      </c>
      <c r="AO89">
        <v>35</v>
      </c>
      <c r="AP89">
        <v>23</v>
      </c>
      <c r="AQ89">
        <v>19</v>
      </c>
    </row>
    <row r="90" spans="1:43">
      <c r="A90">
        <v>18</v>
      </c>
      <c r="B90">
        <v>23</v>
      </c>
      <c r="G90">
        <f>STDEV(F53:H84)</f>
        <v>4.6069050957669546</v>
      </c>
      <c r="J90" t="s">
        <v>24</v>
      </c>
      <c r="K90" s="4"/>
      <c r="L90">
        <v>19</v>
      </c>
      <c r="M90">
        <v>26</v>
      </c>
      <c r="N90">
        <v>19</v>
      </c>
      <c r="O90">
        <v>16</v>
      </c>
      <c r="P90" s="4">
        <v>22</v>
      </c>
      <c r="Q90">
        <v>48</v>
      </c>
      <c r="R90">
        <v>31</v>
      </c>
      <c r="S90">
        <v>25</v>
      </c>
      <c r="T90">
        <v>20</v>
      </c>
      <c r="U90">
        <v>19</v>
      </c>
      <c r="V90">
        <v>14</v>
      </c>
      <c r="W90">
        <v>20</v>
      </c>
      <c r="X90">
        <v>17</v>
      </c>
      <c r="Y90">
        <v>15</v>
      </c>
      <c r="Z90">
        <v>18</v>
      </c>
      <c r="AA90">
        <v>11</v>
      </c>
      <c r="AB90">
        <v>24</v>
      </c>
      <c r="AC90">
        <v>11</v>
      </c>
      <c r="AD90">
        <v>21</v>
      </c>
      <c r="AE90">
        <v>12</v>
      </c>
      <c r="AF90">
        <v>17</v>
      </c>
      <c r="AG90">
        <v>15</v>
      </c>
      <c r="AH90">
        <v>15</v>
      </c>
      <c r="AI90">
        <v>20</v>
      </c>
      <c r="AJ90">
        <v>21</v>
      </c>
      <c r="AK90">
        <v>34</v>
      </c>
      <c r="AL90">
        <v>17</v>
      </c>
      <c r="AM90">
        <v>34</v>
      </c>
      <c r="AN90">
        <v>16</v>
      </c>
      <c r="AO90">
        <v>23</v>
      </c>
      <c r="AP90">
        <v>20</v>
      </c>
      <c r="AQ90">
        <v>23</v>
      </c>
    </row>
    <row r="91" spans="1:43">
      <c r="A91">
        <v>18</v>
      </c>
      <c r="B91">
        <v>22</v>
      </c>
      <c r="G91">
        <f>2*G90/SQRT(96)</f>
        <v>0.94038056483805921</v>
      </c>
      <c r="J91">
        <v>549</v>
      </c>
      <c r="K91" s="4"/>
      <c r="L91">
        <v>11</v>
      </c>
      <c r="M91">
        <v>26</v>
      </c>
      <c r="N91">
        <v>17</v>
      </c>
      <c r="O91">
        <v>20</v>
      </c>
      <c r="P91" s="4">
        <v>27</v>
      </c>
      <c r="Q91">
        <v>33</v>
      </c>
      <c r="R91">
        <v>39</v>
      </c>
      <c r="S91">
        <v>20</v>
      </c>
      <c r="T91">
        <v>20</v>
      </c>
      <c r="U91">
        <v>17</v>
      </c>
      <c r="V91">
        <v>18</v>
      </c>
      <c r="W91">
        <v>19</v>
      </c>
      <c r="X91">
        <v>17</v>
      </c>
      <c r="Y91">
        <v>8</v>
      </c>
      <c r="Z91">
        <v>10</v>
      </c>
      <c r="AA91">
        <v>16</v>
      </c>
      <c r="AB91">
        <v>24</v>
      </c>
      <c r="AC91">
        <v>19</v>
      </c>
      <c r="AD91">
        <v>19</v>
      </c>
      <c r="AE91">
        <v>12</v>
      </c>
      <c r="AF91">
        <v>18</v>
      </c>
      <c r="AG91">
        <v>25</v>
      </c>
      <c r="AH91">
        <v>8</v>
      </c>
      <c r="AI91">
        <v>30</v>
      </c>
      <c r="AJ91">
        <v>18</v>
      </c>
      <c r="AK91">
        <v>32</v>
      </c>
      <c r="AL91">
        <v>19</v>
      </c>
      <c r="AM91">
        <v>22</v>
      </c>
      <c r="AN91">
        <v>38</v>
      </c>
      <c r="AO91">
        <v>34</v>
      </c>
      <c r="AP91">
        <v>22</v>
      </c>
      <c r="AQ91">
        <v>27</v>
      </c>
    </row>
    <row r="92" spans="1:43">
      <c r="A92">
        <v>14</v>
      </c>
      <c r="B92">
        <v>21</v>
      </c>
      <c r="J92">
        <v>573</v>
      </c>
      <c r="K92" s="4"/>
      <c r="L92">
        <v>20</v>
      </c>
      <c r="M92">
        <v>22</v>
      </c>
      <c r="N92">
        <v>23</v>
      </c>
      <c r="O92">
        <v>29</v>
      </c>
      <c r="P92" s="4">
        <v>28</v>
      </c>
      <c r="Q92">
        <v>29</v>
      </c>
      <c r="R92">
        <v>46</v>
      </c>
      <c r="S92">
        <v>51</v>
      </c>
      <c r="T92">
        <v>16</v>
      </c>
      <c r="U92">
        <v>22</v>
      </c>
      <c r="V92">
        <v>25</v>
      </c>
      <c r="W92">
        <v>21</v>
      </c>
      <c r="X92">
        <v>11</v>
      </c>
      <c r="Y92">
        <v>12</v>
      </c>
      <c r="Z92">
        <v>14</v>
      </c>
      <c r="AA92">
        <v>20</v>
      </c>
      <c r="AB92">
        <v>18</v>
      </c>
      <c r="AC92">
        <v>15</v>
      </c>
      <c r="AD92">
        <v>13</v>
      </c>
      <c r="AE92">
        <v>16</v>
      </c>
      <c r="AF92">
        <v>23</v>
      </c>
      <c r="AG92">
        <v>17</v>
      </c>
      <c r="AH92">
        <v>17</v>
      </c>
      <c r="AI92">
        <v>20</v>
      </c>
      <c r="AJ92">
        <v>25</v>
      </c>
      <c r="AK92">
        <v>34</v>
      </c>
      <c r="AL92">
        <v>27</v>
      </c>
      <c r="AM92">
        <v>20</v>
      </c>
      <c r="AN92">
        <v>21</v>
      </c>
      <c r="AO92">
        <v>24</v>
      </c>
      <c r="AP92">
        <v>18</v>
      </c>
      <c r="AQ92">
        <v>19</v>
      </c>
    </row>
    <row r="93" spans="1:43">
      <c r="A93">
        <v>18</v>
      </c>
      <c r="B93">
        <v>21</v>
      </c>
      <c r="J93">
        <v>507</v>
      </c>
      <c r="K93" s="4"/>
      <c r="L93">
        <v>16</v>
      </c>
      <c r="M93">
        <v>19</v>
      </c>
      <c r="N93">
        <v>18</v>
      </c>
      <c r="O93">
        <v>19</v>
      </c>
      <c r="P93" s="4">
        <v>30</v>
      </c>
      <c r="Q93">
        <v>30</v>
      </c>
      <c r="R93">
        <v>37</v>
      </c>
      <c r="S93">
        <v>41</v>
      </c>
      <c r="T93">
        <v>18</v>
      </c>
      <c r="U93">
        <v>20</v>
      </c>
      <c r="V93">
        <v>15</v>
      </c>
      <c r="W93">
        <v>18</v>
      </c>
      <c r="X93">
        <v>18</v>
      </c>
      <c r="Y93">
        <v>12</v>
      </c>
      <c r="Z93">
        <v>12</v>
      </c>
      <c r="AA93">
        <v>13</v>
      </c>
      <c r="AB93">
        <v>25</v>
      </c>
      <c r="AC93">
        <v>20</v>
      </c>
      <c r="AD93">
        <v>17</v>
      </c>
      <c r="AE93">
        <v>27</v>
      </c>
      <c r="AF93">
        <v>18</v>
      </c>
      <c r="AG93">
        <v>25</v>
      </c>
      <c r="AH93">
        <v>19</v>
      </c>
      <c r="AI93">
        <v>21</v>
      </c>
      <c r="AJ93">
        <v>19</v>
      </c>
      <c r="AK93">
        <v>23</v>
      </c>
      <c r="AL93">
        <v>26</v>
      </c>
      <c r="AM93">
        <v>21</v>
      </c>
      <c r="AN93">
        <v>17</v>
      </c>
      <c r="AO93">
        <v>35</v>
      </c>
      <c r="AP93">
        <v>25</v>
      </c>
      <c r="AQ93">
        <v>29</v>
      </c>
    </row>
    <row r="94" spans="1:43">
      <c r="A94">
        <v>24</v>
      </c>
      <c r="B94">
        <v>17</v>
      </c>
      <c r="J94">
        <v>588</v>
      </c>
      <c r="K94" s="4"/>
      <c r="L94">
        <v>19</v>
      </c>
      <c r="M94">
        <v>25</v>
      </c>
      <c r="N94">
        <v>26</v>
      </c>
      <c r="O94">
        <v>23</v>
      </c>
      <c r="P94" s="4">
        <v>34</v>
      </c>
      <c r="Q94">
        <v>28</v>
      </c>
      <c r="R94">
        <v>14</v>
      </c>
      <c r="S94">
        <v>27</v>
      </c>
      <c r="T94">
        <v>21</v>
      </c>
      <c r="U94">
        <v>15</v>
      </c>
      <c r="V94">
        <v>14</v>
      </c>
      <c r="W94">
        <v>16</v>
      </c>
      <c r="X94">
        <v>14</v>
      </c>
      <c r="Y94">
        <v>9</v>
      </c>
      <c r="Z94">
        <v>24</v>
      </c>
      <c r="AA94">
        <v>14</v>
      </c>
      <c r="AB94">
        <v>20</v>
      </c>
      <c r="AC94">
        <v>11</v>
      </c>
      <c r="AD94">
        <v>17</v>
      </c>
      <c r="AE94">
        <v>14</v>
      </c>
      <c r="AF94">
        <v>26</v>
      </c>
      <c r="AG94">
        <v>26</v>
      </c>
      <c r="AH94">
        <v>14</v>
      </c>
      <c r="AI94">
        <v>22</v>
      </c>
      <c r="AJ94">
        <v>18</v>
      </c>
      <c r="AK94">
        <v>29</v>
      </c>
      <c r="AL94">
        <v>25</v>
      </c>
      <c r="AM94">
        <v>31</v>
      </c>
      <c r="AN94">
        <v>23</v>
      </c>
      <c r="AO94">
        <v>24</v>
      </c>
      <c r="AP94">
        <v>33</v>
      </c>
      <c r="AQ94">
        <v>22</v>
      </c>
    </row>
    <row r="95" spans="1:43">
      <c r="A95">
        <v>18</v>
      </c>
      <c r="B95">
        <v>21</v>
      </c>
      <c r="J95">
        <v>552</v>
      </c>
      <c r="K95" s="4"/>
      <c r="L95">
        <v>17</v>
      </c>
      <c r="M95">
        <v>25</v>
      </c>
      <c r="N95">
        <v>27</v>
      </c>
      <c r="O95">
        <v>15</v>
      </c>
      <c r="P95" s="4">
        <v>32</v>
      </c>
      <c r="Q95">
        <v>30</v>
      </c>
      <c r="R95">
        <v>21</v>
      </c>
      <c r="S95">
        <v>22</v>
      </c>
      <c r="T95">
        <v>22</v>
      </c>
      <c r="U95">
        <v>17</v>
      </c>
      <c r="V95">
        <v>16</v>
      </c>
      <c r="W95">
        <v>18</v>
      </c>
      <c r="X95">
        <v>16</v>
      </c>
      <c r="Y95">
        <v>13</v>
      </c>
      <c r="Z95">
        <v>19</v>
      </c>
      <c r="AA95">
        <v>14</v>
      </c>
      <c r="AB95">
        <v>18</v>
      </c>
      <c r="AC95">
        <v>16</v>
      </c>
      <c r="AD95">
        <v>19</v>
      </c>
      <c r="AE95">
        <v>11</v>
      </c>
      <c r="AF95">
        <v>22</v>
      </c>
      <c r="AG95">
        <v>15</v>
      </c>
      <c r="AH95">
        <v>15</v>
      </c>
      <c r="AI95">
        <v>25</v>
      </c>
      <c r="AJ95">
        <v>25</v>
      </c>
      <c r="AK95">
        <v>31</v>
      </c>
      <c r="AL95">
        <v>19</v>
      </c>
      <c r="AM95">
        <v>16</v>
      </c>
      <c r="AN95">
        <v>33</v>
      </c>
      <c r="AO95">
        <v>26</v>
      </c>
      <c r="AP95">
        <v>24</v>
      </c>
      <c r="AQ95">
        <v>16</v>
      </c>
    </row>
    <row r="96" spans="1:43">
      <c r="A96">
        <v>21</v>
      </c>
      <c r="B96">
        <v>21</v>
      </c>
      <c r="J96">
        <v>376</v>
      </c>
      <c r="K96" s="4"/>
      <c r="L96">
        <v>14</v>
      </c>
      <c r="M96">
        <v>22</v>
      </c>
      <c r="N96">
        <v>30</v>
      </c>
      <c r="O96">
        <v>24</v>
      </c>
      <c r="P96" s="4">
        <v>40</v>
      </c>
      <c r="Q96">
        <v>30</v>
      </c>
      <c r="R96">
        <v>33</v>
      </c>
      <c r="S96">
        <v>34</v>
      </c>
      <c r="T96">
        <v>16</v>
      </c>
      <c r="U96">
        <v>17</v>
      </c>
      <c r="V96">
        <v>21</v>
      </c>
      <c r="W96">
        <v>21</v>
      </c>
      <c r="X96">
        <v>22</v>
      </c>
      <c r="Y96">
        <v>11</v>
      </c>
      <c r="Z96">
        <v>11</v>
      </c>
      <c r="AA96">
        <v>16</v>
      </c>
      <c r="AB96">
        <v>18</v>
      </c>
      <c r="AC96">
        <v>14</v>
      </c>
      <c r="AD96">
        <v>16</v>
      </c>
      <c r="AE96">
        <v>14</v>
      </c>
      <c r="AF96">
        <v>23</v>
      </c>
      <c r="AG96">
        <v>17</v>
      </c>
      <c r="AH96">
        <v>20</v>
      </c>
      <c r="AI96">
        <v>18</v>
      </c>
      <c r="AJ96">
        <v>20</v>
      </c>
      <c r="AK96">
        <v>31</v>
      </c>
      <c r="AL96">
        <v>23</v>
      </c>
      <c r="AM96">
        <v>23</v>
      </c>
      <c r="AN96">
        <v>19</v>
      </c>
      <c r="AO96">
        <v>20</v>
      </c>
      <c r="AP96">
        <v>24</v>
      </c>
      <c r="AQ96">
        <v>31</v>
      </c>
    </row>
    <row r="97" spans="1:43">
      <c r="A97">
        <v>22</v>
      </c>
      <c r="B97">
        <v>22</v>
      </c>
      <c r="J97">
        <v>508</v>
      </c>
      <c r="K97" s="4"/>
      <c r="L97">
        <v>16</v>
      </c>
      <c r="M97">
        <v>18</v>
      </c>
      <c r="N97">
        <v>20</v>
      </c>
      <c r="O97">
        <v>23</v>
      </c>
      <c r="P97" s="4">
        <v>30</v>
      </c>
      <c r="Q97">
        <v>28</v>
      </c>
      <c r="R97">
        <v>55</v>
      </c>
      <c r="S97">
        <v>45</v>
      </c>
      <c r="T97">
        <v>25</v>
      </c>
      <c r="U97">
        <v>17</v>
      </c>
      <c r="V97">
        <v>24</v>
      </c>
      <c r="W97">
        <v>12</v>
      </c>
      <c r="X97">
        <v>12</v>
      </c>
      <c r="Y97">
        <v>9</v>
      </c>
      <c r="Z97">
        <v>14</v>
      </c>
      <c r="AA97">
        <v>10</v>
      </c>
      <c r="AB97">
        <v>17</v>
      </c>
      <c r="AC97">
        <v>16</v>
      </c>
      <c r="AD97">
        <v>18</v>
      </c>
      <c r="AE97">
        <v>19</v>
      </c>
      <c r="AF97">
        <v>25</v>
      </c>
      <c r="AG97">
        <v>21</v>
      </c>
      <c r="AH97">
        <v>16</v>
      </c>
      <c r="AI97">
        <v>14</v>
      </c>
      <c r="AJ97">
        <v>22</v>
      </c>
      <c r="AK97">
        <v>29</v>
      </c>
      <c r="AL97">
        <v>25</v>
      </c>
      <c r="AM97">
        <v>24</v>
      </c>
      <c r="AN97">
        <v>28</v>
      </c>
      <c r="AO97">
        <v>20</v>
      </c>
      <c r="AP97">
        <v>25</v>
      </c>
      <c r="AQ97">
        <v>30</v>
      </c>
    </row>
    <row r="98" spans="1:43">
      <c r="A98">
        <v>22</v>
      </c>
      <c r="B98">
        <v>24</v>
      </c>
      <c r="J98">
        <v>600</v>
      </c>
      <c r="K98" s="4"/>
      <c r="L98">
        <v>18</v>
      </c>
      <c r="M98">
        <v>25</v>
      </c>
      <c r="N98">
        <v>22</v>
      </c>
      <c r="O98">
        <v>15</v>
      </c>
      <c r="P98" s="4">
        <v>28</v>
      </c>
      <c r="Q98">
        <v>28</v>
      </c>
      <c r="R98">
        <v>23</v>
      </c>
      <c r="S98">
        <v>36</v>
      </c>
      <c r="T98">
        <v>20</v>
      </c>
      <c r="U98">
        <v>18</v>
      </c>
      <c r="V98">
        <v>16</v>
      </c>
      <c r="W98">
        <v>10</v>
      </c>
      <c r="X98">
        <v>19</v>
      </c>
      <c r="Y98">
        <v>8</v>
      </c>
      <c r="Z98">
        <v>18</v>
      </c>
      <c r="AA98">
        <v>21</v>
      </c>
      <c r="AB98">
        <v>15</v>
      </c>
      <c r="AC98">
        <v>21</v>
      </c>
      <c r="AD98">
        <v>16</v>
      </c>
      <c r="AE98">
        <v>21</v>
      </c>
      <c r="AF98">
        <v>19</v>
      </c>
      <c r="AG98">
        <v>11</v>
      </c>
      <c r="AH98">
        <v>16</v>
      </c>
      <c r="AI98">
        <v>15</v>
      </c>
      <c r="AJ98">
        <v>27</v>
      </c>
      <c r="AK98">
        <v>26</v>
      </c>
      <c r="AL98">
        <v>18</v>
      </c>
      <c r="AM98">
        <v>19</v>
      </c>
      <c r="AN98">
        <v>17</v>
      </c>
      <c r="AO98">
        <v>25</v>
      </c>
      <c r="AP98">
        <v>21</v>
      </c>
      <c r="AQ98">
        <v>29</v>
      </c>
    </row>
    <row r="99" spans="1:43">
      <c r="A99">
        <f>AVERAGE(A67:A98)</f>
        <v>18.84375</v>
      </c>
      <c r="B99">
        <f>AVERAGE(B67:B98)</f>
        <v>20.71875</v>
      </c>
      <c r="J99">
        <v>439</v>
      </c>
      <c r="K99" s="4"/>
      <c r="L99">
        <v>13</v>
      </c>
      <c r="M99">
        <v>23</v>
      </c>
      <c r="N99">
        <v>24</v>
      </c>
      <c r="O99">
        <v>29</v>
      </c>
      <c r="P99" s="4">
        <v>28</v>
      </c>
      <c r="Q99">
        <v>28</v>
      </c>
      <c r="R99">
        <v>31</v>
      </c>
      <c r="S99">
        <v>23</v>
      </c>
      <c r="T99">
        <v>18</v>
      </c>
      <c r="U99">
        <v>17</v>
      </c>
      <c r="V99">
        <v>21</v>
      </c>
      <c r="W99">
        <v>12</v>
      </c>
      <c r="X99">
        <v>15</v>
      </c>
      <c r="Y99">
        <v>14</v>
      </c>
      <c r="Z99">
        <v>17</v>
      </c>
      <c r="AA99">
        <v>15</v>
      </c>
      <c r="AB99">
        <v>20</v>
      </c>
      <c r="AC99">
        <v>14</v>
      </c>
      <c r="AD99">
        <v>19</v>
      </c>
      <c r="AE99">
        <v>18</v>
      </c>
      <c r="AF99">
        <v>34</v>
      </c>
      <c r="AG99">
        <v>14</v>
      </c>
      <c r="AH99">
        <v>17</v>
      </c>
      <c r="AI99">
        <v>15</v>
      </c>
      <c r="AJ99">
        <v>18</v>
      </c>
      <c r="AK99">
        <v>26</v>
      </c>
      <c r="AL99">
        <v>24</v>
      </c>
      <c r="AM99">
        <v>31</v>
      </c>
      <c r="AN99">
        <v>25</v>
      </c>
      <c r="AO99">
        <v>22</v>
      </c>
      <c r="AP99">
        <v>25</v>
      </c>
      <c r="AQ99">
        <v>24</v>
      </c>
    </row>
    <row r="100" spans="1:43">
      <c r="J100">
        <v>451</v>
      </c>
      <c r="K100" s="4"/>
      <c r="L100">
        <v>22</v>
      </c>
      <c r="M100">
        <v>18</v>
      </c>
      <c r="N100">
        <v>28</v>
      </c>
      <c r="O100">
        <v>32</v>
      </c>
      <c r="P100" s="4">
        <v>34</v>
      </c>
      <c r="Q100">
        <v>25</v>
      </c>
      <c r="R100">
        <v>28</v>
      </c>
      <c r="S100">
        <v>34</v>
      </c>
      <c r="T100">
        <v>20</v>
      </c>
      <c r="U100">
        <v>19</v>
      </c>
      <c r="V100">
        <v>19</v>
      </c>
      <c r="W100">
        <v>19</v>
      </c>
      <c r="X100">
        <v>19</v>
      </c>
      <c r="Y100">
        <v>9</v>
      </c>
      <c r="Z100">
        <v>20</v>
      </c>
      <c r="AA100">
        <v>15</v>
      </c>
      <c r="AB100">
        <v>21</v>
      </c>
      <c r="AC100">
        <v>16</v>
      </c>
      <c r="AD100">
        <v>17</v>
      </c>
      <c r="AE100">
        <v>23</v>
      </c>
      <c r="AF100">
        <v>19</v>
      </c>
      <c r="AG100">
        <v>22</v>
      </c>
      <c r="AH100">
        <v>12</v>
      </c>
      <c r="AI100">
        <v>20</v>
      </c>
      <c r="AJ100">
        <v>14</v>
      </c>
      <c r="AK100">
        <v>32</v>
      </c>
      <c r="AL100">
        <v>24</v>
      </c>
      <c r="AM100">
        <v>13</v>
      </c>
      <c r="AN100">
        <v>23</v>
      </c>
      <c r="AO100">
        <v>38</v>
      </c>
      <c r="AP100">
        <v>25</v>
      </c>
      <c r="AQ100">
        <v>27</v>
      </c>
    </row>
    <row r="101" spans="1:43">
      <c r="A101">
        <f>AVERAGE(A99,B99,I85)</f>
        <v>18.572916666666668</v>
      </c>
      <c r="J101">
        <v>524</v>
      </c>
      <c r="K101" s="4"/>
      <c r="L101">
        <v>23</v>
      </c>
      <c r="M101">
        <v>22</v>
      </c>
      <c r="N101">
        <v>19</v>
      </c>
      <c r="O101">
        <v>18</v>
      </c>
      <c r="P101" s="4">
        <v>30</v>
      </c>
      <c r="Q101">
        <v>33</v>
      </c>
      <c r="R101">
        <v>33</v>
      </c>
      <c r="S101">
        <v>54</v>
      </c>
      <c r="T101">
        <v>19</v>
      </c>
      <c r="U101">
        <v>21</v>
      </c>
      <c r="V101">
        <v>16</v>
      </c>
      <c r="W101">
        <v>23</v>
      </c>
      <c r="X101">
        <v>13</v>
      </c>
      <c r="Y101">
        <v>13</v>
      </c>
      <c r="Z101">
        <v>14</v>
      </c>
      <c r="AA101">
        <v>22</v>
      </c>
      <c r="AB101">
        <v>20</v>
      </c>
      <c r="AC101">
        <v>17</v>
      </c>
      <c r="AD101">
        <v>12</v>
      </c>
      <c r="AE101">
        <v>19</v>
      </c>
      <c r="AF101">
        <v>26</v>
      </c>
      <c r="AG101">
        <v>20</v>
      </c>
      <c r="AH101">
        <v>17</v>
      </c>
      <c r="AI101">
        <v>21</v>
      </c>
      <c r="AJ101">
        <v>14</v>
      </c>
      <c r="AK101">
        <v>21</v>
      </c>
      <c r="AL101">
        <v>24</v>
      </c>
      <c r="AM101">
        <v>17</v>
      </c>
      <c r="AN101">
        <v>19</v>
      </c>
      <c r="AO101">
        <v>30</v>
      </c>
      <c r="AP101">
        <v>22</v>
      </c>
      <c r="AQ101">
        <v>28</v>
      </c>
    </row>
    <row r="102" spans="1:43">
      <c r="A102">
        <f>STDEV(A67:A98,B67:B98,I53:I84)</f>
        <v>3.7013362925945028</v>
      </c>
      <c r="J102">
        <v>430</v>
      </c>
      <c r="K102" s="4"/>
      <c r="L102">
        <v>24</v>
      </c>
      <c r="M102">
        <v>24</v>
      </c>
      <c r="N102">
        <v>25</v>
      </c>
      <c r="O102">
        <v>24</v>
      </c>
      <c r="P102" s="4">
        <v>37</v>
      </c>
      <c r="Q102">
        <v>27</v>
      </c>
      <c r="R102">
        <v>19</v>
      </c>
      <c r="S102">
        <v>50</v>
      </c>
      <c r="T102">
        <v>19</v>
      </c>
      <c r="U102">
        <v>19</v>
      </c>
      <c r="V102">
        <v>21</v>
      </c>
      <c r="W102">
        <v>22</v>
      </c>
      <c r="X102">
        <v>22</v>
      </c>
      <c r="Y102">
        <v>11</v>
      </c>
      <c r="Z102">
        <v>18</v>
      </c>
      <c r="AA102">
        <v>21</v>
      </c>
      <c r="AB102">
        <v>27</v>
      </c>
      <c r="AC102">
        <v>19</v>
      </c>
      <c r="AD102">
        <v>22</v>
      </c>
      <c r="AE102">
        <v>17</v>
      </c>
      <c r="AF102">
        <v>18</v>
      </c>
      <c r="AG102">
        <v>21</v>
      </c>
      <c r="AH102">
        <v>20</v>
      </c>
      <c r="AI102">
        <v>19</v>
      </c>
      <c r="AJ102">
        <v>19</v>
      </c>
      <c r="AK102">
        <v>28</v>
      </c>
      <c r="AL102">
        <v>26</v>
      </c>
      <c r="AM102">
        <v>21</v>
      </c>
      <c r="AN102">
        <v>32</v>
      </c>
      <c r="AO102">
        <v>22</v>
      </c>
      <c r="AP102">
        <v>31</v>
      </c>
      <c r="AQ102">
        <v>33</v>
      </c>
    </row>
    <row r="103" spans="1:43">
      <c r="A103">
        <f>2*A102/SQRT(96)</f>
        <v>0.7555321069417793</v>
      </c>
      <c r="J103">
        <v>518</v>
      </c>
      <c r="K103" s="4"/>
      <c r="L103">
        <v>18</v>
      </c>
      <c r="M103">
        <v>22</v>
      </c>
      <c r="N103">
        <v>22</v>
      </c>
      <c r="O103">
        <v>22</v>
      </c>
      <c r="P103" s="4">
        <v>34</v>
      </c>
      <c r="Q103">
        <v>43</v>
      </c>
      <c r="R103">
        <v>34</v>
      </c>
      <c r="S103">
        <v>25</v>
      </c>
      <c r="T103">
        <v>18</v>
      </c>
      <c r="U103">
        <v>21</v>
      </c>
      <c r="V103">
        <v>19</v>
      </c>
      <c r="W103">
        <v>18</v>
      </c>
      <c r="X103">
        <v>18</v>
      </c>
      <c r="Y103">
        <v>17</v>
      </c>
      <c r="Z103">
        <v>16</v>
      </c>
      <c r="AA103">
        <v>11</v>
      </c>
      <c r="AB103">
        <v>23</v>
      </c>
      <c r="AC103">
        <v>16</v>
      </c>
      <c r="AD103">
        <v>16</v>
      </c>
      <c r="AE103">
        <v>18</v>
      </c>
      <c r="AF103">
        <v>22</v>
      </c>
      <c r="AG103">
        <v>31</v>
      </c>
      <c r="AH103">
        <v>15</v>
      </c>
      <c r="AI103">
        <v>21</v>
      </c>
      <c r="AJ103">
        <v>26</v>
      </c>
      <c r="AK103">
        <v>26</v>
      </c>
      <c r="AL103">
        <v>23</v>
      </c>
      <c r="AM103">
        <v>25</v>
      </c>
      <c r="AN103">
        <v>21</v>
      </c>
      <c r="AO103">
        <v>26</v>
      </c>
      <c r="AP103">
        <v>25</v>
      </c>
      <c r="AQ103">
        <v>28</v>
      </c>
    </row>
    <row r="104" spans="1:43">
      <c r="J104">
        <v>559</v>
      </c>
      <c r="K104" s="4"/>
      <c r="L104">
        <v>16</v>
      </c>
      <c r="M104">
        <v>22</v>
      </c>
      <c r="N104">
        <v>19</v>
      </c>
      <c r="O104">
        <v>26</v>
      </c>
      <c r="P104" s="4">
        <v>33</v>
      </c>
      <c r="Q104">
        <v>28</v>
      </c>
      <c r="R104">
        <v>48</v>
      </c>
      <c r="S104">
        <v>30</v>
      </c>
      <c r="T104">
        <v>19</v>
      </c>
      <c r="U104">
        <v>24</v>
      </c>
      <c r="V104">
        <v>19</v>
      </c>
      <c r="W104">
        <v>26</v>
      </c>
      <c r="X104">
        <v>19</v>
      </c>
      <c r="Y104">
        <v>12</v>
      </c>
      <c r="Z104">
        <v>11</v>
      </c>
      <c r="AA104">
        <v>14</v>
      </c>
      <c r="AB104">
        <v>13</v>
      </c>
      <c r="AC104">
        <v>11</v>
      </c>
      <c r="AD104">
        <v>14</v>
      </c>
      <c r="AE104">
        <v>23</v>
      </c>
      <c r="AF104">
        <v>21</v>
      </c>
      <c r="AG104">
        <v>22</v>
      </c>
      <c r="AH104">
        <v>15</v>
      </c>
      <c r="AI104">
        <v>17</v>
      </c>
      <c r="AJ104">
        <v>23</v>
      </c>
      <c r="AK104">
        <v>29</v>
      </c>
      <c r="AL104">
        <v>16</v>
      </c>
      <c r="AM104">
        <v>20</v>
      </c>
      <c r="AN104">
        <v>24</v>
      </c>
      <c r="AO104">
        <v>24</v>
      </c>
      <c r="AP104">
        <v>26</v>
      </c>
      <c r="AQ104">
        <v>17</v>
      </c>
    </row>
    <row r="105" spans="1:43">
      <c r="J105">
        <v>336</v>
      </c>
      <c r="K105" s="4"/>
      <c r="L105">
        <v>14</v>
      </c>
      <c r="M105">
        <v>21</v>
      </c>
      <c r="N105">
        <v>28</v>
      </c>
      <c r="O105">
        <v>22</v>
      </c>
      <c r="P105" s="4">
        <v>24</v>
      </c>
      <c r="Q105">
        <v>46</v>
      </c>
      <c r="R105">
        <v>48</v>
      </c>
      <c r="S105">
        <v>29</v>
      </c>
      <c r="T105">
        <v>21</v>
      </c>
      <c r="U105">
        <v>20</v>
      </c>
      <c r="V105">
        <v>15</v>
      </c>
      <c r="W105">
        <v>12</v>
      </c>
      <c r="X105">
        <v>14</v>
      </c>
      <c r="Y105">
        <v>8</v>
      </c>
      <c r="Z105">
        <v>12</v>
      </c>
      <c r="AA105">
        <v>11</v>
      </c>
      <c r="AB105">
        <v>21</v>
      </c>
      <c r="AC105">
        <v>16</v>
      </c>
      <c r="AD105">
        <v>14</v>
      </c>
      <c r="AE105">
        <v>14</v>
      </c>
      <c r="AF105">
        <v>19</v>
      </c>
      <c r="AG105">
        <v>19</v>
      </c>
      <c r="AH105">
        <v>15</v>
      </c>
      <c r="AI105">
        <v>22</v>
      </c>
      <c r="AJ105">
        <v>24</v>
      </c>
      <c r="AK105">
        <v>33</v>
      </c>
      <c r="AL105">
        <v>22</v>
      </c>
      <c r="AM105">
        <v>18</v>
      </c>
      <c r="AN105">
        <v>17</v>
      </c>
      <c r="AO105">
        <v>22</v>
      </c>
      <c r="AP105">
        <v>28</v>
      </c>
      <c r="AQ105">
        <v>38</v>
      </c>
    </row>
    <row r="106" spans="1:43">
      <c r="J106">
        <v>552</v>
      </c>
      <c r="K106" s="4"/>
      <c r="L106">
        <v>18</v>
      </c>
      <c r="M106">
        <v>22</v>
      </c>
      <c r="N106">
        <v>28</v>
      </c>
      <c r="O106">
        <v>20</v>
      </c>
      <c r="P106" s="4">
        <v>25</v>
      </c>
      <c r="Q106">
        <v>31</v>
      </c>
      <c r="R106">
        <v>33</v>
      </c>
      <c r="S106">
        <v>32</v>
      </c>
      <c r="T106">
        <v>18</v>
      </c>
      <c r="U106">
        <v>19</v>
      </c>
      <c r="V106">
        <v>19</v>
      </c>
      <c r="W106">
        <v>21</v>
      </c>
      <c r="X106">
        <v>16</v>
      </c>
      <c r="Y106">
        <v>15</v>
      </c>
      <c r="Z106">
        <v>16</v>
      </c>
      <c r="AA106">
        <v>15</v>
      </c>
      <c r="AB106">
        <v>22</v>
      </c>
      <c r="AC106">
        <v>14</v>
      </c>
      <c r="AD106">
        <v>15</v>
      </c>
      <c r="AE106">
        <v>13</v>
      </c>
      <c r="AF106">
        <v>17</v>
      </c>
      <c r="AG106">
        <v>13</v>
      </c>
      <c r="AH106">
        <v>14</v>
      </c>
      <c r="AI106">
        <v>15</v>
      </c>
      <c r="AJ106">
        <v>34</v>
      </c>
      <c r="AK106">
        <v>28</v>
      </c>
      <c r="AL106">
        <v>12</v>
      </c>
      <c r="AM106">
        <v>22</v>
      </c>
      <c r="AN106">
        <v>28</v>
      </c>
      <c r="AO106">
        <v>31</v>
      </c>
      <c r="AP106">
        <v>34</v>
      </c>
      <c r="AQ106">
        <v>28</v>
      </c>
    </row>
    <row r="107" spans="1:43">
      <c r="J107" s="2">
        <v>398</v>
      </c>
      <c r="K107" s="4"/>
      <c r="L107">
        <v>17</v>
      </c>
      <c r="M107">
        <v>27</v>
      </c>
      <c r="N107">
        <v>31</v>
      </c>
      <c r="O107">
        <v>20</v>
      </c>
      <c r="P107" s="4">
        <v>27</v>
      </c>
      <c r="Q107">
        <v>27</v>
      </c>
      <c r="R107">
        <v>40</v>
      </c>
      <c r="S107">
        <v>32</v>
      </c>
      <c r="T107">
        <v>21</v>
      </c>
      <c r="U107">
        <v>13</v>
      </c>
      <c r="V107">
        <v>14</v>
      </c>
      <c r="W107">
        <v>15</v>
      </c>
      <c r="X107">
        <v>14</v>
      </c>
      <c r="Y107">
        <v>9</v>
      </c>
      <c r="Z107">
        <v>18</v>
      </c>
      <c r="AA107">
        <v>15</v>
      </c>
      <c r="AB107">
        <v>25</v>
      </c>
      <c r="AC107">
        <v>13</v>
      </c>
      <c r="AD107">
        <v>17</v>
      </c>
      <c r="AE107">
        <v>12</v>
      </c>
      <c r="AF107">
        <v>27</v>
      </c>
      <c r="AG107">
        <v>18</v>
      </c>
      <c r="AH107">
        <v>17</v>
      </c>
      <c r="AI107">
        <v>16</v>
      </c>
      <c r="AJ107">
        <v>21</v>
      </c>
      <c r="AK107">
        <v>26</v>
      </c>
      <c r="AL107">
        <v>17</v>
      </c>
      <c r="AM107">
        <v>24</v>
      </c>
      <c r="AN107">
        <v>16</v>
      </c>
      <c r="AO107">
        <v>19</v>
      </c>
      <c r="AP107">
        <v>20</v>
      </c>
      <c r="AQ107">
        <v>23</v>
      </c>
    </row>
    <row r="108" spans="1:43">
      <c r="J108" s="2">
        <v>358</v>
      </c>
      <c r="K108" s="4"/>
      <c r="L108">
        <v>18</v>
      </c>
      <c r="M108">
        <v>19</v>
      </c>
      <c r="N108">
        <v>33</v>
      </c>
      <c r="O108">
        <v>11</v>
      </c>
      <c r="P108" s="4">
        <v>26</v>
      </c>
      <c r="Q108">
        <v>32</v>
      </c>
      <c r="R108">
        <v>47</v>
      </c>
      <c r="S108">
        <v>26</v>
      </c>
      <c r="T108">
        <v>21</v>
      </c>
      <c r="U108">
        <v>24</v>
      </c>
      <c r="V108">
        <v>13</v>
      </c>
      <c r="W108">
        <v>13</v>
      </c>
      <c r="X108">
        <v>10</v>
      </c>
      <c r="Y108">
        <v>11</v>
      </c>
      <c r="Z108">
        <v>17</v>
      </c>
      <c r="AA108">
        <v>15</v>
      </c>
      <c r="AB108">
        <v>21</v>
      </c>
      <c r="AC108">
        <v>20</v>
      </c>
      <c r="AD108">
        <v>19</v>
      </c>
      <c r="AE108">
        <v>12</v>
      </c>
      <c r="AF108">
        <v>17</v>
      </c>
      <c r="AG108">
        <v>13</v>
      </c>
      <c r="AH108">
        <v>20</v>
      </c>
      <c r="AI108">
        <v>18</v>
      </c>
      <c r="AJ108">
        <v>19</v>
      </c>
      <c r="AK108">
        <v>26</v>
      </c>
      <c r="AL108">
        <v>24</v>
      </c>
      <c r="AM108">
        <v>10</v>
      </c>
      <c r="AN108">
        <v>32</v>
      </c>
      <c r="AO108">
        <v>28</v>
      </c>
      <c r="AP108">
        <v>34</v>
      </c>
      <c r="AQ108">
        <v>26</v>
      </c>
    </row>
    <row r="109" spans="1:43">
      <c r="J109" s="2">
        <v>546</v>
      </c>
      <c r="K109" s="4"/>
      <c r="L109">
        <v>13</v>
      </c>
      <c r="M109">
        <v>22</v>
      </c>
      <c r="N109">
        <v>29</v>
      </c>
      <c r="O109">
        <v>22</v>
      </c>
      <c r="P109" s="4">
        <v>38</v>
      </c>
      <c r="Q109">
        <v>26</v>
      </c>
      <c r="R109">
        <v>30</v>
      </c>
      <c r="S109">
        <v>22</v>
      </c>
      <c r="T109">
        <v>21</v>
      </c>
      <c r="U109">
        <v>17</v>
      </c>
      <c r="V109">
        <v>20</v>
      </c>
      <c r="W109">
        <v>14</v>
      </c>
      <c r="X109">
        <v>20</v>
      </c>
      <c r="Y109">
        <v>9</v>
      </c>
      <c r="Z109">
        <v>17</v>
      </c>
      <c r="AA109">
        <v>16</v>
      </c>
      <c r="AB109">
        <v>19</v>
      </c>
      <c r="AC109">
        <v>18</v>
      </c>
      <c r="AD109">
        <v>15</v>
      </c>
      <c r="AE109">
        <v>15</v>
      </c>
      <c r="AF109">
        <v>17</v>
      </c>
      <c r="AG109">
        <v>19</v>
      </c>
      <c r="AH109">
        <v>13</v>
      </c>
      <c r="AI109">
        <v>20</v>
      </c>
      <c r="AJ109">
        <v>16</v>
      </c>
      <c r="AK109">
        <v>25</v>
      </c>
      <c r="AL109">
        <v>12</v>
      </c>
      <c r="AM109">
        <v>26</v>
      </c>
      <c r="AN109">
        <v>28</v>
      </c>
      <c r="AO109">
        <v>21</v>
      </c>
      <c r="AP109">
        <v>27</v>
      </c>
      <c r="AQ109">
        <v>16</v>
      </c>
    </row>
    <row r="110" spans="1:43">
      <c r="J110" s="2">
        <v>619</v>
      </c>
      <c r="K110" s="4"/>
      <c r="L110">
        <v>22</v>
      </c>
      <c r="M110">
        <v>23</v>
      </c>
      <c r="N110">
        <v>25</v>
      </c>
      <c r="O110">
        <v>19</v>
      </c>
      <c r="P110" s="4">
        <v>30</v>
      </c>
      <c r="Q110">
        <v>44</v>
      </c>
      <c r="R110">
        <v>26</v>
      </c>
      <c r="S110">
        <v>21</v>
      </c>
      <c r="T110">
        <v>20</v>
      </c>
      <c r="U110">
        <v>14</v>
      </c>
      <c r="V110">
        <v>14</v>
      </c>
      <c r="W110">
        <v>15</v>
      </c>
      <c r="X110">
        <v>15</v>
      </c>
      <c r="Y110">
        <v>11</v>
      </c>
      <c r="Z110">
        <v>9</v>
      </c>
      <c r="AA110">
        <v>15</v>
      </c>
      <c r="AB110">
        <v>14</v>
      </c>
      <c r="AC110">
        <v>19</v>
      </c>
      <c r="AD110">
        <v>16</v>
      </c>
      <c r="AE110">
        <v>16</v>
      </c>
      <c r="AF110">
        <v>26</v>
      </c>
      <c r="AG110">
        <v>17</v>
      </c>
      <c r="AH110">
        <v>15</v>
      </c>
      <c r="AI110">
        <v>22</v>
      </c>
      <c r="AJ110">
        <v>35</v>
      </c>
      <c r="AK110">
        <v>27</v>
      </c>
      <c r="AL110">
        <v>23</v>
      </c>
      <c r="AM110">
        <v>21</v>
      </c>
      <c r="AN110">
        <v>32</v>
      </c>
      <c r="AO110">
        <v>29</v>
      </c>
      <c r="AP110">
        <v>29</v>
      </c>
      <c r="AQ110">
        <v>25</v>
      </c>
    </row>
    <row r="111" spans="1:43">
      <c r="J111" s="2">
        <v>458</v>
      </c>
      <c r="K111" s="4"/>
      <c r="L111">
        <v>17</v>
      </c>
      <c r="M111">
        <v>24</v>
      </c>
      <c r="N111">
        <v>29</v>
      </c>
      <c r="O111">
        <v>27</v>
      </c>
      <c r="P111" s="4">
        <v>31</v>
      </c>
      <c r="Q111">
        <v>45</v>
      </c>
      <c r="R111">
        <v>34</v>
      </c>
      <c r="S111">
        <v>23</v>
      </c>
      <c r="T111">
        <v>23</v>
      </c>
      <c r="U111">
        <v>23</v>
      </c>
      <c r="V111">
        <v>20</v>
      </c>
      <c r="W111">
        <v>24</v>
      </c>
      <c r="X111">
        <v>18</v>
      </c>
      <c r="Y111">
        <v>10</v>
      </c>
      <c r="Z111">
        <v>17</v>
      </c>
      <c r="AA111">
        <v>12</v>
      </c>
      <c r="AB111">
        <v>18</v>
      </c>
      <c r="AC111">
        <v>14</v>
      </c>
      <c r="AD111">
        <v>21</v>
      </c>
      <c r="AE111">
        <v>9</v>
      </c>
      <c r="AF111">
        <v>24</v>
      </c>
      <c r="AG111">
        <v>15</v>
      </c>
      <c r="AH111">
        <v>12</v>
      </c>
      <c r="AI111">
        <v>17</v>
      </c>
      <c r="AJ111">
        <v>17</v>
      </c>
      <c r="AK111">
        <v>22</v>
      </c>
      <c r="AL111">
        <v>21</v>
      </c>
      <c r="AM111">
        <v>24</v>
      </c>
      <c r="AN111">
        <v>28</v>
      </c>
      <c r="AO111">
        <v>35</v>
      </c>
      <c r="AP111">
        <v>20</v>
      </c>
      <c r="AQ111">
        <v>30</v>
      </c>
    </row>
    <row r="112" spans="1:43">
      <c r="J112" s="2">
        <v>437</v>
      </c>
      <c r="K112" s="4"/>
      <c r="L112">
        <v>13</v>
      </c>
      <c r="M112">
        <v>15</v>
      </c>
      <c r="N112">
        <v>29</v>
      </c>
      <c r="O112">
        <v>19</v>
      </c>
      <c r="P112" s="4">
        <v>27</v>
      </c>
      <c r="Q112">
        <v>34</v>
      </c>
      <c r="R112">
        <v>26</v>
      </c>
      <c r="S112">
        <v>36</v>
      </c>
      <c r="T112">
        <v>22</v>
      </c>
      <c r="U112">
        <v>18</v>
      </c>
      <c r="V112">
        <v>19</v>
      </c>
      <c r="W112">
        <v>14</v>
      </c>
      <c r="X112">
        <v>14</v>
      </c>
      <c r="Y112">
        <v>14</v>
      </c>
      <c r="Z112">
        <v>16</v>
      </c>
      <c r="AA112">
        <v>18</v>
      </c>
      <c r="AB112">
        <v>21</v>
      </c>
      <c r="AC112">
        <v>13</v>
      </c>
      <c r="AD112">
        <v>13</v>
      </c>
      <c r="AE112">
        <v>15</v>
      </c>
      <c r="AF112">
        <v>24</v>
      </c>
      <c r="AG112">
        <v>26</v>
      </c>
      <c r="AH112">
        <v>19</v>
      </c>
      <c r="AI112">
        <v>16</v>
      </c>
      <c r="AJ112">
        <v>15</v>
      </c>
      <c r="AK112">
        <v>21</v>
      </c>
      <c r="AL112">
        <v>22</v>
      </c>
      <c r="AM112">
        <v>21</v>
      </c>
      <c r="AN112">
        <v>21</v>
      </c>
      <c r="AO112">
        <v>16</v>
      </c>
      <c r="AP112">
        <v>15</v>
      </c>
      <c r="AQ112">
        <v>24</v>
      </c>
    </row>
    <row r="113" spans="10:44">
      <c r="J113" s="2">
        <v>411</v>
      </c>
      <c r="K113" s="4"/>
      <c r="L113">
        <v>16</v>
      </c>
      <c r="M113">
        <v>20</v>
      </c>
      <c r="N113">
        <v>32</v>
      </c>
      <c r="O113">
        <v>29</v>
      </c>
      <c r="P113" s="4">
        <v>21</v>
      </c>
      <c r="Q113">
        <v>32</v>
      </c>
      <c r="R113">
        <v>21</v>
      </c>
      <c r="S113">
        <v>32</v>
      </c>
      <c r="T113">
        <v>18</v>
      </c>
      <c r="U113">
        <v>18</v>
      </c>
      <c r="V113">
        <v>13</v>
      </c>
      <c r="W113">
        <v>16</v>
      </c>
      <c r="X113">
        <v>15</v>
      </c>
      <c r="Y113">
        <v>12</v>
      </c>
      <c r="Z113">
        <v>21</v>
      </c>
      <c r="AA113">
        <v>14</v>
      </c>
      <c r="AB113">
        <v>16</v>
      </c>
      <c r="AC113">
        <v>16</v>
      </c>
      <c r="AD113">
        <v>15</v>
      </c>
      <c r="AE113">
        <v>17</v>
      </c>
      <c r="AF113">
        <v>25</v>
      </c>
      <c r="AG113">
        <v>18</v>
      </c>
      <c r="AH113">
        <v>16</v>
      </c>
      <c r="AI113">
        <v>19</v>
      </c>
      <c r="AJ113">
        <v>28</v>
      </c>
      <c r="AK113">
        <v>27</v>
      </c>
      <c r="AL113">
        <v>28</v>
      </c>
      <c r="AM113">
        <v>14</v>
      </c>
      <c r="AN113">
        <v>18</v>
      </c>
      <c r="AO113">
        <v>24</v>
      </c>
      <c r="AP113">
        <v>27</v>
      </c>
      <c r="AQ113">
        <v>28</v>
      </c>
    </row>
    <row r="114" spans="10:44">
      <c r="J114" s="2">
        <v>332</v>
      </c>
      <c r="K114" s="4"/>
      <c r="L114">
        <v>17</v>
      </c>
      <c r="M114">
        <v>27</v>
      </c>
      <c r="N114">
        <v>21</v>
      </c>
      <c r="O114">
        <v>21</v>
      </c>
      <c r="P114" s="4">
        <v>25</v>
      </c>
      <c r="Q114">
        <v>35</v>
      </c>
      <c r="R114">
        <v>46</v>
      </c>
      <c r="S114">
        <v>28</v>
      </c>
      <c r="T114">
        <v>16</v>
      </c>
      <c r="U114">
        <v>21</v>
      </c>
      <c r="V114">
        <v>19</v>
      </c>
      <c r="W114">
        <v>17</v>
      </c>
      <c r="X114">
        <v>19</v>
      </c>
      <c r="Y114">
        <v>9</v>
      </c>
      <c r="Z114">
        <v>17</v>
      </c>
      <c r="AA114">
        <v>15</v>
      </c>
      <c r="AB114">
        <v>25</v>
      </c>
      <c r="AC114">
        <v>13</v>
      </c>
      <c r="AD114">
        <v>18</v>
      </c>
      <c r="AE114">
        <v>22</v>
      </c>
      <c r="AF114">
        <v>19</v>
      </c>
      <c r="AG114">
        <v>14</v>
      </c>
      <c r="AH114">
        <v>22</v>
      </c>
      <c r="AI114">
        <v>18</v>
      </c>
      <c r="AJ114">
        <v>23</v>
      </c>
      <c r="AK114">
        <v>30</v>
      </c>
      <c r="AL114">
        <v>18</v>
      </c>
      <c r="AM114">
        <v>21</v>
      </c>
      <c r="AN114">
        <v>27</v>
      </c>
      <c r="AO114">
        <v>23</v>
      </c>
      <c r="AP114">
        <v>27</v>
      </c>
      <c r="AQ114">
        <v>35</v>
      </c>
    </row>
    <row r="115" spans="10:44">
      <c r="J115" s="2">
        <v>340</v>
      </c>
      <c r="K115" s="4"/>
      <c r="L115">
        <v>20</v>
      </c>
      <c r="M115">
        <v>24</v>
      </c>
      <c r="N115">
        <v>25</v>
      </c>
      <c r="O115">
        <v>23</v>
      </c>
      <c r="P115" s="4">
        <v>26</v>
      </c>
      <c r="Q115">
        <v>34</v>
      </c>
      <c r="R115">
        <v>31</v>
      </c>
      <c r="S115">
        <v>30</v>
      </c>
      <c r="T115">
        <v>26</v>
      </c>
      <c r="U115">
        <v>14</v>
      </c>
      <c r="V115">
        <v>22</v>
      </c>
      <c r="W115">
        <v>17</v>
      </c>
      <c r="X115">
        <v>23</v>
      </c>
      <c r="Y115">
        <v>13</v>
      </c>
      <c r="Z115">
        <v>17</v>
      </c>
      <c r="AA115">
        <v>13</v>
      </c>
      <c r="AB115">
        <v>22</v>
      </c>
      <c r="AC115">
        <v>13</v>
      </c>
      <c r="AD115">
        <v>17</v>
      </c>
      <c r="AE115">
        <v>17</v>
      </c>
      <c r="AF115">
        <v>19</v>
      </c>
      <c r="AG115">
        <v>23</v>
      </c>
      <c r="AH115">
        <v>13</v>
      </c>
      <c r="AI115">
        <v>20</v>
      </c>
      <c r="AJ115">
        <v>32</v>
      </c>
      <c r="AK115">
        <v>32</v>
      </c>
      <c r="AL115">
        <v>23</v>
      </c>
      <c r="AM115">
        <v>26</v>
      </c>
      <c r="AN115">
        <v>23</v>
      </c>
      <c r="AO115">
        <v>24</v>
      </c>
      <c r="AP115">
        <v>20</v>
      </c>
      <c r="AQ115">
        <v>21</v>
      </c>
    </row>
    <row r="116" spans="10:44">
      <c r="J116" s="2">
        <v>536</v>
      </c>
      <c r="K116" s="4"/>
      <c r="L116">
        <v>17</v>
      </c>
      <c r="M116">
        <v>20</v>
      </c>
      <c r="N116">
        <v>25</v>
      </c>
      <c r="O116">
        <v>22</v>
      </c>
      <c r="P116" s="4">
        <v>28</v>
      </c>
      <c r="Q116">
        <v>32</v>
      </c>
      <c r="R116">
        <v>37</v>
      </c>
      <c r="S116">
        <v>22</v>
      </c>
      <c r="T116">
        <v>21</v>
      </c>
      <c r="U116">
        <v>19</v>
      </c>
      <c r="V116">
        <v>18</v>
      </c>
      <c r="W116">
        <v>20</v>
      </c>
      <c r="X116">
        <v>11</v>
      </c>
      <c r="Y116">
        <v>9</v>
      </c>
      <c r="Z116">
        <v>11</v>
      </c>
      <c r="AA116">
        <v>14</v>
      </c>
      <c r="AB116">
        <v>21</v>
      </c>
      <c r="AC116">
        <v>18</v>
      </c>
      <c r="AD116">
        <v>18</v>
      </c>
      <c r="AE116">
        <v>10</v>
      </c>
      <c r="AF116">
        <v>18</v>
      </c>
      <c r="AG116">
        <v>14</v>
      </c>
      <c r="AH116">
        <v>17</v>
      </c>
      <c r="AI116">
        <v>13</v>
      </c>
      <c r="AJ116">
        <v>33</v>
      </c>
      <c r="AK116">
        <v>25</v>
      </c>
      <c r="AL116">
        <v>29</v>
      </c>
      <c r="AM116">
        <v>17</v>
      </c>
      <c r="AN116">
        <v>28</v>
      </c>
      <c r="AO116">
        <v>41</v>
      </c>
      <c r="AP116">
        <v>40</v>
      </c>
      <c r="AQ116">
        <v>28</v>
      </c>
    </row>
    <row r="117" spans="10:44">
      <c r="J117" s="2">
        <v>619</v>
      </c>
      <c r="K117" s="4"/>
      <c r="L117">
        <v>20</v>
      </c>
      <c r="M117">
        <v>21</v>
      </c>
      <c r="N117">
        <v>24</v>
      </c>
      <c r="O117">
        <v>20</v>
      </c>
      <c r="P117" s="4">
        <v>25</v>
      </c>
      <c r="Q117">
        <v>34</v>
      </c>
      <c r="R117">
        <v>27</v>
      </c>
      <c r="S117">
        <v>34</v>
      </c>
      <c r="T117">
        <v>17</v>
      </c>
      <c r="U117">
        <v>18</v>
      </c>
      <c r="V117">
        <v>27</v>
      </c>
      <c r="W117">
        <v>21</v>
      </c>
      <c r="X117">
        <v>16</v>
      </c>
      <c r="Y117">
        <v>13</v>
      </c>
      <c r="Z117">
        <v>17</v>
      </c>
      <c r="AA117">
        <v>15</v>
      </c>
      <c r="AB117">
        <v>19</v>
      </c>
      <c r="AC117">
        <v>11</v>
      </c>
      <c r="AD117">
        <v>17</v>
      </c>
      <c r="AE117">
        <v>14</v>
      </c>
      <c r="AF117">
        <v>17</v>
      </c>
      <c r="AG117">
        <v>18</v>
      </c>
      <c r="AH117">
        <v>11</v>
      </c>
      <c r="AI117">
        <v>21</v>
      </c>
      <c r="AJ117">
        <v>25</v>
      </c>
      <c r="AK117">
        <v>31</v>
      </c>
      <c r="AL117">
        <v>20</v>
      </c>
      <c r="AM117">
        <v>20</v>
      </c>
      <c r="AN117">
        <v>23</v>
      </c>
      <c r="AO117">
        <v>19</v>
      </c>
      <c r="AP117">
        <v>14</v>
      </c>
      <c r="AQ117">
        <v>18</v>
      </c>
    </row>
    <row r="118" spans="10:44">
      <c r="J118" s="2">
        <v>485</v>
      </c>
      <c r="K118" s="4"/>
      <c r="L118">
        <v>19</v>
      </c>
      <c r="M118">
        <v>19</v>
      </c>
      <c r="N118">
        <v>23</v>
      </c>
      <c r="O118">
        <v>21</v>
      </c>
      <c r="P118" s="4">
        <v>26</v>
      </c>
      <c r="Q118">
        <v>38</v>
      </c>
      <c r="R118">
        <v>33</v>
      </c>
      <c r="S118">
        <v>24</v>
      </c>
      <c r="T118">
        <v>16</v>
      </c>
      <c r="U118">
        <v>15</v>
      </c>
      <c r="V118">
        <v>21</v>
      </c>
      <c r="W118">
        <v>22</v>
      </c>
      <c r="X118">
        <v>14</v>
      </c>
      <c r="Y118">
        <v>11</v>
      </c>
      <c r="Z118">
        <v>15</v>
      </c>
      <c r="AA118">
        <v>13</v>
      </c>
      <c r="AB118">
        <v>20</v>
      </c>
      <c r="AC118">
        <v>14</v>
      </c>
      <c r="AD118">
        <v>14</v>
      </c>
      <c r="AE118">
        <v>18</v>
      </c>
      <c r="AF118">
        <v>27</v>
      </c>
      <c r="AG118">
        <v>25</v>
      </c>
      <c r="AH118">
        <v>22</v>
      </c>
      <c r="AI118">
        <v>25</v>
      </c>
      <c r="AJ118">
        <v>27</v>
      </c>
      <c r="AK118">
        <v>32</v>
      </c>
      <c r="AL118">
        <v>17</v>
      </c>
      <c r="AM118">
        <v>15</v>
      </c>
      <c r="AN118">
        <v>36</v>
      </c>
      <c r="AO118">
        <v>20</v>
      </c>
      <c r="AP118">
        <v>27</v>
      </c>
      <c r="AQ118">
        <v>22</v>
      </c>
    </row>
    <row r="119" spans="10:44">
      <c r="J119" s="2">
        <v>507</v>
      </c>
      <c r="K119" s="4"/>
      <c r="L119">
        <v>17</v>
      </c>
      <c r="M119">
        <v>24</v>
      </c>
      <c r="N119">
        <v>29</v>
      </c>
      <c r="O119">
        <v>24</v>
      </c>
      <c r="P119" s="4">
        <v>33</v>
      </c>
      <c r="Q119">
        <v>40</v>
      </c>
      <c r="R119">
        <v>31</v>
      </c>
      <c r="S119">
        <v>41</v>
      </c>
      <c r="T119">
        <v>19</v>
      </c>
      <c r="U119">
        <v>16</v>
      </c>
      <c r="V119">
        <v>17</v>
      </c>
      <c r="W119">
        <v>14</v>
      </c>
      <c r="X119">
        <v>18</v>
      </c>
      <c r="Y119">
        <v>16</v>
      </c>
      <c r="Z119">
        <v>13</v>
      </c>
      <c r="AA119">
        <v>19</v>
      </c>
      <c r="AB119">
        <v>20</v>
      </c>
      <c r="AC119">
        <v>17</v>
      </c>
      <c r="AD119">
        <v>17</v>
      </c>
      <c r="AE119">
        <v>24</v>
      </c>
      <c r="AF119">
        <v>19</v>
      </c>
      <c r="AG119">
        <v>14</v>
      </c>
      <c r="AH119">
        <v>13</v>
      </c>
      <c r="AI119">
        <v>24</v>
      </c>
      <c r="AJ119">
        <v>24</v>
      </c>
      <c r="AK119">
        <v>26</v>
      </c>
      <c r="AL119">
        <v>29</v>
      </c>
      <c r="AM119">
        <v>18</v>
      </c>
      <c r="AN119">
        <v>21</v>
      </c>
      <c r="AO119">
        <v>18</v>
      </c>
      <c r="AP119">
        <v>24</v>
      </c>
      <c r="AQ119">
        <v>36</v>
      </c>
    </row>
    <row r="120" spans="10:44">
      <c r="J120" s="2">
        <v>517</v>
      </c>
      <c r="K120" s="4"/>
      <c r="L120">
        <v>23</v>
      </c>
      <c r="M120">
        <v>24</v>
      </c>
      <c r="N120">
        <v>30</v>
      </c>
      <c r="O120">
        <v>25</v>
      </c>
      <c r="P120" s="4">
        <v>29</v>
      </c>
      <c r="Q120">
        <v>31</v>
      </c>
      <c r="R120">
        <v>43</v>
      </c>
      <c r="S120">
        <v>33</v>
      </c>
      <c r="T120">
        <v>17</v>
      </c>
      <c r="U120">
        <v>8</v>
      </c>
      <c r="V120">
        <v>18</v>
      </c>
      <c r="W120">
        <v>9</v>
      </c>
      <c r="X120">
        <v>19</v>
      </c>
      <c r="Y120">
        <v>14</v>
      </c>
      <c r="Z120">
        <v>17</v>
      </c>
      <c r="AA120">
        <v>13</v>
      </c>
      <c r="AB120">
        <v>24</v>
      </c>
      <c r="AC120">
        <v>14</v>
      </c>
      <c r="AD120">
        <v>17</v>
      </c>
      <c r="AE120">
        <v>17</v>
      </c>
      <c r="AF120">
        <v>16</v>
      </c>
      <c r="AG120">
        <v>26</v>
      </c>
      <c r="AH120">
        <v>13</v>
      </c>
      <c r="AI120">
        <v>16</v>
      </c>
      <c r="AJ120">
        <v>19</v>
      </c>
      <c r="AK120">
        <v>28</v>
      </c>
      <c r="AL120">
        <v>20</v>
      </c>
      <c r="AM120">
        <v>24</v>
      </c>
      <c r="AN120">
        <v>28</v>
      </c>
      <c r="AO120">
        <v>26</v>
      </c>
      <c r="AP120">
        <v>30</v>
      </c>
      <c r="AQ120">
        <v>24</v>
      </c>
    </row>
    <row r="121" spans="10:44">
      <c r="J121" s="2">
        <v>488</v>
      </c>
      <c r="K121" s="4"/>
      <c r="L121">
        <f>AVERAGE(L89:L120)</f>
        <v>17.59375</v>
      </c>
      <c r="M121">
        <f t="shared" ref="M121:U121" si="21">AVERAGE(M89:M120)</f>
        <v>22.21875</v>
      </c>
      <c r="N121">
        <f>AVERAGE(N89:N120)</f>
        <v>25.25</v>
      </c>
      <c r="O121">
        <f>AVERAGE(O89:O120)</f>
        <v>22.1875</v>
      </c>
      <c r="P121" s="4">
        <f t="shared" si="21"/>
        <v>29.03125</v>
      </c>
      <c r="Q121">
        <f t="shared" si="21"/>
        <v>33.625</v>
      </c>
      <c r="R121">
        <f>AVERAGE(R89:R120)</f>
        <v>33.3125</v>
      </c>
      <c r="S121">
        <f>AVERAGE(S89:S120)</f>
        <v>31.59375</v>
      </c>
      <c r="T121">
        <f>AVERAGE(T89:T120)</f>
        <v>19.6875</v>
      </c>
      <c r="U121">
        <f t="shared" si="21"/>
        <v>18.28125</v>
      </c>
      <c r="V121">
        <f t="shared" ref="V121:AK121" si="22">AVERAGE(V89:V120)</f>
        <v>18.21875</v>
      </c>
      <c r="W121">
        <f t="shared" si="22"/>
        <v>17.3125</v>
      </c>
      <c r="X121">
        <f t="shared" si="22"/>
        <v>16.46875</v>
      </c>
      <c r="Y121">
        <f t="shared" si="22"/>
        <v>11.4375</v>
      </c>
      <c r="Z121">
        <f t="shared" si="22"/>
        <v>15.75</v>
      </c>
      <c r="AA121">
        <f t="shared" si="22"/>
        <v>15.25</v>
      </c>
      <c r="AB121">
        <f t="shared" si="22"/>
        <v>20.53125</v>
      </c>
      <c r="AC121">
        <f t="shared" si="22"/>
        <v>15.53125</v>
      </c>
      <c r="AD121">
        <f t="shared" si="22"/>
        <v>16.78125</v>
      </c>
      <c r="AE121">
        <f t="shared" si="22"/>
        <v>16.25</v>
      </c>
      <c r="AF121">
        <f t="shared" si="22"/>
        <v>21.3125</v>
      </c>
      <c r="AG121">
        <f t="shared" si="22"/>
        <v>19</v>
      </c>
      <c r="AH121">
        <f t="shared" si="22"/>
        <v>15.8125</v>
      </c>
      <c r="AI121">
        <f t="shared" si="22"/>
        <v>19.625</v>
      </c>
      <c r="AJ121">
        <f t="shared" si="22"/>
        <v>22.5</v>
      </c>
      <c r="AK121">
        <f t="shared" si="22"/>
        <v>28</v>
      </c>
      <c r="AL121">
        <f t="shared" ref="AL121:AQ121" si="23">AVERAGE(AL89:AL120)</f>
        <v>21.59375</v>
      </c>
      <c r="AM121">
        <f t="shared" si="23"/>
        <v>21.15625</v>
      </c>
      <c r="AN121">
        <f t="shared" si="23"/>
        <v>24.59375</v>
      </c>
      <c r="AO121">
        <f t="shared" si="23"/>
        <v>25.75</v>
      </c>
      <c r="AP121">
        <f t="shared" si="23"/>
        <v>25.15625</v>
      </c>
      <c r="AQ121">
        <f t="shared" si="23"/>
        <v>25.75</v>
      </c>
    </row>
    <row r="122" spans="10:44">
      <c r="J122" s="2">
        <v>590</v>
      </c>
      <c r="K122" s="4"/>
      <c r="L122">
        <f>STDEV(L89:L120)</f>
        <v>3.1608428337003467</v>
      </c>
      <c r="M122">
        <f t="shared" ref="M122:U122" si="24">STDEV(M89:M120)</f>
        <v>2.848138894311568</v>
      </c>
      <c r="N122">
        <f>STDEV(N89:N120)</f>
        <v>4.3699856056454447</v>
      </c>
      <c r="O122">
        <f>STDEV(O89:O120)</f>
        <v>4.7208357652624011</v>
      </c>
      <c r="P122" s="4">
        <f t="shared" si="24"/>
        <v>4.6937458388796465</v>
      </c>
      <c r="Q122">
        <f t="shared" si="24"/>
        <v>6.6901468232116574</v>
      </c>
      <c r="R122">
        <f>STDEV(R89:R120)</f>
        <v>9.766425370427454</v>
      </c>
      <c r="S122">
        <f>STDEV(S89:S120)</f>
        <v>9.0370540982221392</v>
      </c>
      <c r="T122">
        <f t="shared" si="24"/>
        <v>2.4813822890711799</v>
      </c>
      <c r="U122">
        <f t="shared" si="24"/>
        <v>3.5216782564475539</v>
      </c>
      <c r="V122">
        <f t="shared" ref="V122:AQ122" si="25">STDEV(V89:V120)</f>
        <v>3.4987036769859259</v>
      </c>
      <c r="W122">
        <f t="shared" si="25"/>
        <v>4.2154669124929187</v>
      </c>
      <c r="X122">
        <f t="shared" si="25"/>
        <v>3.2920664654443454</v>
      </c>
      <c r="Y122">
        <f t="shared" si="25"/>
        <v>2.5008063215820044</v>
      </c>
      <c r="Z122">
        <f t="shared" si="25"/>
        <v>3.3792535919503996</v>
      </c>
      <c r="AA122">
        <f t="shared" si="25"/>
        <v>3.232895436481948</v>
      </c>
      <c r="AB122">
        <f t="shared" si="25"/>
        <v>3.4732561184738637</v>
      </c>
      <c r="AC122">
        <f t="shared" si="25"/>
        <v>2.850968992035583</v>
      </c>
      <c r="AD122">
        <f t="shared" si="25"/>
        <v>2.3791347708914086</v>
      </c>
      <c r="AE122">
        <f t="shared" si="25"/>
        <v>4.4067397062578673</v>
      </c>
      <c r="AF122">
        <f t="shared" si="25"/>
        <v>4.1693002429819126</v>
      </c>
      <c r="AG122">
        <f t="shared" si="25"/>
        <v>4.9708829617438024</v>
      </c>
      <c r="AH122">
        <f t="shared" si="25"/>
        <v>3.1971509494467707</v>
      </c>
      <c r="AI122">
        <f t="shared" si="25"/>
        <v>3.9410985859930134</v>
      </c>
      <c r="AJ122">
        <f t="shared" si="25"/>
        <v>5.6852951238402119</v>
      </c>
      <c r="AK122">
        <f t="shared" si="25"/>
        <v>3.6010751082813961</v>
      </c>
      <c r="AL122">
        <f t="shared" si="25"/>
        <v>4.4349009880935952</v>
      </c>
      <c r="AM122">
        <f t="shared" si="25"/>
        <v>5.1812900062660319</v>
      </c>
      <c r="AN122">
        <f t="shared" si="25"/>
        <v>5.9830910934280501</v>
      </c>
      <c r="AO122">
        <f t="shared" si="25"/>
        <v>6.2475801767177126</v>
      </c>
      <c r="AP122">
        <f t="shared" si="25"/>
        <v>5.5770808354515795</v>
      </c>
      <c r="AQ122">
        <f t="shared" si="25"/>
        <v>5.6796183424706479</v>
      </c>
    </row>
    <row r="123" spans="10:44">
      <c r="J123">
        <f>AVERAGE(J91:J122)</f>
        <v>490.71875</v>
      </c>
      <c r="K123" s="4" t="s">
        <v>23</v>
      </c>
      <c r="L123">
        <f>2*L122/SQRT(32)</f>
        <v>1.117526700987209</v>
      </c>
      <c r="M123">
        <f t="shared" ref="M123:W123" si="26">2*M122/SQRT(32)</f>
        <v>1.0069691629644326</v>
      </c>
      <c r="N123">
        <f t="shared" si="26"/>
        <v>1.5450232277197478</v>
      </c>
      <c r="O123">
        <f t="shared" si="26"/>
        <v>1.6690674912425141</v>
      </c>
      <c r="P123">
        <f t="shared" si="26"/>
        <v>1.659489755918969</v>
      </c>
      <c r="Q123">
        <f t="shared" si="26"/>
        <v>2.3653240929133004</v>
      </c>
      <c r="R123">
        <f t="shared" si="26"/>
        <v>3.4529528036907959</v>
      </c>
      <c r="S123">
        <f t="shared" si="26"/>
        <v>3.1950811174012772</v>
      </c>
      <c r="T123">
        <f t="shared" si="26"/>
        <v>0.87730112165921459</v>
      </c>
      <c r="U123">
        <f t="shared" si="26"/>
        <v>1.2451012881456414</v>
      </c>
      <c r="V123">
        <f t="shared" si="26"/>
        <v>1.2369785476795281</v>
      </c>
      <c r="W123">
        <f t="shared" si="26"/>
        <v>1.4903926198456305</v>
      </c>
      <c r="X123">
        <f t="shared" ref="X123:AQ123" si="27">2*X122/SQRT(32)</f>
        <v>1.1639212609162628</v>
      </c>
      <c r="Y123">
        <f t="shared" si="27"/>
        <v>0.88416855421241058</v>
      </c>
      <c r="Z123">
        <f t="shared" si="27"/>
        <v>1.1947465651085629</v>
      </c>
      <c r="AA123">
        <f t="shared" si="27"/>
        <v>1.1430011430017144</v>
      </c>
      <c r="AB123">
        <f t="shared" si="27"/>
        <v>1.2279814770852677</v>
      </c>
      <c r="AC123">
        <f t="shared" si="27"/>
        <v>1.0079697536104684</v>
      </c>
      <c r="AD123">
        <f t="shared" si="27"/>
        <v>0.84115116492700903</v>
      </c>
      <c r="AE123">
        <f t="shared" si="27"/>
        <v>1.5580177646094762</v>
      </c>
      <c r="AF123">
        <f t="shared" si="27"/>
        <v>1.4740702373076153</v>
      </c>
      <c r="AG123">
        <f t="shared" si="27"/>
        <v>1.7574725253668559</v>
      </c>
      <c r="AH123">
        <f t="shared" si="27"/>
        <v>1.1303635584154101</v>
      </c>
      <c r="AI123">
        <f t="shared" si="27"/>
        <v>1.3933887677401866</v>
      </c>
      <c r="AJ123">
        <f t="shared" si="27"/>
        <v>2.0100553675571131</v>
      </c>
      <c r="AK123">
        <f t="shared" si="27"/>
        <v>1.273172314313928</v>
      </c>
      <c r="AL123">
        <f t="shared" si="27"/>
        <v>1.5679742812859505</v>
      </c>
      <c r="AM123">
        <f t="shared" si="27"/>
        <v>1.8318626493624002</v>
      </c>
      <c r="AN123">
        <f t="shared" si="27"/>
        <v>2.1153421423099048</v>
      </c>
      <c r="AO123">
        <f t="shared" si="27"/>
        <v>2.2088531544818717</v>
      </c>
      <c r="AP123">
        <f t="shared" si="27"/>
        <v>1.9717958389866737</v>
      </c>
      <c r="AQ123">
        <f t="shared" si="27"/>
        <v>2.0080483222562471</v>
      </c>
    </row>
    <row r="124" spans="10:44">
      <c r="J124">
        <f>2*STDEV(J91:J122)/SQRT(32)</f>
        <v>30.087270158737208</v>
      </c>
      <c r="K124" s="4" t="s">
        <v>21</v>
      </c>
    </row>
    <row r="125" spans="10:44">
      <c r="K125" s="4"/>
      <c r="L125">
        <f>((100+L87)^3)/(100^3)</f>
        <v>1.0303009999999999</v>
      </c>
      <c r="P125">
        <f>((100+P87)^3)/(100^3)</f>
        <v>1.0612079999999999</v>
      </c>
      <c r="T125">
        <f>((100+T87)^3)/(100^3)</f>
        <v>0.97029900000000002</v>
      </c>
      <c r="X125">
        <f>((100+X87)^3)/(100^3)</f>
        <v>0.94119200000000003</v>
      </c>
      <c r="AB125">
        <f>((100+AB87)^3)/(100^3)</f>
        <v>0.95567162500000002</v>
      </c>
      <c r="AF125">
        <f>((100+AF87)^3)/(100^3)</f>
        <v>0.98507487500000002</v>
      </c>
      <c r="AJ125">
        <f>((100+AJ87)^3)/(100^3)</f>
        <v>1.0150751250000001</v>
      </c>
      <c r="AN125">
        <f>((100+AN87)^3)/(100^3)</f>
        <v>1.045678375</v>
      </c>
    </row>
    <row r="126" spans="10:44">
      <c r="J126">
        <f>J85/J123</f>
        <v>4.1393364325288159E-2</v>
      </c>
      <c r="K126" s="4"/>
      <c r="O126" t="s">
        <v>22</v>
      </c>
    </row>
    <row r="127" spans="10:44">
      <c r="O127">
        <v>571</v>
      </c>
      <c r="P127">
        <f>O89/O127</f>
        <v>5.2539404553415062E-2</v>
      </c>
      <c r="S127">
        <v>600</v>
      </c>
      <c r="T127">
        <f>S89/S127</f>
        <v>4.8333333333333332E-2</v>
      </c>
      <c r="W127">
        <v>385</v>
      </c>
      <c r="X127">
        <f>W89/W127</f>
        <v>3.896103896103896E-2</v>
      </c>
      <c r="AA127">
        <v>332</v>
      </c>
      <c r="AB127">
        <f>AA89/AA127</f>
        <v>6.6265060240963861E-2</v>
      </c>
      <c r="AE127">
        <v>399</v>
      </c>
      <c r="AF127">
        <f>AE89/AE127</f>
        <v>2.7568922305764409E-2</v>
      </c>
      <c r="AI127">
        <v>325</v>
      </c>
      <c r="AJ127">
        <f>AI89/AI127</f>
        <v>8.615384615384615E-2</v>
      </c>
      <c r="AM127">
        <v>620</v>
      </c>
      <c r="AN127">
        <f>AM89/AM127</f>
        <v>3.0645161290322579E-2</v>
      </c>
      <c r="AQ127">
        <v>666</v>
      </c>
      <c r="AR127">
        <f>AQ89/AQ127</f>
        <v>2.8528528528528527E-2</v>
      </c>
    </row>
    <row r="128" spans="10:44">
      <c r="J128">
        <f>J53/J91</f>
        <v>3.4608378870673952E-2</v>
      </c>
      <c r="O128">
        <v>701</v>
      </c>
      <c r="P128">
        <f t="shared" ref="P128:P158" si="28">O90/O128</f>
        <v>2.2824536376604851E-2</v>
      </c>
      <c r="S128">
        <v>778</v>
      </c>
      <c r="T128">
        <f t="shared" ref="T128:T158" si="29">S90/S128</f>
        <v>3.2133676092544985E-2</v>
      </c>
      <c r="W128">
        <v>289</v>
      </c>
      <c r="X128">
        <f t="shared" ref="X128:X158" si="30">W90/W128</f>
        <v>6.9204152249134954E-2</v>
      </c>
      <c r="AA128">
        <v>296</v>
      </c>
      <c r="AB128">
        <f t="shared" ref="AB128:AB158" si="31">AA90/AA128</f>
        <v>3.7162162162162164E-2</v>
      </c>
      <c r="AE128">
        <v>373</v>
      </c>
      <c r="AF128">
        <f t="shared" ref="AF128:AF158" si="32">AE90/AE128</f>
        <v>3.2171581769436998E-2</v>
      </c>
      <c r="AI128">
        <v>315</v>
      </c>
      <c r="AJ128">
        <f t="shared" ref="AJ128:AJ158" si="33">AI90/AI128</f>
        <v>6.3492063492063489E-2</v>
      </c>
      <c r="AM128">
        <v>322</v>
      </c>
      <c r="AN128">
        <f t="shared" ref="AN128:AN158" si="34">AM90/AM128</f>
        <v>0.10559006211180125</v>
      </c>
      <c r="AQ128">
        <v>678</v>
      </c>
      <c r="AR128">
        <f t="shared" ref="AR128:AR158" si="35">AQ90/AQ128</f>
        <v>3.3923303834808259E-2</v>
      </c>
    </row>
    <row r="129" spans="10:44">
      <c r="J129">
        <f t="shared" ref="J129:J158" si="36">J54/J92</f>
        <v>4.712041884816754E-2</v>
      </c>
      <c r="O129">
        <v>487</v>
      </c>
      <c r="P129">
        <f t="shared" si="28"/>
        <v>4.1067761806981518E-2</v>
      </c>
      <c r="S129">
        <v>774</v>
      </c>
      <c r="T129">
        <f t="shared" si="29"/>
        <v>2.5839793281653745E-2</v>
      </c>
      <c r="W129">
        <v>429</v>
      </c>
      <c r="X129">
        <f t="shared" si="30"/>
        <v>4.4289044289044288E-2</v>
      </c>
      <c r="AA129">
        <v>331</v>
      </c>
      <c r="AB129">
        <f t="shared" si="31"/>
        <v>4.8338368580060423E-2</v>
      </c>
      <c r="AE129">
        <v>389</v>
      </c>
      <c r="AF129">
        <f t="shared" si="32"/>
        <v>3.0848329048843187E-2</v>
      </c>
      <c r="AI129">
        <v>361</v>
      </c>
      <c r="AJ129">
        <f t="shared" si="33"/>
        <v>8.3102493074792241E-2</v>
      </c>
      <c r="AM129">
        <v>529</v>
      </c>
      <c r="AN129">
        <f t="shared" si="34"/>
        <v>4.1587901701323253E-2</v>
      </c>
      <c r="AQ129">
        <v>680</v>
      </c>
      <c r="AR129">
        <f t="shared" si="35"/>
        <v>3.9705882352941174E-2</v>
      </c>
    </row>
    <row r="130" spans="10:44">
      <c r="J130">
        <f t="shared" si="36"/>
        <v>4.5364891518737675E-2</v>
      </c>
      <c r="O130">
        <v>590</v>
      </c>
      <c r="P130">
        <f t="shared" si="28"/>
        <v>4.9152542372881358E-2</v>
      </c>
      <c r="S130">
        <v>938</v>
      </c>
      <c r="T130">
        <f t="shared" si="29"/>
        <v>5.4371002132196165E-2</v>
      </c>
      <c r="W130">
        <v>375</v>
      </c>
      <c r="X130">
        <f t="shared" si="30"/>
        <v>5.6000000000000001E-2</v>
      </c>
      <c r="AA130">
        <v>360</v>
      </c>
      <c r="AB130">
        <f t="shared" si="31"/>
        <v>5.5555555555555552E-2</v>
      </c>
      <c r="AE130">
        <v>365</v>
      </c>
      <c r="AF130">
        <f t="shared" si="32"/>
        <v>4.3835616438356165E-2</v>
      </c>
      <c r="AI130">
        <v>414</v>
      </c>
      <c r="AJ130">
        <f t="shared" si="33"/>
        <v>4.8309178743961352E-2</v>
      </c>
      <c r="AM130">
        <v>491</v>
      </c>
      <c r="AN130">
        <f t="shared" si="34"/>
        <v>4.0733197556008148E-2</v>
      </c>
      <c r="AQ130">
        <v>647</v>
      </c>
      <c r="AR130">
        <f t="shared" si="35"/>
        <v>2.9366306027820709E-2</v>
      </c>
    </row>
    <row r="131" spans="10:44">
      <c r="J131">
        <f t="shared" si="36"/>
        <v>3.5714285714285712E-2</v>
      </c>
      <c r="O131">
        <v>665</v>
      </c>
      <c r="P131">
        <f t="shared" si="28"/>
        <v>2.8571428571428571E-2</v>
      </c>
      <c r="S131">
        <v>860</v>
      </c>
      <c r="T131">
        <f t="shared" si="29"/>
        <v>4.7674418604651166E-2</v>
      </c>
      <c r="W131">
        <v>398</v>
      </c>
      <c r="X131">
        <f t="shared" si="30"/>
        <v>4.5226130653266333E-2</v>
      </c>
      <c r="AA131">
        <v>196</v>
      </c>
      <c r="AB131">
        <f t="shared" si="31"/>
        <v>6.6326530612244902E-2</v>
      </c>
      <c r="AE131">
        <v>297</v>
      </c>
      <c r="AF131">
        <f t="shared" si="32"/>
        <v>9.0909090909090912E-2</v>
      </c>
      <c r="AI131">
        <v>328</v>
      </c>
      <c r="AJ131">
        <f t="shared" si="33"/>
        <v>6.402439024390244E-2</v>
      </c>
      <c r="AM131">
        <v>612</v>
      </c>
      <c r="AN131">
        <f t="shared" si="34"/>
        <v>3.4313725490196081E-2</v>
      </c>
      <c r="AQ131">
        <v>629</v>
      </c>
      <c r="AR131">
        <f t="shared" si="35"/>
        <v>4.6104928457869634E-2</v>
      </c>
    </row>
    <row r="132" spans="10:44">
      <c r="J132">
        <f t="shared" si="36"/>
        <v>5.9782608695652176E-2</v>
      </c>
      <c r="O132">
        <v>623</v>
      </c>
      <c r="P132">
        <f t="shared" si="28"/>
        <v>3.691813804173355E-2</v>
      </c>
      <c r="S132">
        <v>844</v>
      </c>
      <c r="T132">
        <f t="shared" si="29"/>
        <v>3.1990521327014215E-2</v>
      </c>
      <c r="W132">
        <v>393</v>
      </c>
      <c r="X132">
        <f t="shared" si="30"/>
        <v>4.0712468193384227E-2</v>
      </c>
      <c r="AA132">
        <v>293</v>
      </c>
      <c r="AB132">
        <f t="shared" si="31"/>
        <v>4.778156996587031E-2</v>
      </c>
      <c r="AE132">
        <v>404</v>
      </c>
      <c r="AF132">
        <f t="shared" si="32"/>
        <v>3.4653465346534656E-2</v>
      </c>
      <c r="AI132">
        <v>394</v>
      </c>
      <c r="AJ132">
        <f t="shared" si="33"/>
        <v>5.5837563451776651E-2</v>
      </c>
      <c r="AM132">
        <v>419</v>
      </c>
      <c r="AN132">
        <f t="shared" si="34"/>
        <v>7.3985680190930783E-2</v>
      </c>
      <c r="AQ132">
        <v>710</v>
      </c>
      <c r="AR132">
        <f t="shared" si="35"/>
        <v>3.0985915492957747E-2</v>
      </c>
    </row>
    <row r="133" spans="10:44">
      <c r="J133">
        <f t="shared" si="36"/>
        <v>6.9148936170212769E-2</v>
      </c>
      <c r="O133">
        <v>714</v>
      </c>
      <c r="P133">
        <f t="shared" si="28"/>
        <v>2.100840336134454E-2</v>
      </c>
      <c r="S133">
        <v>774</v>
      </c>
      <c r="T133">
        <f t="shared" si="29"/>
        <v>2.8423772609819122E-2</v>
      </c>
      <c r="W133">
        <v>433</v>
      </c>
      <c r="X133">
        <f t="shared" si="30"/>
        <v>4.1570438799076209E-2</v>
      </c>
      <c r="AA133">
        <v>272</v>
      </c>
      <c r="AB133">
        <f t="shared" si="31"/>
        <v>5.1470588235294115E-2</v>
      </c>
      <c r="AE133">
        <v>285</v>
      </c>
      <c r="AF133">
        <f t="shared" si="32"/>
        <v>3.8596491228070177E-2</v>
      </c>
      <c r="AI133">
        <v>315</v>
      </c>
      <c r="AJ133">
        <f t="shared" si="33"/>
        <v>7.9365079365079361E-2</v>
      </c>
      <c r="AM133">
        <v>569</v>
      </c>
      <c r="AN133">
        <f t="shared" si="34"/>
        <v>2.8119507908611598E-2</v>
      </c>
      <c r="AQ133">
        <v>720</v>
      </c>
      <c r="AR133">
        <f t="shared" si="35"/>
        <v>2.2222222222222223E-2</v>
      </c>
    </row>
    <row r="134" spans="10:44">
      <c r="J134">
        <f t="shared" si="36"/>
        <v>3.1496062992125984E-2</v>
      </c>
      <c r="O134">
        <v>624</v>
      </c>
      <c r="P134">
        <f t="shared" si="28"/>
        <v>3.8461538461538464E-2</v>
      </c>
      <c r="S134">
        <v>466</v>
      </c>
      <c r="T134">
        <f t="shared" si="29"/>
        <v>7.2961373390557943E-2</v>
      </c>
      <c r="W134">
        <v>363</v>
      </c>
      <c r="X134">
        <f t="shared" si="30"/>
        <v>5.7851239669421489E-2</v>
      </c>
      <c r="AA134">
        <v>350</v>
      </c>
      <c r="AB134">
        <f t="shared" si="31"/>
        <v>4.5714285714285714E-2</v>
      </c>
      <c r="AE134">
        <v>391</v>
      </c>
      <c r="AF134">
        <f t="shared" si="32"/>
        <v>3.5805626598465472E-2</v>
      </c>
      <c r="AI134">
        <v>401</v>
      </c>
      <c r="AJ134">
        <f t="shared" si="33"/>
        <v>4.488778054862843E-2</v>
      </c>
      <c r="AM134">
        <v>631</v>
      </c>
      <c r="AN134">
        <f t="shared" si="34"/>
        <v>3.6450079239302692E-2</v>
      </c>
      <c r="AQ134">
        <v>685</v>
      </c>
      <c r="AR134">
        <f t="shared" si="35"/>
        <v>4.5255474452554748E-2</v>
      </c>
    </row>
    <row r="135" spans="10:44">
      <c r="J135">
        <f t="shared" si="36"/>
        <v>2.6666666666666668E-2</v>
      </c>
      <c r="O135">
        <v>718</v>
      </c>
      <c r="P135">
        <f t="shared" si="28"/>
        <v>3.2033426183844013E-2</v>
      </c>
      <c r="S135">
        <v>817</v>
      </c>
      <c r="T135">
        <f t="shared" si="29"/>
        <v>5.5079559363525092E-2</v>
      </c>
      <c r="W135">
        <v>514</v>
      </c>
      <c r="X135">
        <f t="shared" si="30"/>
        <v>2.3346303501945526E-2</v>
      </c>
      <c r="AA135">
        <v>436</v>
      </c>
      <c r="AB135">
        <f t="shared" si="31"/>
        <v>2.2935779816513763E-2</v>
      </c>
      <c r="AE135">
        <v>396</v>
      </c>
      <c r="AF135">
        <f t="shared" si="32"/>
        <v>4.7979797979797977E-2</v>
      </c>
      <c r="AI135">
        <v>446</v>
      </c>
      <c r="AJ135">
        <f t="shared" si="33"/>
        <v>3.1390134529147982E-2</v>
      </c>
      <c r="AM135">
        <v>599</v>
      </c>
      <c r="AN135">
        <f t="shared" si="34"/>
        <v>4.006677796327212E-2</v>
      </c>
      <c r="AQ135">
        <v>726</v>
      </c>
      <c r="AR135">
        <f t="shared" si="35"/>
        <v>4.1322314049586778E-2</v>
      </c>
    </row>
    <row r="136" spans="10:44">
      <c r="J136">
        <f t="shared" si="36"/>
        <v>6.3781321184510256E-2</v>
      </c>
      <c r="O136">
        <v>633</v>
      </c>
      <c r="P136">
        <f t="shared" si="28"/>
        <v>2.3696682464454975E-2</v>
      </c>
      <c r="S136">
        <v>758</v>
      </c>
      <c r="T136">
        <f t="shared" si="29"/>
        <v>4.7493403693931395E-2</v>
      </c>
      <c r="W136">
        <v>419</v>
      </c>
      <c r="X136">
        <f t="shared" si="30"/>
        <v>2.386634844868735E-2</v>
      </c>
      <c r="AA136">
        <v>261</v>
      </c>
      <c r="AB136">
        <f t="shared" si="31"/>
        <v>8.0459770114942528E-2</v>
      </c>
      <c r="AE136">
        <v>230</v>
      </c>
      <c r="AF136">
        <f t="shared" si="32"/>
        <v>9.1304347826086957E-2</v>
      </c>
      <c r="AI136">
        <v>489</v>
      </c>
      <c r="AJ136">
        <f t="shared" si="33"/>
        <v>3.0674846625766871E-2</v>
      </c>
      <c r="AM136">
        <v>560</v>
      </c>
      <c r="AN136">
        <f t="shared" si="34"/>
        <v>3.3928571428571426E-2</v>
      </c>
      <c r="AQ136">
        <v>622</v>
      </c>
      <c r="AR136">
        <f t="shared" si="35"/>
        <v>4.6623794212218649E-2</v>
      </c>
    </row>
    <row r="137" spans="10:44">
      <c r="J137">
        <f t="shared" si="36"/>
        <v>3.1042128603104215E-2</v>
      </c>
      <c r="O137">
        <v>499</v>
      </c>
      <c r="P137">
        <f t="shared" si="28"/>
        <v>5.8116232464929862E-2</v>
      </c>
      <c r="S137">
        <v>440</v>
      </c>
      <c r="T137">
        <f t="shared" si="29"/>
        <v>5.2272727272727269E-2</v>
      </c>
      <c r="W137">
        <v>372</v>
      </c>
      <c r="X137">
        <f t="shared" si="30"/>
        <v>3.2258064516129031E-2</v>
      </c>
      <c r="AA137">
        <v>304</v>
      </c>
      <c r="AB137">
        <f t="shared" si="31"/>
        <v>4.9342105263157895E-2</v>
      </c>
      <c r="AE137">
        <v>366</v>
      </c>
      <c r="AF137">
        <f t="shared" si="32"/>
        <v>4.9180327868852458E-2</v>
      </c>
      <c r="AI137">
        <v>432</v>
      </c>
      <c r="AJ137">
        <f t="shared" si="33"/>
        <v>3.4722222222222224E-2</v>
      </c>
      <c r="AM137">
        <v>611</v>
      </c>
      <c r="AN137">
        <f t="shared" si="34"/>
        <v>5.0736497545008183E-2</v>
      </c>
      <c r="AQ137">
        <v>681</v>
      </c>
      <c r="AR137">
        <f t="shared" si="35"/>
        <v>3.5242290748898682E-2</v>
      </c>
    </row>
    <row r="138" spans="10:44">
      <c r="J138">
        <f t="shared" si="36"/>
        <v>4.5801526717557252E-2</v>
      </c>
      <c r="O138">
        <v>438</v>
      </c>
      <c r="P138">
        <f t="shared" si="28"/>
        <v>7.3059360730593603E-2</v>
      </c>
      <c r="S138">
        <v>596</v>
      </c>
      <c r="T138">
        <f t="shared" si="29"/>
        <v>5.7046979865771813E-2</v>
      </c>
      <c r="W138">
        <v>379</v>
      </c>
      <c r="X138">
        <f t="shared" si="30"/>
        <v>5.0131926121372031E-2</v>
      </c>
      <c r="AA138">
        <v>310</v>
      </c>
      <c r="AB138">
        <f t="shared" si="31"/>
        <v>4.8387096774193547E-2</v>
      </c>
      <c r="AE138">
        <v>397</v>
      </c>
      <c r="AF138">
        <f t="shared" si="32"/>
        <v>5.793450881612091E-2</v>
      </c>
      <c r="AI138">
        <v>433</v>
      </c>
      <c r="AJ138">
        <f t="shared" si="33"/>
        <v>4.6189376443418015E-2</v>
      </c>
      <c r="AM138">
        <v>599</v>
      </c>
      <c r="AN138">
        <f t="shared" si="34"/>
        <v>2.1702838063439065E-2</v>
      </c>
      <c r="AQ138">
        <v>490</v>
      </c>
      <c r="AR138">
        <f t="shared" si="35"/>
        <v>5.5102040816326532E-2</v>
      </c>
    </row>
    <row r="139" spans="10:44">
      <c r="J139">
        <f t="shared" si="36"/>
        <v>3.7209302325581395E-2</v>
      </c>
      <c r="O139">
        <v>657</v>
      </c>
      <c r="P139">
        <f t="shared" si="28"/>
        <v>2.7397260273972601E-2</v>
      </c>
      <c r="S139">
        <v>886</v>
      </c>
      <c r="T139">
        <f t="shared" si="29"/>
        <v>6.0948081264108354E-2</v>
      </c>
      <c r="W139">
        <v>434</v>
      </c>
      <c r="X139">
        <f t="shared" si="30"/>
        <v>5.2995391705069124E-2</v>
      </c>
      <c r="AA139">
        <v>205</v>
      </c>
      <c r="AB139">
        <f t="shared" si="31"/>
        <v>0.10731707317073171</v>
      </c>
      <c r="AE139">
        <v>332</v>
      </c>
      <c r="AF139">
        <f t="shared" si="32"/>
        <v>5.7228915662650599E-2</v>
      </c>
      <c r="AI139">
        <v>405</v>
      </c>
      <c r="AJ139">
        <f t="shared" si="33"/>
        <v>5.185185185185185E-2</v>
      </c>
      <c r="AM139">
        <v>448</v>
      </c>
      <c r="AN139">
        <f t="shared" si="34"/>
        <v>3.7946428571428568E-2</v>
      </c>
      <c r="AQ139">
        <v>607</v>
      </c>
      <c r="AR139">
        <f t="shared" si="35"/>
        <v>4.6128500823723231E-2</v>
      </c>
    </row>
    <row r="140" spans="10:44">
      <c r="J140">
        <f t="shared" si="36"/>
        <v>4.2471042471042469E-2</v>
      </c>
      <c r="O140">
        <v>699</v>
      </c>
      <c r="P140">
        <f t="shared" si="28"/>
        <v>3.4334763948497854E-2</v>
      </c>
      <c r="S140">
        <v>912</v>
      </c>
      <c r="T140">
        <f t="shared" si="29"/>
        <v>5.4824561403508769E-2</v>
      </c>
      <c r="W140">
        <v>290</v>
      </c>
      <c r="X140">
        <f t="shared" si="30"/>
        <v>7.586206896551724E-2</v>
      </c>
      <c r="AA140">
        <v>290</v>
      </c>
      <c r="AB140">
        <f t="shared" si="31"/>
        <v>7.2413793103448282E-2</v>
      </c>
      <c r="AE140">
        <v>364</v>
      </c>
      <c r="AF140">
        <f t="shared" si="32"/>
        <v>4.6703296703296704E-2</v>
      </c>
      <c r="AI140">
        <v>398</v>
      </c>
      <c r="AJ140">
        <f t="shared" si="33"/>
        <v>4.7738693467336682E-2</v>
      </c>
      <c r="AM140">
        <v>572</v>
      </c>
      <c r="AN140">
        <f t="shared" si="34"/>
        <v>3.6713286713286712E-2</v>
      </c>
      <c r="AQ140">
        <v>625</v>
      </c>
      <c r="AR140">
        <f t="shared" si="35"/>
        <v>5.28E-2</v>
      </c>
    </row>
    <row r="141" spans="10:44">
      <c r="J141">
        <f t="shared" si="36"/>
        <v>3.041144901610018E-2</v>
      </c>
      <c r="O141">
        <v>587</v>
      </c>
      <c r="P141">
        <f t="shared" si="28"/>
        <v>3.7478705281090291E-2</v>
      </c>
      <c r="S141">
        <v>698</v>
      </c>
      <c r="T141">
        <f t="shared" si="29"/>
        <v>3.5816618911174783E-2</v>
      </c>
      <c r="W141">
        <v>283</v>
      </c>
      <c r="X141">
        <f t="shared" si="30"/>
        <v>6.3604240282685506E-2</v>
      </c>
      <c r="AA141">
        <v>377</v>
      </c>
      <c r="AB141">
        <f t="shared" si="31"/>
        <v>2.9177718832891247E-2</v>
      </c>
      <c r="AE141">
        <v>352</v>
      </c>
      <c r="AF141">
        <f t="shared" si="32"/>
        <v>5.113636363636364E-2</v>
      </c>
      <c r="AI141">
        <v>484</v>
      </c>
      <c r="AJ141">
        <f t="shared" si="33"/>
        <v>4.3388429752066117E-2</v>
      </c>
      <c r="AM141">
        <v>491</v>
      </c>
      <c r="AN141">
        <f t="shared" si="34"/>
        <v>5.0916496945010187E-2</v>
      </c>
      <c r="AQ141">
        <v>812</v>
      </c>
      <c r="AR141">
        <f t="shared" si="35"/>
        <v>3.4482758620689655E-2</v>
      </c>
    </row>
    <row r="142" spans="10:44">
      <c r="J142">
        <f t="shared" si="36"/>
        <v>6.25E-2</v>
      </c>
      <c r="O142">
        <v>598</v>
      </c>
      <c r="P142">
        <f t="shared" si="28"/>
        <v>4.3478260869565216E-2</v>
      </c>
      <c r="S142">
        <v>849</v>
      </c>
      <c r="T142">
        <f t="shared" si="29"/>
        <v>3.5335689045936397E-2</v>
      </c>
      <c r="W142">
        <v>338</v>
      </c>
      <c r="X142">
        <f t="shared" si="30"/>
        <v>7.6923076923076927E-2</v>
      </c>
      <c r="AA142">
        <v>317</v>
      </c>
      <c r="AB142">
        <f t="shared" si="31"/>
        <v>4.4164037854889593E-2</v>
      </c>
      <c r="AE142">
        <v>258</v>
      </c>
      <c r="AF142">
        <f t="shared" si="32"/>
        <v>8.9147286821705432E-2</v>
      </c>
      <c r="AI142">
        <v>541</v>
      </c>
      <c r="AJ142">
        <f t="shared" si="33"/>
        <v>3.1423290203327174E-2</v>
      </c>
      <c r="AM142">
        <v>594</v>
      </c>
      <c r="AN142">
        <f t="shared" si="34"/>
        <v>3.3670033670033669E-2</v>
      </c>
      <c r="AQ142">
        <v>614</v>
      </c>
      <c r="AR142">
        <f t="shared" si="35"/>
        <v>2.7687296416938109E-2</v>
      </c>
    </row>
    <row r="143" spans="10:44">
      <c r="J143">
        <f t="shared" si="36"/>
        <v>3.8043478260869568E-2</v>
      </c>
      <c r="O143">
        <v>518</v>
      </c>
      <c r="P143">
        <f t="shared" si="28"/>
        <v>4.2471042471042469E-2</v>
      </c>
      <c r="S143">
        <v>695</v>
      </c>
      <c r="T143">
        <f t="shared" si="29"/>
        <v>4.1726618705035974E-2</v>
      </c>
      <c r="W143">
        <v>425</v>
      </c>
      <c r="X143">
        <f t="shared" si="30"/>
        <v>2.823529411764706E-2</v>
      </c>
      <c r="AA143">
        <v>353</v>
      </c>
      <c r="AB143">
        <f t="shared" si="31"/>
        <v>3.1161473087818695E-2</v>
      </c>
      <c r="AE143">
        <v>350</v>
      </c>
      <c r="AF143">
        <f t="shared" si="32"/>
        <v>0.04</v>
      </c>
      <c r="AI143">
        <v>432</v>
      </c>
      <c r="AJ143">
        <f t="shared" si="33"/>
        <v>5.0925925925925923E-2</v>
      </c>
      <c r="AM143">
        <v>631</v>
      </c>
      <c r="AN143">
        <f t="shared" si="34"/>
        <v>2.8526148969889066E-2</v>
      </c>
      <c r="AQ143">
        <v>482</v>
      </c>
      <c r="AR143">
        <f t="shared" si="35"/>
        <v>7.8838174273858919E-2</v>
      </c>
    </row>
    <row r="144" spans="10:44">
      <c r="J144">
        <f t="shared" si="36"/>
        <v>4.7738693467336682E-2</v>
      </c>
      <c r="O144">
        <v>626</v>
      </c>
      <c r="P144">
        <f t="shared" si="28"/>
        <v>3.1948881789137379E-2</v>
      </c>
      <c r="S144">
        <v>522</v>
      </c>
      <c r="T144">
        <f t="shared" si="29"/>
        <v>6.1302681992337162E-2</v>
      </c>
      <c r="W144">
        <v>410</v>
      </c>
      <c r="X144">
        <f t="shared" si="30"/>
        <v>5.1219512195121948E-2</v>
      </c>
      <c r="AA144">
        <v>323</v>
      </c>
      <c r="AB144">
        <f t="shared" si="31"/>
        <v>4.6439628482972138E-2</v>
      </c>
      <c r="AE144">
        <v>333</v>
      </c>
      <c r="AF144">
        <f t="shared" si="32"/>
        <v>3.903903903903904E-2</v>
      </c>
      <c r="AI144">
        <v>367</v>
      </c>
      <c r="AJ144">
        <f t="shared" si="33"/>
        <v>4.0871934604904632E-2</v>
      </c>
      <c r="AM144">
        <v>465</v>
      </c>
      <c r="AN144">
        <f t="shared" si="34"/>
        <v>4.7311827956989246E-2</v>
      </c>
      <c r="AQ144">
        <v>517</v>
      </c>
      <c r="AR144">
        <f t="shared" si="35"/>
        <v>5.4158607350096713E-2</v>
      </c>
    </row>
    <row r="145" spans="10:44">
      <c r="J145">
        <f t="shared" si="36"/>
        <v>5.8659217877094973E-2</v>
      </c>
      <c r="O145">
        <v>652</v>
      </c>
      <c r="P145">
        <f t="shared" si="28"/>
        <v>3.0674846625766871E-2</v>
      </c>
      <c r="S145">
        <v>861</v>
      </c>
      <c r="T145">
        <f t="shared" si="29"/>
        <v>3.7166085946573751E-2</v>
      </c>
      <c r="W145">
        <v>456</v>
      </c>
      <c r="X145">
        <f t="shared" si="30"/>
        <v>3.2894736842105261E-2</v>
      </c>
      <c r="AA145">
        <v>364</v>
      </c>
      <c r="AB145">
        <f t="shared" si="31"/>
        <v>4.1208791208791208E-2</v>
      </c>
      <c r="AE145">
        <v>365</v>
      </c>
      <c r="AF145">
        <f t="shared" si="32"/>
        <v>3.287671232876712E-2</v>
      </c>
      <c r="AI145">
        <v>380</v>
      </c>
      <c r="AJ145">
        <f t="shared" si="33"/>
        <v>4.2105263157894736E-2</v>
      </c>
      <c r="AM145">
        <v>591</v>
      </c>
      <c r="AN145">
        <f t="shared" si="34"/>
        <v>4.060913705583756E-2</v>
      </c>
      <c r="AQ145">
        <v>726</v>
      </c>
      <c r="AR145">
        <f t="shared" si="35"/>
        <v>3.1680440771349863E-2</v>
      </c>
    </row>
    <row r="146" spans="10:44">
      <c r="J146">
        <f t="shared" si="36"/>
        <v>3.1135531135531136E-2</v>
      </c>
      <c r="O146">
        <v>740</v>
      </c>
      <c r="P146">
        <f t="shared" si="28"/>
        <v>1.4864864864864866E-2</v>
      </c>
      <c r="S146">
        <v>469</v>
      </c>
      <c r="T146">
        <f t="shared" si="29"/>
        <v>5.5437100213219619E-2</v>
      </c>
      <c r="W146">
        <v>403</v>
      </c>
      <c r="X146">
        <f t="shared" si="30"/>
        <v>3.2258064516129031E-2</v>
      </c>
      <c r="AA146">
        <v>354</v>
      </c>
      <c r="AB146">
        <f t="shared" si="31"/>
        <v>4.2372881355932202E-2</v>
      </c>
      <c r="AE146">
        <v>346</v>
      </c>
      <c r="AF146">
        <f t="shared" si="32"/>
        <v>3.4682080924855488E-2</v>
      </c>
      <c r="AI146">
        <v>388</v>
      </c>
      <c r="AJ146">
        <f t="shared" si="33"/>
        <v>4.6391752577319589E-2</v>
      </c>
      <c r="AM146">
        <v>665</v>
      </c>
      <c r="AN146">
        <f t="shared" si="34"/>
        <v>1.5037593984962405E-2</v>
      </c>
      <c r="AQ146">
        <v>515</v>
      </c>
      <c r="AR146">
        <f t="shared" si="35"/>
        <v>5.0485436893203881E-2</v>
      </c>
    </row>
    <row r="147" spans="10:44">
      <c r="J147">
        <f t="shared" si="36"/>
        <v>2.2617124394184167E-2</v>
      </c>
      <c r="O147">
        <v>709</v>
      </c>
      <c r="P147">
        <f t="shared" si="28"/>
        <v>3.1029619181946404E-2</v>
      </c>
      <c r="S147">
        <v>848</v>
      </c>
      <c r="T147">
        <f t="shared" si="29"/>
        <v>2.5943396226415096E-2</v>
      </c>
      <c r="W147">
        <v>376</v>
      </c>
      <c r="X147">
        <f t="shared" si="30"/>
        <v>3.7234042553191488E-2</v>
      </c>
      <c r="AA147">
        <v>347</v>
      </c>
      <c r="AB147">
        <f t="shared" si="31"/>
        <v>4.6109510086455328E-2</v>
      </c>
      <c r="AE147">
        <v>380</v>
      </c>
      <c r="AF147">
        <f t="shared" si="32"/>
        <v>3.9473684210526314E-2</v>
      </c>
      <c r="AI147">
        <v>434</v>
      </c>
      <c r="AJ147">
        <f t="shared" si="33"/>
        <v>4.6082949308755762E-2</v>
      </c>
      <c r="AM147">
        <v>535</v>
      </c>
      <c r="AN147">
        <f t="shared" si="34"/>
        <v>4.8598130841121495E-2</v>
      </c>
      <c r="AQ147">
        <v>760</v>
      </c>
      <c r="AR147">
        <f t="shared" si="35"/>
        <v>2.1052631578947368E-2</v>
      </c>
    </row>
    <row r="148" spans="10:44">
      <c r="J148">
        <f t="shared" si="36"/>
        <v>4.148471615720524E-2</v>
      </c>
      <c r="O148">
        <v>772</v>
      </c>
      <c r="P148">
        <f t="shared" si="28"/>
        <v>2.4611398963730571E-2</v>
      </c>
      <c r="S148">
        <v>714</v>
      </c>
      <c r="T148">
        <f t="shared" si="29"/>
        <v>2.9411764705882353E-2</v>
      </c>
      <c r="W148">
        <v>350</v>
      </c>
      <c r="X148">
        <f t="shared" si="30"/>
        <v>4.2857142857142858E-2</v>
      </c>
      <c r="AA148">
        <v>279</v>
      </c>
      <c r="AB148">
        <f t="shared" si="31"/>
        <v>5.3763440860215055E-2</v>
      </c>
      <c r="AE148">
        <v>322</v>
      </c>
      <c r="AF148">
        <f t="shared" si="32"/>
        <v>4.9689440993788817E-2</v>
      </c>
      <c r="AI148">
        <v>506</v>
      </c>
      <c r="AJ148">
        <f t="shared" si="33"/>
        <v>4.3478260869565216E-2</v>
      </c>
      <c r="AM148">
        <v>534</v>
      </c>
      <c r="AN148">
        <f t="shared" si="34"/>
        <v>3.9325842696629212E-2</v>
      </c>
      <c r="AQ148">
        <v>767</v>
      </c>
      <c r="AR148">
        <f t="shared" si="35"/>
        <v>3.259452411994785E-2</v>
      </c>
    </row>
    <row r="149" spans="10:44">
      <c r="J149">
        <f t="shared" si="36"/>
        <v>3.2036613272311214E-2</v>
      </c>
      <c r="O149">
        <v>685</v>
      </c>
      <c r="P149">
        <f t="shared" si="28"/>
        <v>3.9416058394160583E-2</v>
      </c>
      <c r="S149">
        <v>861</v>
      </c>
      <c r="T149">
        <f t="shared" si="29"/>
        <v>2.6713124274099883E-2</v>
      </c>
      <c r="W149">
        <v>335</v>
      </c>
      <c r="X149">
        <f t="shared" si="30"/>
        <v>7.1641791044776124E-2</v>
      </c>
      <c r="AA149">
        <v>373</v>
      </c>
      <c r="AB149">
        <f t="shared" si="31"/>
        <v>3.2171581769436998E-2</v>
      </c>
      <c r="AE149">
        <v>406</v>
      </c>
      <c r="AF149">
        <f t="shared" si="32"/>
        <v>2.2167487684729065E-2</v>
      </c>
      <c r="AI149">
        <v>423</v>
      </c>
      <c r="AJ149">
        <f t="shared" si="33"/>
        <v>4.0189125295508277E-2</v>
      </c>
      <c r="AM149">
        <v>629</v>
      </c>
      <c r="AN149">
        <f t="shared" si="34"/>
        <v>3.8155802861685212E-2</v>
      </c>
      <c r="AQ149">
        <v>647</v>
      </c>
      <c r="AR149">
        <f t="shared" si="35"/>
        <v>4.6367851622874809E-2</v>
      </c>
    </row>
    <row r="150" spans="10:44">
      <c r="J150">
        <f t="shared" si="36"/>
        <v>6.0827250608272508E-2</v>
      </c>
      <c r="O150">
        <v>573</v>
      </c>
      <c r="P150">
        <f t="shared" si="28"/>
        <v>3.3158813263525308E-2</v>
      </c>
      <c r="S150">
        <v>689</v>
      </c>
      <c r="T150">
        <f t="shared" si="29"/>
        <v>5.2249637155297533E-2</v>
      </c>
      <c r="W150">
        <v>449</v>
      </c>
      <c r="X150">
        <f t="shared" si="30"/>
        <v>3.1180400890868598E-2</v>
      </c>
      <c r="AA150">
        <v>270</v>
      </c>
      <c r="AB150">
        <f t="shared" si="31"/>
        <v>6.6666666666666666E-2</v>
      </c>
      <c r="AE150">
        <v>356</v>
      </c>
      <c r="AF150">
        <f t="shared" si="32"/>
        <v>4.2134831460674156E-2</v>
      </c>
      <c r="AI150">
        <v>426</v>
      </c>
      <c r="AJ150">
        <f t="shared" si="33"/>
        <v>3.7558685446009391E-2</v>
      </c>
      <c r="AM150">
        <v>527</v>
      </c>
      <c r="AN150">
        <f t="shared" si="34"/>
        <v>3.9848197343453511E-2</v>
      </c>
      <c r="AQ150">
        <v>678</v>
      </c>
      <c r="AR150">
        <f t="shared" si="35"/>
        <v>3.5398230088495575E-2</v>
      </c>
    </row>
    <row r="151" spans="10:44">
      <c r="J151">
        <f t="shared" si="36"/>
        <v>7.8313253012048195E-2</v>
      </c>
      <c r="O151">
        <v>427</v>
      </c>
      <c r="P151">
        <f t="shared" si="28"/>
        <v>6.7915690866510545E-2</v>
      </c>
      <c r="S151">
        <v>788</v>
      </c>
      <c r="T151">
        <f t="shared" si="29"/>
        <v>4.060913705583756E-2</v>
      </c>
      <c r="W151">
        <v>327</v>
      </c>
      <c r="X151">
        <f t="shared" si="30"/>
        <v>4.8929663608562692E-2</v>
      </c>
      <c r="AA151">
        <v>375</v>
      </c>
      <c r="AB151">
        <f t="shared" si="31"/>
        <v>3.7333333333333336E-2</v>
      </c>
      <c r="AE151">
        <v>376</v>
      </c>
      <c r="AF151">
        <f t="shared" si="32"/>
        <v>4.5212765957446811E-2</v>
      </c>
      <c r="AI151">
        <v>347</v>
      </c>
      <c r="AJ151">
        <f t="shared" si="33"/>
        <v>5.4755043227665709E-2</v>
      </c>
      <c r="AM151">
        <v>635</v>
      </c>
      <c r="AN151">
        <f t="shared" si="34"/>
        <v>2.2047244094488189E-2</v>
      </c>
      <c r="AQ151">
        <v>638</v>
      </c>
      <c r="AR151">
        <f t="shared" si="35"/>
        <v>4.3887147335423198E-2</v>
      </c>
    </row>
    <row r="152" spans="10:44">
      <c r="J152">
        <f t="shared" si="36"/>
        <v>8.5294117647058826E-2</v>
      </c>
      <c r="O152">
        <v>707</v>
      </c>
      <c r="P152">
        <f t="shared" si="28"/>
        <v>2.9702970297029702E-2</v>
      </c>
      <c r="S152">
        <v>632</v>
      </c>
      <c r="T152">
        <f t="shared" si="29"/>
        <v>4.4303797468354431E-2</v>
      </c>
      <c r="W152">
        <v>318</v>
      </c>
      <c r="X152">
        <f t="shared" si="30"/>
        <v>5.3459119496855348E-2</v>
      </c>
      <c r="AA152">
        <v>298</v>
      </c>
      <c r="AB152">
        <f t="shared" si="31"/>
        <v>5.0335570469798654E-2</v>
      </c>
      <c r="AE152">
        <v>273</v>
      </c>
      <c r="AF152">
        <f t="shared" si="32"/>
        <v>8.0586080586080591E-2</v>
      </c>
      <c r="AI152">
        <v>463</v>
      </c>
      <c r="AJ152">
        <f t="shared" si="33"/>
        <v>3.8876889848812095E-2</v>
      </c>
      <c r="AM152">
        <v>545</v>
      </c>
      <c r="AN152">
        <f t="shared" si="34"/>
        <v>3.8532110091743121E-2</v>
      </c>
      <c r="AQ152">
        <v>690</v>
      </c>
      <c r="AR152">
        <f t="shared" si="35"/>
        <v>5.0724637681159424E-2</v>
      </c>
    </row>
    <row r="153" spans="10:44">
      <c r="J153">
        <f>J78/J116</f>
        <v>3.5447761194029849E-2</v>
      </c>
      <c r="O153">
        <v>621</v>
      </c>
      <c r="P153">
        <f t="shared" si="28"/>
        <v>3.7037037037037035E-2</v>
      </c>
      <c r="S153">
        <v>829</v>
      </c>
      <c r="T153">
        <f t="shared" si="29"/>
        <v>3.6188178528347409E-2</v>
      </c>
      <c r="W153">
        <v>352</v>
      </c>
      <c r="X153">
        <f t="shared" si="30"/>
        <v>4.8295454545454544E-2</v>
      </c>
      <c r="AA153">
        <v>329</v>
      </c>
      <c r="AB153">
        <f t="shared" si="31"/>
        <v>3.9513677811550151E-2</v>
      </c>
      <c r="AE153">
        <v>296</v>
      </c>
      <c r="AF153">
        <f t="shared" si="32"/>
        <v>5.7432432432432436E-2</v>
      </c>
      <c r="AI153">
        <v>421</v>
      </c>
      <c r="AJ153">
        <f t="shared" si="33"/>
        <v>4.7505938242280284E-2</v>
      </c>
      <c r="AM153">
        <v>512</v>
      </c>
      <c r="AN153">
        <f t="shared" si="34"/>
        <v>5.078125E-2</v>
      </c>
      <c r="AQ153">
        <v>643</v>
      </c>
      <c r="AR153">
        <f t="shared" si="35"/>
        <v>3.2659409020217731E-2</v>
      </c>
    </row>
    <row r="154" spans="10:44">
      <c r="J154">
        <f t="shared" si="36"/>
        <v>2.2617124394184167E-2</v>
      </c>
      <c r="O154">
        <v>597</v>
      </c>
      <c r="P154">
        <f t="shared" si="28"/>
        <v>3.6850921273031828E-2</v>
      </c>
      <c r="S154">
        <v>742</v>
      </c>
      <c r="T154">
        <f t="shared" si="29"/>
        <v>2.9649595687331536E-2</v>
      </c>
      <c r="W154">
        <v>332</v>
      </c>
      <c r="X154">
        <f t="shared" si="30"/>
        <v>6.0240963855421686E-2</v>
      </c>
      <c r="AA154">
        <v>310</v>
      </c>
      <c r="AB154">
        <f t="shared" si="31"/>
        <v>4.5161290322580643E-2</v>
      </c>
      <c r="AE154">
        <v>270</v>
      </c>
      <c r="AF154">
        <f t="shared" si="32"/>
        <v>3.7037037037037035E-2</v>
      </c>
      <c r="AI154">
        <v>520</v>
      </c>
      <c r="AJ154">
        <f t="shared" si="33"/>
        <v>2.5000000000000001E-2</v>
      </c>
      <c r="AM154">
        <v>661</v>
      </c>
      <c r="AN154">
        <f t="shared" si="34"/>
        <v>2.5718608169440244E-2</v>
      </c>
      <c r="AQ154">
        <v>757</v>
      </c>
      <c r="AR154">
        <f t="shared" si="35"/>
        <v>3.6988110964332896E-2</v>
      </c>
    </row>
    <row r="155" spans="10:44">
      <c r="J155">
        <f>J80/J118</f>
        <v>2.88659793814433E-2</v>
      </c>
      <c r="O155">
        <v>551</v>
      </c>
      <c r="P155">
        <f t="shared" si="28"/>
        <v>3.6297640653357534E-2</v>
      </c>
      <c r="S155">
        <v>765</v>
      </c>
      <c r="T155">
        <f t="shared" si="29"/>
        <v>4.4444444444444446E-2</v>
      </c>
      <c r="W155">
        <v>426</v>
      </c>
      <c r="X155">
        <f t="shared" si="30"/>
        <v>4.9295774647887321E-2</v>
      </c>
      <c r="AA155">
        <v>326</v>
      </c>
      <c r="AB155">
        <f t="shared" si="31"/>
        <v>4.6012269938650305E-2</v>
      </c>
      <c r="AE155">
        <v>427</v>
      </c>
      <c r="AF155">
        <f t="shared" si="32"/>
        <v>3.2786885245901641E-2</v>
      </c>
      <c r="AI155">
        <v>227</v>
      </c>
      <c r="AJ155">
        <f t="shared" si="33"/>
        <v>9.2511013215859028E-2</v>
      </c>
      <c r="AM155">
        <v>582</v>
      </c>
      <c r="AN155">
        <f t="shared" si="34"/>
        <v>3.4364261168384883E-2</v>
      </c>
      <c r="AQ155">
        <v>671</v>
      </c>
      <c r="AR155">
        <f t="shared" si="35"/>
        <v>2.6825633383010434E-2</v>
      </c>
    </row>
    <row r="156" spans="10:44">
      <c r="J156">
        <f t="shared" si="36"/>
        <v>3.1558185404339252E-2</v>
      </c>
      <c r="O156">
        <v>601</v>
      </c>
      <c r="P156">
        <f t="shared" si="28"/>
        <v>3.4941763727121461E-2</v>
      </c>
      <c r="S156">
        <v>788</v>
      </c>
      <c r="T156">
        <f t="shared" si="29"/>
        <v>3.0456852791878174E-2</v>
      </c>
      <c r="W156">
        <v>453</v>
      </c>
      <c r="X156">
        <f t="shared" si="30"/>
        <v>4.856512141280353E-2</v>
      </c>
      <c r="AA156">
        <v>332</v>
      </c>
      <c r="AB156">
        <f t="shared" si="31"/>
        <v>3.9156626506024098E-2</v>
      </c>
      <c r="AE156">
        <v>400</v>
      </c>
      <c r="AF156">
        <f t="shared" si="32"/>
        <v>4.4999999999999998E-2</v>
      </c>
      <c r="AI156">
        <v>313</v>
      </c>
      <c r="AJ156">
        <f t="shared" si="33"/>
        <v>7.9872204472843447E-2</v>
      </c>
      <c r="AM156">
        <v>607</v>
      </c>
      <c r="AN156">
        <f t="shared" si="34"/>
        <v>2.4711696869851731E-2</v>
      </c>
      <c r="AQ156">
        <v>662</v>
      </c>
      <c r="AR156">
        <f t="shared" si="35"/>
        <v>3.3232628398791542E-2</v>
      </c>
    </row>
    <row r="157" spans="10:44">
      <c r="J157">
        <f t="shared" si="36"/>
        <v>2.9013539651837523E-2</v>
      </c>
      <c r="O157">
        <v>489</v>
      </c>
      <c r="P157">
        <f t="shared" si="28"/>
        <v>4.9079754601226995E-2</v>
      </c>
      <c r="S157">
        <v>726</v>
      </c>
      <c r="T157">
        <f t="shared" si="29"/>
        <v>5.647382920110193E-2</v>
      </c>
      <c r="W157">
        <v>367</v>
      </c>
      <c r="X157">
        <f t="shared" si="30"/>
        <v>3.8147138964577658E-2</v>
      </c>
      <c r="AA157">
        <v>305</v>
      </c>
      <c r="AB157">
        <f t="shared" si="31"/>
        <v>6.2295081967213117E-2</v>
      </c>
      <c r="AE157">
        <v>273</v>
      </c>
      <c r="AF157">
        <f t="shared" si="32"/>
        <v>8.7912087912087919E-2</v>
      </c>
      <c r="AI157">
        <v>411</v>
      </c>
      <c r="AJ157">
        <f t="shared" si="33"/>
        <v>5.8394160583941604E-2</v>
      </c>
      <c r="AM157">
        <v>620</v>
      </c>
      <c r="AN157">
        <f t="shared" si="34"/>
        <v>2.903225806451613E-2</v>
      </c>
      <c r="AQ157">
        <v>281</v>
      </c>
      <c r="AR157">
        <f t="shared" si="35"/>
        <v>0.12811387900355872</v>
      </c>
    </row>
    <row r="158" spans="10:44">
      <c r="J158">
        <f t="shared" si="36"/>
        <v>5.3278688524590161E-2</v>
      </c>
      <c r="O158">
        <v>587</v>
      </c>
      <c r="P158">
        <f t="shared" si="28"/>
        <v>4.2589437819420782E-2</v>
      </c>
      <c r="S158">
        <v>515</v>
      </c>
      <c r="T158">
        <f t="shared" si="29"/>
        <v>6.4077669902912623E-2</v>
      </c>
      <c r="W158">
        <v>422</v>
      </c>
      <c r="X158">
        <f t="shared" si="30"/>
        <v>2.132701421800948E-2</v>
      </c>
      <c r="AA158">
        <v>312</v>
      </c>
      <c r="AB158">
        <f t="shared" si="31"/>
        <v>4.1666666666666664E-2</v>
      </c>
      <c r="AE158">
        <v>338</v>
      </c>
      <c r="AF158">
        <f t="shared" si="32"/>
        <v>5.0295857988165681E-2</v>
      </c>
      <c r="AI158">
        <v>454</v>
      </c>
      <c r="AJ158">
        <f t="shared" si="33"/>
        <v>3.5242290748898682E-2</v>
      </c>
      <c r="AM158">
        <v>581</v>
      </c>
      <c r="AN158">
        <f t="shared" si="34"/>
        <v>4.1308089500860588E-2</v>
      </c>
      <c r="AQ158">
        <v>782</v>
      </c>
      <c r="AR158">
        <f t="shared" si="35"/>
        <v>3.0690537084398978E-2</v>
      </c>
    </row>
    <row r="159" spans="10:44">
      <c r="J159">
        <f>J84/J122</f>
        <v>3.0508474576271188E-2</v>
      </c>
      <c r="O159">
        <f>AVERAGE(O127:O158)</f>
        <v>614.34375</v>
      </c>
      <c r="P159">
        <f>AVERAGE(P127:P158)</f>
        <v>3.7585287112243328E-2</v>
      </c>
      <c r="S159">
        <f>AVERAGE(S127:S158)</f>
        <v>732.3125</v>
      </c>
      <c r="T159">
        <f>AVERAGE(T127:T158)</f>
        <v>4.4271857059110131E-2</v>
      </c>
      <c r="W159">
        <f>AVERAGE(W127:W158)</f>
        <v>384.21875</v>
      </c>
      <c r="X159">
        <f>AVERAGE(X127:X158)</f>
        <v>4.6518224032668892E-2</v>
      </c>
      <c r="AA159">
        <f>AVERAGE(AA127:AA158)</f>
        <v>318.125</v>
      </c>
      <c r="AB159">
        <f>AVERAGE(AB127:AB158)</f>
        <v>4.9818124579103458E-2</v>
      </c>
      <c r="AE159">
        <f>AVERAGE(AE127:AE158)</f>
        <v>347.15625</v>
      </c>
      <c r="AF159">
        <f>AVERAGE(AF127:AF158)</f>
        <v>4.8791574773780273E-2</v>
      </c>
      <c r="AI159">
        <f>AVERAGE(AI127:AI158)</f>
        <v>406.03125</v>
      </c>
      <c r="AJ159">
        <f>AVERAGE(AJ127:AJ158)</f>
        <v>5.0697271177980362E-2</v>
      </c>
      <c r="AM159">
        <f>AVERAGE(AM127:AM158)</f>
        <v>562.09375</v>
      </c>
      <c r="AN159">
        <f>AVERAGE(AN127:AN158)</f>
        <v>3.9406701439324968E-2</v>
      </c>
      <c r="AQ159">
        <f>AVERAGE(AQ127:AQ158)</f>
        <v>650.25</v>
      </c>
      <c r="AR159">
        <f>AVERAGE(AR127:AR158)</f>
        <v>4.2161857394617266E-2</v>
      </c>
    </row>
    <row r="160" spans="10:44">
      <c r="J160">
        <f>AVERAGE(J128:J159)</f>
        <v>4.3454961523532072E-2</v>
      </c>
      <c r="K160">
        <f>J160*100</f>
        <v>4.3454961523532072</v>
      </c>
      <c r="O160">
        <f>2*STDEV(O127:O158)/SQRT(32)</f>
        <v>30.859803871050076</v>
      </c>
      <c r="P160">
        <f>2*STDEV(P127:P158)/SQRT(32)</f>
        <v>4.4901355048322742E-3</v>
      </c>
      <c r="S160">
        <f>2*STDEV(S127:S158)/SQRT(32)</f>
        <v>48.582772525765982</v>
      </c>
      <c r="T160">
        <f>2*STDEV(T127:T158)/SQRT(32)</f>
        <v>4.5624847827471149E-3</v>
      </c>
      <c r="W160">
        <f>2*STDEV(W127:W158)/SQRT(32)</f>
        <v>19.21183572843708</v>
      </c>
      <c r="X160">
        <f>2*STDEV(X127:X158)/SQRT(32)</f>
        <v>5.2801321267726105E-3</v>
      </c>
      <c r="AA160">
        <f>2*STDEV(AA127:AA158)/SQRT(32)</f>
        <v>17.083936522264832</v>
      </c>
      <c r="AB160">
        <f>2*STDEV(AB127:AB158)/SQRT(32)</f>
        <v>5.8366446525548663E-3</v>
      </c>
      <c r="AE160">
        <f>2*STDEV(AE127:AE158)/SQRT(32)</f>
        <v>17.941012076093035</v>
      </c>
      <c r="AF160">
        <f>2*STDEV(AF127:AF158)/SQRT(32)</f>
        <v>6.787722101687872E-3</v>
      </c>
      <c r="AI160">
        <f>2*STDEV(AI127:AI158)/SQRT(32)</f>
        <v>24.044059754455077</v>
      </c>
      <c r="AJ160">
        <f>2*STDEV(AJ127:AJ158)/SQRT(32)</f>
        <v>6.1205193627908066E-3</v>
      </c>
      <c r="AM160">
        <f>2*STDEV(AM127:AM158)/SQRT(32)</f>
        <v>26.645274254939988</v>
      </c>
      <c r="AN160">
        <f>2*STDEV(AN127:AN158)/SQRT(32)</f>
        <v>5.7859022142976594E-3</v>
      </c>
      <c r="AQ160">
        <f>2*STDEV(AQ127:AQ158)/SQRT(32)</f>
        <v>36.980596481520308</v>
      </c>
      <c r="AR160">
        <f>2*STDEV(AR127:AR158)/SQRT(32)</f>
        <v>6.927288658644659E-3</v>
      </c>
    </row>
    <row r="161" spans="10:43">
      <c r="J161">
        <f>2*STDEV(J128:J159)/SQRT(32)</f>
        <v>5.7656872698316894E-3</v>
      </c>
      <c r="K161">
        <f>J161*100</f>
        <v>0.57656872698316897</v>
      </c>
    </row>
    <row r="162" spans="10:43">
      <c r="O162">
        <f>O121/O159</f>
        <v>3.6115773945775469E-2</v>
      </c>
      <c r="S162">
        <f>S121/S159</f>
        <v>4.3142442604762313E-2</v>
      </c>
      <c r="W162">
        <f>W121/W159</f>
        <v>4.5058967059780401E-2</v>
      </c>
      <c r="AA162">
        <f>AA121/AA159</f>
        <v>4.7937131630648333E-2</v>
      </c>
      <c r="AE162">
        <f>AE121/AE159</f>
        <v>4.6808893689801061E-2</v>
      </c>
      <c r="AI162">
        <f>AI121/AI159</f>
        <v>4.8333718155930114E-2</v>
      </c>
      <c r="AM162">
        <f>AM121/AM159</f>
        <v>3.7638294323678212E-2</v>
      </c>
      <c r="AQ162">
        <f>AQ121/AQ159</f>
        <v>3.9600153787004995E-2</v>
      </c>
    </row>
    <row r="164" spans="10:43">
      <c r="N164" t="s">
        <v>68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I20" sqref="I20"/>
    </sheetView>
  </sheetViews>
  <sheetFormatPr baseColWidth="10" defaultColWidth="8.83203125" defaultRowHeight="15" x14ac:dyDescent="0"/>
  <cols>
    <col min="1" max="1" width="9.1640625" bestFit="1" customWidth="1"/>
    <col min="2" max="2" width="12" bestFit="1" customWidth="1"/>
    <col min="3" max="3" width="11.33203125" bestFit="1" customWidth="1"/>
  </cols>
  <sheetData>
    <row r="1" spans="1:5">
      <c r="A1" t="s">
        <v>10</v>
      </c>
    </row>
    <row r="2" spans="1:5">
      <c r="A2" s="3">
        <v>0.99</v>
      </c>
      <c r="B2" s="3">
        <v>-1020210</v>
      </c>
      <c r="C2" s="3">
        <v>2921310</v>
      </c>
      <c r="D2">
        <f>(C2^(1/3))/50</f>
        <v>2.8590552244742393</v>
      </c>
      <c r="E2">
        <f>D2*A2</f>
        <v>2.830464672229497</v>
      </c>
    </row>
    <row r="3" spans="1:5">
      <c r="A3" s="3">
        <v>1</v>
      </c>
      <c r="B3" s="3">
        <v>-1020350</v>
      </c>
      <c r="C3" s="3">
        <v>2921310</v>
      </c>
      <c r="D3">
        <f t="shared" ref="D3:D23" si="0">(C3^(1/3))/50</f>
        <v>2.8590552244742393</v>
      </c>
      <c r="E3">
        <f t="shared" ref="E3:E23" si="1">D3*A3</f>
        <v>2.8590552244742393</v>
      </c>
    </row>
    <row r="4" spans="1:5">
      <c r="A4" s="3">
        <v>1.01</v>
      </c>
      <c r="B4" s="3">
        <v>-1020200</v>
      </c>
      <c r="C4" s="3">
        <v>2921310</v>
      </c>
      <c r="D4">
        <f t="shared" si="0"/>
        <v>2.8590552244742393</v>
      </c>
      <c r="E4">
        <f t="shared" si="1"/>
        <v>2.8876457767189816</v>
      </c>
    </row>
    <row r="5" spans="1:5">
      <c r="A5" s="3">
        <v>1.02</v>
      </c>
      <c r="B5" s="3">
        <v>-1019750</v>
      </c>
      <c r="C5" s="3">
        <v>2921310</v>
      </c>
      <c r="D5">
        <f t="shared" si="0"/>
        <v>2.8590552244742393</v>
      </c>
      <c r="E5">
        <f t="shared" si="1"/>
        <v>2.9162363289637243</v>
      </c>
    </row>
    <row r="6" spans="1:5">
      <c r="A6" s="3">
        <v>1.03</v>
      </c>
      <c r="B6" s="3">
        <v>-1019000</v>
      </c>
      <c r="C6" s="3">
        <v>2921310</v>
      </c>
      <c r="D6">
        <f t="shared" si="0"/>
        <v>2.8590552244742393</v>
      </c>
      <c r="E6">
        <f t="shared" si="1"/>
        <v>2.9448268812084666</v>
      </c>
    </row>
    <row r="7" spans="1:5">
      <c r="A7" s="3">
        <v>1.04</v>
      </c>
      <c r="B7" s="3">
        <v>-1017920</v>
      </c>
      <c r="C7" s="3">
        <v>2921310</v>
      </c>
      <c r="D7">
        <f t="shared" si="0"/>
        <v>2.8590552244742393</v>
      </c>
      <c r="E7">
        <f t="shared" si="1"/>
        <v>2.9734174334532089</v>
      </c>
    </row>
    <row r="8" spans="1:5">
      <c r="A8" s="3">
        <v>1.05</v>
      </c>
      <c r="B8" s="3">
        <v>-1016520</v>
      </c>
      <c r="C8" s="3">
        <v>2921310</v>
      </c>
      <c r="D8">
        <f t="shared" si="0"/>
        <v>2.8590552244742393</v>
      </c>
      <c r="E8">
        <f t="shared" si="1"/>
        <v>3.0020079856979516</v>
      </c>
    </row>
    <row r="9" spans="1:5">
      <c r="A9" s="3">
        <v>1.06</v>
      </c>
      <c r="B9" s="3">
        <v>-1014820</v>
      </c>
      <c r="C9" s="3">
        <v>2921310</v>
      </c>
      <c r="D9">
        <f t="shared" si="0"/>
        <v>2.8590552244742393</v>
      </c>
      <c r="E9">
        <f t="shared" si="1"/>
        <v>3.0305985379426938</v>
      </c>
    </row>
    <row r="10" spans="1:5">
      <c r="A10" s="3">
        <v>1.07</v>
      </c>
      <c r="B10" s="3">
        <v>-1012850</v>
      </c>
      <c r="C10" s="3">
        <v>2921310</v>
      </c>
      <c r="D10">
        <f t="shared" si="0"/>
        <v>2.8590552244742393</v>
      </c>
      <c r="E10">
        <f t="shared" si="1"/>
        <v>3.0591890901874361</v>
      </c>
    </row>
    <row r="11" spans="1:5">
      <c r="A11" s="3">
        <v>1.08</v>
      </c>
      <c r="B11" s="3">
        <v>-1017520</v>
      </c>
      <c r="C11" s="3">
        <v>2921310</v>
      </c>
      <c r="D11">
        <f t="shared" si="0"/>
        <v>2.8590552244742393</v>
      </c>
      <c r="E11">
        <f t="shared" si="1"/>
        <v>3.0877796424321788</v>
      </c>
    </row>
    <row r="12" spans="1:5">
      <c r="A12" s="3">
        <v>1.0900000000000001</v>
      </c>
      <c r="B12" s="3">
        <v>-1016980</v>
      </c>
      <c r="C12" s="3">
        <v>2921310</v>
      </c>
      <c r="D12">
        <f t="shared" si="0"/>
        <v>2.8590552244742393</v>
      </c>
      <c r="E12">
        <f t="shared" si="1"/>
        <v>3.1163701946769211</v>
      </c>
    </row>
    <row r="13" spans="1:5">
      <c r="A13" s="3">
        <v>1.1000000000000001</v>
      </c>
      <c r="B13" s="3">
        <v>-1016940</v>
      </c>
      <c r="C13" s="3">
        <v>2921310</v>
      </c>
      <c r="D13">
        <f t="shared" si="0"/>
        <v>2.8590552244742393</v>
      </c>
      <c r="E13">
        <f t="shared" si="1"/>
        <v>3.1449607469216634</v>
      </c>
    </row>
    <row r="14" spans="1:5">
      <c r="A14" s="3">
        <v>1.1100000000000001</v>
      </c>
      <c r="B14" s="3">
        <v>-1006200</v>
      </c>
      <c r="C14" s="3">
        <v>2921310</v>
      </c>
      <c r="D14">
        <f t="shared" si="0"/>
        <v>2.8590552244742393</v>
      </c>
      <c r="E14">
        <f t="shared" si="1"/>
        <v>3.1735512991664061</v>
      </c>
    </row>
    <row r="15" spans="1:5">
      <c r="A15" s="3">
        <v>1.1200000000000001</v>
      </c>
      <c r="B15" s="3">
        <v>-1014800</v>
      </c>
      <c r="C15" s="3">
        <v>2921310</v>
      </c>
      <c r="D15">
        <f t="shared" si="0"/>
        <v>2.8590552244742393</v>
      </c>
      <c r="E15">
        <f t="shared" si="1"/>
        <v>3.2021418514111484</v>
      </c>
    </row>
    <row r="16" spans="1:5">
      <c r="A16" s="3">
        <v>1.1299999999999999</v>
      </c>
      <c r="B16" s="3">
        <v>-1014540</v>
      </c>
      <c r="C16" s="3">
        <v>2921310</v>
      </c>
      <c r="D16">
        <f t="shared" si="0"/>
        <v>2.8590552244742393</v>
      </c>
      <c r="E16">
        <f t="shared" si="1"/>
        <v>3.2307324036558902</v>
      </c>
    </row>
    <row r="17" spans="1:5">
      <c r="A17" s="3">
        <v>1.1399999999999999</v>
      </c>
      <c r="B17" s="3">
        <v>-1015230</v>
      </c>
      <c r="C17" s="3">
        <v>2921310</v>
      </c>
      <c r="D17">
        <f t="shared" si="0"/>
        <v>2.8590552244742393</v>
      </c>
      <c r="E17">
        <f t="shared" si="1"/>
        <v>3.2593229559006325</v>
      </c>
    </row>
    <row r="18" spans="1:5">
      <c r="A18" s="3">
        <v>1.1499999999999999</v>
      </c>
      <c r="B18" s="3">
        <v>-1012330</v>
      </c>
      <c r="C18" s="3">
        <v>2921310</v>
      </c>
      <c r="D18">
        <f t="shared" si="0"/>
        <v>2.8590552244742393</v>
      </c>
      <c r="E18">
        <f t="shared" si="1"/>
        <v>3.2879135081453748</v>
      </c>
    </row>
    <row r="19" spans="1:5">
      <c r="A19" s="3">
        <v>1.1599999999999999</v>
      </c>
      <c r="B19" s="3">
        <v>-1012640</v>
      </c>
      <c r="C19" s="3">
        <v>2921310</v>
      </c>
      <c r="D19">
        <f t="shared" si="0"/>
        <v>2.8590552244742393</v>
      </c>
      <c r="E19">
        <f t="shared" si="1"/>
        <v>3.3165040603901175</v>
      </c>
    </row>
    <row r="20" spans="1:5">
      <c r="A20" s="3">
        <v>1.17</v>
      </c>
      <c r="B20" s="3">
        <v>-1012680</v>
      </c>
      <c r="C20" s="3">
        <v>2921310</v>
      </c>
      <c r="D20">
        <f t="shared" si="0"/>
        <v>2.8590552244742393</v>
      </c>
      <c r="E20">
        <f t="shared" si="1"/>
        <v>3.3450946126348597</v>
      </c>
    </row>
    <row r="21" spans="1:5">
      <c r="A21" s="3">
        <v>1.18</v>
      </c>
      <c r="B21" s="3">
        <v>-1012880</v>
      </c>
      <c r="C21" s="3">
        <v>2921310</v>
      </c>
      <c r="D21">
        <f t="shared" si="0"/>
        <v>2.8590552244742393</v>
      </c>
      <c r="E21">
        <f t="shared" si="1"/>
        <v>3.373685164879602</v>
      </c>
    </row>
    <row r="22" spans="1:5">
      <c r="A22" s="3">
        <v>1.19</v>
      </c>
      <c r="B22" s="3">
        <v>-1011770</v>
      </c>
      <c r="C22" s="3">
        <v>2921310</v>
      </c>
      <c r="D22">
        <f t="shared" si="0"/>
        <v>2.8590552244742393</v>
      </c>
      <c r="E22">
        <f t="shared" si="1"/>
        <v>3.4022757171243447</v>
      </c>
    </row>
    <row r="23" spans="1:5">
      <c r="A23" s="3">
        <v>1.2</v>
      </c>
      <c r="B23" s="3">
        <v>-1011330</v>
      </c>
      <c r="C23" s="3">
        <v>2921310</v>
      </c>
      <c r="D23">
        <f t="shared" si="0"/>
        <v>2.8590552244742393</v>
      </c>
      <c r="E23">
        <f t="shared" si="1"/>
        <v>3.430866269369087</v>
      </c>
    </row>
  </sheetData>
  <pageMargins left="0.7" right="0.7" top="0.75" bottom="0.75" header="0.3" footer="0.3"/>
  <pageSetup orientation="portrait" horizontalDpi="4294967294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7"/>
  <sheetViews>
    <sheetView topLeftCell="A2" zoomScale="85" zoomScaleNormal="85" zoomScalePageLayoutView="85" workbookViewId="0">
      <selection activeCell="C4" sqref="C4:C37"/>
    </sheetView>
  </sheetViews>
  <sheetFormatPr baseColWidth="10" defaultColWidth="8.83203125" defaultRowHeight="15" x14ac:dyDescent="0"/>
  <sheetData>
    <row r="1" spans="1:15">
      <c r="A1">
        <v>1.06</v>
      </c>
      <c r="B1">
        <v>1.05</v>
      </c>
      <c r="C1">
        <v>1.04</v>
      </c>
      <c r="D1">
        <v>1.03</v>
      </c>
      <c r="E1">
        <v>1.02</v>
      </c>
      <c r="F1">
        <v>1.0149999999999999</v>
      </c>
      <c r="G1">
        <v>1.01</v>
      </c>
      <c r="H1">
        <v>1.0049999999999999</v>
      </c>
    </row>
    <row r="2" spans="1:15">
      <c r="A2">
        <f>100*(A1-1)</f>
        <v>6.0000000000000053</v>
      </c>
      <c r="B2">
        <f>100*(B1-1)</f>
        <v>5.0000000000000044</v>
      </c>
      <c r="C2">
        <f t="shared" ref="C2:H2" si="0">100*(C1-1)</f>
        <v>4.0000000000000036</v>
      </c>
      <c r="D2">
        <f t="shared" si="0"/>
        <v>3.0000000000000027</v>
      </c>
      <c r="E2">
        <f t="shared" si="0"/>
        <v>2.0000000000000018</v>
      </c>
      <c r="F2">
        <f t="shared" si="0"/>
        <v>1.4999999999999902</v>
      </c>
      <c r="G2">
        <f t="shared" si="0"/>
        <v>1.0000000000000009</v>
      </c>
      <c r="H2">
        <f t="shared" si="0"/>
        <v>0.49999999999998934</v>
      </c>
      <c r="I2">
        <v>0</v>
      </c>
      <c r="J2">
        <v>-0.5</v>
      </c>
      <c r="K2">
        <v>-1</v>
      </c>
      <c r="L2">
        <v>-1.5</v>
      </c>
      <c r="M2">
        <v>-2</v>
      </c>
      <c r="N2">
        <v>-3</v>
      </c>
      <c r="O2">
        <v>-4</v>
      </c>
    </row>
    <row r="3" spans="1:15">
      <c r="A3" t="s">
        <v>25</v>
      </c>
      <c r="B3" t="s">
        <v>25</v>
      </c>
      <c r="C3" t="s">
        <v>25</v>
      </c>
      <c r="D3" t="s">
        <v>25</v>
      </c>
      <c r="E3" t="s">
        <v>25</v>
      </c>
      <c r="F3" t="s">
        <v>25</v>
      </c>
      <c r="G3" t="s">
        <v>25</v>
      </c>
      <c r="H3" t="s">
        <v>25</v>
      </c>
      <c r="I3" t="s">
        <v>15</v>
      </c>
      <c r="J3" t="s">
        <v>15</v>
      </c>
      <c r="K3" t="s">
        <v>15</v>
      </c>
      <c r="L3" t="s">
        <v>15</v>
      </c>
      <c r="M3" t="s">
        <v>15</v>
      </c>
      <c r="N3" t="s">
        <v>15</v>
      </c>
      <c r="O3" t="s">
        <v>15</v>
      </c>
    </row>
    <row r="4" spans="1:15">
      <c r="B4">
        <v>27</v>
      </c>
      <c r="C4">
        <v>17</v>
      </c>
      <c r="D4">
        <v>23</v>
      </c>
      <c r="E4">
        <v>18</v>
      </c>
      <c r="F4">
        <v>16</v>
      </c>
      <c r="G4">
        <v>14</v>
      </c>
      <c r="H4">
        <v>28</v>
      </c>
      <c r="I4">
        <v>19</v>
      </c>
      <c r="J4">
        <v>22</v>
      </c>
      <c r="K4">
        <v>21</v>
      </c>
      <c r="L4" s="2">
        <v>14</v>
      </c>
      <c r="M4" s="2">
        <v>19</v>
      </c>
      <c r="N4" s="2">
        <v>19</v>
      </c>
      <c r="O4" s="2">
        <v>16</v>
      </c>
    </row>
    <row r="5" spans="1:15">
      <c r="B5">
        <v>27</v>
      </c>
      <c r="C5">
        <v>28</v>
      </c>
      <c r="D5">
        <v>22</v>
      </c>
      <c r="E5">
        <v>19</v>
      </c>
      <c r="F5">
        <v>18</v>
      </c>
      <c r="G5">
        <v>27</v>
      </c>
      <c r="H5">
        <v>22</v>
      </c>
      <c r="I5">
        <v>27</v>
      </c>
      <c r="J5">
        <v>25</v>
      </c>
      <c r="K5">
        <v>17</v>
      </c>
      <c r="L5" s="2">
        <v>26</v>
      </c>
      <c r="M5" s="2">
        <v>20</v>
      </c>
      <c r="N5" s="2">
        <v>20</v>
      </c>
      <c r="O5" s="2">
        <v>18</v>
      </c>
    </row>
    <row r="6" spans="1:15">
      <c r="B6">
        <v>31</v>
      </c>
      <c r="C6">
        <v>22</v>
      </c>
      <c r="D6">
        <v>25</v>
      </c>
      <c r="E6">
        <v>28</v>
      </c>
      <c r="F6">
        <v>16</v>
      </c>
      <c r="G6">
        <v>23</v>
      </c>
      <c r="H6">
        <v>14</v>
      </c>
      <c r="I6">
        <v>23</v>
      </c>
      <c r="J6">
        <v>25</v>
      </c>
      <c r="K6">
        <v>23</v>
      </c>
      <c r="L6" s="2">
        <v>19</v>
      </c>
      <c r="M6" s="2">
        <v>18</v>
      </c>
      <c r="N6" s="2">
        <v>19</v>
      </c>
      <c r="O6" s="2">
        <v>19</v>
      </c>
    </row>
    <row r="7" spans="1:15">
      <c r="B7">
        <v>21</v>
      </c>
      <c r="C7">
        <v>32</v>
      </c>
      <c r="D7">
        <v>13</v>
      </c>
      <c r="E7">
        <v>21</v>
      </c>
      <c r="F7">
        <v>18</v>
      </c>
      <c r="G7">
        <v>15</v>
      </c>
      <c r="H7">
        <v>21</v>
      </c>
      <c r="I7">
        <v>21</v>
      </c>
      <c r="J7">
        <v>23</v>
      </c>
      <c r="K7">
        <v>21</v>
      </c>
      <c r="L7" s="2">
        <v>24</v>
      </c>
      <c r="M7" s="2">
        <v>22</v>
      </c>
      <c r="N7" s="2">
        <v>17</v>
      </c>
      <c r="O7" s="2">
        <v>18</v>
      </c>
    </row>
    <row r="8" spans="1:15">
      <c r="B8">
        <v>24</v>
      </c>
      <c r="C8">
        <v>29</v>
      </c>
      <c r="D8">
        <v>24</v>
      </c>
      <c r="E8">
        <v>18</v>
      </c>
      <c r="F8">
        <v>15</v>
      </c>
      <c r="G8">
        <v>28</v>
      </c>
      <c r="H8">
        <v>25</v>
      </c>
      <c r="I8">
        <v>33</v>
      </c>
      <c r="J8">
        <v>25</v>
      </c>
      <c r="K8">
        <v>19</v>
      </c>
      <c r="L8" s="2">
        <v>27</v>
      </c>
      <c r="M8" s="2">
        <v>21</v>
      </c>
      <c r="N8" s="2">
        <v>17</v>
      </c>
      <c r="O8" s="2">
        <v>14</v>
      </c>
    </row>
    <row r="9" spans="1:15">
      <c r="B9">
        <v>33</v>
      </c>
      <c r="C9">
        <v>20</v>
      </c>
      <c r="D9">
        <v>20</v>
      </c>
      <c r="E9">
        <v>16</v>
      </c>
      <c r="F9">
        <v>27</v>
      </c>
      <c r="G9">
        <v>16</v>
      </c>
      <c r="H9">
        <v>17</v>
      </c>
      <c r="I9">
        <v>26</v>
      </c>
      <c r="J9">
        <v>18</v>
      </c>
      <c r="K9">
        <v>18</v>
      </c>
      <c r="L9" s="2">
        <v>28</v>
      </c>
      <c r="M9" s="2">
        <v>14</v>
      </c>
      <c r="N9" s="2">
        <v>16</v>
      </c>
      <c r="O9" s="2">
        <v>18</v>
      </c>
    </row>
    <row r="10" spans="1:15">
      <c r="B10">
        <v>28</v>
      </c>
      <c r="C10">
        <v>27</v>
      </c>
      <c r="D10">
        <v>23</v>
      </c>
      <c r="E10">
        <v>16</v>
      </c>
      <c r="F10">
        <v>26</v>
      </c>
      <c r="G10">
        <v>27</v>
      </c>
      <c r="H10">
        <v>21</v>
      </c>
      <c r="I10">
        <v>16</v>
      </c>
      <c r="J10">
        <v>15</v>
      </c>
      <c r="K10">
        <v>20</v>
      </c>
      <c r="L10" s="2">
        <v>24</v>
      </c>
      <c r="M10" s="2">
        <v>26</v>
      </c>
      <c r="N10" s="2">
        <v>10</v>
      </c>
      <c r="O10" s="2">
        <v>17</v>
      </c>
    </row>
    <row r="11" spans="1:15">
      <c r="B11">
        <v>32</v>
      </c>
      <c r="C11">
        <v>19</v>
      </c>
      <c r="D11">
        <v>25</v>
      </c>
      <c r="E11">
        <v>18</v>
      </c>
      <c r="F11">
        <v>16</v>
      </c>
      <c r="G11">
        <v>20</v>
      </c>
      <c r="H11">
        <v>21</v>
      </c>
      <c r="I11">
        <v>16</v>
      </c>
      <c r="J11">
        <v>14</v>
      </c>
      <c r="K11">
        <v>18</v>
      </c>
      <c r="L11" s="2">
        <v>13</v>
      </c>
      <c r="M11" s="2">
        <v>24</v>
      </c>
      <c r="N11" s="2">
        <v>17</v>
      </c>
      <c r="O11" s="2">
        <v>19</v>
      </c>
    </row>
    <row r="12" spans="1:15">
      <c r="B12">
        <v>36</v>
      </c>
      <c r="C12">
        <v>28</v>
      </c>
      <c r="D12">
        <v>25</v>
      </c>
      <c r="E12">
        <v>26</v>
      </c>
      <c r="F12">
        <v>21</v>
      </c>
      <c r="G12">
        <v>15</v>
      </c>
      <c r="H12">
        <v>26</v>
      </c>
      <c r="I12">
        <v>28</v>
      </c>
      <c r="J12">
        <v>31</v>
      </c>
      <c r="K12">
        <v>25</v>
      </c>
      <c r="L12" s="2">
        <v>29</v>
      </c>
      <c r="M12" s="2">
        <v>28</v>
      </c>
      <c r="N12" s="2">
        <v>22</v>
      </c>
      <c r="O12" s="2">
        <v>18</v>
      </c>
    </row>
    <row r="13" spans="1:15">
      <c r="B13">
        <v>33</v>
      </c>
      <c r="C13">
        <v>22</v>
      </c>
      <c r="D13">
        <v>30</v>
      </c>
      <c r="E13">
        <v>19</v>
      </c>
      <c r="F13">
        <v>22</v>
      </c>
      <c r="G13">
        <v>24</v>
      </c>
      <c r="H13">
        <v>22</v>
      </c>
      <c r="I13">
        <v>14</v>
      </c>
      <c r="J13">
        <v>21</v>
      </c>
      <c r="K13">
        <v>20</v>
      </c>
      <c r="L13" s="2">
        <v>24</v>
      </c>
      <c r="M13" s="2">
        <v>15</v>
      </c>
      <c r="N13" s="2">
        <v>18</v>
      </c>
      <c r="O13" s="2">
        <v>20</v>
      </c>
    </row>
    <row r="14" spans="1:15">
      <c r="B14">
        <v>23</v>
      </c>
      <c r="C14">
        <v>34</v>
      </c>
      <c r="D14">
        <v>31</v>
      </c>
      <c r="E14">
        <v>27</v>
      </c>
      <c r="F14">
        <v>26</v>
      </c>
      <c r="G14">
        <v>19</v>
      </c>
      <c r="H14">
        <v>9</v>
      </c>
      <c r="I14">
        <v>24</v>
      </c>
      <c r="J14">
        <v>18</v>
      </c>
      <c r="K14">
        <v>35</v>
      </c>
      <c r="L14" s="2">
        <v>14</v>
      </c>
      <c r="M14" s="2">
        <v>16</v>
      </c>
      <c r="N14" s="2">
        <v>20</v>
      </c>
      <c r="O14" s="2">
        <v>14</v>
      </c>
    </row>
    <row r="15" spans="1:15">
      <c r="B15">
        <v>24</v>
      </c>
      <c r="C15">
        <v>28</v>
      </c>
      <c r="D15">
        <v>21</v>
      </c>
      <c r="E15">
        <v>24</v>
      </c>
      <c r="F15">
        <v>20</v>
      </c>
      <c r="G15">
        <v>24</v>
      </c>
      <c r="H15">
        <v>24</v>
      </c>
      <c r="I15">
        <v>16</v>
      </c>
      <c r="J15">
        <v>18</v>
      </c>
      <c r="K15">
        <v>24</v>
      </c>
      <c r="L15" s="2">
        <v>17</v>
      </c>
      <c r="M15" s="2">
        <v>27</v>
      </c>
      <c r="N15" s="2">
        <v>17</v>
      </c>
      <c r="O15" s="2">
        <v>12</v>
      </c>
    </row>
    <row r="16" spans="1:15">
      <c r="B16">
        <v>34</v>
      </c>
      <c r="C16">
        <v>18</v>
      </c>
      <c r="D16">
        <v>26</v>
      </c>
      <c r="E16">
        <v>20</v>
      </c>
      <c r="F16">
        <v>24</v>
      </c>
      <c r="G16">
        <v>29</v>
      </c>
      <c r="H16">
        <v>25</v>
      </c>
      <c r="I16">
        <v>22</v>
      </c>
      <c r="J16">
        <v>22</v>
      </c>
      <c r="K16">
        <v>20</v>
      </c>
      <c r="L16" s="2">
        <v>19</v>
      </c>
      <c r="M16" s="2">
        <v>18</v>
      </c>
      <c r="N16" s="2">
        <v>16</v>
      </c>
      <c r="O16" s="2">
        <v>21</v>
      </c>
    </row>
    <row r="17" spans="2:15">
      <c r="B17">
        <v>23</v>
      </c>
      <c r="C17">
        <v>24</v>
      </c>
      <c r="D17">
        <v>23</v>
      </c>
      <c r="E17">
        <v>24</v>
      </c>
      <c r="F17">
        <v>24</v>
      </c>
      <c r="G17">
        <v>22</v>
      </c>
      <c r="H17">
        <v>14</v>
      </c>
      <c r="I17">
        <v>17</v>
      </c>
      <c r="J17">
        <v>28</v>
      </c>
      <c r="K17">
        <v>21</v>
      </c>
      <c r="L17" s="2">
        <v>18</v>
      </c>
      <c r="M17" s="2">
        <v>26</v>
      </c>
      <c r="N17" s="2">
        <v>22</v>
      </c>
      <c r="O17" s="2">
        <v>11</v>
      </c>
    </row>
    <row r="18" spans="2:15">
      <c r="B18">
        <v>33</v>
      </c>
      <c r="C18">
        <v>26</v>
      </c>
      <c r="D18">
        <v>16</v>
      </c>
      <c r="E18">
        <v>17</v>
      </c>
      <c r="F18">
        <v>20</v>
      </c>
      <c r="G18">
        <v>24</v>
      </c>
      <c r="H18">
        <v>24</v>
      </c>
      <c r="I18">
        <v>21</v>
      </c>
      <c r="J18">
        <v>24</v>
      </c>
      <c r="K18">
        <v>24</v>
      </c>
      <c r="L18" s="2">
        <v>21</v>
      </c>
      <c r="M18" s="2">
        <v>22</v>
      </c>
      <c r="N18" s="2">
        <v>21</v>
      </c>
      <c r="O18" s="2">
        <v>13</v>
      </c>
    </row>
    <row r="19" spans="2:15">
      <c r="B19">
        <v>20</v>
      </c>
      <c r="C19">
        <v>34</v>
      </c>
      <c r="D19">
        <v>28</v>
      </c>
      <c r="E19">
        <v>15</v>
      </c>
      <c r="F19">
        <v>19</v>
      </c>
      <c r="G19">
        <v>17</v>
      </c>
      <c r="H19">
        <v>18</v>
      </c>
      <c r="I19">
        <v>21</v>
      </c>
      <c r="J19">
        <v>24</v>
      </c>
      <c r="K19">
        <v>20</v>
      </c>
      <c r="L19" s="2">
        <v>21</v>
      </c>
      <c r="M19" s="2">
        <v>15</v>
      </c>
      <c r="N19" s="2">
        <v>14</v>
      </c>
      <c r="O19" s="2">
        <v>15</v>
      </c>
    </row>
    <row r="20" spans="2:15">
      <c r="B20">
        <v>25</v>
      </c>
      <c r="C20">
        <v>19</v>
      </c>
      <c r="D20">
        <v>19</v>
      </c>
      <c r="E20">
        <v>23</v>
      </c>
      <c r="F20">
        <v>16</v>
      </c>
      <c r="G20">
        <v>19</v>
      </c>
      <c r="H20">
        <v>22</v>
      </c>
      <c r="I20" s="2">
        <v>19</v>
      </c>
      <c r="J20" s="2">
        <v>16</v>
      </c>
      <c r="K20">
        <v>24</v>
      </c>
      <c r="L20" s="2">
        <v>17</v>
      </c>
      <c r="M20" s="2">
        <v>23</v>
      </c>
      <c r="N20" s="2">
        <v>14</v>
      </c>
      <c r="O20" s="2">
        <v>14</v>
      </c>
    </row>
    <row r="21" spans="2:15">
      <c r="B21">
        <v>31</v>
      </c>
      <c r="C21">
        <v>27</v>
      </c>
      <c r="D21">
        <v>26</v>
      </c>
      <c r="E21">
        <v>16</v>
      </c>
      <c r="F21">
        <v>24</v>
      </c>
      <c r="G21">
        <v>17</v>
      </c>
      <c r="H21">
        <v>20</v>
      </c>
      <c r="I21" s="2">
        <v>21</v>
      </c>
      <c r="J21" s="2">
        <v>20</v>
      </c>
      <c r="K21">
        <v>21</v>
      </c>
      <c r="L21" s="2">
        <v>15</v>
      </c>
      <c r="M21" s="2">
        <v>9</v>
      </c>
      <c r="N21" s="2">
        <v>13</v>
      </c>
      <c r="O21" s="2">
        <v>17</v>
      </c>
    </row>
    <row r="22" spans="2:15">
      <c r="B22">
        <v>25</v>
      </c>
      <c r="C22">
        <v>33</v>
      </c>
      <c r="D22">
        <v>24</v>
      </c>
      <c r="E22">
        <v>22</v>
      </c>
      <c r="F22">
        <v>14</v>
      </c>
      <c r="G22">
        <v>22</v>
      </c>
      <c r="H22">
        <v>14</v>
      </c>
      <c r="I22" s="2">
        <v>17</v>
      </c>
      <c r="J22" s="2">
        <v>22</v>
      </c>
      <c r="K22">
        <v>22</v>
      </c>
      <c r="L22" s="2">
        <v>21</v>
      </c>
      <c r="M22" s="2">
        <v>14</v>
      </c>
      <c r="N22" s="2">
        <v>18</v>
      </c>
      <c r="O22" s="2">
        <v>19</v>
      </c>
    </row>
    <row r="23" spans="2:15">
      <c r="B23">
        <v>29</v>
      </c>
      <c r="C23">
        <v>22</v>
      </c>
      <c r="D23">
        <v>19</v>
      </c>
      <c r="E23">
        <v>17</v>
      </c>
      <c r="F23">
        <v>30</v>
      </c>
      <c r="G23">
        <v>24</v>
      </c>
      <c r="H23">
        <v>28</v>
      </c>
      <c r="I23" s="2">
        <v>14</v>
      </c>
      <c r="J23" s="2">
        <v>21</v>
      </c>
      <c r="K23">
        <v>20</v>
      </c>
      <c r="L23" s="2">
        <v>28</v>
      </c>
      <c r="M23" s="2">
        <v>21</v>
      </c>
      <c r="N23" s="2">
        <v>11</v>
      </c>
      <c r="O23" s="2">
        <v>8</v>
      </c>
    </row>
    <row r="24" spans="2:15">
      <c r="B24">
        <v>23</v>
      </c>
      <c r="C24">
        <v>21</v>
      </c>
      <c r="D24">
        <v>12</v>
      </c>
      <c r="E24">
        <v>29</v>
      </c>
      <c r="F24">
        <v>12</v>
      </c>
      <c r="G24">
        <v>22</v>
      </c>
      <c r="H24">
        <v>24</v>
      </c>
      <c r="I24" s="2">
        <v>19</v>
      </c>
      <c r="J24" s="2">
        <v>15</v>
      </c>
      <c r="K24">
        <v>16</v>
      </c>
      <c r="L24" s="2">
        <v>15</v>
      </c>
      <c r="M24" s="2">
        <v>18</v>
      </c>
      <c r="N24" s="2">
        <v>14</v>
      </c>
      <c r="O24" s="2">
        <v>14</v>
      </c>
    </row>
    <row r="25" spans="2:15">
      <c r="B25">
        <v>28</v>
      </c>
      <c r="C25">
        <v>24</v>
      </c>
      <c r="D25">
        <v>27</v>
      </c>
      <c r="E25">
        <v>24</v>
      </c>
      <c r="F25">
        <v>22</v>
      </c>
      <c r="G25">
        <v>26</v>
      </c>
      <c r="H25">
        <v>19</v>
      </c>
      <c r="I25" s="2">
        <v>14</v>
      </c>
      <c r="J25" s="2">
        <v>22</v>
      </c>
      <c r="K25">
        <v>28</v>
      </c>
      <c r="L25" s="2">
        <v>18</v>
      </c>
      <c r="M25" s="2">
        <v>27</v>
      </c>
      <c r="N25" s="2">
        <v>9</v>
      </c>
      <c r="O25" s="2">
        <v>15</v>
      </c>
    </row>
    <row r="26" spans="2:15">
      <c r="B26">
        <v>29</v>
      </c>
      <c r="C26">
        <v>20</v>
      </c>
      <c r="D26">
        <v>21</v>
      </c>
      <c r="E26">
        <v>21</v>
      </c>
      <c r="F26">
        <v>23</v>
      </c>
      <c r="G26">
        <v>21</v>
      </c>
      <c r="H26">
        <v>16</v>
      </c>
      <c r="I26" s="2">
        <v>25</v>
      </c>
      <c r="J26" s="2">
        <v>29</v>
      </c>
      <c r="K26">
        <v>18</v>
      </c>
      <c r="L26" s="2">
        <v>16</v>
      </c>
      <c r="M26" s="2">
        <v>24</v>
      </c>
      <c r="N26" s="2">
        <v>20</v>
      </c>
      <c r="O26" s="2">
        <v>14</v>
      </c>
    </row>
    <row r="27" spans="2:15">
      <c r="B27">
        <v>28</v>
      </c>
      <c r="C27">
        <v>24</v>
      </c>
      <c r="D27">
        <v>22</v>
      </c>
      <c r="E27">
        <v>27</v>
      </c>
      <c r="F27">
        <v>22</v>
      </c>
      <c r="G27">
        <v>17</v>
      </c>
      <c r="H27">
        <v>14</v>
      </c>
      <c r="I27" s="2">
        <v>26</v>
      </c>
      <c r="J27" s="2">
        <v>13</v>
      </c>
      <c r="K27">
        <v>20</v>
      </c>
      <c r="L27" s="2">
        <v>17</v>
      </c>
      <c r="M27" s="2">
        <v>14</v>
      </c>
      <c r="N27" s="2">
        <v>19</v>
      </c>
      <c r="O27" s="2">
        <v>22</v>
      </c>
    </row>
    <row r="28" spans="2:15">
      <c r="B28">
        <v>35</v>
      </c>
      <c r="C28">
        <v>18</v>
      </c>
      <c r="D28">
        <v>27</v>
      </c>
      <c r="E28">
        <v>18</v>
      </c>
      <c r="F28">
        <v>22</v>
      </c>
      <c r="G28">
        <v>15</v>
      </c>
      <c r="H28">
        <v>24</v>
      </c>
      <c r="I28" s="2">
        <v>29</v>
      </c>
      <c r="J28" s="2">
        <v>22</v>
      </c>
      <c r="K28">
        <v>26</v>
      </c>
      <c r="L28" s="2">
        <v>18</v>
      </c>
      <c r="M28" s="2">
        <v>17</v>
      </c>
      <c r="N28" s="2">
        <v>24</v>
      </c>
      <c r="O28" s="2">
        <v>24</v>
      </c>
    </row>
    <row r="29" spans="2:15">
      <c r="C29">
        <v>25</v>
      </c>
      <c r="D29">
        <v>20</v>
      </c>
      <c r="E29">
        <v>15</v>
      </c>
      <c r="F29">
        <v>22</v>
      </c>
      <c r="G29">
        <v>23</v>
      </c>
      <c r="H29">
        <v>21</v>
      </c>
      <c r="I29" s="2">
        <v>19</v>
      </c>
      <c r="J29" s="2">
        <v>16</v>
      </c>
      <c r="K29">
        <v>27</v>
      </c>
      <c r="L29" s="2">
        <v>16</v>
      </c>
      <c r="M29" s="2">
        <v>21</v>
      </c>
      <c r="N29" s="2">
        <v>17</v>
      </c>
      <c r="O29" s="2">
        <v>18</v>
      </c>
    </row>
    <row r="30" spans="2:15">
      <c r="B30">
        <v>30</v>
      </c>
      <c r="C30">
        <v>25</v>
      </c>
      <c r="D30">
        <v>19</v>
      </c>
      <c r="E30">
        <v>21</v>
      </c>
      <c r="F30">
        <v>19</v>
      </c>
      <c r="G30">
        <v>17</v>
      </c>
      <c r="H30">
        <v>24</v>
      </c>
      <c r="I30" s="2">
        <v>14</v>
      </c>
      <c r="J30" s="2">
        <v>22</v>
      </c>
      <c r="K30">
        <v>18</v>
      </c>
      <c r="L30" s="2">
        <v>21</v>
      </c>
      <c r="M30" s="2">
        <v>27</v>
      </c>
      <c r="N30" s="2">
        <v>24</v>
      </c>
      <c r="O30" s="2">
        <v>7</v>
      </c>
    </row>
    <row r="31" spans="2:15">
      <c r="B31">
        <v>25</v>
      </c>
      <c r="C31">
        <v>26</v>
      </c>
      <c r="D31">
        <v>21</v>
      </c>
      <c r="E31">
        <v>20</v>
      </c>
      <c r="F31">
        <v>22</v>
      </c>
      <c r="G31">
        <v>27</v>
      </c>
      <c r="H31">
        <v>21</v>
      </c>
      <c r="I31" s="2">
        <v>14</v>
      </c>
      <c r="J31" s="2">
        <v>16</v>
      </c>
      <c r="K31">
        <v>20</v>
      </c>
      <c r="L31" s="2">
        <v>24</v>
      </c>
      <c r="M31" s="2">
        <v>22</v>
      </c>
      <c r="N31" s="2">
        <v>9</v>
      </c>
      <c r="O31" s="2">
        <v>21</v>
      </c>
    </row>
    <row r="32" spans="2:15">
      <c r="B32">
        <v>31</v>
      </c>
      <c r="C32">
        <v>17</v>
      </c>
      <c r="D32">
        <v>17</v>
      </c>
      <c r="E32">
        <v>19</v>
      </c>
      <c r="F32">
        <v>17</v>
      </c>
      <c r="G32">
        <v>25</v>
      </c>
      <c r="H32">
        <v>19</v>
      </c>
      <c r="I32" s="2">
        <v>16</v>
      </c>
      <c r="J32" s="2">
        <v>18</v>
      </c>
      <c r="K32">
        <v>23</v>
      </c>
      <c r="L32" s="2">
        <v>24</v>
      </c>
      <c r="M32" s="2">
        <v>13</v>
      </c>
      <c r="N32" s="2">
        <v>16</v>
      </c>
      <c r="O32" s="2">
        <v>14</v>
      </c>
    </row>
    <row r="33" spans="1:15">
      <c r="B33">
        <v>28</v>
      </c>
      <c r="C33">
        <v>25</v>
      </c>
      <c r="D33">
        <v>17</v>
      </c>
      <c r="E33">
        <v>21</v>
      </c>
      <c r="F33">
        <v>23</v>
      </c>
      <c r="G33">
        <v>21</v>
      </c>
      <c r="H33">
        <v>17</v>
      </c>
      <c r="I33" s="2">
        <v>15</v>
      </c>
      <c r="J33" s="2">
        <v>17</v>
      </c>
      <c r="K33">
        <v>20</v>
      </c>
      <c r="L33" s="2">
        <v>19</v>
      </c>
      <c r="M33" s="2">
        <v>16</v>
      </c>
      <c r="N33" s="2">
        <v>16</v>
      </c>
      <c r="O33" s="2">
        <v>15</v>
      </c>
    </row>
    <row r="34" spans="1:15">
      <c r="B34">
        <v>26</v>
      </c>
      <c r="C34">
        <v>26</v>
      </c>
      <c r="D34">
        <v>26</v>
      </c>
      <c r="E34">
        <v>34</v>
      </c>
      <c r="F34">
        <v>15</v>
      </c>
      <c r="G34">
        <v>23</v>
      </c>
      <c r="H34">
        <v>24</v>
      </c>
      <c r="I34" s="2">
        <v>26</v>
      </c>
      <c r="J34" s="2">
        <v>19</v>
      </c>
      <c r="K34">
        <v>21</v>
      </c>
      <c r="L34" s="2">
        <v>12</v>
      </c>
      <c r="M34" s="2">
        <v>19</v>
      </c>
      <c r="N34" s="2">
        <v>12</v>
      </c>
      <c r="O34" s="2">
        <v>10</v>
      </c>
    </row>
    <row r="35" spans="1:15">
      <c r="B35">
        <v>24</v>
      </c>
      <c r="C35">
        <v>34</v>
      </c>
      <c r="D35">
        <v>27</v>
      </c>
      <c r="E35">
        <v>23</v>
      </c>
      <c r="F35">
        <v>18</v>
      </c>
      <c r="G35">
        <v>19</v>
      </c>
      <c r="H35">
        <v>21</v>
      </c>
      <c r="I35" s="2">
        <v>18</v>
      </c>
      <c r="J35" s="2">
        <v>13</v>
      </c>
      <c r="K35">
        <v>16</v>
      </c>
      <c r="L35" s="2">
        <v>24</v>
      </c>
      <c r="M35" s="2">
        <v>13</v>
      </c>
      <c r="N35" s="2">
        <v>13</v>
      </c>
      <c r="O35" s="2">
        <v>19</v>
      </c>
    </row>
    <row r="36" spans="1:15">
      <c r="A36" t="e">
        <f>AVERAGE(A4:A35)</f>
        <v>#DIV/0!</v>
      </c>
      <c r="B36">
        <f>AVERAGE(B4:B35)</f>
        <v>27.93548387096774</v>
      </c>
      <c r="C36">
        <f>AVERAGE(C4:C35)</f>
        <v>24.8125</v>
      </c>
      <c r="D36">
        <f t="shared" ref="D36:I36" si="1">AVERAGE(D4:D35)</f>
        <v>22.46875</v>
      </c>
      <c r="E36">
        <f t="shared" si="1"/>
        <v>21.125</v>
      </c>
      <c r="F36">
        <f t="shared" si="1"/>
        <v>20.28125</v>
      </c>
      <c r="G36">
        <f t="shared" si="1"/>
        <v>21.3125</v>
      </c>
      <c r="H36">
        <f t="shared" si="1"/>
        <v>20.59375</v>
      </c>
      <c r="I36">
        <f t="shared" si="1"/>
        <v>20.3125</v>
      </c>
      <c r="J36">
        <f t="shared" ref="J36:O36" si="2">AVERAGE(J4:J35)</f>
        <v>20.4375</v>
      </c>
      <c r="K36">
        <f t="shared" si="2"/>
        <v>21.4375</v>
      </c>
      <c r="L36">
        <f t="shared" si="2"/>
        <v>20.09375</v>
      </c>
      <c r="M36">
        <f t="shared" si="2"/>
        <v>19.65625</v>
      </c>
      <c r="N36">
        <f t="shared" si="2"/>
        <v>16.6875</v>
      </c>
      <c r="O36">
        <f t="shared" si="2"/>
        <v>16.0625</v>
      </c>
    </row>
    <row r="37" spans="1:15">
      <c r="A37" t="e">
        <f>2*STDEV(A4:A35)/SQRT(COUNT(A4:A35))</f>
        <v>#DIV/0!</v>
      </c>
      <c r="B37">
        <f>2*STDEV(B4:B35)/SQRT(COUNT(B4:B35))</f>
        <v>1.5266393870999415</v>
      </c>
      <c r="C37">
        <f>2*STDEV(C4:C35)/SQRT(COUNT(C4:C35))</f>
        <v>1.7992774087250656</v>
      </c>
      <c r="D37">
        <f t="shared" ref="D37:I37" si="3">2*STDEV(D4:D35)/SQRT(COUNT(D4:D35))</f>
        <v>1.6063994376324358</v>
      </c>
      <c r="E37">
        <f t="shared" si="3"/>
        <v>1.6108252743597391</v>
      </c>
      <c r="F37">
        <f t="shared" si="3"/>
        <v>1.4844200969380428</v>
      </c>
      <c r="G37">
        <f t="shared" si="3"/>
        <v>1.5145464028717022</v>
      </c>
      <c r="H37">
        <f t="shared" si="3"/>
        <v>1.5833289119915628</v>
      </c>
      <c r="I37">
        <f t="shared" si="3"/>
        <v>1.8193349990338989</v>
      </c>
      <c r="J37">
        <f t="shared" ref="J37:O37" si="4">2*STDEV(J4:J35)/SQRT(COUNT(J4:J35))</f>
        <v>1.6311916779834856</v>
      </c>
      <c r="K37">
        <f t="shared" si="4"/>
        <v>1.3705941141732849</v>
      </c>
      <c r="L37">
        <f t="shared" si="4"/>
        <v>1.6833132051921273</v>
      </c>
      <c r="M37">
        <f t="shared" si="4"/>
        <v>1.7588700895562139</v>
      </c>
      <c r="N37">
        <f t="shared" si="4"/>
        <v>1.4239809599125786</v>
      </c>
      <c r="O37">
        <f t="shared" si="4"/>
        <v>1.3939312590076705</v>
      </c>
    </row>
  </sheetData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S85"/>
  <sheetViews>
    <sheetView topLeftCell="A11" zoomScale="90" zoomScaleNormal="90" zoomScalePageLayoutView="90" workbookViewId="0">
      <selection activeCell="M84" sqref="M84"/>
    </sheetView>
  </sheetViews>
  <sheetFormatPr baseColWidth="10" defaultRowHeight="15" x14ac:dyDescent="0"/>
  <sheetData>
    <row r="2" spans="1:8">
      <c r="A2" t="s">
        <v>35</v>
      </c>
    </row>
    <row r="3" spans="1:8">
      <c r="B3" t="s">
        <v>26</v>
      </c>
    </row>
    <row r="4" spans="1:8">
      <c r="B4" t="s">
        <v>3</v>
      </c>
      <c r="D4" t="s">
        <v>29</v>
      </c>
    </row>
    <row r="5" spans="1:8">
      <c r="B5" t="s">
        <v>27</v>
      </c>
      <c r="C5" t="s">
        <v>28</v>
      </c>
      <c r="D5" t="s">
        <v>27</v>
      </c>
      <c r="E5" t="s">
        <v>28</v>
      </c>
      <c r="F5" t="s">
        <v>34</v>
      </c>
    </row>
    <row r="6" spans="1:8">
      <c r="B6">
        <v>-33434.977189999998</v>
      </c>
      <c r="C6">
        <v>-33429.303379999998</v>
      </c>
      <c r="D6">
        <v>-33419.651109999999</v>
      </c>
      <c r="E6">
        <v>-33413.967660000002</v>
      </c>
      <c r="F6">
        <v>0.13233</v>
      </c>
      <c r="G6">
        <v>-33434.978860000003</v>
      </c>
      <c r="H6">
        <v>-33418.989119999998</v>
      </c>
    </row>
    <row r="7" spans="1:8">
      <c r="B7">
        <v>-33434.977200000001</v>
      </c>
      <c r="C7">
        <v>-33430.199780000003</v>
      </c>
      <c r="D7">
        <v>-33419.486689999998</v>
      </c>
      <c r="E7">
        <v>-33414.570189999999</v>
      </c>
      <c r="F7">
        <v>0.12670000000000001</v>
      </c>
      <c r="G7">
        <v>-33434.979160000003</v>
      </c>
      <c r="H7">
        <v>-33418.993130000003</v>
      </c>
    </row>
    <row r="8" spans="1:8">
      <c r="B8">
        <v>-33434.977189999998</v>
      </c>
      <c r="C8">
        <v>-33429.462319999999</v>
      </c>
      <c r="D8">
        <v>-33419.494789999997</v>
      </c>
      <c r="E8">
        <v>-33413.964789999998</v>
      </c>
      <c r="F8">
        <v>0.13234000000000001</v>
      </c>
      <c r="G8">
        <v>-33434.978819999997</v>
      </c>
      <c r="H8">
        <v>-33418.986449999997</v>
      </c>
    </row>
    <row r="9" spans="1:8">
      <c r="B9">
        <v>-33435.073409999997</v>
      </c>
      <c r="C9">
        <v>-33429.50692</v>
      </c>
      <c r="D9">
        <v>-33420.334949999997</v>
      </c>
      <c r="E9">
        <v>-33409.27362</v>
      </c>
      <c r="F9">
        <v>0.19908999999999999</v>
      </c>
      <c r="G9">
        <v>-33434.389410000003</v>
      </c>
      <c r="H9">
        <v>-33419.188979999999</v>
      </c>
    </row>
    <row r="10" spans="1:8">
      <c r="B10">
        <v>-33434.558729999997</v>
      </c>
      <c r="C10">
        <v>-33429.939749999998</v>
      </c>
      <c r="D10">
        <v>-33419.694839999996</v>
      </c>
      <c r="E10">
        <v>-33409.020600000003</v>
      </c>
    </row>
    <row r="11" spans="1:8">
      <c r="B11">
        <v>-33435.082860000002</v>
      </c>
      <c r="C11">
        <v>-33429.939789999997</v>
      </c>
      <c r="D11">
        <v>-33419.694580000003</v>
      </c>
      <c r="E11">
        <v>-33409.020340000003</v>
      </c>
    </row>
    <row r="12" spans="1:8">
      <c r="B12">
        <v>-33434.32058</v>
      </c>
      <c r="C12">
        <v>-33429.186229999999</v>
      </c>
      <c r="D12">
        <v>-33419.497759999998</v>
      </c>
      <c r="E12">
        <v>-33408.822679999997</v>
      </c>
      <c r="G12" s="7" t="s">
        <v>37</v>
      </c>
    </row>
    <row r="13" spans="1:8">
      <c r="B13">
        <v>-33434.320500000002</v>
      </c>
      <c r="C13">
        <v>-33429.523569999998</v>
      </c>
      <c r="D13">
        <v>-33419.500390000001</v>
      </c>
      <c r="E13">
        <v>-33409.425069999998</v>
      </c>
      <c r="G13" s="7" t="s">
        <v>38</v>
      </c>
    </row>
    <row r="14" spans="1:8">
      <c r="A14" t="s">
        <v>30</v>
      </c>
      <c r="B14">
        <f>AVERAGE(B6:B13)</f>
        <v>-33434.785957499997</v>
      </c>
      <c r="C14">
        <f>AVERAGE(C6:C13)</f>
        <v>-33429.632717499997</v>
      </c>
      <c r="D14">
        <f>AVERAGE(D6:D13)</f>
        <v>-33419.669388750001</v>
      </c>
      <c r="E14">
        <f>AVERAGE(E6:E13)</f>
        <v>-33411.008118749996</v>
      </c>
    </row>
    <row r="15" spans="1:8">
      <c r="A15" t="s">
        <v>31</v>
      </c>
      <c r="B15">
        <f>STDEV(B6:B13)</f>
        <v>0.33066009840678995</v>
      </c>
      <c r="C15">
        <f>STDEV(C6:C13)/SQRT(COUNT(C6:C13))</f>
        <v>0.12497929311009909</v>
      </c>
      <c r="D15">
        <f>STDEV(D6:D13)</f>
        <v>0.2844716449553446</v>
      </c>
      <c r="E15">
        <f>STDEV(E6:E13)/SQRT(COUNT(E6:E13))</f>
        <v>0.92949014259616813</v>
      </c>
    </row>
    <row r="16" spans="1:8">
      <c r="A16" t="s">
        <v>32</v>
      </c>
      <c r="B16">
        <f>B14/8192</f>
        <v>-4.0813947702026363</v>
      </c>
      <c r="C16">
        <f>C14/8192</f>
        <v>-4.0807657125854488</v>
      </c>
      <c r="D16">
        <f>D14/8192</f>
        <v>-4.0795494859313965</v>
      </c>
      <c r="E16">
        <f>E14/8192</f>
        <v>-4.0784922019958492</v>
      </c>
    </row>
    <row r="17" spans="1:17">
      <c r="A17" t="s">
        <v>33</v>
      </c>
      <c r="C17">
        <f>C14-$B14</f>
        <v>5.1532399999996414</v>
      </c>
      <c r="D17">
        <f>D14-$B14</f>
        <v>15.116568749996077</v>
      </c>
      <c r="E17">
        <f>E14-D14</f>
        <v>8.6612700000041514</v>
      </c>
    </row>
    <row r="18" spans="1:17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</row>
    <row r="20" spans="1:17">
      <c r="A20" t="s">
        <v>36</v>
      </c>
    </row>
    <row r="21" spans="1:17">
      <c r="B21" t="s">
        <v>26</v>
      </c>
    </row>
    <row r="22" spans="1:17">
      <c r="B22" t="s">
        <v>3</v>
      </c>
      <c r="C22">
        <v>0</v>
      </c>
      <c r="D22" t="s">
        <v>29</v>
      </c>
      <c r="E22">
        <v>1</v>
      </c>
      <c r="F22" t="s">
        <v>4</v>
      </c>
      <c r="G22">
        <v>2</v>
      </c>
      <c r="H22" t="s">
        <v>39</v>
      </c>
      <c r="I22">
        <v>3</v>
      </c>
      <c r="J22" t="s">
        <v>40</v>
      </c>
      <c r="K22">
        <v>4</v>
      </c>
      <c r="L22" t="s">
        <v>41</v>
      </c>
      <c r="M22">
        <v>5</v>
      </c>
      <c r="N22" t="s">
        <v>6</v>
      </c>
      <c r="O22">
        <v>-1</v>
      </c>
      <c r="P22" t="s">
        <v>17</v>
      </c>
      <c r="Q22">
        <v>-2</v>
      </c>
    </row>
    <row r="23" spans="1:17">
      <c r="B23" t="s">
        <v>27</v>
      </c>
      <c r="C23" t="s">
        <v>28</v>
      </c>
      <c r="D23" t="s">
        <v>27</v>
      </c>
      <c r="E23" t="s">
        <v>28</v>
      </c>
      <c r="F23" t="s">
        <v>27</v>
      </c>
      <c r="G23" t="s">
        <v>28</v>
      </c>
      <c r="H23" t="s">
        <v>27</v>
      </c>
      <c r="I23" t="s">
        <v>28</v>
      </c>
      <c r="J23" t="s">
        <v>27</v>
      </c>
      <c r="K23" t="s">
        <v>28</v>
      </c>
      <c r="L23" t="s">
        <v>27</v>
      </c>
      <c r="M23" t="s">
        <v>28</v>
      </c>
      <c r="N23" t="s">
        <v>27</v>
      </c>
      <c r="O23" t="s">
        <v>28</v>
      </c>
      <c r="P23" t="s">
        <v>27</v>
      </c>
      <c r="Q23" t="s">
        <v>28</v>
      </c>
    </row>
    <row r="24" spans="1:17">
      <c r="B24">
        <v>-33434.651599999997</v>
      </c>
      <c r="C24">
        <v>-33429.26309</v>
      </c>
      <c r="D24">
        <v>-33419.25778</v>
      </c>
      <c r="E24">
        <v>-33414.428670000001</v>
      </c>
      <c r="F24">
        <v>-33390.914149999997</v>
      </c>
      <c r="G24">
        <v>-33385.914770000003</v>
      </c>
      <c r="H24">
        <v>-33346.792690000002</v>
      </c>
      <c r="I24">
        <v>-33341.793689999999</v>
      </c>
      <c r="J24">
        <v>-33288.77319</v>
      </c>
      <c r="K24">
        <v>-33283.49482</v>
      </c>
      <c r="L24">
        <v>-33216.855490000002</v>
      </c>
      <c r="M24">
        <v>-33218.69616</v>
      </c>
      <c r="N24">
        <v>-33435.18735</v>
      </c>
      <c r="O24">
        <v>-33429.511449999998</v>
      </c>
      <c r="P24">
        <v>-33421.762730000002</v>
      </c>
      <c r="Q24">
        <v>-33416.880929999999</v>
      </c>
    </row>
    <row r="25" spans="1:17">
      <c r="B25">
        <v>-33434.344160000001</v>
      </c>
      <c r="C25">
        <v>-33430.007729999998</v>
      </c>
      <c r="D25">
        <v>-33419.569629999998</v>
      </c>
      <c r="E25">
        <v>-33414.661119999997</v>
      </c>
      <c r="F25">
        <v>-33390.82303</v>
      </c>
      <c r="G25">
        <v>-33386.242039999997</v>
      </c>
      <c r="H25">
        <v>-33347.307150000001</v>
      </c>
      <c r="I25">
        <v>-33342.575230000002</v>
      </c>
      <c r="J25">
        <v>-33288.738319999997</v>
      </c>
      <c r="K25">
        <v>-33285.136709999999</v>
      </c>
      <c r="L25">
        <v>-33217.68909</v>
      </c>
      <c r="M25">
        <v>-33219.053639999998</v>
      </c>
      <c r="N25">
        <v>-33434.909619999999</v>
      </c>
      <c r="O25">
        <v>-33429.758860000002</v>
      </c>
      <c r="P25">
        <v>-33420.862000000001</v>
      </c>
      <c r="Q25">
        <v>-33415.765489999998</v>
      </c>
    </row>
    <row r="26" spans="1:17">
      <c r="B26">
        <v>-33434.48734</v>
      </c>
      <c r="C26">
        <v>-33429.260609999998</v>
      </c>
      <c r="D26">
        <v>-33420.109499999999</v>
      </c>
      <c r="E26">
        <v>-33414.803099999997</v>
      </c>
      <c r="F26">
        <v>-33391.315029999998</v>
      </c>
      <c r="G26">
        <v>-33385.587390000001</v>
      </c>
      <c r="H26">
        <v>-33346.921190000001</v>
      </c>
      <c r="I26">
        <v>-33343.32215</v>
      </c>
      <c r="J26">
        <v>-33289.912060000002</v>
      </c>
      <c r="K26">
        <v>-33284.880210000003</v>
      </c>
      <c r="L26">
        <v>-33218.12311</v>
      </c>
      <c r="M26">
        <v>-33220.386570000002</v>
      </c>
      <c r="N26">
        <v>-33434.971160000001</v>
      </c>
      <c r="O26">
        <v>-33429.284090000001</v>
      </c>
      <c r="P26">
        <v>-33421.668960000003</v>
      </c>
      <c r="Q26">
        <v>-33415.583890000002</v>
      </c>
    </row>
    <row r="27" spans="1:17">
      <c r="B27">
        <v>-33435.312259999999</v>
      </c>
      <c r="C27">
        <v>-33429.21329</v>
      </c>
      <c r="D27">
        <v>-33419.436739999997</v>
      </c>
      <c r="E27">
        <v>-33415.104460000002</v>
      </c>
      <c r="F27">
        <v>-33390.373220000001</v>
      </c>
      <c r="G27">
        <v>-33386.205130000002</v>
      </c>
      <c r="H27">
        <v>-33347.621319999998</v>
      </c>
      <c r="I27">
        <v>-33342.743450000002</v>
      </c>
      <c r="J27">
        <v>-33289.202729999997</v>
      </c>
      <c r="K27" s="8">
        <v>-33290.588349999998</v>
      </c>
      <c r="L27">
        <v>-33218.046159999998</v>
      </c>
      <c r="M27">
        <v>-33219.82933</v>
      </c>
      <c r="N27">
        <v>-33435.249969999997</v>
      </c>
      <c r="O27">
        <v>-33428.818299999999</v>
      </c>
      <c r="P27">
        <v>-33420.871440000003</v>
      </c>
      <c r="Q27">
        <v>-33415.554550000001</v>
      </c>
    </row>
    <row r="28" spans="1:17">
      <c r="B28">
        <v>-33434.75303</v>
      </c>
      <c r="C28">
        <v>-33429.786039999999</v>
      </c>
      <c r="D28">
        <v>-33419.741829999999</v>
      </c>
      <c r="E28">
        <v>-33414.923710000003</v>
      </c>
      <c r="F28">
        <v>-33390.857519999998</v>
      </c>
      <c r="G28">
        <v>-33386.73947</v>
      </c>
      <c r="H28">
        <v>-33347.629359999999</v>
      </c>
      <c r="I28">
        <v>-33343.037230000002</v>
      </c>
      <c r="J28">
        <v>-33289.715770000003</v>
      </c>
      <c r="K28">
        <v>-33285.638809999997</v>
      </c>
      <c r="L28">
        <v>-33218.289250000002</v>
      </c>
      <c r="M28">
        <v>-33219.777699999999</v>
      </c>
      <c r="N28">
        <v>-33434.838949999998</v>
      </c>
      <c r="O28">
        <v>-33430.182430000001</v>
      </c>
      <c r="P28">
        <v>-33421.041859999998</v>
      </c>
      <c r="Q28">
        <v>-33415.20794</v>
      </c>
    </row>
    <row r="29" spans="1:17">
      <c r="B29">
        <v>-33434.236499999999</v>
      </c>
      <c r="C29">
        <v>-33429.24985</v>
      </c>
      <c r="D29">
        <v>-33419.650159999997</v>
      </c>
      <c r="E29">
        <v>-33415.276599999997</v>
      </c>
      <c r="F29">
        <v>-33390.323600000003</v>
      </c>
      <c r="G29">
        <v>-33384.660470000003</v>
      </c>
      <c r="H29">
        <v>-33347.877630000003</v>
      </c>
      <c r="I29">
        <v>-33342.219899999996</v>
      </c>
      <c r="J29">
        <v>-33289.563269999999</v>
      </c>
      <c r="K29" s="8">
        <v>-33290.308649999999</v>
      </c>
      <c r="L29">
        <v>-33216.793100000003</v>
      </c>
      <c r="M29">
        <v>-33219.504990000001</v>
      </c>
      <c r="N29">
        <v>-33434.666579999997</v>
      </c>
      <c r="O29">
        <v>-33429.646139999997</v>
      </c>
      <c r="P29">
        <v>-33421.167529999999</v>
      </c>
      <c r="Q29">
        <v>-33416.048620000001</v>
      </c>
    </row>
    <row r="30" spans="1:17">
      <c r="B30">
        <v>-33434.455719999998</v>
      </c>
      <c r="C30">
        <v>-33428.934650000003</v>
      </c>
      <c r="D30">
        <v>-33420.518889999999</v>
      </c>
      <c r="E30">
        <v>-33415.459060000001</v>
      </c>
      <c r="F30">
        <v>-33390.540999999997</v>
      </c>
      <c r="G30">
        <v>-33385.451229999999</v>
      </c>
      <c r="H30">
        <v>-33347.106659999998</v>
      </c>
      <c r="I30">
        <v>-33342.932540000002</v>
      </c>
      <c r="J30">
        <v>-33289.883470000001</v>
      </c>
      <c r="K30">
        <v>-33285.025049999997</v>
      </c>
      <c r="L30">
        <v>-33218.761810000004</v>
      </c>
      <c r="M30">
        <v>-33219.919759999997</v>
      </c>
      <c r="N30">
        <v>-33435.087</v>
      </c>
      <c r="O30">
        <v>-33429.180540000001</v>
      </c>
      <c r="P30">
        <v>-33421.220350000003</v>
      </c>
      <c r="Q30">
        <v>-33415.67714</v>
      </c>
    </row>
    <row r="31" spans="1:17">
      <c r="B31">
        <v>-33433.874219999998</v>
      </c>
      <c r="C31">
        <v>-33429.690759999998</v>
      </c>
      <c r="D31">
        <v>-33420.802510000001</v>
      </c>
      <c r="E31">
        <v>-33414.0867</v>
      </c>
      <c r="F31">
        <v>-33389.514779999998</v>
      </c>
      <c r="G31">
        <v>-33386.109539999998</v>
      </c>
      <c r="H31">
        <v>-33347.030550000003</v>
      </c>
      <c r="I31">
        <v>-33342.548060000001</v>
      </c>
      <c r="J31">
        <v>-33289.453170000001</v>
      </c>
      <c r="K31">
        <v>-33284.707860000002</v>
      </c>
      <c r="L31">
        <v>-33218.415000000001</v>
      </c>
      <c r="M31">
        <v>-33219.429559999997</v>
      </c>
      <c r="N31">
        <v>-33434.49063</v>
      </c>
      <c r="O31">
        <v>-33429.4882</v>
      </c>
      <c r="P31">
        <v>-33421.755839999998</v>
      </c>
      <c r="Q31">
        <v>-33415.716650000002</v>
      </c>
    </row>
    <row r="32" spans="1:17">
      <c r="A32" t="s">
        <v>30</v>
      </c>
      <c r="B32">
        <f t="shared" ref="B32:I32" si="0">AVERAGE(B24:B31)</f>
        <v>-33434.514353749997</v>
      </c>
      <c r="C32">
        <f t="shared" si="0"/>
        <v>-33429.425752499999</v>
      </c>
      <c r="D32">
        <f t="shared" si="0"/>
        <v>-33419.885879999994</v>
      </c>
      <c r="E32">
        <f t="shared" si="0"/>
        <v>-33414.842927500002</v>
      </c>
      <c r="F32">
        <f t="shared" si="0"/>
        <v>-33390.582791249995</v>
      </c>
      <c r="G32">
        <f t="shared" si="0"/>
        <v>-33385.863754999998</v>
      </c>
      <c r="H32">
        <f t="shared" si="0"/>
        <v>-33347.285818750002</v>
      </c>
      <c r="I32">
        <f t="shared" si="0"/>
        <v>-33342.646531250008</v>
      </c>
      <c r="J32">
        <f t="shared" ref="J32:Q32" si="1">AVERAGE(J24:J31)</f>
        <v>-33289.405247499999</v>
      </c>
      <c r="K32">
        <f>AVERAGE(K24:K26,K28,K30:K31)</f>
        <v>-33284.813909999997</v>
      </c>
      <c r="L32">
        <f t="shared" si="1"/>
        <v>-33217.871626250002</v>
      </c>
      <c r="M32">
        <f t="shared" si="1"/>
        <v>-33219.57471375</v>
      </c>
      <c r="N32">
        <f t="shared" si="1"/>
        <v>-33434.925157500002</v>
      </c>
      <c r="O32">
        <f t="shared" si="1"/>
        <v>-33429.483751250002</v>
      </c>
      <c r="P32">
        <f t="shared" si="1"/>
        <v>-33421.293838750003</v>
      </c>
      <c r="Q32">
        <f t="shared" si="1"/>
        <v>-33415.804401250003</v>
      </c>
    </row>
    <row r="33" spans="1:19">
      <c r="A33" t="s">
        <v>31</v>
      </c>
      <c r="B33">
        <f>2*STDEV(B24:B31)/SQRT(COUNT(B24:B31))</f>
        <v>0.29671592539811908</v>
      </c>
      <c r="C33">
        <f>2*STDEV(C24:C31)/SQRT(COUNT(C24:C31))</f>
        <v>0.25491296432636468</v>
      </c>
      <c r="D33">
        <f t="shared" ref="D33:P33" si="2">2*STDEV(D24:D31)/SQRT(COUNT(D24:D31))</f>
        <v>0.38391617894742025</v>
      </c>
      <c r="E33">
        <f t="shared" si="2"/>
        <v>0.31856213349442492</v>
      </c>
      <c r="F33">
        <f t="shared" si="2"/>
        <v>0.38103782179011692</v>
      </c>
      <c r="G33">
        <f t="shared" si="2"/>
        <v>0.44593203114327667</v>
      </c>
      <c r="H33">
        <f t="shared" si="2"/>
        <v>0.27446927213981942</v>
      </c>
      <c r="I33">
        <f t="shared" si="2"/>
        <v>0.34063316404842686</v>
      </c>
      <c r="J33">
        <f t="shared" si="2"/>
        <v>0.32673163742915207</v>
      </c>
      <c r="K33">
        <f>2*STDEV(K24:K26,K28,K30:K31)/SQRT(COUNT(K24:K26,K28,K30:K31))</f>
        <v>0.58706963473312457</v>
      </c>
      <c r="L33">
        <f t="shared" si="2"/>
        <v>0.50602576705897262</v>
      </c>
      <c r="M33">
        <f t="shared" si="2"/>
        <v>0.37354535914975562</v>
      </c>
      <c r="N33">
        <f t="shared" si="2"/>
        <v>0.18242550549075034</v>
      </c>
      <c r="O33">
        <f t="shared" si="2"/>
        <v>0.2885457355786395</v>
      </c>
      <c r="P33">
        <f t="shared" si="2"/>
        <v>0.27041942405505121</v>
      </c>
      <c r="Q33">
        <f>2*STDEV(Q24:Q31)/SQRT(COUNT(Q24:Q31))</f>
        <v>0.34956949254815312</v>
      </c>
    </row>
    <row r="34" spans="1:19">
      <c r="A34" t="s">
        <v>32</v>
      </c>
      <c r="B34">
        <f t="shared" ref="B34:M34" si="3">B32/8192</f>
        <v>-4.0813616154479977</v>
      </c>
      <c r="C34">
        <f t="shared" si="3"/>
        <v>-4.0807404483032226</v>
      </c>
      <c r="D34">
        <f t="shared" si="3"/>
        <v>-4.0795759130859368</v>
      </c>
      <c r="E34">
        <f t="shared" si="3"/>
        <v>-4.07896031829834</v>
      </c>
      <c r="F34">
        <f t="shared" si="3"/>
        <v>-4.0759988758850092</v>
      </c>
      <c r="G34">
        <f t="shared" si="3"/>
        <v>-4.0754228216552733</v>
      </c>
      <c r="H34">
        <f t="shared" si="3"/>
        <v>-4.0707136009216311</v>
      </c>
      <c r="I34">
        <f t="shared" si="3"/>
        <v>-4.0701472816467295</v>
      </c>
      <c r="J34">
        <f t="shared" si="3"/>
        <v>-4.0636481015014647</v>
      </c>
      <c r="K34">
        <f t="shared" si="3"/>
        <v>-4.0630876354980465</v>
      </c>
      <c r="L34">
        <f t="shared" si="3"/>
        <v>-4.0549159700012209</v>
      </c>
      <c r="M34">
        <f t="shared" si="3"/>
        <v>-4.0551238664245606</v>
      </c>
      <c r="N34">
        <f>N32/8192</f>
        <v>-4.0814117623901369</v>
      </c>
      <c r="O34">
        <f>O32/8192</f>
        <v>-4.08074752822876</v>
      </c>
      <c r="P34">
        <f>P32/8192</f>
        <v>-4.0797477830505375</v>
      </c>
      <c r="Q34">
        <f>Q32/8192</f>
        <v>-4.0790776856994633</v>
      </c>
    </row>
    <row r="35" spans="1:19">
      <c r="A35" t="s">
        <v>33</v>
      </c>
      <c r="C35">
        <f>C32-$B32</f>
        <v>5.0886012499977369</v>
      </c>
      <c r="D35">
        <f>D32-$B32</f>
        <v>14.62847375000274</v>
      </c>
      <c r="E35">
        <f>E32-D32</f>
        <v>5.0429524999926798</v>
      </c>
      <c r="F35">
        <f>F32-$B32</f>
        <v>43.931562500001746</v>
      </c>
      <c r="G35">
        <f>G32-F32</f>
        <v>4.7190362499968614</v>
      </c>
      <c r="H35">
        <f>H32-$B32</f>
        <v>87.228534999994736</v>
      </c>
      <c r="I35">
        <f>I32-H32</f>
        <v>4.6392874999946798</v>
      </c>
      <c r="J35">
        <f>J32-$B32</f>
        <v>145.10910624999815</v>
      </c>
      <c r="K35">
        <f>K32-J32</f>
        <v>4.5913375000018277</v>
      </c>
      <c r="L35">
        <f>L32-$B32</f>
        <v>216.64272749999509</v>
      </c>
      <c r="M35">
        <f>M32-L32</f>
        <v>-1.7030874999982188</v>
      </c>
      <c r="N35">
        <f>N32-$B32</f>
        <v>-0.41080375000456115</v>
      </c>
      <c r="O35">
        <f>O32-N32</f>
        <v>5.44140625</v>
      </c>
      <c r="P35">
        <f>P32-$B32</f>
        <v>13.220514999993611</v>
      </c>
      <c r="Q35">
        <f>Q32-P32</f>
        <v>5.4894375000003492</v>
      </c>
    </row>
    <row r="36" spans="1:19">
      <c r="A36" t="s">
        <v>42</v>
      </c>
      <c r="C36">
        <f>C33</f>
        <v>0.25491296432636468</v>
      </c>
      <c r="E36">
        <f>E33</f>
        <v>0.31856213349442492</v>
      </c>
      <c r="G36">
        <f>G33</f>
        <v>0.44593203114327667</v>
      </c>
      <c r="I36">
        <f>I33</f>
        <v>0.34063316404842686</v>
      </c>
      <c r="K36">
        <f>K33</f>
        <v>0.58706963473312457</v>
      </c>
      <c r="M36">
        <f>M33</f>
        <v>0.37354535914975562</v>
      </c>
      <c r="O36">
        <f>O33</f>
        <v>0.2885457355786395</v>
      </c>
      <c r="Q36">
        <f>Q33</f>
        <v>0.34956949254815312</v>
      </c>
    </row>
    <row r="37" spans="1:19">
      <c r="A37" t="s">
        <v>42</v>
      </c>
      <c r="C37">
        <f>SUM(B33:C33)</f>
        <v>0.55162888972448376</v>
      </c>
      <c r="E37">
        <f>SUM(D33:E33)</f>
        <v>0.70247831244184522</v>
      </c>
      <c r="G37">
        <f>SUM(F33:G33)</f>
        <v>0.82696985293339353</v>
      </c>
      <c r="I37">
        <f>SUM(H33:I33)</f>
        <v>0.61510243618824623</v>
      </c>
      <c r="K37">
        <f>SUM(J33:K33)</f>
        <v>0.91380127216227658</v>
      </c>
      <c r="M37">
        <f>SUM(L33:M33)</f>
        <v>0.87957112620872824</v>
      </c>
      <c r="O37">
        <f>SUM(N33:O33)</f>
        <v>0.47097124106938981</v>
      </c>
      <c r="Q37">
        <f>SUM(P33:Q33)</f>
        <v>0.61998891660320432</v>
      </c>
    </row>
    <row r="38" spans="1:19">
      <c r="D38" t="s">
        <v>43</v>
      </c>
      <c r="E38">
        <v>1</v>
      </c>
      <c r="F38" t="s">
        <v>44</v>
      </c>
      <c r="G38">
        <v>0.5</v>
      </c>
      <c r="H38" t="s">
        <v>45</v>
      </c>
      <c r="I38">
        <v>1.5</v>
      </c>
      <c r="J38" t="s">
        <v>46</v>
      </c>
      <c r="K38">
        <v>2</v>
      </c>
      <c r="L38" t="s">
        <v>47</v>
      </c>
      <c r="M38">
        <v>-1</v>
      </c>
      <c r="N38" t="s">
        <v>48</v>
      </c>
      <c r="O38">
        <v>-2</v>
      </c>
      <c r="P38" t="s">
        <v>49</v>
      </c>
      <c r="Q38">
        <v>-0.5</v>
      </c>
      <c r="R38" t="s">
        <v>50</v>
      </c>
      <c r="S38">
        <v>-1.5</v>
      </c>
    </row>
    <row r="39" spans="1:19">
      <c r="D39" t="s">
        <v>27</v>
      </c>
      <c r="E39" t="s">
        <v>28</v>
      </c>
      <c r="F39" t="s">
        <v>27</v>
      </c>
      <c r="G39" t="s">
        <v>28</v>
      </c>
      <c r="H39" t="s">
        <v>27</v>
      </c>
      <c r="I39" t="s">
        <v>28</v>
      </c>
      <c r="J39" t="s">
        <v>27</v>
      </c>
      <c r="K39" t="s">
        <v>28</v>
      </c>
      <c r="L39" t="s">
        <v>27</v>
      </c>
      <c r="M39" t="s">
        <v>28</v>
      </c>
      <c r="N39" t="s">
        <v>27</v>
      </c>
      <c r="O39" t="s">
        <v>28</v>
      </c>
      <c r="P39" t="s">
        <v>27</v>
      </c>
      <c r="Q39" t="s">
        <v>28</v>
      </c>
      <c r="R39" t="s">
        <v>27</v>
      </c>
      <c r="S39" t="s">
        <v>28</v>
      </c>
    </row>
    <row r="40" spans="1:19">
      <c r="D40">
        <v>-33367.768819999998</v>
      </c>
      <c r="E40">
        <v>-33362.861490000003</v>
      </c>
      <c r="F40">
        <v>-33411.356169999999</v>
      </c>
      <c r="G40">
        <v>-33407.01395</v>
      </c>
      <c r="H40">
        <v>-33302.606140000004</v>
      </c>
      <c r="I40">
        <v>-33298.090279999997</v>
      </c>
      <c r="J40">
        <v>-33219.258139999998</v>
      </c>
      <c r="K40">
        <v>-33215.103289999999</v>
      </c>
      <c r="L40">
        <v>-33433.953909999997</v>
      </c>
      <c r="M40">
        <v>-33428.792200000004</v>
      </c>
      <c r="N40">
        <v>-33292.000500000002</v>
      </c>
      <c r="O40">
        <v>-33285.794199999997</v>
      </c>
      <c r="P40">
        <v>-33433.953909999997</v>
      </c>
      <c r="Q40">
        <v>-33428.792200000004</v>
      </c>
      <c r="R40">
        <v>-33364.784890000003</v>
      </c>
      <c r="S40">
        <v>-33358.305630000003</v>
      </c>
    </row>
    <row r="41" spans="1:19">
      <c r="D41">
        <v>-33366.910600000003</v>
      </c>
      <c r="E41">
        <v>-33362.774380000003</v>
      </c>
      <c r="F41">
        <v>-33411.515019999999</v>
      </c>
      <c r="G41">
        <v>-33407.17297</v>
      </c>
      <c r="H41">
        <v>-33302.884760000001</v>
      </c>
      <c r="I41">
        <v>-33299.084750000002</v>
      </c>
      <c r="J41">
        <v>-33219.73487</v>
      </c>
      <c r="K41">
        <v>-33215.318099999997</v>
      </c>
      <c r="L41">
        <v>-33434.594839999998</v>
      </c>
      <c r="M41">
        <v>-33429.308689999998</v>
      </c>
      <c r="N41">
        <v>-33291.712670000001</v>
      </c>
      <c r="O41">
        <v>-33285.497259999996</v>
      </c>
      <c r="P41">
        <v>-33434.594839999998</v>
      </c>
      <c r="Q41">
        <v>-33429.308689999998</v>
      </c>
      <c r="R41">
        <v>-33363.625809999998</v>
      </c>
      <c r="S41">
        <v>-33357.493340000001</v>
      </c>
    </row>
    <row r="42" spans="1:19">
      <c r="D42">
        <v>-33368.183060000003</v>
      </c>
      <c r="E42">
        <v>-33362.81338</v>
      </c>
      <c r="F42">
        <v>-33411.835169999998</v>
      </c>
      <c r="G42">
        <v>-33407.073810000002</v>
      </c>
      <c r="H42">
        <v>-33303.292139999998</v>
      </c>
      <c r="I42">
        <v>-33299.73229</v>
      </c>
      <c r="J42">
        <v>-33220.03314</v>
      </c>
      <c r="K42">
        <v>-33215.870909999998</v>
      </c>
      <c r="L42">
        <v>-33434.541169999997</v>
      </c>
      <c r="M42">
        <v>-33428.559249999998</v>
      </c>
      <c r="N42">
        <v>-33290.195460000003</v>
      </c>
      <c r="O42">
        <v>-33285.152540000003</v>
      </c>
      <c r="P42">
        <v>-33434.541169999997</v>
      </c>
      <c r="Q42">
        <v>-33428.559249999998</v>
      </c>
      <c r="R42">
        <v>-33363.19182</v>
      </c>
      <c r="S42">
        <v>-33357.062160000001</v>
      </c>
    </row>
    <row r="43" spans="1:19">
      <c r="D43">
        <v>-33368.343500000003</v>
      </c>
      <c r="E43">
        <v>-33363.465020000003</v>
      </c>
      <c r="F43">
        <v>-33411.730880000003</v>
      </c>
      <c r="G43">
        <v>-33406.886769999997</v>
      </c>
      <c r="H43">
        <v>-33303.452380000002</v>
      </c>
      <c r="I43">
        <v>-33299.47971</v>
      </c>
      <c r="J43">
        <v>-33220.543740000001</v>
      </c>
      <c r="K43">
        <v>-33215.295890000001</v>
      </c>
      <c r="L43">
        <v>-33433.649340000004</v>
      </c>
      <c r="M43">
        <v>-33428.787499999999</v>
      </c>
      <c r="N43">
        <v>-33290.054230000002</v>
      </c>
      <c r="O43">
        <v>-33284.740899999997</v>
      </c>
      <c r="P43">
        <v>-33433.649340000004</v>
      </c>
      <c r="Q43">
        <v>-33428.787499999999</v>
      </c>
      <c r="R43">
        <v>-33363.30848</v>
      </c>
      <c r="S43">
        <v>-33357.374989999997</v>
      </c>
    </row>
    <row r="44" spans="1:19">
      <c r="D44">
        <v>-33368.532760000002</v>
      </c>
      <c r="E44">
        <v>-33362.906799999997</v>
      </c>
      <c r="F44">
        <v>-33410.956420000002</v>
      </c>
      <c r="G44">
        <v>-33407.502849999997</v>
      </c>
      <c r="H44">
        <v>-33303.643349999998</v>
      </c>
      <c r="I44">
        <v>-33299.529909999997</v>
      </c>
      <c r="J44">
        <v>-33220.53355</v>
      </c>
      <c r="K44">
        <v>-33216.18202</v>
      </c>
      <c r="L44">
        <v>-33434.08569</v>
      </c>
      <c r="M44">
        <v>-33428.830609999997</v>
      </c>
      <c r="N44">
        <v>-33290.206279999999</v>
      </c>
      <c r="O44">
        <v>-33285.143490000002</v>
      </c>
      <c r="P44">
        <v>-33434.08569</v>
      </c>
      <c r="Q44">
        <v>-33428.830609999997</v>
      </c>
      <c r="R44">
        <v>-33363.179859999997</v>
      </c>
      <c r="S44">
        <v>-33356.152020000001</v>
      </c>
    </row>
    <row r="45" spans="1:19">
      <c r="D45">
        <v>-33367.904629999997</v>
      </c>
      <c r="E45">
        <v>-33363.058360000003</v>
      </c>
      <c r="F45">
        <v>-33411.74224</v>
      </c>
      <c r="G45">
        <v>-33407.024420000002</v>
      </c>
      <c r="H45">
        <v>-33302.793530000003</v>
      </c>
      <c r="I45">
        <v>-33298.027540000003</v>
      </c>
      <c r="J45">
        <v>-33219.481549999997</v>
      </c>
      <c r="K45">
        <v>-33215.61709</v>
      </c>
      <c r="L45">
        <v>-33434.030039999998</v>
      </c>
      <c r="M45">
        <v>-33428.800750000002</v>
      </c>
      <c r="N45">
        <v>-33291.115489999996</v>
      </c>
      <c r="O45">
        <v>-33284.568019999999</v>
      </c>
      <c r="P45">
        <v>-33434.030039999998</v>
      </c>
      <c r="Q45">
        <v>-33428.800750000002</v>
      </c>
      <c r="R45">
        <v>-33362.120600000002</v>
      </c>
      <c r="S45">
        <v>-33357.937180000001</v>
      </c>
    </row>
    <row r="46" spans="1:19">
      <c r="D46">
        <v>-33369.006419999998</v>
      </c>
      <c r="E46">
        <v>-33363.444530000001</v>
      </c>
      <c r="F46">
        <v>-33412.525959999999</v>
      </c>
      <c r="G46">
        <v>-33407.272279999997</v>
      </c>
      <c r="H46">
        <v>-33303.755219999999</v>
      </c>
      <c r="I46">
        <v>-33299.318930000001</v>
      </c>
      <c r="J46">
        <v>-33220.50963</v>
      </c>
      <c r="K46">
        <v>-33215.532099999997</v>
      </c>
      <c r="L46">
        <v>-33434.086300000003</v>
      </c>
      <c r="M46">
        <v>-33428.346720000001</v>
      </c>
      <c r="N46">
        <v>-33290.17308</v>
      </c>
      <c r="O46">
        <v>-33283.79638</v>
      </c>
      <c r="P46">
        <v>-33434.086300000003</v>
      </c>
      <c r="Q46">
        <v>-33428.346720000001</v>
      </c>
      <c r="R46">
        <v>-33363.296499999997</v>
      </c>
      <c r="S46">
        <v>-33357.148699999998</v>
      </c>
    </row>
    <row r="47" spans="1:19">
      <c r="D47">
        <v>-33367.810490000003</v>
      </c>
      <c r="E47">
        <v>-33363.056060000003</v>
      </c>
      <c r="F47">
        <v>-33412.83367</v>
      </c>
      <c r="G47">
        <v>-33407.46456</v>
      </c>
      <c r="H47">
        <v>-33303.368179999998</v>
      </c>
      <c r="I47">
        <v>-33298.935830000002</v>
      </c>
      <c r="J47">
        <v>-33219.302170000003</v>
      </c>
      <c r="K47">
        <v>-33215.60385</v>
      </c>
      <c r="L47">
        <v>-33433.70319</v>
      </c>
      <c r="M47">
        <v>-33428.194900000002</v>
      </c>
      <c r="N47">
        <v>-33290.545870000002</v>
      </c>
      <c r="O47">
        <v>-33285.243020000002</v>
      </c>
      <c r="P47">
        <v>-33433.70319</v>
      </c>
      <c r="Q47">
        <v>-33428.194900000002</v>
      </c>
      <c r="R47">
        <v>-33363.348290000002</v>
      </c>
      <c r="S47">
        <v>-33356.916960000002</v>
      </c>
    </row>
    <row r="48" spans="1:19">
      <c r="D48">
        <f>AVERAGE(D40:D47)</f>
        <v>-33368.057535</v>
      </c>
      <c r="E48">
        <f>AVERAGE(E40:E47)</f>
        <v>-33363.047502500005</v>
      </c>
      <c r="F48">
        <f t="shared" ref="F48:M48" si="4">AVERAGE(F40:F47)</f>
        <v>-33411.811941250002</v>
      </c>
      <c r="G48">
        <f t="shared" si="4"/>
        <v>-33407.176451250001</v>
      </c>
      <c r="H48">
        <f t="shared" si="4"/>
        <v>-33303.224462500002</v>
      </c>
      <c r="I48">
        <f t="shared" si="4"/>
        <v>-33299.024904999998</v>
      </c>
      <c r="J48">
        <f t="shared" si="4"/>
        <v>-33219.924598749996</v>
      </c>
      <c r="K48">
        <f t="shared" si="4"/>
        <v>-33215.565406250003</v>
      </c>
      <c r="L48">
        <f t="shared" si="4"/>
        <v>-33434.080560000002</v>
      </c>
      <c r="M48">
        <f t="shared" si="4"/>
        <v>-33428.7025775</v>
      </c>
      <c r="N48">
        <f t="shared" ref="N48:S48" si="5">AVERAGE(N40:N47)</f>
        <v>-33290.750447500002</v>
      </c>
      <c r="O48">
        <f t="shared" si="5"/>
        <v>-33284.991976249999</v>
      </c>
      <c r="P48">
        <f t="shared" si="5"/>
        <v>-33434.080560000002</v>
      </c>
      <c r="Q48">
        <f t="shared" si="5"/>
        <v>-33428.7025775</v>
      </c>
      <c r="R48">
        <f t="shared" si="5"/>
        <v>-33363.357031250001</v>
      </c>
      <c r="S48">
        <f t="shared" si="5"/>
        <v>-33357.298872500003</v>
      </c>
    </row>
    <row r="49" spans="4:19">
      <c r="D49">
        <f t="shared" ref="D49:R49" si="6">2*STDEV(D40:D47)/SQRT(COUNT(D40:D47))</f>
        <v>0.43972243413917977</v>
      </c>
      <c r="E49">
        <f t="shared" si="6"/>
        <v>0.19197282236070676</v>
      </c>
      <c r="F49">
        <f t="shared" si="6"/>
        <v>0.43040906202980039</v>
      </c>
      <c r="G49">
        <f t="shared" si="6"/>
        <v>0.15645827245761434</v>
      </c>
      <c r="H49">
        <f t="shared" si="6"/>
        <v>0.29493037121868976</v>
      </c>
      <c r="I49">
        <f t="shared" si="6"/>
        <v>0.45736032140957522</v>
      </c>
      <c r="J49">
        <f t="shared" si="6"/>
        <v>0.39388851636066502</v>
      </c>
      <c r="K49">
        <f t="shared" si="6"/>
        <v>0.24292184442566164</v>
      </c>
      <c r="L49">
        <f t="shared" si="6"/>
        <v>0.24255427274747846</v>
      </c>
      <c r="M49">
        <f t="shared" si="6"/>
        <v>0.24106316948422313</v>
      </c>
      <c r="N49">
        <f t="shared" si="6"/>
        <v>0.54022566734051292</v>
      </c>
      <c r="O49">
        <f t="shared" si="6"/>
        <v>0.43775917139645754</v>
      </c>
      <c r="P49">
        <f t="shared" si="6"/>
        <v>0.24255427274747846</v>
      </c>
      <c r="Q49">
        <f t="shared" si="6"/>
        <v>0.24106316948422313</v>
      </c>
      <c r="R49">
        <f t="shared" si="6"/>
        <v>0.51440443627908405</v>
      </c>
      <c r="S49">
        <f>2*STDEV(S40:S47)/SQRT(COUNT(S40:S47))</f>
        <v>0.46324330328604796</v>
      </c>
    </row>
    <row r="50" spans="4:19">
      <c r="D50">
        <f t="shared" ref="D50:S50" si="7">D48/8192</f>
        <v>-4.0732492108154297</v>
      </c>
      <c r="E50">
        <f t="shared" si="7"/>
        <v>-4.0726376345825201</v>
      </c>
      <c r="F50">
        <f t="shared" si="7"/>
        <v>-4.0785903248596194</v>
      </c>
      <c r="G50">
        <f t="shared" si="7"/>
        <v>-4.0780244691467287</v>
      </c>
      <c r="H50">
        <f t="shared" si="7"/>
        <v>-4.0653350173950198</v>
      </c>
      <c r="I50">
        <f t="shared" si="7"/>
        <v>-4.0648223760986326</v>
      </c>
      <c r="J50">
        <f t="shared" si="7"/>
        <v>-4.0551665769958491</v>
      </c>
      <c r="K50">
        <f t="shared" si="7"/>
        <v>-4.0546344490051274</v>
      </c>
      <c r="L50">
        <f t="shared" si="7"/>
        <v>-4.0813086621093753</v>
      </c>
      <c r="M50">
        <f t="shared" si="7"/>
        <v>-4.0806521701049805</v>
      </c>
      <c r="N50">
        <f t="shared" si="7"/>
        <v>-4.0638123104858401</v>
      </c>
      <c r="O50">
        <f t="shared" si="7"/>
        <v>-4.06310937210083</v>
      </c>
      <c r="P50">
        <f t="shared" si="7"/>
        <v>-4.0813086621093753</v>
      </c>
      <c r="Q50">
        <f t="shared" si="7"/>
        <v>-4.0806521701049805</v>
      </c>
      <c r="R50">
        <f t="shared" si="7"/>
        <v>-4.0726754188537599</v>
      </c>
      <c r="S50">
        <f t="shared" si="7"/>
        <v>-4.071935897521973</v>
      </c>
    </row>
    <row r="51" spans="4:19">
      <c r="D51">
        <f>D48-$B$32</f>
        <v>66.456818749997183</v>
      </c>
      <c r="E51">
        <f>E48-D48</f>
        <v>5.0100324999948498</v>
      </c>
      <c r="F51">
        <f>F48-$B$32</f>
        <v>22.702412499995262</v>
      </c>
      <c r="G51">
        <f>G48-F48</f>
        <v>4.6354900000005728</v>
      </c>
      <c r="H51">
        <f>H48-$B$32</f>
        <v>131.28989124999498</v>
      </c>
      <c r="I51">
        <f>I48-H48</f>
        <v>4.1995575000037206</v>
      </c>
      <c r="J51">
        <f>J48-$B$32</f>
        <v>214.58975500000088</v>
      </c>
      <c r="K51">
        <f>K48-J48</f>
        <v>4.3591924999927869</v>
      </c>
      <c r="L51">
        <f>L48-$B$32</f>
        <v>0.43379374999494758</v>
      </c>
      <c r="M51">
        <f>M48-L48</f>
        <v>5.3779825000019628</v>
      </c>
      <c r="N51">
        <f>N48-$B$32</f>
        <v>143.76390624999476</v>
      </c>
      <c r="O51">
        <f>O48-N48</f>
        <v>5.7584712500029127</v>
      </c>
      <c r="P51">
        <f>P48-$B$32</f>
        <v>0.43379374999494758</v>
      </c>
      <c r="Q51">
        <f>Q48-P48</f>
        <v>5.3779825000019628</v>
      </c>
      <c r="R51">
        <f>R48-$B$32</f>
        <v>71.157322499995644</v>
      </c>
      <c r="S51">
        <f>S48-R48</f>
        <v>6.0581587499982561</v>
      </c>
    </row>
    <row r="52" spans="4:19">
      <c r="E52">
        <f>E49</f>
        <v>0.19197282236070676</v>
      </c>
      <c r="G52">
        <f>G49</f>
        <v>0.15645827245761434</v>
      </c>
      <c r="I52">
        <f>I49</f>
        <v>0.45736032140957522</v>
      </c>
      <c r="K52">
        <f>K49</f>
        <v>0.24292184442566164</v>
      </c>
      <c r="M52">
        <f>M49</f>
        <v>0.24106316948422313</v>
      </c>
      <c r="O52">
        <f>O49</f>
        <v>0.43775917139645754</v>
      </c>
      <c r="Q52">
        <f>Q49</f>
        <v>0.24106316948422313</v>
      </c>
      <c r="S52">
        <f>S49</f>
        <v>0.46324330328604796</v>
      </c>
    </row>
    <row r="53" spans="4:19">
      <c r="E53">
        <f>SUM(D49:E49)</f>
        <v>0.63169525649988656</v>
      </c>
      <c r="G53">
        <f>SUM(F49:G49)</f>
        <v>0.58686733448741468</v>
      </c>
      <c r="I53">
        <f>SUM(H49:I49)</f>
        <v>0.75229069262826498</v>
      </c>
      <c r="K53">
        <f>SUM(J49:K49)</f>
        <v>0.63681036078632669</v>
      </c>
      <c r="M53">
        <f>SUM(L49:M49)</f>
        <v>0.48361744223170156</v>
      </c>
      <c r="O53">
        <f>SUM(N49:O49)</f>
        <v>0.97798483873697051</v>
      </c>
      <c r="Q53">
        <f>SUM(P49:Q49)</f>
        <v>0.48361744223170156</v>
      </c>
      <c r="S53">
        <f>SUM(R49:S49)</f>
        <v>0.97764773956513196</v>
      </c>
    </row>
    <row r="54" spans="4:19">
      <c r="D54" t="s">
        <v>51</v>
      </c>
      <c r="E54">
        <v>0.5</v>
      </c>
      <c r="F54" t="s">
        <v>9</v>
      </c>
      <c r="G54">
        <v>1</v>
      </c>
      <c r="H54" t="s">
        <v>52</v>
      </c>
      <c r="I54">
        <v>1.5</v>
      </c>
      <c r="J54" t="s">
        <v>11</v>
      </c>
      <c r="K54">
        <v>2</v>
      </c>
    </row>
    <row r="55" spans="4:19">
      <c r="D55" t="s">
        <v>27</v>
      </c>
      <c r="E55" t="s">
        <v>28</v>
      </c>
      <c r="F55" t="s">
        <v>27</v>
      </c>
      <c r="G55" t="s">
        <v>28</v>
      </c>
      <c r="H55" t="s">
        <v>27</v>
      </c>
      <c r="I55" t="s">
        <v>28</v>
      </c>
      <c r="J55" t="s">
        <v>27</v>
      </c>
      <c r="K55" t="s">
        <v>28</v>
      </c>
    </row>
    <row r="56" spans="4:19">
      <c r="D56">
        <v>-33430.939180000001</v>
      </c>
      <c r="E56">
        <v>-33425.822160000003</v>
      </c>
      <c r="F56">
        <v>-33421.802300000003</v>
      </c>
      <c r="G56">
        <v>-33416.070520000001</v>
      </c>
      <c r="H56">
        <v>-33406.584519999997</v>
      </c>
      <c r="I56">
        <v>-33401.374889999999</v>
      </c>
      <c r="J56">
        <v>-33383.88207</v>
      </c>
      <c r="K56">
        <v>-33379.489170000001</v>
      </c>
    </row>
    <row r="57" spans="4:19">
      <c r="D57">
        <v>-33430.980730000003</v>
      </c>
      <c r="E57">
        <v>-33426.61176</v>
      </c>
      <c r="F57">
        <v>-33422.189149999998</v>
      </c>
      <c r="G57">
        <v>-33416.787210000002</v>
      </c>
      <c r="H57">
        <v>-33406.97176</v>
      </c>
      <c r="I57">
        <v>-33401.620949999997</v>
      </c>
      <c r="J57">
        <v>-33384.362520000002</v>
      </c>
      <c r="K57">
        <v>-33380.93058</v>
      </c>
    </row>
    <row r="58" spans="4:19">
      <c r="D58">
        <v>-33431.200389999998</v>
      </c>
      <c r="E58">
        <v>-33426.648309999997</v>
      </c>
      <c r="F58">
        <v>-33422.100209999997</v>
      </c>
      <c r="G58">
        <v>-33416.615230000003</v>
      </c>
      <c r="H58">
        <v>-33405.614170000001</v>
      </c>
      <c r="I58">
        <v>-33400.894789999998</v>
      </c>
      <c r="J58">
        <v>-33384.864999999998</v>
      </c>
      <c r="K58">
        <v>-33380.771540000002</v>
      </c>
    </row>
    <row r="59" spans="4:19">
      <c r="D59">
        <v>-33430.849179999997</v>
      </c>
      <c r="E59">
        <v>-33426.493459999998</v>
      </c>
      <c r="F59">
        <v>-33421.437250000003</v>
      </c>
      <c r="G59">
        <v>-33416.727700000003</v>
      </c>
      <c r="H59">
        <v>-33406.184959999999</v>
      </c>
      <c r="I59">
        <v>-33401.694839999996</v>
      </c>
      <c r="J59">
        <v>-33384.87902</v>
      </c>
      <c r="K59" s="8">
        <v>-33371.622380000001</v>
      </c>
    </row>
    <row r="60" spans="4:19">
      <c r="D60">
        <v>-33431.079080000003</v>
      </c>
      <c r="E60">
        <v>-33425.265019999999</v>
      </c>
      <c r="F60">
        <v>-33421.232190000002</v>
      </c>
      <c r="G60">
        <v>-33416.768920000002</v>
      </c>
      <c r="H60">
        <v>-33406.45407</v>
      </c>
      <c r="I60">
        <v>-33401.55702</v>
      </c>
      <c r="J60">
        <v>-33385.276080000003</v>
      </c>
      <c r="K60">
        <v>-33380.73661</v>
      </c>
    </row>
    <row r="61" spans="4:19">
      <c r="D61">
        <v>-33431.383889999997</v>
      </c>
      <c r="E61">
        <v>-33426.715519999998</v>
      </c>
      <c r="F61">
        <v>-33421.549010000002</v>
      </c>
      <c r="G61">
        <v>-33417.092140000001</v>
      </c>
      <c r="H61">
        <v>-33406.030859999999</v>
      </c>
      <c r="I61">
        <v>-33401.254540000002</v>
      </c>
      <c r="J61">
        <v>-33385.917240000002</v>
      </c>
      <c r="K61" s="8">
        <v>-33375.286619999999</v>
      </c>
    </row>
    <row r="62" spans="4:19">
      <c r="D62">
        <v>-33431.865550000002</v>
      </c>
      <c r="E62">
        <v>-33425.999369999998</v>
      </c>
      <c r="F62">
        <v>-33421.890780000002</v>
      </c>
      <c r="G62">
        <v>-33417.136879999998</v>
      </c>
      <c r="H62">
        <v>-33406.313029999998</v>
      </c>
      <c r="I62">
        <v>-33400.948530000001</v>
      </c>
      <c r="J62">
        <v>-33384.3243</v>
      </c>
      <c r="K62">
        <v>-33380.691939999997</v>
      </c>
    </row>
    <row r="63" spans="4:19">
      <c r="D63">
        <v>-33431.636250000003</v>
      </c>
      <c r="E63">
        <v>-33425.826500000003</v>
      </c>
      <c r="F63">
        <v>-33421.600310000002</v>
      </c>
      <c r="G63">
        <v>-33416.585370000001</v>
      </c>
      <c r="H63">
        <v>-33405.076869999997</v>
      </c>
      <c r="I63">
        <v>-33401.168100000003</v>
      </c>
      <c r="J63">
        <v>-33384.685590000001</v>
      </c>
      <c r="K63">
        <v>-33378.832110000003</v>
      </c>
    </row>
    <row r="64" spans="4:19">
      <c r="D64">
        <f t="shared" ref="D64:J64" si="8">AVERAGE(D56:D63)</f>
        <v>-33431.241781249999</v>
      </c>
      <c r="E64">
        <f t="shared" si="8"/>
        <v>-33426.172762499998</v>
      </c>
      <c r="F64">
        <f t="shared" si="8"/>
        <v>-33421.725150000006</v>
      </c>
      <c r="G64">
        <f t="shared" si="8"/>
        <v>-33416.722996250006</v>
      </c>
      <c r="H64">
        <f t="shared" si="8"/>
        <v>-33406.153780000001</v>
      </c>
      <c r="I64">
        <f t="shared" si="8"/>
        <v>-33401.3142075</v>
      </c>
      <c r="J64">
        <f t="shared" si="8"/>
        <v>-33384.773977500001</v>
      </c>
      <c r="K64">
        <f>AVERAGE(K56:K58,K60,K62:K63)</f>
        <v>-33380.241991666669</v>
      </c>
    </row>
    <row r="65" spans="4:13">
      <c r="D65">
        <f t="shared" ref="D65:I65" si="9">2*STDEV(D56:D63)/SQRT(COUNT(D56:D63))</f>
        <v>0.2545197004009922</v>
      </c>
      <c r="E65">
        <f t="shared" si="9"/>
        <v>0.36966954908999744</v>
      </c>
      <c r="F65">
        <f t="shared" si="9"/>
        <v>0.23327753547343918</v>
      </c>
      <c r="G65">
        <f t="shared" si="9"/>
        <v>0.23453619802627737</v>
      </c>
      <c r="H65">
        <f t="shared" si="9"/>
        <v>0.41723224892501448</v>
      </c>
      <c r="I65">
        <f t="shared" si="9"/>
        <v>0.21316509744203083</v>
      </c>
      <c r="J65">
        <f>2*STDEV(J56:J63)/SQRT(COUNT(J56:J63))</f>
        <v>0.44346795292146363</v>
      </c>
      <c r="K65">
        <f>2*STDEV(K56:K58,K60,K62:K63)/SQRT(COUNT(K56:K58,K60,K62:K63))</f>
        <v>0.7076894709096484</v>
      </c>
    </row>
    <row r="66" spans="4:13">
      <c r="D66">
        <f t="shared" ref="D66:K66" si="10">D64/8192</f>
        <v>-4.080962131500244</v>
      </c>
      <c r="E66">
        <f t="shared" si="10"/>
        <v>-4.0803433547973631</v>
      </c>
      <c r="F66">
        <f t="shared" si="10"/>
        <v>-4.0798004333496101</v>
      </c>
      <c r="G66">
        <f t="shared" si="10"/>
        <v>-4.0791898188781746</v>
      </c>
      <c r="H66">
        <f t="shared" si="10"/>
        <v>-4.0778996313476563</v>
      </c>
      <c r="I66">
        <f t="shared" si="10"/>
        <v>-4.0773088632202148</v>
      </c>
      <c r="J66">
        <f t="shared" si="10"/>
        <v>-4.0752897921752931</v>
      </c>
      <c r="K66">
        <f t="shared" si="10"/>
        <v>-4.0747365712483727</v>
      </c>
    </row>
    <row r="67" spans="4:13">
      <c r="D67">
        <f>D64-$B$32</f>
        <v>3.2725724999982049</v>
      </c>
      <c r="E67">
        <f>E64-D64</f>
        <v>5.0690187500003958</v>
      </c>
      <c r="F67">
        <f>F64-$B$32</f>
        <v>12.78920374999143</v>
      </c>
      <c r="G67">
        <f>G64-F64</f>
        <v>5.0021537499997066</v>
      </c>
      <c r="H67">
        <f>H64-$B$32</f>
        <v>28.360573749996547</v>
      </c>
      <c r="I67">
        <f>I64-H64</f>
        <v>4.8395725000009406</v>
      </c>
      <c r="J67">
        <f>J64-$B$32</f>
        <v>49.740376249996189</v>
      </c>
      <c r="K67">
        <f>K64-J64</f>
        <v>4.5319858333314187</v>
      </c>
    </row>
    <row r="68" spans="4:13">
      <c r="E68">
        <f>E65</f>
        <v>0.36966954908999744</v>
      </c>
      <c r="G68">
        <f>G65</f>
        <v>0.23453619802627737</v>
      </c>
      <c r="I68">
        <f>I65</f>
        <v>0.21316509744203083</v>
      </c>
      <c r="K68">
        <f>K65</f>
        <v>0.7076894709096484</v>
      </c>
    </row>
    <row r="69" spans="4:13">
      <c r="E69">
        <f>SUM(D65:E65)</f>
        <v>0.62418924949098964</v>
      </c>
      <c r="G69">
        <f>SUM(F65:G65)</f>
        <v>0.46781373349971656</v>
      </c>
      <c r="I69">
        <f>SUM(H65:I65)</f>
        <v>0.63039734636704536</v>
      </c>
      <c r="K69">
        <f>SUM(J65:K65)</f>
        <v>1.151157423831112</v>
      </c>
    </row>
    <row r="70" spans="4:13">
      <c r="D70" t="s">
        <v>53</v>
      </c>
      <c r="E70">
        <v>0.5</v>
      </c>
      <c r="F70" t="s">
        <v>54</v>
      </c>
      <c r="G70">
        <v>1</v>
      </c>
      <c r="H70" t="s">
        <v>55</v>
      </c>
      <c r="I70">
        <v>2</v>
      </c>
      <c r="J70" t="s">
        <v>56</v>
      </c>
      <c r="K70">
        <v>3</v>
      </c>
      <c r="L70" t="s">
        <v>57</v>
      </c>
      <c r="M70">
        <v>4</v>
      </c>
    </row>
    <row r="71" spans="4:13">
      <c r="D71" t="s">
        <v>27</v>
      </c>
      <c r="E71" t="s">
        <v>28</v>
      </c>
      <c r="F71" t="s">
        <v>27</v>
      </c>
      <c r="G71" t="s">
        <v>28</v>
      </c>
      <c r="H71" t="s">
        <v>27</v>
      </c>
      <c r="I71" t="s">
        <v>28</v>
      </c>
      <c r="J71" t="s">
        <v>27</v>
      </c>
      <c r="K71" t="s">
        <v>28</v>
      </c>
      <c r="L71" t="s">
        <v>27</v>
      </c>
      <c r="M71" t="s">
        <v>28</v>
      </c>
    </row>
    <row r="72" spans="4:13">
      <c r="D72">
        <v>-33432.819730000003</v>
      </c>
      <c r="E72">
        <v>-33428.2624</v>
      </c>
      <c r="F72">
        <v>-33429.663050000003</v>
      </c>
      <c r="G72">
        <v>-33424.502050000003</v>
      </c>
      <c r="H72">
        <v>-33415.014219999997</v>
      </c>
      <c r="I72">
        <v>-33409.66747</v>
      </c>
      <c r="J72">
        <v>-33389.77162</v>
      </c>
      <c r="K72">
        <v>-33384.937969999999</v>
      </c>
      <c r="L72">
        <v>-33354.293429999998</v>
      </c>
      <c r="M72">
        <v>-33355.426769999998</v>
      </c>
    </row>
    <row r="73" spans="4:13">
      <c r="D73">
        <v>-33433.569000000003</v>
      </c>
      <c r="E73">
        <v>-33428.365949999999</v>
      </c>
      <c r="F73">
        <v>-33429.676919999998</v>
      </c>
      <c r="G73">
        <v>-33424.385430000002</v>
      </c>
      <c r="H73">
        <v>-33414.834889999998</v>
      </c>
      <c r="I73">
        <v>-33410.031009999999</v>
      </c>
      <c r="J73">
        <v>-33389.675539999997</v>
      </c>
      <c r="K73">
        <v>-33384.874380000001</v>
      </c>
      <c r="L73">
        <v>-33354.644</v>
      </c>
      <c r="M73">
        <v>-33355.230430000003</v>
      </c>
    </row>
    <row r="74" spans="4:13">
      <c r="D74">
        <v>-33432.7333</v>
      </c>
      <c r="E74">
        <v>-33427.969519999999</v>
      </c>
      <c r="F74">
        <v>-33429.337209999998</v>
      </c>
      <c r="G74">
        <v>-33424.09276</v>
      </c>
      <c r="H74">
        <v>-33414.991950000003</v>
      </c>
      <c r="I74">
        <v>-33411.311280000002</v>
      </c>
      <c r="J74">
        <v>-33390.05601</v>
      </c>
      <c r="K74">
        <v>-33385.942369999997</v>
      </c>
      <c r="L74">
        <v>-33354.29376</v>
      </c>
      <c r="M74">
        <v>-33355.530879999998</v>
      </c>
    </row>
    <row r="75" spans="4:13">
      <c r="D75">
        <v>-33433.144749999999</v>
      </c>
      <c r="E75">
        <v>-33428.565540000003</v>
      </c>
      <c r="F75">
        <v>-33429.466590000004</v>
      </c>
      <c r="G75">
        <v>-33424.3649</v>
      </c>
      <c r="H75">
        <v>-33415.643550000001</v>
      </c>
      <c r="I75">
        <v>-33410.582159999998</v>
      </c>
      <c r="J75">
        <v>-33389.593059999999</v>
      </c>
      <c r="K75">
        <v>-33385.141969999997</v>
      </c>
      <c r="L75">
        <v>-33354.056550000001</v>
      </c>
      <c r="M75">
        <v>-33355.592329999999</v>
      </c>
    </row>
    <row r="76" spans="4:13">
      <c r="D76">
        <v>-33433.331019999998</v>
      </c>
      <c r="E76">
        <v>-33428.46011</v>
      </c>
      <c r="F76">
        <v>-33429.585019999999</v>
      </c>
      <c r="G76">
        <v>-33424.97971</v>
      </c>
      <c r="H76">
        <v>-33414.719819999998</v>
      </c>
      <c r="I76">
        <v>-33410.566350000001</v>
      </c>
      <c r="J76">
        <v>-33389.743060000001</v>
      </c>
      <c r="K76">
        <v>-33385.672720000002</v>
      </c>
      <c r="L76">
        <v>-33353.944170000002</v>
      </c>
      <c r="M76">
        <v>-33355.224800000004</v>
      </c>
    </row>
    <row r="77" spans="4:13">
      <c r="D77">
        <v>-33432.818270000003</v>
      </c>
      <c r="E77">
        <v>-33428.938430000002</v>
      </c>
      <c r="F77">
        <v>-33429.528109999999</v>
      </c>
      <c r="G77">
        <v>-33424.490769999997</v>
      </c>
      <c r="H77">
        <v>-33414.340989999997</v>
      </c>
      <c r="I77">
        <v>-33409.680809999998</v>
      </c>
      <c r="J77">
        <v>-33390.433599999997</v>
      </c>
      <c r="K77">
        <v>-33385.608910000003</v>
      </c>
      <c r="L77">
        <v>-33354.816590000002</v>
      </c>
      <c r="M77">
        <v>-33355.901740000001</v>
      </c>
    </row>
    <row r="78" spans="4:13">
      <c r="D78">
        <v>-33432.676769999998</v>
      </c>
      <c r="E78">
        <v>-33428.417399999998</v>
      </c>
      <c r="F78">
        <v>-33429.891869999999</v>
      </c>
      <c r="G78">
        <v>-33424.702579999997</v>
      </c>
      <c r="H78">
        <v>-33415.08006</v>
      </c>
      <c r="I78">
        <v>-33409.271970000002</v>
      </c>
      <c r="J78">
        <v>-33389.951780000003</v>
      </c>
      <c r="K78">
        <v>-33384.861389999998</v>
      </c>
      <c r="L78">
        <v>-33354.683680000002</v>
      </c>
      <c r="M78">
        <v>-33355.260179999997</v>
      </c>
    </row>
    <row r="79" spans="4:13">
      <c r="D79">
        <v>-33433.06482</v>
      </c>
      <c r="E79">
        <v>-33427.588940000001</v>
      </c>
      <c r="F79">
        <v>-33429.542029999997</v>
      </c>
      <c r="G79">
        <v>-33424.602870000002</v>
      </c>
      <c r="H79">
        <v>-33414.994570000003</v>
      </c>
      <c r="I79">
        <v>-33410.067770000001</v>
      </c>
      <c r="J79">
        <v>-33390.03501</v>
      </c>
      <c r="K79">
        <v>-33385.132230000003</v>
      </c>
      <c r="L79">
        <v>-33354.734100000001</v>
      </c>
      <c r="M79">
        <v>-33355.575879999997</v>
      </c>
    </row>
    <row r="80" spans="4:13">
      <c r="D80">
        <f>AVERAGE(D72:D79)</f>
        <v>-33433.019707499996</v>
      </c>
      <c r="E80">
        <f>AVERAGE(E72:E79)</f>
        <v>-33428.321036250003</v>
      </c>
      <c r="F80">
        <f t="shared" ref="F80:M80" si="11">AVERAGE(F72:F79)</f>
        <v>-33429.586349999998</v>
      </c>
      <c r="G80">
        <f t="shared" si="11"/>
        <v>-33424.515133749999</v>
      </c>
      <c r="H80">
        <f t="shared" si="11"/>
        <v>-33414.952506250003</v>
      </c>
      <c r="I80">
        <f t="shared" si="11"/>
        <v>-33410.147352499996</v>
      </c>
      <c r="J80">
        <f t="shared" si="11"/>
        <v>-33389.907460000002</v>
      </c>
      <c r="K80">
        <f t="shared" si="11"/>
        <v>-33385.271492500004</v>
      </c>
      <c r="L80">
        <f t="shared" si="11"/>
        <v>-33354.433284999999</v>
      </c>
      <c r="M80">
        <f t="shared" si="11"/>
        <v>-33355.467876250004</v>
      </c>
    </row>
    <row r="81" spans="4:13">
      <c r="D81">
        <f>2*STDEV(D72:D79)/SQRT(COUNT(D72:D79))</f>
        <v>0.22304899198393521</v>
      </c>
      <c r="E81">
        <f t="shared" ref="E81:L81" si="12">2*STDEV(E72:E79)/SQRT(COUNT(E72:E79))</f>
        <v>0.28467633934873721</v>
      </c>
      <c r="F81">
        <f>2*STDEV(F72:F79)/SQRT(COUNT(F72:F79))</f>
        <v>0.11625077922943657</v>
      </c>
      <c r="G81">
        <f t="shared" si="12"/>
        <v>0.18462750959439111</v>
      </c>
      <c r="H81">
        <f t="shared" si="12"/>
        <v>0.25951517657155249</v>
      </c>
      <c r="I81">
        <f t="shared" si="12"/>
        <v>0.45930508716600077</v>
      </c>
      <c r="J81">
        <f t="shared" si="12"/>
        <v>0.19184029425516275</v>
      </c>
      <c r="K81">
        <f t="shared" si="12"/>
        <v>0.29255041984866936</v>
      </c>
      <c r="L81">
        <f t="shared" si="12"/>
        <v>0.23371231470102882</v>
      </c>
      <c r="M81">
        <f>2*STDEV(M72:M79)/SQRT(COUNT(M72:M79))</f>
        <v>0.16467609180825218</v>
      </c>
    </row>
    <row r="82" spans="4:13">
      <c r="D82">
        <f>D80/8192</f>
        <v>-4.0811791635131831</v>
      </c>
      <c r="E82">
        <f>E80/8192</f>
        <v>-4.0806055952453617</v>
      </c>
      <c r="F82">
        <f t="shared" ref="F82:M82" si="13">F80/8192</f>
        <v>-4.0807600524902341</v>
      </c>
      <c r="G82">
        <f t="shared" si="13"/>
        <v>-4.0801410075378417</v>
      </c>
      <c r="H82">
        <f t="shared" si="13"/>
        <v>-4.0789736946105961</v>
      </c>
      <c r="I82">
        <f t="shared" si="13"/>
        <v>-4.0783871279907222</v>
      </c>
      <c r="J82">
        <f t="shared" si="13"/>
        <v>-4.0759164379882815</v>
      </c>
      <c r="K82">
        <f t="shared" si="13"/>
        <v>-4.0753505239868169</v>
      </c>
      <c r="L82">
        <f t="shared" si="13"/>
        <v>-4.0715860943603515</v>
      </c>
      <c r="M82">
        <f t="shared" si="13"/>
        <v>-4.0717123872375494</v>
      </c>
    </row>
    <row r="83" spans="4:13">
      <c r="D83">
        <f>D80-$B$32</f>
        <v>1.4946462500010966</v>
      </c>
      <c r="E83">
        <f>E80-D80</f>
        <v>4.6986712499929126</v>
      </c>
      <c r="F83">
        <f>F80-$B$32</f>
        <v>4.9280037499993341</v>
      </c>
      <c r="G83">
        <f>G80-F80</f>
        <v>5.0712162499985425</v>
      </c>
      <c r="H83">
        <f>H80-$B$32</f>
        <v>19.561847499993746</v>
      </c>
      <c r="I83">
        <f>I80-H80</f>
        <v>4.8051537500068662</v>
      </c>
      <c r="J83">
        <f>J80-$B$32</f>
        <v>44.606893749994924</v>
      </c>
      <c r="K83">
        <f>K80-J80</f>
        <v>4.6359674999985145</v>
      </c>
      <c r="L83">
        <f>L80-$B$32</f>
        <v>80.081068749997939</v>
      </c>
      <c r="M83">
        <f>M80-L80</f>
        <v>-1.0345912500051782</v>
      </c>
    </row>
    <row r="84" spans="4:13">
      <c r="E84">
        <f>E81</f>
        <v>0.28467633934873721</v>
      </c>
      <c r="G84">
        <f>G81</f>
        <v>0.18462750959439111</v>
      </c>
      <c r="I84">
        <f>I81</f>
        <v>0.45930508716600077</v>
      </c>
      <c r="K84">
        <f>K81</f>
        <v>0.29255041984866936</v>
      </c>
      <c r="M84">
        <f>M81</f>
        <v>0.16467609180825218</v>
      </c>
    </row>
    <row r="85" spans="4:13">
      <c r="E85">
        <f>SUM(D81:E81)</f>
        <v>0.50772533133267239</v>
      </c>
      <c r="G85">
        <f>SUM(F81:G81)</f>
        <v>0.30087828882382767</v>
      </c>
      <c r="I85">
        <f>SUM(H81:I81)</f>
        <v>0.71882026373755326</v>
      </c>
      <c r="K85">
        <f>SUM(J81:K81)</f>
        <v>0.48439071410383211</v>
      </c>
      <c r="M85">
        <f>SUM(L81:M81)</f>
        <v>0.39838840650928098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Y56"/>
  <sheetViews>
    <sheetView topLeftCell="D22" workbookViewId="0">
      <selection activeCell="W35" sqref="W35"/>
    </sheetView>
  </sheetViews>
  <sheetFormatPr baseColWidth="10" defaultRowHeight="15" x14ac:dyDescent="0"/>
  <cols>
    <col min="1" max="1" width="12.1640625" bestFit="1" customWidth="1"/>
    <col min="4" max="4" width="11.1640625" bestFit="1" customWidth="1"/>
    <col min="21" max="21" width="12.1640625" bestFit="1" customWidth="1"/>
    <col min="25" max="25" width="12.1640625" bestFit="1" customWidth="1"/>
  </cols>
  <sheetData>
    <row r="3" spans="1:6">
      <c r="A3" t="s">
        <v>3</v>
      </c>
    </row>
    <row r="4" spans="1:6">
      <c r="A4">
        <v>50000</v>
      </c>
      <c r="B4">
        <v>508.33363000000003</v>
      </c>
      <c r="C4">
        <v>-8107.9380700000002</v>
      </c>
      <c r="D4">
        <v>23555.118480000001</v>
      </c>
      <c r="E4">
        <v>-2484.4490999999998</v>
      </c>
      <c r="F4">
        <v>0.12637000000000001</v>
      </c>
    </row>
    <row r="5" spans="1:6">
      <c r="A5">
        <v>100000</v>
      </c>
      <c r="B5">
        <v>513.00260000000003</v>
      </c>
      <c r="C5">
        <v>-8108.0173599999998</v>
      </c>
      <c r="D5">
        <v>23555.118480000001</v>
      </c>
      <c r="E5">
        <v>-2251.4925800000001</v>
      </c>
      <c r="F5">
        <v>0.14335000000000001</v>
      </c>
    </row>
    <row r="6" spans="1:6">
      <c r="A6">
        <v>150000</v>
      </c>
      <c r="B6">
        <v>497.09872999999999</v>
      </c>
      <c r="C6">
        <v>-8102.41453</v>
      </c>
      <c r="D6">
        <v>23555.118480000001</v>
      </c>
      <c r="E6">
        <v>-2046.0083999999999</v>
      </c>
      <c r="F6">
        <v>0.14932999999999999</v>
      </c>
    </row>
    <row r="7" spans="1:6">
      <c r="A7">
        <v>200000</v>
      </c>
      <c r="B7">
        <v>490.75686000000002</v>
      </c>
      <c r="C7">
        <v>-8104.1707299999998</v>
      </c>
      <c r="D7">
        <v>23555.118480000001</v>
      </c>
      <c r="E7">
        <v>-2679.2720199999999</v>
      </c>
      <c r="F7">
        <v>0.16750000000000001</v>
      </c>
    </row>
    <row r="8" spans="1:6">
      <c r="A8">
        <v>250000</v>
      </c>
      <c r="B8">
        <v>474.73491000000001</v>
      </c>
      <c r="C8">
        <v>-8101.5403399999996</v>
      </c>
      <c r="D8">
        <v>23555.118480000001</v>
      </c>
      <c r="E8">
        <v>-1883.9211700000001</v>
      </c>
      <c r="F8">
        <v>0.18887999999999999</v>
      </c>
    </row>
    <row r="9" spans="1:6">
      <c r="A9">
        <v>300000</v>
      </c>
      <c r="B9">
        <v>482.45846999999998</v>
      </c>
      <c r="C9">
        <v>-8104.99539</v>
      </c>
      <c r="D9">
        <v>23555.118480000001</v>
      </c>
      <c r="E9">
        <v>-2456.1838200000002</v>
      </c>
      <c r="F9">
        <v>0.18901999999999999</v>
      </c>
    </row>
    <row r="10" spans="1:6">
      <c r="A10">
        <v>350000</v>
      </c>
      <c r="B10">
        <v>512.44200999999998</v>
      </c>
      <c r="C10">
        <v>-8107.9903100000001</v>
      </c>
      <c r="D10">
        <v>23555.118480000001</v>
      </c>
      <c r="E10">
        <v>-2904.9880600000001</v>
      </c>
      <c r="F10">
        <v>0.20791000000000001</v>
      </c>
    </row>
    <row r="11" spans="1:6">
      <c r="A11">
        <v>400000</v>
      </c>
      <c r="B11">
        <v>486.47586999999999</v>
      </c>
      <c r="C11">
        <v>-8103.20244</v>
      </c>
      <c r="D11">
        <v>23555.118480000001</v>
      </c>
      <c r="E11">
        <v>-2164.5626200000002</v>
      </c>
      <c r="F11">
        <v>0.21379999999999999</v>
      </c>
    </row>
    <row r="12" spans="1:6">
      <c r="A12">
        <v>450000</v>
      </c>
      <c r="B12">
        <v>502.89422999999999</v>
      </c>
      <c r="C12">
        <v>-8104.4183000000003</v>
      </c>
      <c r="D12">
        <v>23555.118480000001</v>
      </c>
      <c r="E12">
        <v>-2800.1695100000002</v>
      </c>
      <c r="F12">
        <v>0.22062000000000001</v>
      </c>
    </row>
    <row r="13" spans="1:6">
      <c r="A13">
        <v>500000</v>
      </c>
      <c r="B13">
        <v>486.37088</v>
      </c>
      <c r="C13">
        <v>-8105.9169099999999</v>
      </c>
      <c r="D13">
        <v>23555.118480000001</v>
      </c>
      <c r="E13">
        <v>-2834.56927</v>
      </c>
      <c r="F13">
        <v>0.23979</v>
      </c>
    </row>
    <row r="14" spans="1:6">
      <c r="A14">
        <v>550000</v>
      </c>
      <c r="B14">
        <v>498.20943</v>
      </c>
      <c r="C14">
        <v>-8110.9454100000003</v>
      </c>
      <c r="D14">
        <v>23555.118480000001</v>
      </c>
      <c r="E14">
        <v>-2696.9771999999998</v>
      </c>
      <c r="F14">
        <v>0.23876</v>
      </c>
    </row>
    <row r="15" spans="1:6">
      <c r="A15">
        <v>600000</v>
      </c>
      <c r="B15">
        <v>504.03505000000001</v>
      </c>
      <c r="C15">
        <v>-8105.8793400000004</v>
      </c>
      <c r="D15">
        <v>23555.118480000001</v>
      </c>
      <c r="E15">
        <v>-2661.16732</v>
      </c>
      <c r="F15">
        <v>0.24396999999999999</v>
      </c>
    </row>
    <row r="16" spans="1:6">
      <c r="A16">
        <v>650000</v>
      </c>
      <c r="B16">
        <v>495.91959000000003</v>
      </c>
      <c r="C16">
        <v>-8107.6876899999997</v>
      </c>
      <c r="D16">
        <v>23555.118480000001</v>
      </c>
      <c r="E16">
        <v>-2650.24928</v>
      </c>
      <c r="F16">
        <v>0.24404999999999999</v>
      </c>
    </row>
    <row r="17" spans="1:21">
      <c r="A17">
        <v>700000</v>
      </c>
      <c r="B17">
        <v>503.57400999999999</v>
      </c>
      <c r="C17">
        <v>-8103.74262</v>
      </c>
      <c r="D17">
        <v>23555.118480000001</v>
      </c>
      <c r="E17">
        <v>-1684.7415699999999</v>
      </c>
      <c r="F17">
        <v>0.28017999999999998</v>
      </c>
    </row>
    <row r="18" spans="1:21">
      <c r="A18">
        <v>750000</v>
      </c>
      <c r="B18">
        <v>502.98899999999998</v>
      </c>
      <c r="C18">
        <v>-8108.5038100000002</v>
      </c>
      <c r="D18">
        <v>23555.118480000001</v>
      </c>
      <c r="E18">
        <v>-2694.35727</v>
      </c>
      <c r="F18">
        <v>0.29519000000000001</v>
      </c>
    </row>
    <row r="19" spans="1:21">
      <c r="A19">
        <v>800000</v>
      </c>
      <c r="B19">
        <v>491.23194999999998</v>
      </c>
      <c r="C19">
        <v>-8106.4203399999997</v>
      </c>
      <c r="D19">
        <v>23555.118480000001</v>
      </c>
      <c r="E19">
        <v>-2799.2608399999999</v>
      </c>
      <c r="F19">
        <v>0.29303000000000001</v>
      </c>
    </row>
    <row r="20" spans="1:21">
      <c r="A20">
        <v>850000</v>
      </c>
      <c r="B20">
        <v>486.85521</v>
      </c>
      <c r="C20">
        <v>-8111.1539599999996</v>
      </c>
      <c r="D20">
        <v>23555.118480000001</v>
      </c>
      <c r="E20">
        <v>-3622.4344599999999</v>
      </c>
      <c r="F20">
        <v>0.30199999999999999</v>
      </c>
    </row>
    <row r="21" spans="1:21">
      <c r="A21">
        <v>900000</v>
      </c>
      <c r="B21">
        <v>509.51145000000002</v>
      </c>
      <c r="C21">
        <v>-8104.6869500000003</v>
      </c>
      <c r="D21">
        <v>23555.118480000001</v>
      </c>
      <c r="E21">
        <v>-2251.2235799999999</v>
      </c>
      <c r="F21">
        <v>0.31359999999999999</v>
      </c>
    </row>
    <row r="22" spans="1:21">
      <c r="A22">
        <v>950000</v>
      </c>
      <c r="B22">
        <v>493.86926999999997</v>
      </c>
      <c r="C22">
        <v>-8107.3998899999997</v>
      </c>
      <c r="D22">
        <v>23555.118480000001</v>
      </c>
      <c r="E22">
        <v>-2574.5421799999999</v>
      </c>
      <c r="F22">
        <v>0.34332000000000001</v>
      </c>
    </row>
    <row r="23" spans="1:21">
      <c r="A23">
        <v>1000000</v>
      </c>
      <c r="B23">
        <v>516.49661000000003</v>
      </c>
      <c r="C23">
        <v>-8108.7466000000004</v>
      </c>
      <c r="D23">
        <v>23555.118480000001</v>
      </c>
      <c r="E23">
        <v>-2259.2187899999999</v>
      </c>
      <c r="F23">
        <v>0.36242000000000002</v>
      </c>
    </row>
    <row r="24" spans="1:21">
      <c r="A24">
        <v>1050000</v>
      </c>
      <c r="B24">
        <v>499.25913000000003</v>
      </c>
      <c r="C24">
        <v>-8106.4663799999998</v>
      </c>
      <c r="D24">
        <v>23555.118480000001</v>
      </c>
      <c r="E24">
        <v>-2636.2389899999998</v>
      </c>
      <c r="F24">
        <v>0.3639</v>
      </c>
      <c r="G24">
        <f>F24*10^-16</f>
        <v>3.6389999999999998E-17</v>
      </c>
    </row>
    <row r="26" spans="1:21">
      <c r="A26">
        <f>(A24-A4)*0.001*10^-12</f>
        <v>1.0000000000000001E-9</v>
      </c>
      <c r="G26">
        <f>G24/(6*A26)</f>
        <v>6.0649999999999992E-9</v>
      </c>
      <c r="H26" t="s">
        <v>58</v>
      </c>
    </row>
    <row r="27" spans="1:21">
      <c r="A27" t="s">
        <v>3</v>
      </c>
      <c r="B27">
        <v>0</v>
      </c>
      <c r="N27" t="s">
        <v>46</v>
      </c>
      <c r="O27">
        <v>2</v>
      </c>
    </row>
    <row r="28" spans="1:21">
      <c r="A28">
        <f>1/(8.6173*10^-5)/B28</f>
        <v>23.209125828275678</v>
      </c>
      <c r="B28">
        <v>500</v>
      </c>
      <c r="C28">
        <v>0.3639</v>
      </c>
      <c r="D28">
        <f>(C28*(10^-16))/(6*$A$26)</f>
        <v>6.0649999999999992E-9</v>
      </c>
      <c r="N28">
        <f>1/(8.6173*10^-5)/O28</f>
        <v>23.209125828275678</v>
      </c>
      <c r="O28">
        <v>500</v>
      </c>
      <c r="P28">
        <v>0.55893999999999999</v>
      </c>
      <c r="Q28">
        <v>0.38804</v>
      </c>
      <c r="R28">
        <v>0.58099000000000001</v>
      </c>
      <c r="S28">
        <v>0.55571999999999999</v>
      </c>
      <c r="T28">
        <f>AVERAGE(P28:S28)</f>
        <v>0.52092249999999996</v>
      </c>
      <c r="U28">
        <f>(T28*(10^-16))/(6*$A$26)</f>
        <v>8.6820416666666641E-9</v>
      </c>
    </row>
    <row r="29" spans="1:21">
      <c r="A29">
        <f>1/(8.6173*10^-5)/B29</f>
        <v>21.099205298432434</v>
      </c>
      <c r="B29">
        <v>550</v>
      </c>
      <c r="C29">
        <v>0.61665999999999999</v>
      </c>
      <c r="D29">
        <f>(C29*(10^-16))/(6*$A$26)</f>
        <v>1.0277666666666664E-8</v>
      </c>
      <c r="N29">
        <f>1/(8.6173*10^-5)/O29</f>
        <v>21.099205298432434</v>
      </c>
      <c r="O29">
        <v>550</v>
      </c>
      <c r="P29">
        <v>0.84604000000000001</v>
      </c>
      <c r="Q29">
        <v>0.77825999999999995</v>
      </c>
      <c r="R29">
        <v>0.70628999999999997</v>
      </c>
      <c r="S29">
        <v>0.71230000000000004</v>
      </c>
      <c r="T29">
        <f>AVERAGE(P29:S29)</f>
        <v>0.76072249999999997</v>
      </c>
      <c r="U29">
        <f>(T29*(10^-16))/(6*$A$26)</f>
        <v>1.2678708333333331E-8</v>
      </c>
    </row>
    <row r="30" spans="1:21">
      <c r="A30">
        <f>1/(8.6173*10^-5)/B30</f>
        <v>19.340938190229732</v>
      </c>
      <c r="B30">
        <v>600</v>
      </c>
      <c r="C30">
        <v>0.76605000000000001</v>
      </c>
      <c r="D30">
        <f>(C30*(10^-16))/(6*$A$26)</f>
        <v>1.2767499999999998E-8</v>
      </c>
      <c r="N30">
        <f>1/(8.6173*10^-5)/O30</f>
        <v>19.340938190229732</v>
      </c>
      <c r="O30">
        <v>600</v>
      </c>
      <c r="P30">
        <v>1.0008300000000001</v>
      </c>
      <c r="Q30">
        <v>0.92078000000000004</v>
      </c>
      <c r="R30">
        <v>0.83542000000000005</v>
      </c>
      <c r="S30">
        <v>0.85751999999999995</v>
      </c>
      <c r="T30">
        <f>AVERAGE(P30:S30)</f>
        <v>0.90363750000000009</v>
      </c>
      <c r="U30">
        <f>(T30*(10^-16))/(6*$A$26)</f>
        <v>1.5060624999999998E-8</v>
      </c>
    </row>
    <row r="31" spans="1:21">
      <c r="A31">
        <f>1/(8.6173*10^-5)/B31</f>
        <v>17.853173714058215</v>
      </c>
      <c r="B31">
        <v>650</v>
      </c>
      <c r="C31">
        <v>1.11616</v>
      </c>
      <c r="D31">
        <f>(C31*(10^-16))/(6*$A$26)</f>
        <v>1.8602666666666665E-8</v>
      </c>
      <c r="N31">
        <f>1/(8.6173*10^-5)/O31</f>
        <v>17.853173714058215</v>
      </c>
      <c r="O31">
        <v>650</v>
      </c>
      <c r="P31">
        <v>1.2757400000000001</v>
      </c>
      <c r="Q31">
        <v>1.20794</v>
      </c>
      <c r="R31">
        <v>1.0524</v>
      </c>
      <c r="S31">
        <v>1.0760799999999999</v>
      </c>
      <c r="T31">
        <f>AVERAGE(P31:S31)</f>
        <v>1.1530400000000001</v>
      </c>
      <c r="U31">
        <f>(T31*(10^-16))/(6*$A$26)</f>
        <v>1.9217333333333332E-8</v>
      </c>
    </row>
    <row r="32" spans="1:21">
      <c r="A32">
        <f>1/(8.6173*10^-5)/B32</f>
        <v>16.577947020196913</v>
      </c>
      <c r="B32">
        <v>700</v>
      </c>
      <c r="C32">
        <v>1.35365</v>
      </c>
      <c r="D32">
        <f>(C32*(10^-16))/(6*$A$26)</f>
        <v>2.2560833333333331E-8</v>
      </c>
      <c r="N32">
        <f>1/(8.6173*10^-5)/O32</f>
        <v>16.577947020196913</v>
      </c>
      <c r="O32">
        <v>700</v>
      </c>
      <c r="P32">
        <v>1.5232399999999999</v>
      </c>
      <c r="Q32">
        <v>1.32301</v>
      </c>
      <c r="R32">
        <v>1.71194</v>
      </c>
      <c r="S32">
        <v>1.5938300000000001</v>
      </c>
      <c r="T32">
        <f>AVERAGE(P32:S32)</f>
        <v>1.5380050000000001</v>
      </c>
      <c r="U32">
        <f>(T32*(10^-16))/(6*$A$26)</f>
        <v>2.5633416666666667E-8</v>
      </c>
    </row>
    <row r="33" spans="1:25">
      <c r="D33" s="9">
        <v>0.19600000000000001</v>
      </c>
      <c r="Q33" s="9">
        <v>0.14699999999999999</v>
      </c>
      <c r="U33" s="9">
        <v>0.155</v>
      </c>
    </row>
    <row r="34" spans="1:25">
      <c r="A34" t="s">
        <v>40</v>
      </c>
      <c r="B34">
        <v>4</v>
      </c>
      <c r="N34" t="s">
        <v>43</v>
      </c>
      <c r="O34">
        <v>1</v>
      </c>
    </row>
    <row r="35" spans="1:25">
      <c r="A35">
        <f>1/(8.6173*10^-5)/B35</f>
        <v>23.209125828275678</v>
      </c>
      <c r="B35">
        <v>500</v>
      </c>
      <c r="C35">
        <v>0.59006999999999998</v>
      </c>
      <c r="D35">
        <f>(C35*(10^-16))/(6*$A$26)</f>
        <v>9.8344999999999978E-9</v>
      </c>
      <c r="N35">
        <f>1/(8.6173*10^-5)/O35</f>
        <v>23.209125828275678</v>
      </c>
      <c r="O35">
        <v>500</v>
      </c>
      <c r="P35">
        <v>0.36362</v>
      </c>
      <c r="Q35">
        <v>0.47205000000000003</v>
      </c>
      <c r="R35">
        <v>0.43617</v>
      </c>
      <c r="S35">
        <v>0.69955000000000001</v>
      </c>
      <c r="T35">
        <f>AVERAGE(P35:S35)</f>
        <v>0.49284749999999999</v>
      </c>
      <c r="U35">
        <f>(T35*(10^-16))/(6*$A$26)</f>
        <v>8.2141249999999985E-9</v>
      </c>
    </row>
    <row r="36" spans="1:25">
      <c r="A36">
        <f>1/(8.6173*10^-5)/B36</f>
        <v>21.099205298432434</v>
      </c>
      <c r="B36">
        <v>550</v>
      </c>
      <c r="C36">
        <v>0.69321999999999995</v>
      </c>
      <c r="D36">
        <f>(C36*(10^-16))/(6*$A$26)</f>
        <v>1.1553666666666665E-8</v>
      </c>
      <c r="N36">
        <f>1/(8.6173*10^-5)/O36</f>
        <v>21.099205298432434</v>
      </c>
      <c r="O36">
        <v>550</v>
      </c>
      <c r="P36">
        <v>0.55552999999999997</v>
      </c>
      <c r="Q36">
        <v>0.72787000000000002</v>
      </c>
      <c r="R36">
        <v>0.81813999999999998</v>
      </c>
      <c r="S36">
        <v>0.60643000000000002</v>
      </c>
      <c r="T36">
        <f>AVERAGE(P36:S36)</f>
        <v>0.6769925</v>
      </c>
      <c r="U36">
        <f>(T36*(10^-16))/(6*$A$26)</f>
        <v>1.1283208333333332E-8</v>
      </c>
    </row>
    <row r="37" spans="1:25">
      <c r="A37">
        <f>1/(8.6173*10^-5)/B37</f>
        <v>19.340938190229732</v>
      </c>
      <c r="B37">
        <v>600</v>
      </c>
      <c r="C37">
        <v>0.80496999999999996</v>
      </c>
      <c r="D37">
        <f>(C37*(10^-16))/(6*$A$26)</f>
        <v>1.3416166666666665E-8</v>
      </c>
      <c r="N37">
        <f>1/(8.6173*10^-5)/O37</f>
        <v>19.340938190229732</v>
      </c>
      <c r="O37">
        <v>600</v>
      </c>
      <c r="P37">
        <v>0.81269999999999998</v>
      </c>
      <c r="Q37">
        <v>0.85951</v>
      </c>
      <c r="R37">
        <v>0.87424999999999997</v>
      </c>
      <c r="S37">
        <v>0.95379000000000003</v>
      </c>
      <c r="T37">
        <f>AVERAGE(P37:S37)</f>
        <v>0.87506249999999997</v>
      </c>
      <c r="U37">
        <f>(T37*(10^-16))/(6*$A$26)</f>
        <v>1.4584374999999999E-8</v>
      </c>
    </row>
    <row r="38" spans="1:25">
      <c r="A38">
        <f>1/(8.6173*10^-5)/B38</f>
        <v>17.853173714058215</v>
      </c>
      <c r="B38">
        <v>650</v>
      </c>
      <c r="C38">
        <v>1.0449200000000001</v>
      </c>
      <c r="D38">
        <f>(C38*(10^-16))/(6*$A$26)</f>
        <v>1.7415333333333333E-8</v>
      </c>
      <c r="N38">
        <f>1/(8.6173*10^-5)/O38</f>
        <v>17.853173714058215</v>
      </c>
      <c r="O38">
        <v>650</v>
      </c>
      <c r="P38">
        <v>1.0446899999999999</v>
      </c>
      <c r="Q38">
        <v>1.1123799999999999</v>
      </c>
      <c r="R38">
        <v>1.3852500000000001</v>
      </c>
      <c r="S38">
        <v>1.0542199999999999</v>
      </c>
      <c r="T38">
        <f>AVERAGE(P38:S38)</f>
        <v>1.149135</v>
      </c>
      <c r="U38">
        <f>(T38*(10^-16))/(6*$A$26)</f>
        <v>1.9152249999999995E-8</v>
      </c>
    </row>
    <row r="39" spans="1:25">
      <c r="A39">
        <f>1/(8.6173*10^-5)/B39</f>
        <v>16.577947020196913</v>
      </c>
      <c r="B39">
        <v>700</v>
      </c>
      <c r="C39">
        <v>1.1929099999999999</v>
      </c>
      <c r="D39">
        <f>(C39*(10^-16))/(6*$A$26)</f>
        <v>1.9881833333333328E-8</v>
      </c>
      <c r="N39">
        <f>1/(8.6173*10^-5)/O39</f>
        <v>16.577947020196913</v>
      </c>
      <c r="O39">
        <v>700</v>
      </c>
      <c r="P39">
        <v>1.56037</v>
      </c>
      <c r="Q39">
        <v>1.3911800000000001</v>
      </c>
      <c r="R39">
        <v>1.43197</v>
      </c>
      <c r="S39">
        <v>1.44323</v>
      </c>
      <c r="T39">
        <f>AVERAGE(P39:S39)</f>
        <v>1.4566874999999999</v>
      </c>
      <c r="U39">
        <f>(T39*(10^-16))/(6*$A$26)</f>
        <v>2.4278124999999994E-8</v>
      </c>
    </row>
    <row r="40" spans="1:25">
      <c r="D40" s="9">
        <v>0.109</v>
      </c>
      <c r="Q40" s="9">
        <v>0.214</v>
      </c>
      <c r="U40" s="9">
        <v>0.16200000000000001</v>
      </c>
    </row>
    <row r="42" spans="1:25">
      <c r="A42">
        <v>0.98</v>
      </c>
      <c r="B42">
        <v>-2</v>
      </c>
      <c r="N42" t="s">
        <v>48</v>
      </c>
      <c r="O42">
        <v>-2</v>
      </c>
    </row>
    <row r="43" spans="1:25">
      <c r="A43">
        <f>1/(8.6173*10^-5)/B43</f>
        <v>23.209125828275678</v>
      </c>
      <c r="B43">
        <v>500</v>
      </c>
      <c r="C43">
        <v>0.52678000000000003</v>
      </c>
      <c r="D43">
        <f>(C43*(10^-16))/(6*$A$26)</f>
        <v>8.7796666666666656E-9</v>
      </c>
      <c r="N43">
        <f>1/(8.6173*10^-5)/O43</f>
        <v>23.209125828275678</v>
      </c>
      <c r="O43">
        <v>500</v>
      </c>
      <c r="P43">
        <v>1.4589099999999999</v>
      </c>
      <c r="Q43">
        <v>1.3645099999999999</v>
      </c>
      <c r="R43">
        <v>1.3619000000000001</v>
      </c>
      <c r="S43">
        <v>1.413</v>
      </c>
      <c r="T43">
        <v>1.4660500000000001</v>
      </c>
      <c r="U43">
        <v>1.42222</v>
      </c>
      <c r="V43">
        <v>1.4307300000000001</v>
      </c>
      <c r="W43">
        <v>1.41</v>
      </c>
      <c r="X43">
        <f>AVERAGE(P43:W43)</f>
        <v>1.415915</v>
      </c>
      <c r="Y43">
        <f>(X43*(10^-16))/(6*$A$26)</f>
        <v>2.359858333333333E-8</v>
      </c>
    </row>
    <row r="44" spans="1:25">
      <c r="A44">
        <f>1/(8.6173*10^-5)/B44</f>
        <v>21.099205298432434</v>
      </c>
      <c r="B44">
        <v>550</v>
      </c>
      <c r="C44">
        <v>0.77088999999999996</v>
      </c>
      <c r="D44">
        <f>(C44*(10^-16))/(6*$A$26)</f>
        <v>1.2848166666666663E-8</v>
      </c>
      <c r="N44">
        <f>1/(8.6173*10^-5)/O44</f>
        <v>21.099205298432434</v>
      </c>
      <c r="O44">
        <v>550</v>
      </c>
      <c r="P44">
        <v>1.7435799999999999</v>
      </c>
      <c r="Q44">
        <v>1.71079</v>
      </c>
      <c r="R44">
        <v>1.6735899999999999</v>
      </c>
      <c r="S44">
        <v>1.6353500000000001</v>
      </c>
      <c r="T44">
        <v>1.88012</v>
      </c>
      <c r="U44">
        <v>1.6181099999999999</v>
      </c>
      <c r="V44">
        <v>1.63022</v>
      </c>
      <c r="W44">
        <v>1.84765</v>
      </c>
      <c r="X44">
        <f>AVERAGE(P44:W44)</f>
        <v>1.7174262499999999</v>
      </c>
      <c r="Y44">
        <f>(X44*(10^-16))/(6*$A$26)</f>
        <v>2.8623770833333329E-8</v>
      </c>
    </row>
    <row r="45" spans="1:25">
      <c r="A45">
        <f>1/(8.6173*10^-5)/B45</f>
        <v>19.340938190229732</v>
      </c>
      <c r="B45">
        <v>600</v>
      </c>
      <c r="C45">
        <v>1.14723</v>
      </c>
      <c r="D45">
        <f>(C45*(10^-16))/(6*$A$26)</f>
        <v>1.9120499999999996E-8</v>
      </c>
      <c r="N45">
        <f>1/(8.6173*10^-5)/O45</f>
        <v>19.340938190229732</v>
      </c>
      <c r="O45">
        <v>600</v>
      </c>
      <c r="P45">
        <v>2.22302</v>
      </c>
      <c r="Q45">
        <v>2.1302300000000001</v>
      </c>
      <c r="R45">
        <v>1.9776899999999999</v>
      </c>
      <c r="S45">
        <v>2.2229999999999999</v>
      </c>
      <c r="T45">
        <v>2.0826899999999999</v>
      </c>
      <c r="U45">
        <v>2.0456300000000001</v>
      </c>
      <c r="V45">
        <v>2.20119</v>
      </c>
      <c r="W45">
        <v>1.9465300000000001</v>
      </c>
      <c r="X45">
        <f>AVERAGE(P45:W45)</f>
        <v>2.1037474999999999</v>
      </c>
      <c r="Y45">
        <f>(X45*(10^-16))/(6*$A$26)</f>
        <v>3.5062458333333326E-8</v>
      </c>
    </row>
    <row r="46" spans="1:25">
      <c r="A46">
        <f>1/(8.6173*10^-5)/B46</f>
        <v>17.853173714058215</v>
      </c>
      <c r="B46">
        <v>650</v>
      </c>
      <c r="C46">
        <v>1.57148</v>
      </c>
      <c r="D46">
        <f>(C46*(10^-16))/(6*$A$26)</f>
        <v>2.6191333333333329E-8</v>
      </c>
      <c r="N46">
        <f>1/(8.6173*10^-5)/O46</f>
        <v>17.853173714058215</v>
      </c>
      <c r="O46">
        <v>650</v>
      </c>
      <c r="P46">
        <v>2.4737200000000001</v>
      </c>
      <c r="Q46">
        <v>1.97912</v>
      </c>
      <c r="R46">
        <v>2.1962299999999999</v>
      </c>
      <c r="S46">
        <v>2.2589899999999998</v>
      </c>
      <c r="T46">
        <v>2.242</v>
      </c>
      <c r="U46">
        <v>2.2745899999999999</v>
      </c>
      <c r="V46">
        <v>2.3597700000000001</v>
      </c>
      <c r="W46">
        <v>2.0464500000000001</v>
      </c>
      <c r="X46">
        <f>AVERAGE(P46:W46)</f>
        <v>2.2288587500000001</v>
      </c>
      <c r="Y46">
        <f>(X46*(10^-16))/(6*$A$26)</f>
        <v>3.7147645833333333E-8</v>
      </c>
    </row>
    <row r="47" spans="1:25">
      <c r="A47">
        <f>1/(8.6173*10^-5)/B47</f>
        <v>16.577947020196913</v>
      </c>
      <c r="B47">
        <v>700</v>
      </c>
      <c r="C47">
        <v>1.4868300000000001</v>
      </c>
      <c r="D47">
        <f>(C47*(10^-16))/(6*$A$26)</f>
        <v>2.4780499999999998E-8</v>
      </c>
      <c r="N47">
        <f>1/(8.6173*10^-5)/O47</f>
        <v>16.577947020196913</v>
      </c>
      <c r="O47">
        <v>700</v>
      </c>
      <c r="P47">
        <v>2.13564</v>
      </c>
      <c r="Q47">
        <v>1.9375800000000001</v>
      </c>
      <c r="R47">
        <v>2.2642099999999998</v>
      </c>
      <c r="S47">
        <v>2.3717100000000002</v>
      </c>
      <c r="T47">
        <v>2.25535</v>
      </c>
      <c r="U47">
        <v>2.4691800000000002</v>
      </c>
      <c r="V47">
        <v>2.4630200000000002</v>
      </c>
      <c r="W47">
        <v>2.41751</v>
      </c>
      <c r="X47">
        <f>AVERAGE(P47:W47)</f>
        <v>2.2892749999999999</v>
      </c>
      <c r="Y47">
        <f>(X47*(10^-16))/(6*$A$26)</f>
        <v>3.8154583333333328E-8</v>
      </c>
    </row>
    <row r="48" spans="1:25">
      <c r="D48" s="9">
        <v>0.20599999999999999</v>
      </c>
      <c r="Q48" s="9">
        <v>0.10299999999999999</v>
      </c>
      <c r="Y48" s="9">
        <v>0.10199999999999999</v>
      </c>
    </row>
    <row r="50" spans="1:25">
      <c r="A50" t="s">
        <v>4</v>
      </c>
      <c r="B50">
        <v>2</v>
      </c>
      <c r="N50" t="s">
        <v>47</v>
      </c>
      <c r="O50">
        <v>-1</v>
      </c>
    </row>
    <row r="51" spans="1:25">
      <c r="A51">
        <f>1/(8.6173*10^-5)/B51</f>
        <v>23.209125828275678</v>
      </c>
      <c r="B51">
        <v>500</v>
      </c>
      <c r="C51">
        <v>0.69513000000000003</v>
      </c>
      <c r="D51">
        <f>(C51*(10^-16))/(6*$A$26)</f>
        <v>1.1585499999999998E-8</v>
      </c>
      <c r="N51">
        <f>1/(8.6173*10^-5)/O51</f>
        <v>23.209125828275678</v>
      </c>
      <c r="O51">
        <v>500</v>
      </c>
      <c r="P51">
        <v>0.59555999999999998</v>
      </c>
      <c r="Q51">
        <v>0.75634000000000001</v>
      </c>
      <c r="R51">
        <v>0.85801000000000005</v>
      </c>
      <c r="S51">
        <v>0.76668000000000003</v>
      </c>
      <c r="T51">
        <v>0.86262000000000005</v>
      </c>
      <c r="U51">
        <v>0.66208</v>
      </c>
      <c r="V51">
        <v>0.74612999999999996</v>
      </c>
      <c r="W51">
        <v>0.83543000000000001</v>
      </c>
      <c r="X51">
        <f>AVERAGE(P51:W51)</f>
        <v>0.76035625000000007</v>
      </c>
      <c r="Y51">
        <f>(X51*(10^-16))/(6*$A$26)</f>
        <v>1.2672604166666666E-8</v>
      </c>
    </row>
    <row r="52" spans="1:25">
      <c r="A52">
        <f>1/(8.6173*10^-5)/B52</f>
        <v>21.099205298432434</v>
      </c>
      <c r="B52">
        <v>550</v>
      </c>
      <c r="C52">
        <v>0.80201999999999996</v>
      </c>
      <c r="D52">
        <f>(C52*(10^-16))/(6*$A$26)</f>
        <v>1.3366999999999998E-8</v>
      </c>
      <c r="N52">
        <f>1/(8.6173*10^-5)/O52</f>
        <v>21.099205298432434</v>
      </c>
      <c r="O52">
        <v>550</v>
      </c>
      <c r="P52">
        <v>1.1992700000000001</v>
      </c>
      <c r="Q52">
        <v>1.00762</v>
      </c>
      <c r="R52">
        <v>0.89612000000000003</v>
      </c>
      <c r="S52">
        <v>0.98480999999999996</v>
      </c>
      <c r="T52">
        <v>1.0936300000000001</v>
      </c>
      <c r="U52">
        <v>1.1872799999999999</v>
      </c>
      <c r="V52">
        <v>1.03329</v>
      </c>
      <c r="W52">
        <v>1.24081</v>
      </c>
      <c r="X52">
        <f>AVERAGE(P52:W52)</f>
        <v>1.0803537500000002</v>
      </c>
      <c r="Y52">
        <f>(X52*(10^-16))/(6*$A$26)</f>
        <v>1.8005895833333333E-8</v>
      </c>
    </row>
    <row r="53" spans="1:25">
      <c r="A53">
        <f>1/(8.6173*10^-5)/B53</f>
        <v>19.340938190229732</v>
      </c>
      <c r="B53">
        <v>600</v>
      </c>
      <c r="C53">
        <v>1.0868500000000001</v>
      </c>
      <c r="D53">
        <f>(C53*(10^-16))/(6*$A$26)</f>
        <v>1.8114166666666667E-8</v>
      </c>
      <c r="N53">
        <f>1/(8.6173*10^-5)/O53</f>
        <v>19.340938190229732</v>
      </c>
      <c r="O53">
        <v>600</v>
      </c>
      <c r="P53">
        <v>1.46489</v>
      </c>
      <c r="Q53">
        <v>1.2491699999999999</v>
      </c>
      <c r="R53">
        <v>1.6311</v>
      </c>
      <c r="S53">
        <v>1.2969200000000001</v>
      </c>
      <c r="T53">
        <v>1.3163199999999999</v>
      </c>
      <c r="U53">
        <v>1.34334</v>
      </c>
      <c r="V53">
        <v>1.6123499999999999</v>
      </c>
      <c r="W53">
        <v>1.2799400000000001</v>
      </c>
      <c r="X53">
        <f>AVERAGE(P53:W53)</f>
        <v>1.39925375</v>
      </c>
      <c r="Y53">
        <f>(X53*(10^-16))/(6*$A$26)</f>
        <v>2.3320895833333328E-8</v>
      </c>
    </row>
    <row r="54" spans="1:25">
      <c r="A54">
        <f>1/(8.6173*10^-5)/B54</f>
        <v>17.853173714058215</v>
      </c>
      <c r="B54">
        <v>650</v>
      </c>
      <c r="C54">
        <v>1.3336399999999999</v>
      </c>
      <c r="D54">
        <f>(C54*(10^-16))/(6*$A$26)</f>
        <v>2.2227333333333327E-8</v>
      </c>
      <c r="N54">
        <f>1/(8.6173*10^-5)/O54</f>
        <v>17.853173714058215</v>
      </c>
      <c r="O54">
        <v>650</v>
      </c>
      <c r="P54">
        <v>1.8434299999999999</v>
      </c>
      <c r="Q54">
        <v>1.6477299999999999</v>
      </c>
      <c r="R54">
        <v>1.7576000000000001</v>
      </c>
      <c r="S54">
        <v>1.7736799999999999</v>
      </c>
      <c r="T54">
        <v>1.6272500000000001</v>
      </c>
      <c r="U54">
        <v>1.7343</v>
      </c>
      <c r="V54">
        <v>1.54789</v>
      </c>
      <c r="W54">
        <v>1.4753099999999999</v>
      </c>
      <c r="X54">
        <f>AVERAGE(P54:W54)</f>
        <v>1.67589875</v>
      </c>
      <c r="Y54">
        <f>(X54*(10^-16))/(6*$A$26)</f>
        <v>2.7931645833333328E-8</v>
      </c>
    </row>
    <row r="55" spans="1:25">
      <c r="A55">
        <f>1/(8.6173*10^-5)/B55</f>
        <v>16.577947020196913</v>
      </c>
      <c r="B55">
        <v>700</v>
      </c>
      <c r="C55">
        <v>1.69611</v>
      </c>
      <c r="D55">
        <f>(C55*(10^-16))/(6*$A$26)</f>
        <v>2.8268499999999996E-8</v>
      </c>
      <c r="N55">
        <f>1/(8.6173*10^-5)/O55</f>
        <v>16.577947020196913</v>
      </c>
      <c r="O55">
        <v>700</v>
      </c>
      <c r="P55">
        <v>1.81769</v>
      </c>
      <c r="Q55">
        <v>1.58162</v>
      </c>
      <c r="R55">
        <v>1.8161</v>
      </c>
      <c r="S55">
        <v>1.8917999999999999</v>
      </c>
      <c r="T55">
        <v>1.86835</v>
      </c>
      <c r="U55">
        <v>1.8871800000000001</v>
      </c>
      <c r="V55">
        <v>1.86351</v>
      </c>
      <c r="W55">
        <v>1.8881300000000001</v>
      </c>
      <c r="X55">
        <f>AVERAGE(P55:W55)</f>
        <v>1.8267975000000001</v>
      </c>
      <c r="Y55">
        <f>(X55*(10^-16))/(6*$A$26)</f>
        <v>3.0446624999999998E-8</v>
      </c>
    </row>
    <row r="56" spans="1:25">
      <c r="D56" s="9">
        <v>0.13700000000000001</v>
      </c>
      <c r="Q56" s="9">
        <v>0.13200000000000001</v>
      </c>
      <c r="Y56" s="9">
        <v>0.158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2"/>
  <sheetViews>
    <sheetView zoomScale="75" zoomScaleNormal="75" zoomScalePageLayoutView="75" workbookViewId="0">
      <selection activeCell="AN35" sqref="AN35"/>
    </sheetView>
  </sheetViews>
  <sheetFormatPr baseColWidth="10" defaultRowHeight="15" x14ac:dyDescent="0"/>
  <sheetData>
    <row r="1" spans="1:11">
      <c r="A1">
        <v>0</v>
      </c>
      <c r="D1" t="s">
        <v>12</v>
      </c>
    </row>
    <row r="2" spans="1:11">
      <c r="A2" t="s">
        <v>3</v>
      </c>
      <c r="D2">
        <v>1</v>
      </c>
      <c r="E2" s="4">
        <v>2</v>
      </c>
      <c r="F2">
        <v>-1</v>
      </c>
      <c r="G2">
        <v>-2</v>
      </c>
      <c r="H2">
        <v>-1.5</v>
      </c>
      <c r="I2">
        <v>-0.5</v>
      </c>
      <c r="J2">
        <v>0.5</v>
      </c>
      <c r="K2">
        <v>1.5</v>
      </c>
    </row>
    <row r="3" spans="1:11">
      <c r="A3">
        <v>549</v>
      </c>
      <c r="B3">
        <v>3.4608378870673952E-2</v>
      </c>
      <c r="D3">
        <v>571</v>
      </c>
      <c r="E3">
        <v>600</v>
      </c>
      <c r="F3">
        <v>385</v>
      </c>
      <c r="G3">
        <v>332</v>
      </c>
      <c r="H3">
        <v>399</v>
      </c>
      <c r="I3">
        <v>325</v>
      </c>
      <c r="J3">
        <v>620</v>
      </c>
      <c r="K3">
        <v>666</v>
      </c>
    </row>
    <row r="4" spans="1:11">
      <c r="A4">
        <v>573</v>
      </c>
      <c r="B4">
        <v>4.712041884816754E-2</v>
      </c>
      <c r="D4">
        <v>701</v>
      </c>
      <c r="E4">
        <v>778</v>
      </c>
      <c r="F4">
        <v>289</v>
      </c>
      <c r="G4">
        <v>296</v>
      </c>
      <c r="H4">
        <v>373</v>
      </c>
      <c r="I4">
        <v>315</v>
      </c>
      <c r="J4">
        <v>322</v>
      </c>
      <c r="K4">
        <v>678</v>
      </c>
    </row>
    <row r="5" spans="1:11">
      <c r="A5">
        <v>507</v>
      </c>
      <c r="B5">
        <v>4.5364891518737675E-2</v>
      </c>
      <c r="D5">
        <v>487</v>
      </c>
      <c r="E5">
        <v>774</v>
      </c>
      <c r="F5">
        <v>429</v>
      </c>
      <c r="G5">
        <v>331</v>
      </c>
      <c r="H5">
        <v>389</v>
      </c>
      <c r="I5">
        <v>361</v>
      </c>
      <c r="J5">
        <v>529</v>
      </c>
      <c r="K5">
        <v>680</v>
      </c>
    </row>
    <row r="6" spans="1:11">
      <c r="A6">
        <v>588</v>
      </c>
      <c r="B6">
        <v>3.5714285714285712E-2</v>
      </c>
      <c r="D6">
        <v>590</v>
      </c>
      <c r="E6">
        <v>938</v>
      </c>
      <c r="F6">
        <v>375</v>
      </c>
      <c r="G6">
        <v>360</v>
      </c>
      <c r="H6">
        <v>365</v>
      </c>
      <c r="I6">
        <v>414</v>
      </c>
      <c r="J6">
        <v>491</v>
      </c>
      <c r="K6">
        <v>647</v>
      </c>
    </row>
    <row r="7" spans="1:11">
      <c r="A7">
        <v>552</v>
      </c>
      <c r="B7">
        <v>5.9782608695652176E-2</v>
      </c>
      <c r="D7">
        <v>665</v>
      </c>
      <c r="E7">
        <v>860</v>
      </c>
      <c r="F7">
        <v>398</v>
      </c>
      <c r="G7">
        <v>196</v>
      </c>
      <c r="H7">
        <v>297</v>
      </c>
      <c r="I7">
        <v>328</v>
      </c>
      <c r="J7">
        <v>612</v>
      </c>
      <c r="K7">
        <v>629</v>
      </c>
    </row>
    <row r="8" spans="1:11">
      <c r="A8">
        <v>376</v>
      </c>
      <c r="B8">
        <v>6.9148936170212769E-2</v>
      </c>
      <c r="D8">
        <v>623</v>
      </c>
      <c r="E8">
        <v>844</v>
      </c>
      <c r="F8">
        <v>393</v>
      </c>
      <c r="G8">
        <v>293</v>
      </c>
      <c r="H8">
        <v>404</v>
      </c>
      <c r="I8">
        <v>394</v>
      </c>
      <c r="J8">
        <v>419</v>
      </c>
      <c r="K8">
        <v>710</v>
      </c>
    </row>
    <row r="9" spans="1:11">
      <c r="A9">
        <v>508</v>
      </c>
      <c r="B9">
        <v>3.1496062992125984E-2</v>
      </c>
      <c r="D9">
        <v>714</v>
      </c>
      <c r="E9">
        <v>774</v>
      </c>
      <c r="F9">
        <v>433</v>
      </c>
      <c r="G9">
        <v>272</v>
      </c>
      <c r="H9">
        <v>285</v>
      </c>
      <c r="I9">
        <v>315</v>
      </c>
      <c r="J9">
        <v>569</v>
      </c>
      <c r="K9">
        <v>720</v>
      </c>
    </row>
    <row r="10" spans="1:11">
      <c r="A10">
        <v>600</v>
      </c>
      <c r="B10">
        <v>2.6666666666666668E-2</v>
      </c>
      <c r="D10">
        <v>624</v>
      </c>
      <c r="E10">
        <v>466</v>
      </c>
      <c r="F10">
        <v>363</v>
      </c>
      <c r="G10">
        <v>350</v>
      </c>
      <c r="H10">
        <v>391</v>
      </c>
      <c r="I10">
        <v>401</v>
      </c>
      <c r="J10">
        <v>631</v>
      </c>
      <c r="K10">
        <v>685</v>
      </c>
    </row>
    <row r="11" spans="1:11">
      <c r="A11">
        <v>439</v>
      </c>
      <c r="B11">
        <v>6.3781321184510256E-2</v>
      </c>
      <c r="D11">
        <v>718</v>
      </c>
      <c r="E11">
        <v>817</v>
      </c>
      <c r="F11">
        <v>514</v>
      </c>
      <c r="G11">
        <v>436</v>
      </c>
      <c r="H11">
        <v>396</v>
      </c>
      <c r="I11">
        <v>446</v>
      </c>
      <c r="J11">
        <v>599</v>
      </c>
      <c r="K11">
        <v>726</v>
      </c>
    </row>
    <row r="12" spans="1:11">
      <c r="A12">
        <v>451</v>
      </c>
      <c r="B12">
        <v>3.1042128603104215E-2</v>
      </c>
      <c r="D12">
        <v>633</v>
      </c>
      <c r="E12">
        <v>758</v>
      </c>
      <c r="F12">
        <v>419</v>
      </c>
      <c r="G12">
        <v>261</v>
      </c>
      <c r="H12">
        <v>230</v>
      </c>
      <c r="I12">
        <v>489</v>
      </c>
      <c r="J12">
        <v>560</v>
      </c>
      <c r="K12">
        <v>622</v>
      </c>
    </row>
    <row r="13" spans="1:11">
      <c r="A13">
        <v>524</v>
      </c>
      <c r="B13">
        <v>4.5801526717557252E-2</v>
      </c>
      <c r="D13">
        <v>499</v>
      </c>
      <c r="E13">
        <v>440</v>
      </c>
      <c r="F13">
        <v>372</v>
      </c>
      <c r="G13">
        <v>304</v>
      </c>
      <c r="H13">
        <v>366</v>
      </c>
      <c r="I13">
        <v>432</v>
      </c>
      <c r="J13">
        <v>611</v>
      </c>
      <c r="K13">
        <v>681</v>
      </c>
    </row>
    <row r="14" spans="1:11">
      <c r="A14">
        <v>430</v>
      </c>
      <c r="B14">
        <v>3.7209302325581395E-2</v>
      </c>
      <c r="D14">
        <v>438</v>
      </c>
      <c r="E14">
        <v>596</v>
      </c>
      <c r="F14">
        <v>379</v>
      </c>
      <c r="G14">
        <v>310</v>
      </c>
      <c r="H14">
        <v>397</v>
      </c>
      <c r="I14">
        <v>433</v>
      </c>
      <c r="J14">
        <v>599</v>
      </c>
      <c r="K14">
        <v>490</v>
      </c>
    </row>
    <row r="15" spans="1:11">
      <c r="A15">
        <v>518</v>
      </c>
      <c r="B15">
        <v>4.2471042471042469E-2</v>
      </c>
      <c r="D15">
        <v>657</v>
      </c>
      <c r="E15">
        <v>886</v>
      </c>
      <c r="F15">
        <v>434</v>
      </c>
      <c r="G15">
        <v>205</v>
      </c>
      <c r="H15">
        <v>332</v>
      </c>
      <c r="I15">
        <v>405</v>
      </c>
      <c r="J15">
        <v>448</v>
      </c>
      <c r="K15">
        <v>607</v>
      </c>
    </row>
    <row r="16" spans="1:11">
      <c r="A16">
        <v>559</v>
      </c>
      <c r="B16">
        <v>3.041144901610018E-2</v>
      </c>
      <c r="D16">
        <v>699</v>
      </c>
      <c r="E16">
        <v>912</v>
      </c>
      <c r="F16">
        <v>290</v>
      </c>
      <c r="G16">
        <v>290</v>
      </c>
      <c r="H16">
        <v>364</v>
      </c>
      <c r="I16">
        <v>398</v>
      </c>
      <c r="J16">
        <v>572</v>
      </c>
      <c r="K16">
        <v>625</v>
      </c>
    </row>
    <row r="17" spans="1:11">
      <c r="A17">
        <v>336</v>
      </c>
      <c r="B17">
        <v>6.25E-2</v>
      </c>
      <c r="D17">
        <v>587</v>
      </c>
      <c r="E17">
        <v>698</v>
      </c>
      <c r="F17">
        <v>283</v>
      </c>
      <c r="G17">
        <v>377</v>
      </c>
      <c r="H17">
        <v>352</v>
      </c>
      <c r="I17">
        <v>484</v>
      </c>
      <c r="J17">
        <v>491</v>
      </c>
      <c r="K17">
        <v>812</v>
      </c>
    </row>
    <row r="18" spans="1:11">
      <c r="A18">
        <v>552</v>
      </c>
      <c r="B18">
        <v>3.8043478260869568E-2</v>
      </c>
      <c r="D18">
        <v>598</v>
      </c>
      <c r="E18">
        <v>849</v>
      </c>
      <c r="F18">
        <v>338</v>
      </c>
      <c r="G18">
        <v>317</v>
      </c>
      <c r="H18">
        <v>258</v>
      </c>
      <c r="I18">
        <v>541</v>
      </c>
      <c r="J18">
        <v>594</v>
      </c>
      <c r="K18">
        <v>614</v>
      </c>
    </row>
    <row r="19" spans="1:11">
      <c r="A19" s="2">
        <v>398</v>
      </c>
      <c r="B19">
        <v>4.7738693467336682E-2</v>
      </c>
      <c r="D19">
        <v>518</v>
      </c>
      <c r="E19">
        <v>695</v>
      </c>
      <c r="F19">
        <v>425</v>
      </c>
      <c r="G19">
        <v>353</v>
      </c>
      <c r="H19">
        <v>350</v>
      </c>
      <c r="I19">
        <v>432</v>
      </c>
      <c r="J19">
        <v>631</v>
      </c>
      <c r="K19">
        <v>482</v>
      </c>
    </row>
    <row r="20" spans="1:11">
      <c r="A20" s="2">
        <v>358</v>
      </c>
      <c r="B20">
        <v>5.8659217877094973E-2</v>
      </c>
      <c r="D20">
        <v>626</v>
      </c>
      <c r="E20">
        <v>522</v>
      </c>
      <c r="F20">
        <v>410</v>
      </c>
      <c r="G20">
        <v>323</v>
      </c>
      <c r="H20">
        <v>333</v>
      </c>
      <c r="I20">
        <v>367</v>
      </c>
      <c r="J20">
        <v>465</v>
      </c>
      <c r="K20">
        <v>517</v>
      </c>
    </row>
    <row r="21" spans="1:11">
      <c r="A21" s="2">
        <v>546</v>
      </c>
      <c r="B21">
        <v>3.1135531135531136E-2</v>
      </c>
      <c r="D21">
        <v>652</v>
      </c>
      <c r="E21">
        <v>861</v>
      </c>
      <c r="F21">
        <v>456</v>
      </c>
      <c r="G21">
        <v>364</v>
      </c>
      <c r="H21">
        <v>365</v>
      </c>
      <c r="I21">
        <v>380</v>
      </c>
      <c r="J21">
        <v>591</v>
      </c>
      <c r="K21">
        <v>726</v>
      </c>
    </row>
    <row r="22" spans="1:11">
      <c r="A22" s="2">
        <v>619</v>
      </c>
      <c r="B22">
        <v>2.2617124394184167E-2</v>
      </c>
      <c r="D22">
        <v>740</v>
      </c>
      <c r="E22">
        <v>469</v>
      </c>
      <c r="F22">
        <v>403</v>
      </c>
      <c r="G22">
        <v>354</v>
      </c>
      <c r="H22">
        <v>346</v>
      </c>
      <c r="I22">
        <v>388</v>
      </c>
      <c r="J22">
        <v>665</v>
      </c>
      <c r="K22">
        <v>515</v>
      </c>
    </row>
    <row r="23" spans="1:11">
      <c r="A23" s="2">
        <v>458</v>
      </c>
      <c r="B23">
        <v>4.148471615720524E-2</v>
      </c>
      <c r="D23">
        <v>709</v>
      </c>
      <c r="E23">
        <v>848</v>
      </c>
      <c r="F23">
        <v>376</v>
      </c>
      <c r="G23">
        <v>347</v>
      </c>
      <c r="H23">
        <v>380</v>
      </c>
      <c r="I23">
        <v>434</v>
      </c>
      <c r="J23">
        <v>535</v>
      </c>
      <c r="K23">
        <v>760</v>
      </c>
    </row>
    <row r="24" spans="1:11">
      <c r="A24" s="2">
        <v>437</v>
      </c>
      <c r="B24">
        <v>3.2036613272311214E-2</v>
      </c>
      <c r="D24">
        <v>772</v>
      </c>
      <c r="E24">
        <v>714</v>
      </c>
      <c r="F24">
        <v>350</v>
      </c>
      <c r="G24">
        <v>279</v>
      </c>
      <c r="H24">
        <v>322</v>
      </c>
      <c r="I24">
        <v>506</v>
      </c>
      <c r="J24">
        <v>534</v>
      </c>
      <c r="K24">
        <v>767</v>
      </c>
    </row>
    <row r="25" spans="1:11">
      <c r="A25" s="2">
        <v>411</v>
      </c>
      <c r="B25">
        <v>6.0827250608272508E-2</v>
      </c>
      <c r="D25">
        <v>685</v>
      </c>
      <c r="E25">
        <v>861</v>
      </c>
      <c r="F25">
        <v>335</v>
      </c>
      <c r="G25">
        <v>373</v>
      </c>
      <c r="H25">
        <v>406</v>
      </c>
      <c r="I25">
        <v>423</v>
      </c>
      <c r="J25">
        <v>629</v>
      </c>
      <c r="K25">
        <v>647</v>
      </c>
    </row>
    <row r="26" spans="1:11">
      <c r="A26" s="2">
        <v>332</v>
      </c>
      <c r="B26">
        <v>7.8313253012048195E-2</v>
      </c>
      <c r="D26">
        <v>573</v>
      </c>
      <c r="E26">
        <v>689</v>
      </c>
      <c r="F26">
        <v>449</v>
      </c>
      <c r="G26">
        <v>270</v>
      </c>
      <c r="H26">
        <v>356</v>
      </c>
      <c r="I26">
        <v>426</v>
      </c>
      <c r="J26">
        <v>527</v>
      </c>
      <c r="K26">
        <v>678</v>
      </c>
    </row>
    <row r="27" spans="1:11">
      <c r="A27" s="2">
        <v>340</v>
      </c>
      <c r="B27">
        <v>8.5294117647058826E-2</v>
      </c>
      <c r="D27">
        <v>427</v>
      </c>
      <c r="E27">
        <v>788</v>
      </c>
      <c r="F27">
        <v>327</v>
      </c>
      <c r="G27">
        <v>375</v>
      </c>
      <c r="H27">
        <v>376</v>
      </c>
      <c r="I27">
        <v>347</v>
      </c>
      <c r="J27">
        <v>635</v>
      </c>
      <c r="K27">
        <v>638</v>
      </c>
    </row>
    <row r="28" spans="1:11">
      <c r="A28" s="2">
        <v>536</v>
      </c>
      <c r="B28">
        <v>3.5447761194029849E-2</v>
      </c>
      <c r="D28">
        <v>707</v>
      </c>
      <c r="E28">
        <v>632</v>
      </c>
      <c r="F28">
        <v>318</v>
      </c>
      <c r="G28">
        <v>298</v>
      </c>
      <c r="H28">
        <v>273</v>
      </c>
      <c r="I28">
        <v>463</v>
      </c>
      <c r="J28">
        <v>545</v>
      </c>
      <c r="K28">
        <v>690</v>
      </c>
    </row>
    <row r="29" spans="1:11">
      <c r="A29" s="2">
        <v>619</v>
      </c>
      <c r="B29">
        <v>2.2617124394184167E-2</v>
      </c>
      <c r="D29">
        <v>621</v>
      </c>
      <c r="E29">
        <v>829</v>
      </c>
      <c r="F29">
        <v>352</v>
      </c>
      <c r="G29">
        <v>329</v>
      </c>
      <c r="H29">
        <v>296</v>
      </c>
      <c r="I29">
        <v>421</v>
      </c>
      <c r="J29">
        <v>512</v>
      </c>
      <c r="K29">
        <v>643</v>
      </c>
    </row>
    <row r="30" spans="1:11">
      <c r="A30" s="2">
        <v>485</v>
      </c>
      <c r="B30">
        <v>2.88659793814433E-2</v>
      </c>
      <c r="D30">
        <v>597</v>
      </c>
      <c r="E30">
        <v>742</v>
      </c>
      <c r="F30">
        <v>332</v>
      </c>
      <c r="G30">
        <v>310</v>
      </c>
      <c r="H30">
        <v>270</v>
      </c>
      <c r="I30">
        <v>520</v>
      </c>
      <c r="J30">
        <v>661</v>
      </c>
      <c r="K30">
        <v>757</v>
      </c>
    </row>
    <row r="31" spans="1:11">
      <c r="A31" s="2">
        <v>507</v>
      </c>
      <c r="B31">
        <v>3.1558185404339252E-2</v>
      </c>
      <c r="D31">
        <v>551</v>
      </c>
      <c r="E31">
        <v>765</v>
      </c>
      <c r="F31">
        <v>426</v>
      </c>
      <c r="G31">
        <v>326</v>
      </c>
      <c r="H31">
        <v>427</v>
      </c>
      <c r="I31">
        <v>227</v>
      </c>
      <c r="J31">
        <v>582</v>
      </c>
      <c r="K31">
        <v>671</v>
      </c>
    </row>
    <row r="32" spans="1:11">
      <c r="A32" s="2">
        <v>517</v>
      </c>
      <c r="B32">
        <v>2.9013539651837523E-2</v>
      </c>
      <c r="D32">
        <v>601</v>
      </c>
      <c r="E32">
        <v>788</v>
      </c>
      <c r="F32">
        <v>453</v>
      </c>
      <c r="G32">
        <v>332</v>
      </c>
      <c r="H32">
        <v>400</v>
      </c>
      <c r="I32">
        <v>313</v>
      </c>
      <c r="J32">
        <v>607</v>
      </c>
      <c r="K32">
        <v>662</v>
      </c>
    </row>
    <row r="33" spans="1:40">
      <c r="A33" s="2">
        <v>488</v>
      </c>
      <c r="B33">
        <v>5.3278688524590161E-2</v>
      </c>
      <c r="D33">
        <v>489</v>
      </c>
      <c r="E33">
        <v>726</v>
      </c>
      <c r="F33">
        <v>367</v>
      </c>
      <c r="G33">
        <v>305</v>
      </c>
      <c r="H33">
        <v>273</v>
      </c>
      <c r="I33">
        <v>411</v>
      </c>
      <c r="J33">
        <v>620</v>
      </c>
      <c r="K33">
        <v>281</v>
      </c>
      <c r="AL33" t="s">
        <v>69</v>
      </c>
      <c r="AM33">
        <v>5.3365964003857437E-2</v>
      </c>
      <c r="AN33">
        <f>AM33-AM36</f>
        <v>9.9110024803253649E-3</v>
      </c>
    </row>
    <row r="34" spans="1:40">
      <c r="A34" s="2">
        <v>590</v>
      </c>
      <c r="B34">
        <v>3.0508474576271188E-2</v>
      </c>
      <c r="D34">
        <v>587</v>
      </c>
      <c r="E34">
        <v>515</v>
      </c>
      <c r="F34">
        <v>422</v>
      </c>
      <c r="G34">
        <v>312</v>
      </c>
      <c r="H34">
        <v>338</v>
      </c>
      <c r="I34">
        <v>454</v>
      </c>
      <c r="J34">
        <v>581</v>
      </c>
      <c r="K34">
        <v>782</v>
      </c>
      <c r="AL34" t="s">
        <v>70</v>
      </c>
      <c r="AM34">
        <v>3.7068662272856483E-2</v>
      </c>
      <c r="AN34">
        <f>AM36-AM34</f>
        <v>6.3862992506755895E-3</v>
      </c>
    </row>
    <row r="35" spans="1:40">
      <c r="A35">
        <f>AVERAGE(A3:A34)</f>
        <v>490.71875</v>
      </c>
      <c r="B35">
        <f>AVERAGE(B3:B34)</f>
        <v>4.3454961523532072E-2</v>
      </c>
      <c r="D35">
        <f t="shared" ref="D35:K35" si="0">AVERAGE(D3:D34)</f>
        <v>614.34375</v>
      </c>
      <c r="E35">
        <f t="shared" si="0"/>
        <v>732.3125</v>
      </c>
      <c r="F35">
        <f t="shared" si="0"/>
        <v>384.21875</v>
      </c>
      <c r="G35">
        <f t="shared" si="0"/>
        <v>318.125</v>
      </c>
      <c r="H35">
        <f t="shared" si="0"/>
        <v>347.15625</v>
      </c>
      <c r="I35">
        <f t="shared" si="0"/>
        <v>406.03125</v>
      </c>
      <c r="J35">
        <f t="shared" si="0"/>
        <v>562.09375</v>
      </c>
      <c r="K35">
        <f t="shared" si="0"/>
        <v>650.25</v>
      </c>
      <c r="L35">
        <v>3.7585287112243328E-2</v>
      </c>
      <c r="M35">
        <v>4.4271857059110131E-2</v>
      </c>
      <c r="N35">
        <v>4.6518224032668892E-2</v>
      </c>
      <c r="O35">
        <v>4.9818124579103458E-2</v>
      </c>
      <c r="P35">
        <v>4.8791574773780273E-2</v>
      </c>
      <c r="Q35">
        <v>5.0697271177980362E-2</v>
      </c>
      <c r="R35">
        <v>3.9406701439324968E-2</v>
      </c>
      <c r="S35">
        <v>4.2161857394617266E-2</v>
      </c>
    </row>
    <row r="36" spans="1:40">
      <c r="A36">
        <f>2*STDEV(A3:A34)/SQRT(32)</f>
        <v>30.087270158737208</v>
      </c>
      <c r="B36">
        <f>2*STDEV(B3:B34)/SQRT(32)</f>
        <v>5.7656872698316894E-3</v>
      </c>
      <c r="D36">
        <f t="shared" ref="D36:K36" si="1">2*STDEV(D3:D34)/SQRT(32)</f>
        <v>30.859803871050076</v>
      </c>
      <c r="E36">
        <f t="shared" si="1"/>
        <v>48.582772525765982</v>
      </c>
      <c r="F36">
        <f t="shared" si="1"/>
        <v>19.21183572843708</v>
      </c>
      <c r="G36">
        <f t="shared" si="1"/>
        <v>17.083936522264832</v>
      </c>
      <c r="H36">
        <f t="shared" si="1"/>
        <v>17.941012076093035</v>
      </c>
      <c r="I36">
        <f t="shared" si="1"/>
        <v>24.044059754455077</v>
      </c>
      <c r="J36">
        <f t="shared" si="1"/>
        <v>26.645274254939988</v>
      </c>
      <c r="K36">
        <f t="shared" si="1"/>
        <v>36.980596481520308</v>
      </c>
      <c r="L36">
        <v>4.4901355048322742E-3</v>
      </c>
      <c r="M36">
        <v>4.5624847827471149E-3</v>
      </c>
      <c r="N36">
        <v>5.2801321267726105E-3</v>
      </c>
      <c r="O36">
        <v>5.8366446525548663E-3</v>
      </c>
      <c r="P36">
        <v>6.787722101687872E-3</v>
      </c>
      <c r="Q36">
        <v>6.1205193627908066E-3</v>
      </c>
      <c r="R36">
        <v>5.7859022142976594E-3</v>
      </c>
      <c r="S36">
        <v>6.927288658644659E-3</v>
      </c>
      <c r="AL36" t="s">
        <v>3</v>
      </c>
      <c r="AM36">
        <v>4.3454961523532072E-2</v>
      </c>
    </row>
    <row r="38" spans="1:40">
      <c r="C38" t="s">
        <v>59</v>
      </c>
    </row>
    <row r="39" spans="1:40">
      <c r="C39">
        <v>1</v>
      </c>
      <c r="D39" s="4">
        <v>2</v>
      </c>
      <c r="E39" s="4">
        <v>-1</v>
      </c>
      <c r="F39" s="4">
        <v>-2</v>
      </c>
      <c r="G39" s="5">
        <v>3</v>
      </c>
      <c r="H39" s="5">
        <v>4</v>
      </c>
    </row>
    <row r="40" spans="1:40">
      <c r="C40">
        <v>587</v>
      </c>
      <c r="D40">
        <v>616</v>
      </c>
      <c r="E40">
        <v>407</v>
      </c>
      <c r="F40">
        <v>391</v>
      </c>
      <c r="G40">
        <v>585</v>
      </c>
      <c r="H40">
        <v>714</v>
      </c>
      <c r="I40">
        <v>28</v>
      </c>
      <c r="J40">
        <v>19</v>
      </c>
      <c r="K40">
        <v>18</v>
      </c>
      <c r="L40" s="2">
        <v>19</v>
      </c>
      <c r="M40">
        <v>23</v>
      </c>
      <c r="N40">
        <v>17</v>
      </c>
      <c r="O40">
        <f>I40/C40</f>
        <v>4.770017035775128E-2</v>
      </c>
      <c r="P40">
        <f t="shared" ref="P40:T55" si="2">J40/D40</f>
        <v>3.0844155844155844E-2</v>
      </c>
      <c r="Q40">
        <f t="shared" si="2"/>
        <v>4.4226044226044224E-2</v>
      </c>
      <c r="R40">
        <f t="shared" si="2"/>
        <v>4.859335038363171E-2</v>
      </c>
      <c r="S40">
        <f t="shared" si="2"/>
        <v>3.9316239316239315E-2</v>
      </c>
      <c r="T40">
        <f t="shared" si="2"/>
        <v>2.3809523809523808E-2</v>
      </c>
    </row>
    <row r="41" spans="1:40">
      <c r="C41">
        <v>549</v>
      </c>
      <c r="D41">
        <v>600</v>
      </c>
      <c r="E41">
        <v>489</v>
      </c>
      <c r="F41">
        <v>517</v>
      </c>
      <c r="G41">
        <v>652</v>
      </c>
      <c r="H41">
        <v>468</v>
      </c>
      <c r="I41">
        <v>25</v>
      </c>
      <c r="J41">
        <v>27</v>
      </c>
      <c r="K41">
        <v>17</v>
      </c>
      <c r="L41" s="2">
        <v>20</v>
      </c>
      <c r="M41">
        <v>22</v>
      </c>
      <c r="N41">
        <v>28</v>
      </c>
      <c r="O41">
        <f t="shared" ref="O41:O71" si="3">I41/C41</f>
        <v>4.553734061930783E-2</v>
      </c>
      <c r="P41">
        <f t="shared" si="2"/>
        <v>4.4999999999999998E-2</v>
      </c>
      <c r="Q41">
        <f t="shared" si="2"/>
        <v>3.4764826175869123E-2</v>
      </c>
      <c r="R41">
        <f t="shared" si="2"/>
        <v>3.8684719535783368E-2</v>
      </c>
      <c r="S41">
        <f t="shared" si="2"/>
        <v>3.3742331288343558E-2</v>
      </c>
      <c r="T41">
        <f t="shared" si="2"/>
        <v>5.9829059829059832E-2</v>
      </c>
    </row>
    <row r="42" spans="1:40">
      <c r="C42">
        <v>316</v>
      </c>
      <c r="D42">
        <v>651</v>
      </c>
      <c r="E42">
        <v>484</v>
      </c>
      <c r="F42">
        <v>466</v>
      </c>
      <c r="G42">
        <v>613</v>
      </c>
      <c r="H42">
        <v>645</v>
      </c>
      <c r="I42">
        <v>26</v>
      </c>
      <c r="J42">
        <v>22</v>
      </c>
      <c r="K42">
        <v>24</v>
      </c>
      <c r="L42" s="2">
        <v>18</v>
      </c>
      <c r="M42">
        <v>25</v>
      </c>
      <c r="N42">
        <v>22</v>
      </c>
      <c r="O42">
        <f t="shared" si="3"/>
        <v>8.2278481012658222E-2</v>
      </c>
      <c r="P42">
        <f t="shared" si="2"/>
        <v>3.3794162826420893E-2</v>
      </c>
      <c r="Q42">
        <f t="shared" si="2"/>
        <v>4.9586776859504134E-2</v>
      </c>
      <c r="R42">
        <f t="shared" si="2"/>
        <v>3.8626609442060089E-2</v>
      </c>
      <c r="S42">
        <f t="shared" si="2"/>
        <v>4.0783034257748776E-2</v>
      </c>
      <c r="T42">
        <f t="shared" si="2"/>
        <v>3.4108527131782945E-2</v>
      </c>
    </row>
    <row r="43" spans="1:40">
      <c r="C43">
        <v>555</v>
      </c>
      <c r="D43">
        <v>472</v>
      </c>
      <c r="E43">
        <v>372</v>
      </c>
      <c r="F43">
        <v>354</v>
      </c>
      <c r="G43">
        <v>705</v>
      </c>
      <c r="H43">
        <v>555</v>
      </c>
      <c r="I43">
        <v>21</v>
      </c>
      <c r="J43">
        <v>26</v>
      </c>
      <c r="K43">
        <v>21</v>
      </c>
      <c r="L43" s="2">
        <v>22</v>
      </c>
      <c r="M43">
        <v>13</v>
      </c>
      <c r="N43">
        <v>32</v>
      </c>
      <c r="O43">
        <f t="shared" si="3"/>
        <v>3.783783783783784E-2</v>
      </c>
      <c r="P43">
        <f t="shared" si="2"/>
        <v>5.5084745762711863E-2</v>
      </c>
      <c r="Q43">
        <f t="shared" si="2"/>
        <v>5.6451612903225805E-2</v>
      </c>
      <c r="R43">
        <f t="shared" si="2"/>
        <v>6.2146892655367235E-2</v>
      </c>
      <c r="S43">
        <f t="shared" si="2"/>
        <v>1.8439716312056736E-2</v>
      </c>
      <c r="T43">
        <f t="shared" si="2"/>
        <v>5.7657657657657659E-2</v>
      </c>
    </row>
    <row r="44" spans="1:40">
      <c r="C44">
        <v>409</v>
      </c>
      <c r="D44">
        <v>585</v>
      </c>
      <c r="E44">
        <v>331</v>
      </c>
      <c r="F44">
        <v>410</v>
      </c>
      <c r="G44">
        <v>508</v>
      </c>
      <c r="H44">
        <v>656</v>
      </c>
      <c r="I44">
        <v>17</v>
      </c>
      <c r="J44">
        <v>14</v>
      </c>
      <c r="K44">
        <v>29</v>
      </c>
      <c r="L44" s="2">
        <v>21</v>
      </c>
      <c r="M44">
        <v>24</v>
      </c>
      <c r="N44">
        <v>29</v>
      </c>
      <c r="O44">
        <f t="shared" si="3"/>
        <v>4.1564792176039117E-2</v>
      </c>
      <c r="P44">
        <f t="shared" si="2"/>
        <v>2.3931623931623933E-2</v>
      </c>
      <c r="Q44">
        <f t="shared" si="2"/>
        <v>8.7613293051359523E-2</v>
      </c>
      <c r="R44">
        <f t="shared" si="2"/>
        <v>5.1219512195121948E-2</v>
      </c>
      <c r="S44">
        <f t="shared" si="2"/>
        <v>4.7244094488188976E-2</v>
      </c>
      <c r="T44">
        <f t="shared" si="2"/>
        <v>4.4207317073170729E-2</v>
      </c>
    </row>
    <row r="45" spans="1:40">
      <c r="C45">
        <v>512</v>
      </c>
      <c r="D45">
        <v>622</v>
      </c>
      <c r="E45">
        <v>508</v>
      </c>
      <c r="F45">
        <v>434</v>
      </c>
      <c r="G45">
        <v>769</v>
      </c>
      <c r="H45">
        <v>689</v>
      </c>
      <c r="I45">
        <v>21</v>
      </c>
      <c r="J45">
        <v>19</v>
      </c>
      <c r="K45">
        <v>14</v>
      </c>
      <c r="L45" s="2">
        <v>14</v>
      </c>
      <c r="M45">
        <v>20</v>
      </c>
      <c r="N45">
        <v>20</v>
      </c>
      <c r="O45">
        <f t="shared" si="3"/>
        <v>4.1015625E-2</v>
      </c>
      <c r="P45">
        <f t="shared" si="2"/>
        <v>3.0546623794212219E-2</v>
      </c>
      <c r="Q45">
        <f t="shared" si="2"/>
        <v>2.7559055118110236E-2</v>
      </c>
      <c r="R45">
        <f t="shared" si="2"/>
        <v>3.2258064516129031E-2</v>
      </c>
      <c r="S45">
        <f t="shared" si="2"/>
        <v>2.600780234070221E-2</v>
      </c>
      <c r="T45">
        <f t="shared" si="2"/>
        <v>2.9027576197387519E-2</v>
      </c>
    </row>
    <row r="46" spans="1:40">
      <c r="C46">
        <v>498</v>
      </c>
      <c r="D46">
        <v>597</v>
      </c>
      <c r="E46">
        <v>406</v>
      </c>
      <c r="F46">
        <v>302</v>
      </c>
      <c r="G46">
        <v>654</v>
      </c>
      <c r="H46">
        <v>530</v>
      </c>
      <c r="I46">
        <v>24</v>
      </c>
      <c r="J46">
        <v>15</v>
      </c>
      <c r="K46">
        <v>21</v>
      </c>
      <c r="L46" s="2">
        <v>26</v>
      </c>
      <c r="M46">
        <v>23</v>
      </c>
      <c r="N46">
        <v>27</v>
      </c>
      <c r="O46">
        <f t="shared" si="3"/>
        <v>4.8192771084337352E-2</v>
      </c>
      <c r="P46">
        <f t="shared" si="2"/>
        <v>2.5125628140703519E-2</v>
      </c>
      <c r="Q46">
        <f t="shared" si="2"/>
        <v>5.1724137931034482E-2</v>
      </c>
      <c r="R46">
        <f t="shared" si="2"/>
        <v>8.6092715231788075E-2</v>
      </c>
      <c r="S46">
        <f t="shared" si="2"/>
        <v>3.5168195718654434E-2</v>
      </c>
      <c r="T46">
        <f t="shared" si="2"/>
        <v>5.0943396226415097E-2</v>
      </c>
    </row>
    <row r="47" spans="1:40">
      <c r="C47">
        <v>418</v>
      </c>
      <c r="D47">
        <v>646</v>
      </c>
      <c r="E47">
        <v>389</v>
      </c>
      <c r="F47">
        <v>258</v>
      </c>
      <c r="G47">
        <v>615</v>
      </c>
      <c r="H47">
        <v>778</v>
      </c>
      <c r="I47">
        <v>25</v>
      </c>
      <c r="J47">
        <v>22</v>
      </c>
      <c r="K47">
        <v>24</v>
      </c>
      <c r="L47" s="2">
        <v>24</v>
      </c>
      <c r="M47">
        <v>25</v>
      </c>
      <c r="N47">
        <v>19</v>
      </c>
      <c r="O47">
        <f t="shared" si="3"/>
        <v>5.9808612440191387E-2</v>
      </c>
      <c r="P47">
        <f t="shared" si="2"/>
        <v>3.4055727554179564E-2</v>
      </c>
      <c r="Q47">
        <f t="shared" si="2"/>
        <v>6.1696658097686374E-2</v>
      </c>
      <c r="R47">
        <f t="shared" si="2"/>
        <v>9.3023255813953487E-2</v>
      </c>
      <c r="S47">
        <f t="shared" si="2"/>
        <v>4.065040650406504E-2</v>
      </c>
      <c r="T47">
        <f t="shared" si="2"/>
        <v>2.4421593830334189E-2</v>
      </c>
    </row>
    <row r="48" spans="1:40">
      <c r="C48">
        <v>624</v>
      </c>
      <c r="D48">
        <v>529</v>
      </c>
      <c r="E48">
        <v>382</v>
      </c>
      <c r="F48">
        <v>240</v>
      </c>
      <c r="G48">
        <v>538</v>
      </c>
      <c r="H48">
        <v>781</v>
      </c>
      <c r="I48">
        <v>30</v>
      </c>
      <c r="J48">
        <v>23</v>
      </c>
      <c r="K48">
        <v>21</v>
      </c>
      <c r="L48" s="2">
        <v>28</v>
      </c>
      <c r="M48">
        <v>25</v>
      </c>
      <c r="N48">
        <v>28</v>
      </c>
      <c r="O48">
        <f t="shared" si="3"/>
        <v>4.807692307692308E-2</v>
      </c>
      <c r="P48">
        <f t="shared" si="2"/>
        <v>4.3478260869565216E-2</v>
      </c>
      <c r="Q48">
        <f t="shared" si="2"/>
        <v>5.4973821989528798E-2</v>
      </c>
      <c r="R48">
        <f t="shared" si="2"/>
        <v>0.11666666666666667</v>
      </c>
      <c r="S48">
        <f t="shared" si="2"/>
        <v>4.6468401486988845E-2</v>
      </c>
      <c r="T48">
        <f t="shared" si="2"/>
        <v>3.5851472471190783E-2</v>
      </c>
    </row>
    <row r="49" spans="3:20">
      <c r="C49">
        <v>409</v>
      </c>
      <c r="D49">
        <v>528</v>
      </c>
      <c r="E49">
        <v>512</v>
      </c>
      <c r="F49">
        <v>360</v>
      </c>
      <c r="G49">
        <v>665</v>
      </c>
      <c r="H49">
        <v>741</v>
      </c>
      <c r="I49">
        <v>19</v>
      </c>
      <c r="J49">
        <v>25</v>
      </c>
      <c r="K49">
        <v>20</v>
      </c>
      <c r="L49" s="2">
        <v>15</v>
      </c>
      <c r="M49">
        <v>30</v>
      </c>
      <c r="N49">
        <v>22</v>
      </c>
      <c r="O49">
        <f t="shared" si="3"/>
        <v>4.6454767726161368E-2</v>
      </c>
      <c r="P49">
        <f t="shared" si="2"/>
        <v>4.7348484848484848E-2</v>
      </c>
      <c r="Q49">
        <f t="shared" si="2"/>
        <v>3.90625E-2</v>
      </c>
      <c r="R49">
        <f t="shared" si="2"/>
        <v>4.1666666666666664E-2</v>
      </c>
      <c r="S49">
        <f t="shared" si="2"/>
        <v>4.5112781954887216E-2</v>
      </c>
      <c r="T49">
        <f t="shared" si="2"/>
        <v>2.9689608636977057E-2</v>
      </c>
    </row>
    <row r="50" spans="3:20">
      <c r="C50">
        <v>622</v>
      </c>
      <c r="D50">
        <v>593</v>
      </c>
      <c r="E50">
        <v>216</v>
      </c>
      <c r="F50">
        <v>376</v>
      </c>
      <c r="G50">
        <v>340</v>
      </c>
      <c r="H50">
        <v>421</v>
      </c>
      <c r="I50">
        <v>20</v>
      </c>
      <c r="J50">
        <v>24</v>
      </c>
      <c r="K50">
        <v>24</v>
      </c>
      <c r="L50" s="2">
        <v>16</v>
      </c>
      <c r="M50">
        <v>31</v>
      </c>
      <c r="N50">
        <v>34</v>
      </c>
      <c r="O50">
        <f t="shared" si="3"/>
        <v>3.215434083601286E-2</v>
      </c>
      <c r="P50">
        <f t="shared" si="2"/>
        <v>4.0472175379426642E-2</v>
      </c>
      <c r="Q50">
        <f t="shared" si="2"/>
        <v>0.1111111111111111</v>
      </c>
      <c r="R50">
        <f t="shared" si="2"/>
        <v>4.2553191489361701E-2</v>
      </c>
      <c r="S50">
        <f t="shared" si="2"/>
        <v>9.1176470588235289E-2</v>
      </c>
      <c r="T50">
        <f t="shared" si="2"/>
        <v>8.076009501187649E-2</v>
      </c>
    </row>
    <row r="51" spans="3:20">
      <c r="C51">
        <v>516</v>
      </c>
      <c r="D51">
        <v>583</v>
      </c>
      <c r="E51">
        <v>510</v>
      </c>
      <c r="F51">
        <v>451</v>
      </c>
      <c r="G51">
        <v>564</v>
      </c>
      <c r="H51">
        <v>675</v>
      </c>
      <c r="I51">
        <v>19</v>
      </c>
      <c r="J51">
        <v>23</v>
      </c>
      <c r="K51">
        <v>18</v>
      </c>
      <c r="L51" s="2">
        <v>27</v>
      </c>
      <c r="M51">
        <v>21</v>
      </c>
      <c r="N51">
        <v>28</v>
      </c>
      <c r="O51">
        <f t="shared" si="3"/>
        <v>3.6821705426356592E-2</v>
      </c>
      <c r="P51">
        <f t="shared" si="2"/>
        <v>3.9451114922813037E-2</v>
      </c>
      <c r="Q51">
        <f t="shared" si="2"/>
        <v>3.5294117647058823E-2</v>
      </c>
      <c r="R51">
        <f t="shared" si="2"/>
        <v>5.9866962305986697E-2</v>
      </c>
      <c r="S51">
        <f t="shared" si="2"/>
        <v>3.7234042553191488E-2</v>
      </c>
      <c r="T51">
        <f t="shared" si="2"/>
        <v>4.148148148148148E-2</v>
      </c>
    </row>
    <row r="52" spans="3:20">
      <c r="C52">
        <v>440</v>
      </c>
      <c r="D52">
        <v>662</v>
      </c>
      <c r="E52">
        <v>515</v>
      </c>
      <c r="F52">
        <v>377</v>
      </c>
      <c r="G52">
        <v>720</v>
      </c>
      <c r="H52">
        <v>717</v>
      </c>
      <c r="I52">
        <v>18</v>
      </c>
      <c r="J52">
        <v>30</v>
      </c>
      <c r="K52">
        <v>30</v>
      </c>
      <c r="L52" s="2">
        <v>18</v>
      </c>
      <c r="M52">
        <v>26</v>
      </c>
      <c r="N52">
        <v>18</v>
      </c>
      <c r="O52">
        <f t="shared" si="3"/>
        <v>4.0909090909090909E-2</v>
      </c>
      <c r="P52">
        <f t="shared" si="2"/>
        <v>4.5317220543806644E-2</v>
      </c>
      <c r="Q52">
        <f t="shared" si="2"/>
        <v>5.8252427184466021E-2</v>
      </c>
      <c r="R52">
        <f t="shared" si="2"/>
        <v>4.7745358090185673E-2</v>
      </c>
      <c r="S52">
        <f t="shared" si="2"/>
        <v>3.6111111111111108E-2</v>
      </c>
      <c r="T52">
        <f t="shared" si="2"/>
        <v>2.5104602510460251E-2</v>
      </c>
    </row>
    <row r="53" spans="3:20">
      <c r="C53">
        <v>598</v>
      </c>
      <c r="D53">
        <v>587</v>
      </c>
      <c r="E53">
        <v>472</v>
      </c>
      <c r="F53">
        <v>441</v>
      </c>
      <c r="G53">
        <v>745</v>
      </c>
      <c r="H53">
        <v>721</v>
      </c>
      <c r="I53">
        <v>13</v>
      </c>
      <c r="J53">
        <v>21</v>
      </c>
      <c r="K53">
        <v>21</v>
      </c>
      <c r="L53" s="2">
        <v>26</v>
      </c>
      <c r="M53">
        <v>23</v>
      </c>
      <c r="N53">
        <v>24</v>
      </c>
      <c r="O53">
        <f t="shared" si="3"/>
        <v>2.1739130434782608E-2</v>
      </c>
      <c r="P53">
        <f t="shared" si="2"/>
        <v>3.5775127768313458E-2</v>
      </c>
      <c r="Q53">
        <f t="shared" si="2"/>
        <v>4.4491525423728813E-2</v>
      </c>
      <c r="R53">
        <f t="shared" si="2"/>
        <v>5.8956916099773243E-2</v>
      </c>
      <c r="S53">
        <f t="shared" si="2"/>
        <v>3.087248322147651E-2</v>
      </c>
      <c r="T53">
        <f t="shared" si="2"/>
        <v>3.3287101248266296E-2</v>
      </c>
    </row>
    <row r="54" spans="3:20">
      <c r="C54">
        <v>456</v>
      </c>
      <c r="D54">
        <v>611</v>
      </c>
      <c r="E54">
        <v>245</v>
      </c>
      <c r="F54">
        <v>305</v>
      </c>
      <c r="G54">
        <v>710</v>
      </c>
      <c r="H54">
        <v>676</v>
      </c>
      <c r="I54">
        <v>20</v>
      </c>
      <c r="J54">
        <v>22</v>
      </c>
      <c r="K54">
        <v>20</v>
      </c>
      <c r="L54" s="2">
        <v>22</v>
      </c>
      <c r="M54">
        <v>16</v>
      </c>
      <c r="N54">
        <v>26</v>
      </c>
      <c r="O54">
        <f t="shared" si="3"/>
        <v>4.3859649122807015E-2</v>
      </c>
      <c r="P54">
        <f t="shared" si="2"/>
        <v>3.6006546644844518E-2</v>
      </c>
      <c r="Q54">
        <f t="shared" si="2"/>
        <v>8.1632653061224483E-2</v>
      </c>
      <c r="R54">
        <f t="shared" si="2"/>
        <v>7.2131147540983612E-2</v>
      </c>
      <c r="S54">
        <f t="shared" si="2"/>
        <v>2.2535211267605635E-2</v>
      </c>
      <c r="T54">
        <f t="shared" si="2"/>
        <v>3.8461538461538464E-2</v>
      </c>
    </row>
    <row r="55" spans="3:20">
      <c r="C55">
        <v>641</v>
      </c>
      <c r="D55">
        <v>683</v>
      </c>
      <c r="E55">
        <v>536</v>
      </c>
      <c r="F55">
        <v>397</v>
      </c>
      <c r="G55">
        <v>763</v>
      </c>
      <c r="H55">
        <v>315</v>
      </c>
      <c r="I55">
        <v>16</v>
      </c>
      <c r="J55">
        <v>15</v>
      </c>
      <c r="K55">
        <v>26</v>
      </c>
      <c r="L55" s="2">
        <v>15</v>
      </c>
      <c r="M55">
        <v>28</v>
      </c>
      <c r="N55">
        <v>34</v>
      </c>
      <c r="O55">
        <f t="shared" si="3"/>
        <v>2.4960998439937598E-2</v>
      </c>
      <c r="P55">
        <f t="shared" si="2"/>
        <v>2.1961932650073207E-2</v>
      </c>
      <c r="Q55">
        <f t="shared" si="2"/>
        <v>4.8507462686567165E-2</v>
      </c>
      <c r="R55">
        <f t="shared" si="2"/>
        <v>3.7783375314861464E-2</v>
      </c>
      <c r="S55">
        <f t="shared" si="2"/>
        <v>3.669724770642202E-2</v>
      </c>
      <c r="T55">
        <f t="shared" si="2"/>
        <v>0.10793650793650794</v>
      </c>
    </row>
    <row r="56" spans="3:20">
      <c r="C56">
        <v>580</v>
      </c>
      <c r="D56">
        <v>458</v>
      </c>
      <c r="E56">
        <v>345</v>
      </c>
      <c r="F56">
        <v>406</v>
      </c>
      <c r="G56">
        <v>679</v>
      </c>
      <c r="H56">
        <v>752</v>
      </c>
      <c r="I56">
        <v>15</v>
      </c>
      <c r="J56" s="2">
        <v>18</v>
      </c>
      <c r="K56">
        <v>19</v>
      </c>
      <c r="L56" s="2">
        <v>23</v>
      </c>
      <c r="M56">
        <v>19</v>
      </c>
      <c r="N56">
        <v>19</v>
      </c>
      <c r="O56">
        <f t="shared" si="3"/>
        <v>2.5862068965517241E-2</v>
      </c>
      <c r="P56">
        <f t="shared" ref="P56:P71" si="4">J56/D56</f>
        <v>3.9301310043668124E-2</v>
      </c>
      <c r="Q56">
        <f t="shared" ref="Q56:Q71" si="5">K56/E56</f>
        <v>5.5072463768115941E-2</v>
      </c>
      <c r="R56">
        <f t="shared" ref="R56:R71" si="6">L56/F56</f>
        <v>5.6650246305418719E-2</v>
      </c>
      <c r="S56">
        <f t="shared" ref="S56:S71" si="7">M56/G56</f>
        <v>2.7982326951399118E-2</v>
      </c>
      <c r="T56">
        <f t="shared" ref="T56:T70" si="8">N56/H56</f>
        <v>2.5265957446808509E-2</v>
      </c>
    </row>
    <row r="57" spans="3:20">
      <c r="C57">
        <v>524</v>
      </c>
      <c r="D57">
        <v>472</v>
      </c>
      <c r="E57">
        <v>512</v>
      </c>
      <c r="F57">
        <v>421</v>
      </c>
      <c r="G57">
        <v>423</v>
      </c>
      <c r="H57">
        <v>614</v>
      </c>
      <c r="I57">
        <v>20</v>
      </c>
      <c r="J57" s="2">
        <v>21</v>
      </c>
      <c r="K57">
        <v>17</v>
      </c>
      <c r="L57" s="2">
        <v>9</v>
      </c>
      <c r="M57">
        <v>26</v>
      </c>
      <c r="N57">
        <v>27</v>
      </c>
      <c r="O57">
        <f t="shared" si="3"/>
        <v>3.8167938931297711E-2</v>
      </c>
      <c r="P57">
        <f t="shared" si="4"/>
        <v>4.4491525423728813E-2</v>
      </c>
      <c r="Q57">
        <f t="shared" si="5"/>
        <v>3.3203125E-2</v>
      </c>
      <c r="R57">
        <f t="shared" si="6"/>
        <v>2.1377672209026127E-2</v>
      </c>
      <c r="S57">
        <f t="shared" si="7"/>
        <v>6.1465721040189124E-2</v>
      </c>
      <c r="T57">
        <f t="shared" si="8"/>
        <v>4.3973941368078175E-2</v>
      </c>
    </row>
    <row r="58" spans="3:20">
      <c r="C58">
        <v>389</v>
      </c>
      <c r="D58">
        <v>672</v>
      </c>
      <c r="E58">
        <v>467</v>
      </c>
      <c r="F58">
        <v>400</v>
      </c>
      <c r="G58">
        <v>752</v>
      </c>
      <c r="H58">
        <v>643</v>
      </c>
      <c r="I58">
        <v>18</v>
      </c>
      <c r="J58" s="2">
        <v>22</v>
      </c>
      <c r="K58">
        <v>17</v>
      </c>
      <c r="L58" s="2">
        <v>14</v>
      </c>
      <c r="M58">
        <v>24</v>
      </c>
      <c r="N58">
        <v>33</v>
      </c>
      <c r="O58">
        <f t="shared" si="3"/>
        <v>4.6272493573264781E-2</v>
      </c>
      <c r="P58">
        <f t="shared" si="4"/>
        <v>3.273809523809524E-2</v>
      </c>
      <c r="Q58">
        <f t="shared" si="5"/>
        <v>3.6402569593147749E-2</v>
      </c>
      <c r="R58">
        <f t="shared" si="6"/>
        <v>3.5000000000000003E-2</v>
      </c>
      <c r="S58">
        <f t="shared" si="7"/>
        <v>3.1914893617021274E-2</v>
      </c>
      <c r="T58">
        <f t="shared" si="8"/>
        <v>5.1321928460342149E-2</v>
      </c>
    </row>
    <row r="59" spans="3:20">
      <c r="C59">
        <v>437</v>
      </c>
      <c r="D59">
        <v>661</v>
      </c>
      <c r="E59">
        <v>492</v>
      </c>
      <c r="F59">
        <v>348</v>
      </c>
      <c r="G59">
        <v>667</v>
      </c>
      <c r="H59">
        <v>778</v>
      </c>
      <c r="I59">
        <v>27</v>
      </c>
      <c r="J59" s="2">
        <v>31</v>
      </c>
      <c r="K59">
        <v>22</v>
      </c>
      <c r="L59" s="2">
        <v>21</v>
      </c>
      <c r="M59">
        <v>19</v>
      </c>
      <c r="N59">
        <v>22</v>
      </c>
      <c r="O59">
        <f t="shared" si="3"/>
        <v>6.1784897025171627E-2</v>
      </c>
      <c r="P59">
        <f t="shared" si="4"/>
        <v>4.6898638426626324E-2</v>
      </c>
      <c r="Q59">
        <f t="shared" si="5"/>
        <v>4.4715447154471545E-2</v>
      </c>
      <c r="R59">
        <f t="shared" si="6"/>
        <v>6.0344827586206899E-2</v>
      </c>
      <c r="S59">
        <f t="shared" si="7"/>
        <v>2.8485757121439279E-2</v>
      </c>
      <c r="T59">
        <f t="shared" si="8"/>
        <v>2.8277634961439587E-2</v>
      </c>
    </row>
    <row r="60" spans="3:20">
      <c r="C60">
        <v>439</v>
      </c>
      <c r="D60">
        <v>508</v>
      </c>
      <c r="E60">
        <v>513</v>
      </c>
      <c r="F60">
        <v>316</v>
      </c>
      <c r="G60">
        <v>696</v>
      </c>
      <c r="H60">
        <v>718</v>
      </c>
      <c r="I60">
        <v>19</v>
      </c>
      <c r="J60" s="2">
        <v>15</v>
      </c>
      <c r="K60">
        <v>19</v>
      </c>
      <c r="L60" s="2">
        <v>18</v>
      </c>
      <c r="M60">
        <v>12</v>
      </c>
      <c r="N60">
        <v>21</v>
      </c>
      <c r="O60">
        <f t="shared" si="3"/>
        <v>4.328018223234624E-2</v>
      </c>
      <c r="P60">
        <f t="shared" si="4"/>
        <v>2.952755905511811E-2</v>
      </c>
      <c r="Q60">
        <f t="shared" si="5"/>
        <v>3.7037037037037035E-2</v>
      </c>
      <c r="R60">
        <f t="shared" si="6"/>
        <v>5.6962025316455694E-2</v>
      </c>
      <c r="S60">
        <f t="shared" si="7"/>
        <v>1.7241379310344827E-2</v>
      </c>
      <c r="T60">
        <f t="shared" si="8"/>
        <v>2.9247910863509748E-2</v>
      </c>
    </row>
    <row r="61" spans="3:20">
      <c r="C61">
        <v>610</v>
      </c>
      <c r="D61">
        <v>369</v>
      </c>
      <c r="E61">
        <v>458</v>
      </c>
      <c r="F61">
        <v>382</v>
      </c>
      <c r="G61">
        <v>488</v>
      </c>
      <c r="H61">
        <v>666</v>
      </c>
      <c r="I61">
        <v>22</v>
      </c>
      <c r="J61" s="2">
        <v>19</v>
      </c>
      <c r="K61">
        <v>15</v>
      </c>
      <c r="L61" s="2">
        <v>27</v>
      </c>
      <c r="M61">
        <v>27</v>
      </c>
      <c r="N61">
        <v>24</v>
      </c>
      <c r="O61">
        <f t="shared" si="3"/>
        <v>3.6065573770491806E-2</v>
      </c>
      <c r="P61">
        <f t="shared" si="4"/>
        <v>5.1490514905149054E-2</v>
      </c>
      <c r="Q61">
        <f t="shared" si="5"/>
        <v>3.2751091703056769E-2</v>
      </c>
      <c r="R61">
        <f t="shared" si="6"/>
        <v>7.0680628272251314E-2</v>
      </c>
      <c r="S61">
        <f t="shared" si="7"/>
        <v>5.5327868852459015E-2</v>
      </c>
      <c r="T61">
        <f t="shared" si="8"/>
        <v>3.6036036036036036E-2</v>
      </c>
    </row>
    <row r="62" spans="3:20">
      <c r="C62">
        <v>450</v>
      </c>
      <c r="D62">
        <v>557</v>
      </c>
      <c r="E62">
        <v>418</v>
      </c>
      <c r="F62">
        <v>280</v>
      </c>
      <c r="G62">
        <v>512</v>
      </c>
      <c r="H62">
        <v>760</v>
      </c>
      <c r="I62">
        <v>17</v>
      </c>
      <c r="J62" s="2">
        <v>21</v>
      </c>
      <c r="K62">
        <v>21</v>
      </c>
      <c r="L62" s="2">
        <v>24</v>
      </c>
      <c r="M62">
        <v>21</v>
      </c>
      <c r="N62">
        <v>20</v>
      </c>
      <c r="O62">
        <f t="shared" si="3"/>
        <v>3.7777777777777778E-2</v>
      </c>
      <c r="P62">
        <f t="shared" si="4"/>
        <v>3.7701974865350089E-2</v>
      </c>
      <c r="Q62">
        <f t="shared" si="5"/>
        <v>5.0239234449760764E-2</v>
      </c>
      <c r="R62">
        <f t="shared" si="6"/>
        <v>8.5714285714285715E-2</v>
      </c>
      <c r="S62">
        <f t="shared" si="7"/>
        <v>4.1015625E-2</v>
      </c>
      <c r="T62">
        <f t="shared" si="8"/>
        <v>2.6315789473684209E-2</v>
      </c>
    </row>
    <row r="63" spans="3:20">
      <c r="C63">
        <v>653</v>
      </c>
      <c r="D63">
        <v>373</v>
      </c>
      <c r="E63">
        <v>400</v>
      </c>
      <c r="F63">
        <v>509</v>
      </c>
      <c r="G63">
        <v>682</v>
      </c>
      <c r="H63">
        <v>641</v>
      </c>
      <c r="I63">
        <v>14</v>
      </c>
      <c r="J63" s="2">
        <v>21</v>
      </c>
      <c r="K63">
        <v>14</v>
      </c>
      <c r="L63" s="2">
        <v>14</v>
      </c>
      <c r="M63">
        <v>22</v>
      </c>
      <c r="N63">
        <v>24</v>
      </c>
      <c r="O63">
        <f t="shared" si="3"/>
        <v>2.1439509954058193E-2</v>
      </c>
      <c r="P63">
        <f t="shared" si="4"/>
        <v>5.6300268096514748E-2</v>
      </c>
      <c r="Q63">
        <f t="shared" si="5"/>
        <v>3.5000000000000003E-2</v>
      </c>
      <c r="R63">
        <f t="shared" si="6"/>
        <v>2.75049115913556E-2</v>
      </c>
      <c r="S63">
        <f t="shared" si="7"/>
        <v>3.2258064516129031E-2</v>
      </c>
      <c r="T63">
        <f t="shared" si="8"/>
        <v>3.7441497659906398E-2</v>
      </c>
    </row>
    <row r="64" spans="3:20">
      <c r="C64">
        <v>610</v>
      </c>
      <c r="D64">
        <v>649</v>
      </c>
      <c r="E64">
        <v>475</v>
      </c>
      <c r="F64">
        <v>383</v>
      </c>
      <c r="G64">
        <v>625</v>
      </c>
      <c r="H64">
        <v>643</v>
      </c>
      <c r="I64">
        <v>25</v>
      </c>
      <c r="J64" s="2">
        <v>23</v>
      </c>
      <c r="K64">
        <v>18</v>
      </c>
      <c r="L64" s="2">
        <v>17</v>
      </c>
      <c r="M64">
        <v>27</v>
      </c>
      <c r="N64">
        <v>18</v>
      </c>
      <c r="O64">
        <f t="shared" si="3"/>
        <v>4.0983606557377046E-2</v>
      </c>
      <c r="P64">
        <f t="shared" si="4"/>
        <v>3.543913713405239E-2</v>
      </c>
      <c r="Q64">
        <f t="shared" si="5"/>
        <v>3.7894736842105266E-2</v>
      </c>
      <c r="R64">
        <f t="shared" si="6"/>
        <v>4.4386422976501305E-2</v>
      </c>
      <c r="S64">
        <f t="shared" si="7"/>
        <v>4.3200000000000002E-2</v>
      </c>
      <c r="T64">
        <f t="shared" si="8"/>
        <v>2.7993779160186624E-2</v>
      </c>
    </row>
    <row r="65" spans="3:35">
      <c r="C65">
        <v>613</v>
      </c>
      <c r="D65">
        <v>631</v>
      </c>
      <c r="E65">
        <v>344</v>
      </c>
      <c r="F65">
        <v>409</v>
      </c>
      <c r="G65">
        <v>744</v>
      </c>
      <c r="H65">
        <v>796</v>
      </c>
      <c r="I65">
        <v>23</v>
      </c>
      <c r="J65" s="2">
        <v>18</v>
      </c>
      <c r="K65">
        <v>14</v>
      </c>
      <c r="L65" s="2">
        <v>21</v>
      </c>
      <c r="M65">
        <v>20</v>
      </c>
      <c r="N65">
        <v>25</v>
      </c>
      <c r="O65">
        <f t="shared" si="3"/>
        <v>3.7520391517128875E-2</v>
      </c>
      <c r="P65">
        <f t="shared" si="4"/>
        <v>2.8526148969889066E-2</v>
      </c>
      <c r="Q65">
        <f t="shared" si="5"/>
        <v>4.0697674418604654E-2</v>
      </c>
      <c r="R65">
        <f t="shared" si="6"/>
        <v>5.1344743276283619E-2</v>
      </c>
      <c r="S65">
        <f t="shared" si="7"/>
        <v>2.6881720430107527E-2</v>
      </c>
      <c r="T65">
        <f t="shared" si="8"/>
        <v>3.1407035175879394E-2</v>
      </c>
    </row>
    <row r="66" spans="3:35">
      <c r="C66">
        <v>594</v>
      </c>
      <c r="D66">
        <v>607</v>
      </c>
      <c r="E66">
        <v>350</v>
      </c>
      <c r="F66">
        <v>310</v>
      </c>
      <c r="G66">
        <v>712</v>
      </c>
      <c r="H66">
        <v>636</v>
      </c>
      <c r="I66">
        <v>19</v>
      </c>
      <c r="J66" s="2">
        <v>27</v>
      </c>
      <c r="K66">
        <v>14</v>
      </c>
      <c r="L66" s="2">
        <v>27</v>
      </c>
      <c r="M66">
        <v>19</v>
      </c>
      <c r="N66">
        <v>25</v>
      </c>
      <c r="O66">
        <f t="shared" si="3"/>
        <v>3.1986531986531987E-2</v>
      </c>
      <c r="P66">
        <f t="shared" si="4"/>
        <v>4.4481054365733116E-2</v>
      </c>
      <c r="Q66">
        <f t="shared" si="5"/>
        <v>0.04</v>
      </c>
      <c r="R66">
        <f t="shared" si="6"/>
        <v>8.7096774193548387E-2</v>
      </c>
      <c r="S66">
        <f t="shared" si="7"/>
        <v>2.6685393258426966E-2</v>
      </c>
      <c r="T66">
        <f t="shared" si="8"/>
        <v>3.9308176100628929E-2</v>
      </c>
    </row>
    <row r="67" spans="3:35">
      <c r="C67">
        <v>431</v>
      </c>
      <c r="D67">
        <v>609</v>
      </c>
      <c r="E67">
        <v>498</v>
      </c>
      <c r="F67">
        <v>449</v>
      </c>
      <c r="G67">
        <v>637</v>
      </c>
      <c r="H67">
        <v>792</v>
      </c>
      <c r="I67">
        <v>28</v>
      </c>
      <c r="J67" s="2">
        <v>15</v>
      </c>
      <c r="K67">
        <v>23</v>
      </c>
      <c r="L67" s="2">
        <v>22</v>
      </c>
      <c r="M67">
        <v>21</v>
      </c>
      <c r="N67">
        <v>26</v>
      </c>
      <c r="O67">
        <f t="shared" si="3"/>
        <v>6.4965197215777259E-2</v>
      </c>
      <c r="P67">
        <f t="shared" si="4"/>
        <v>2.4630541871921183E-2</v>
      </c>
      <c r="Q67">
        <f t="shared" si="5"/>
        <v>4.6184738955823292E-2</v>
      </c>
      <c r="R67">
        <f t="shared" si="6"/>
        <v>4.8997772828507792E-2</v>
      </c>
      <c r="S67">
        <f t="shared" si="7"/>
        <v>3.2967032967032968E-2</v>
      </c>
      <c r="T67">
        <f t="shared" si="8"/>
        <v>3.2828282828282832E-2</v>
      </c>
    </row>
    <row r="68" spans="3:35">
      <c r="C68">
        <v>431</v>
      </c>
      <c r="D68">
        <v>504</v>
      </c>
      <c r="E68">
        <v>324</v>
      </c>
      <c r="F68">
        <v>442</v>
      </c>
      <c r="G68">
        <v>758</v>
      </c>
      <c r="H68">
        <v>698</v>
      </c>
      <c r="I68">
        <v>26</v>
      </c>
      <c r="J68" s="2">
        <v>19</v>
      </c>
      <c r="K68">
        <v>17</v>
      </c>
      <c r="L68" s="2">
        <v>13</v>
      </c>
      <c r="M68">
        <v>17</v>
      </c>
      <c r="N68">
        <v>17</v>
      </c>
      <c r="O68">
        <f t="shared" si="3"/>
        <v>6.0324825986078884E-2</v>
      </c>
      <c r="P68">
        <f t="shared" si="4"/>
        <v>3.7698412698412696E-2</v>
      </c>
      <c r="Q68">
        <f t="shared" si="5"/>
        <v>5.2469135802469133E-2</v>
      </c>
      <c r="R68">
        <f t="shared" si="6"/>
        <v>2.9411764705882353E-2</v>
      </c>
      <c r="S68">
        <f t="shared" si="7"/>
        <v>2.2427440633245383E-2</v>
      </c>
      <c r="T68">
        <f t="shared" si="8"/>
        <v>2.4355300859598854E-2</v>
      </c>
    </row>
    <row r="69" spans="3:35">
      <c r="C69">
        <v>614</v>
      </c>
      <c r="D69">
        <v>603</v>
      </c>
      <c r="E69">
        <v>462</v>
      </c>
      <c r="F69">
        <v>428</v>
      </c>
      <c r="G69">
        <v>719</v>
      </c>
      <c r="H69">
        <v>704</v>
      </c>
      <c r="I69">
        <v>18</v>
      </c>
      <c r="J69" s="2">
        <v>19</v>
      </c>
      <c r="K69">
        <v>15</v>
      </c>
      <c r="L69" s="2">
        <v>16</v>
      </c>
      <c r="M69">
        <v>17</v>
      </c>
      <c r="N69">
        <v>25</v>
      </c>
      <c r="O69">
        <f t="shared" si="3"/>
        <v>2.9315960912052116E-2</v>
      </c>
      <c r="P69">
        <f t="shared" si="4"/>
        <v>3.150912106135987E-2</v>
      </c>
      <c r="Q69">
        <f t="shared" si="5"/>
        <v>3.2467532467532464E-2</v>
      </c>
      <c r="R69">
        <f t="shared" si="6"/>
        <v>3.7383177570093455E-2</v>
      </c>
      <c r="S69">
        <f t="shared" si="7"/>
        <v>2.3643949930458971E-2</v>
      </c>
      <c r="T69">
        <f t="shared" si="8"/>
        <v>3.551136363636364E-2</v>
      </c>
    </row>
    <row r="70" spans="3:35">
      <c r="C70">
        <v>578</v>
      </c>
      <c r="D70">
        <v>472</v>
      </c>
      <c r="E70">
        <v>484</v>
      </c>
      <c r="F70">
        <v>542</v>
      </c>
      <c r="G70">
        <v>665</v>
      </c>
      <c r="H70">
        <v>653</v>
      </c>
      <c r="I70">
        <v>20</v>
      </c>
      <c r="J70" s="2">
        <v>33</v>
      </c>
      <c r="K70">
        <v>22</v>
      </c>
      <c r="L70" s="2">
        <v>19</v>
      </c>
      <c r="M70">
        <v>26</v>
      </c>
      <c r="N70">
        <v>26</v>
      </c>
      <c r="O70">
        <f t="shared" si="3"/>
        <v>3.4602076124567477E-2</v>
      </c>
      <c r="P70">
        <f t="shared" si="4"/>
        <v>6.991525423728813E-2</v>
      </c>
      <c r="Q70">
        <f t="shared" si="5"/>
        <v>4.5454545454545456E-2</v>
      </c>
      <c r="R70">
        <f t="shared" si="6"/>
        <v>3.5055350553505532E-2</v>
      </c>
      <c r="S70">
        <f t="shared" si="7"/>
        <v>3.9097744360902256E-2</v>
      </c>
      <c r="T70">
        <f t="shared" si="8"/>
        <v>3.9816232771822356E-2</v>
      </c>
    </row>
    <row r="71" spans="3:35">
      <c r="C71">
        <v>584</v>
      </c>
      <c r="D71">
        <v>570</v>
      </c>
      <c r="E71">
        <v>505</v>
      </c>
      <c r="F71">
        <v>409</v>
      </c>
      <c r="G71">
        <v>562</v>
      </c>
      <c r="H71">
        <v>621</v>
      </c>
      <c r="I71">
        <v>24</v>
      </c>
      <c r="J71" s="2">
        <v>10</v>
      </c>
      <c r="K71">
        <v>30</v>
      </c>
      <c r="L71" s="2">
        <v>13</v>
      </c>
      <c r="M71">
        <v>27</v>
      </c>
      <c r="N71">
        <v>34</v>
      </c>
      <c r="O71">
        <f t="shared" si="3"/>
        <v>4.1095890410958902E-2</v>
      </c>
      <c r="P71">
        <f t="shared" si="4"/>
        <v>1.7543859649122806E-2</v>
      </c>
      <c r="Q71">
        <f t="shared" si="5"/>
        <v>5.9405940594059403E-2</v>
      </c>
      <c r="R71">
        <f t="shared" si="6"/>
        <v>3.1784841075794622E-2</v>
      </c>
      <c r="S71">
        <f t="shared" si="7"/>
        <v>4.8042704626334518E-2</v>
      </c>
      <c r="T71">
        <f>N71/H71</f>
        <v>5.4750402576489533E-2</v>
      </c>
    </row>
    <row r="72" spans="3:35">
      <c r="C72">
        <f t="shared" ref="C72:I72" si="9">AVERAGE(C40:C71)</f>
        <v>521.46875</v>
      </c>
      <c r="D72">
        <f t="shared" si="9"/>
        <v>571.25</v>
      </c>
      <c r="E72">
        <f t="shared" si="9"/>
        <v>431.90625</v>
      </c>
      <c r="F72">
        <f t="shared" si="9"/>
        <v>391.03125</v>
      </c>
      <c r="G72">
        <f t="shared" si="9"/>
        <v>639.59375</v>
      </c>
      <c r="H72">
        <f t="shared" si="9"/>
        <v>662.40625</v>
      </c>
      <c r="I72">
        <f t="shared" si="9"/>
        <v>21.15625</v>
      </c>
      <c r="J72">
        <f t="shared" ref="J72:M72" si="10">AVERAGE(J40:J71)</f>
        <v>21.21875</v>
      </c>
      <c r="K72">
        <f t="shared" si="10"/>
        <v>20.15625</v>
      </c>
      <c r="L72">
        <f t="shared" si="10"/>
        <v>19.65625</v>
      </c>
      <c r="M72">
        <f t="shared" si="10"/>
        <v>22.46875</v>
      </c>
      <c r="N72">
        <f>AVERAGE(N40:N71)</f>
        <v>24.8125</v>
      </c>
      <c r="O72">
        <f>AVERAGE(O40:O71)</f>
        <v>4.2198661232518531E-2</v>
      </c>
      <c r="P72">
        <f t="shared" ref="P72:T72" si="11">AVERAGE(P40:P71)</f>
        <v>3.8012092110105165E-2</v>
      </c>
      <c r="Q72">
        <f t="shared" si="11"/>
        <v>4.8935728022101513E-2</v>
      </c>
      <c r="R72">
        <f t="shared" si="11"/>
        <v>5.3365964003857437E-2</v>
      </c>
      <c r="S72">
        <f t="shared" si="11"/>
        <v>3.7068662272856483E-2</v>
      </c>
      <c r="T72">
        <f t="shared" si="11"/>
        <v>4.0013385277896468E-2</v>
      </c>
    </row>
    <row r="73" spans="3:35">
      <c r="C73">
        <f>2*STDEV(C40:C71)/SQRT(32)</f>
        <v>32.093108542604895</v>
      </c>
      <c r="D73">
        <f t="shared" ref="D73:F73" si="12">2*STDEV(D40:D71)/SQRT(32)</f>
        <v>28.951293915036654</v>
      </c>
      <c r="E73">
        <f t="shared" si="12"/>
        <v>29.31439140331544</v>
      </c>
      <c r="F73">
        <f t="shared" si="12"/>
        <v>25.464948137967113</v>
      </c>
      <c r="G73">
        <f>2*STDEV(G40:G71)/SQRT(32)</f>
        <v>36.843266484966527</v>
      </c>
      <c r="H73">
        <f>2*STDEV(H40:H71)/SQRT(32)</f>
        <v>38.50082313479092</v>
      </c>
      <c r="I73">
        <f t="shared" ref="I73:L73" si="13">STDEV(I40:I71)</f>
        <v>4.3560071610474624</v>
      </c>
      <c r="J73">
        <f t="shared" si="13"/>
        <v>5.1225899132523622</v>
      </c>
      <c r="K73">
        <f t="shared" si="13"/>
        <v>4.5088398836922776</v>
      </c>
      <c r="L73">
        <f t="shared" si="13"/>
        <v>4.9748358702055562</v>
      </c>
      <c r="M73">
        <f t="shared" ref="M73" si="14">2*STDEV(M40:M71)/SQRT(COUNT(M40:M71))</f>
        <v>1.6063994376324358</v>
      </c>
      <c r="N73">
        <f>2*STDEV(N40:N71)/SQRT(COUNT(N40:N71))</f>
        <v>1.7992774087250656</v>
      </c>
      <c r="O73">
        <f t="shared" ref="O73:T73" si="15">2*STDEV(O40:O71)/SQRT(32)</f>
        <v>4.6182112366741435E-3</v>
      </c>
      <c r="P73">
        <f t="shared" si="15"/>
        <v>3.9275985130015137E-3</v>
      </c>
      <c r="Q73">
        <f t="shared" si="15"/>
        <v>6.1915592157319758E-3</v>
      </c>
      <c r="R73">
        <f t="shared" si="15"/>
        <v>7.7530490507668115E-3</v>
      </c>
      <c r="S73">
        <f t="shared" si="15"/>
        <v>5.0317822016070733E-3</v>
      </c>
      <c r="T73">
        <f t="shared" si="15"/>
        <v>6.2701763606314307E-3</v>
      </c>
    </row>
    <row r="75" spans="3:35">
      <c r="C75" t="s">
        <v>60</v>
      </c>
      <c r="R75" t="s">
        <v>8</v>
      </c>
    </row>
    <row r="76" spans="3:35">
      <c r="C76">
        <v>1</v>
      </c>
      <c r="D76" s="4">
        <v>2</v>
      </c>
      <c r="E76">
        <v>0.5</v>
      </c>
      <c r="F76">
        <v>1.5</v>
      </c>
      <c r="G76">
        <v>1</v>
      </c>
      <c r="H76" s="4">
        <v>2</v>
      </c>
      <c r="I76">
        <v>0.5</v>
      </c>
      <c r="J76">
        <v>1.5</v>
      </c>
      <c r="R76" s="4">
        <v>1</v>
      </c>
      <c r="S76" s="4">
        <v>0.5</v>
      </c>
      <c r="T76" s="4">
        <v>2</v>
      </c>
      <c r="U76" s="4">
        <v>5</v>
      </c>
      <c r="V76" s="4">
        <v>3</v>
      </c>
      <c r="W76">
        <v>4</v>
      </c>
      <c r="X76" s="4">
        <v>1</v>
      </c>
      <c r="Y76" s="4">
        <v>0.5</v>
      </c>
      <c r="Z76" s="4">
        <v>2</v>
      </c>
      <c r="AA76" s="4">
        <v>5</v>
      </c>
      <c r="AB76" s="4">
        <v>3</v>
      </c>
      <c r="AC76">
        <v>4</v>
      </c>
    </row>
    <row r="77" spans="3:35">
      <c r="C77">
        <v>466</v>
      </c>
      <c r="D77">
        <v>489</v>
      </c>
      <c r="E77">
        <v>511</v>
      </c>
      <c r="F77">
        <v>534</v>
      </c>
      <c r="G77">
        <v>21</v>
      </c>
      <c r="H77">
        <v>16</v>
      </c>
      <c r="I77">
        <v>20</v>
      </c>
      <c r="J77">
        <v>17</v>
      </c>
      <c r="K77">
        <f>G77/C77</f>
        <v>4.5064377682403435E-2</v>
      </c>
      <c r="L77">
        <f t="shared" ref="L77:N92" si="16">H77/D77</f>
        <v>3.2719836400817999E-2</v>
      </c>
      <c r="M77">
        <f t="shared" si="16"/>
        <v>3.9138943248532287E-2</v>
      </c>
      <c r="N77">
        <f t="shared" si="16"/>
        <v>3.1835205992509365E-2</v>
      </c>
      <c r="R77">
        <v>507</v>
      </c>
      <c r="S77">
        <v>424</v>
      </c>
      <c r="T77">
        <v>603</v>
      </c>
      <c r="U77">
        <v>611</v>
      </c>
      <c r="V77">
        <v>300</v>
      </c>
      <c r="W77">
        <v>583</v>
      </c>
      <c r="X77">
        <v>18</v>
      </c>
      <c r="Y77">
        <v>15</v>
      </c>
      <c r="Z77">
        <v>22</v>
      </c>
      <c r="AA77">
        <v>20</v>
      </c>
      <c r="AB77">
        <v>23</v>
      </c>
      <c r="AC77">
        <v>16</v>
      </c>
      <c r="AD77">
        <f>X77/R77</f>
        <v>3.5502958579881658E-2</v>
      </c>
      <c r="AE77">
        <f t="shared" ref="AE77:AI92" si="17">Y77/S77</f>
        <v>3.5377358490566037E-2</v>
      </c>
      <c r="AF77">
        <f t="shared" si="17"/>
        <v>3.6484245439469321E-2</v>
      </c>
      <c r="AG77">
        <f t="shared" si="17"/>
        <v>3.2733224222585927E-2</v>
      </c>
      <c r="AH77">
        <f t="shared" si="17"/>
        <v>7.6666666666666661E-2</v>
      </c>
      <c r="AI77">
        <f t="shared" si="17"/>
        <v>2.7444253859348199E-2</v>
      </c>
    </row>
    <row r="78" spans="3:35">
      <c r="C78">
        <v>553</v>
      </c>
      <c r="D78">
        <v>490</v>
      </c>
      <c r="E78">
        <v>287</v>
      </c>
      <c r="F78">
        <v>509</v>
      </c>
      <c r="G78">
        <v>24</v>
      </c>
      <c r="H78">
        <v>16</v>
      </c>
      <c r="I78">
        <v>19</v>
      </c>
      <c r="J78">
        <v>20</v>
      </c>
      <c r="K78">
        <f t="shared" ref="K78:K108" si="18">G78/C78</f>
        <v>4.3399638336347197E-2</v>
      </c>
      <c r="L78">
        <f t="shared" si="16"/>
        <v>3.2653061224489799E-2</v>
      </c>
      <c r="M78">
        <f t="shared" si="16"/>
        <v>6.6202090592334492E-2</v>
      </c>
      <c r="N78">
        <f t="shared" si="16"/>
        <v>3.9292730844793712E-2</v>
      </c>
      <c r="R78">
        <v>478</v>
      </c>
      <c r="S78">
        <v>562</v>
      </c>
      <c r="T78">
        <v>403</v>
      </c>
      <c r="U78">
        <v>653</v>
      </c>
      <c r="V78">
        <v>576</v>
      </c>
      <c r="W78">
        <v>458</v>
      </c>
      <c r="X78">
        <v>23</v>
      </c>
      <c r="Y78">
        <v>18</v>
      </c>
      <c r="Z78">
        <v>25</v>
      </c>
      <c r="AA78">
        <v>15</v>
      </c>
      <c r="AB78">
        <v>20</v>
      </c>
      <c r="AC78">
        <v>25</v>
      </c>
      <c r="AD78">
        <f t="shared" ref="AD78:AD108" si="19">X78/R78</f>
        <v>4.8117154811715482E-2</v>
      </c>
      <c r="AE78">
        <f t="shared" si="17"/>
        <v>3.2028469750889681E-2</v>
      </c>
      <c r="AF78">
        <f t="shared" si="17"/>
        <v>6.2034739454094295E-2</v>
      </c>
      <c r="AG78">
        <f t="shared" si="17"/>
        <v>2.2970903522205207E-2</v>
      </c>
      <c r="AH78">
        <f t="shared" si="17"/>
        <v>3.4722222222222224E-2</v>
      </c>
      <c r="AI78">
        <f t="shared" si="17"/>
        <v>5.458515283842795E-2</v>
      </c>
    </row>
    <row r="79" spans="3:35">
      <c r="C79">
        <v>366</v>
      </c>
      <c r="D79">
        <v>507</v>
      </c>
      <c r="E79">
        <v>454</v>
      </c>
      <c r="F79">
        <v>549</v>
      </c>
      <c r="G79">
        <v>20</v>
      </c>
      <c r="H79">
        <v>17</v>
      </c>
      <c r="I79">
        <v>24</v>
      </c>
      <c r="J79">
        <v>20</v>
      </c>
      <c r="K79">
        <f t="shared" si="18"/>
        <v>5.4644808743169397E-2</v>
      </c>
      <c r="L79">
        <f t="shared" si="16"/>
        <v>3.3530571992110451E-2</v>
      </c>
      <c r="M79">
        <f t="shared" si="16"/>
        <v>5.2863436123348019E-2</v>
      </c>
      <c r="N79">
        <f t="shared" si="16"/>
        <v>3.6429872495446269E-2</v>
      </c>
      <c r="R79">
        <v>696</v>
      </c>
      <c r="S79">
        <v>573</v>
      </c>
      <c r="T79">
        <v>573</v>
      </c>
      <c r="U79">
        <v>650</v>
      </c>
      <c r="V79">
        <v>601</v>
      </c>
      <c r="W79">
        <v>610</v>
      </c>
      <c r="X79">
        <v>13</v>
      </c>
      <c r="Y79">
        <v>17</v>
      </c>
      <c r="Z79">
        <v>21</v>
      </c>
      <c r="AA79">
        <v>19</v>
      </c>
      <c r="AB79">
        <v>18</v>
      </c>
      <c r="AC79">
        <v>14</v>
      </c>
      <c r="AD79">
        <f t="shared" si="19"/>
        <v>1.8678160919540231E-2</v>
      </c>
      <c r="AE79">
        <f t="shared" si="17"/>
        <v>2.9668411867364748E-2</v>
      </c>
      <c r="AF79">
        <f t="shared" si="17"/>
        <v>3.6649214659685861E-2</v>
      </c>
      <c r="AG79">
        <f t="shared" si="17"/>
        <v>2.923076923076923E-2</v>
      </c>
      <c r="AH79">
        <f t="shared" si="17"/>
        <v>2.9950083194675542E-2</v>
      </c>
      <c r="AI79">
        <f t="shared" si="17"/>
        <v>2.2950819672131147E-2</v>
      </c>
    </row>
    <row r="80" spans="3:35">
      <c r="C80">
        <v>578</v>
      </c>
      <c r="D80">
        <v>564</v>
      </c>
      <c r="E80">
        <v>577</v>
      </c>
      <c r="F80">
        <v>444</v>
      </c>
      <c r="G80">
        <v>14</v>
      </c>
      <c r="H80">
        <v>16</v>
      </c>
      <c r="I80">
        <v>14</v>
      </c>
      <c r="J80">
        <v>21</v>
      </c>
      <c r="K80">
        <f t="shared" si="18"/>
        <v>2.4221453287197232E-2</v>
      </c>
      <c r="L80">
        <f t="shared" si="16"/>
        <v>2.8368794326241134E-2</v>
      </c>
      <c r="M80">
        <f t="shared" si="16"/>
        <v>2.4263431542461005E-2</v>
      </c>
      <c r="N80">
        <f t="shared" si="16"/>
        <v>4.72972972972973E-2</v>
      </c>
      <c r="R80">
        <v>552</v>
      </c>
      <c r="S80">
        <v>472</v>
      </c>
      <c r="T80">
        <v>512</v>
      </c>
      <c r="U80">
        <v>718</v>
      </c>
      <c r="V80">
        <v>553</v>
      </c>
      <c r="W80">
        <v>639</v>
      </c>
      <c r="X80">
        <v>21</v>
      </c>
      <c r="Y80">
        <v>23</v>
      </c>
      <c r="Z80">
        <v>16</v>
      </c>
      <c r="AA80">
        <v>11</v>
      </c>
      <c r="AB80">
        <v>14</v>
      </c>
      <c r="AC80">
        <v>17</v>
      </c>
      <c r="AD80">
        <f t="shared" si="19"/>
        <v>3.8043478260869568E-2</v>
      </c>
      <c r="AE80">
        <f t="shared" si="17"/>
        <v>4.8728813559322036E-2</v>
      </c>
      <c r="AF80">
        <f t="shared" si="17"/>
        <v>3.125E-2</v>
      </c>
      <c r="AG80">
        <f t="shared" si="17"/>
        <v>1.532033426183844E-2</v>
      </c>
      <c r="AH80">
        <f t="shared" si="17"/>
        <v>2.5316455696202531E-2</v>
      </c>
      <c r="AI80">
        <f t="shared" si="17"/>
        <v>2.6604068857589983E-2</v>
      </c>
    </row>
    <row r="81" spans="3:35">
      <c r="C81">
        <v>330</v>
      </c>
      <c r="D81">
        <v>429</v>
      </c>
      <c r="E81">
        <v>497</v>
      </c>
      <c r="F81">
        <v>594</v>
      </c>
      <c r="G81">
        <v>25</v>
      </c>
      <c r="H81">
        <v>16</v>
      </c>
      <c r="I81">
        <v>20</v>
      </c>
      <c r="J81">
        <v>22</v>
      </c>
      <c r="K81">
        <f t="shared" si="18"/>
        <v>7.575757575757576E-2</v>
      </c>
      <c r="L81">
        <f t="shared" si="16"/>
        <v>3.7296037296037296E-2</v>
      </c>
      <c r="M81">
        <f t="shared" si="16"/>
        <v>4.0241448692152917E-2</v>
      </c>
      <c r="N81">
        <f t="shared" si="16"/>
        <v>3.7037037037037035E-2</v>
      </c>
      <c r="R81">
        <v>483</v>
      </c>
      <c r="S81">
        <v>454</v>
      </c>
      <c r="T81">
        <v>525</v>
      </c>
      <c r="U81">
        <v>426</v>
      </c>
      <c r="V81">
        <v>414</v>
      </c>
      <c r="W81">
        <v>608</v>
      </c>
      <c r="X81">
        <v>21</v>
      </c>
      <c r="Y81">
        <v>27</v>
      </c>
      <c r="Z81">
        <v>19</v>
      </c>
      <c r="AA81">
        <v>25</v>
      </c>
      <c r="AB81">
        <v>18</v>
      </c>
      <c r="AC81">
        <v>20</v>
      </c>
      <c r="AD81">
        <f t="shared" si="19"/>
        <v>4.3478260869565216E-2</v>
      </c>
      <c r="AE81">
        <f t="shared" si="17"/>
        <v>5.9471365638766517E-2</v>
      </c>
      <c r="AF81">
        <f t="shared" si="17"/>
        <v>3.619047619047619E-2</v>
      </c>
      <c r="AG81">
        <f t="shared" si="17"/>
        <v>5.8685446009389672E-2</v>
      </c>
      <c r="AH81">
        <f t="shared" si="17"/>
        <v>4.3478260869565216E-2</v>
      </c>
      <c r="AI81">
        <f t="shared" si="17"/>
        <v>3.2894736842105261E-2</v>
      </c>
    </row>
    <row r="82" spans="3:35">
      <c r="C82">
        <v>367</v>
      </c>
      <c r="D82">
        <v>566</v>
      </c>
      <c r="E82">
        <v>469</v>
      </c>
      <c r="F82">
        <v>606</v>
      </c>
      <c r="G82">
        <v>17</v>
      </c>
      <c r="H82">
        <v>16</v>
      </c>
      <c r="I82">
        <v>25</v>
      </c>
      <c r="J82">
        <v>18</v>
      </c>
      <c r="K82">
        <f t="shared" si="18"/>
        <v>4.632152588555858E-2</v>
      </c>
      <c r="L82">
        <f t="shared" si="16"/>
        <v>2.8268551236749116E-2</v>
      </c>
      <c r="M82">
        <f t="shared" si="16"/>
        <v>5.3304904051172705E-2</v>
      </c>
      <c r="N82">
        <f t="shared" si="16"/>
        <v>2.9702970297029702E-2</v>
      </c>
      <c r="R82">
        <v>328</v>
      </c>
      <c r="S82">
        <v>627</v>
      </c>
      <c r="T82">
        <v>613</v>
      </c>
      <c r="U82">
        <v>453</v>
      </c>
      <c r="V82">
        <v>486</v>
      </c>
      <c r="W82">
        <v>377</v>
      </c>
      <c r="X82">
        <v>24</v>
      </c>
      <c r="Y82">
        <v>16</v>
      </c>
      <c r="Z82">
        <v>8</v>
      </c>
      <c r="AA82">
        <v>21</v>
      </c>
      <c r="AB82">
        <v>14</v>
      </c>
      <c r="AC82">
        <v>25</v>
      </c>
      <c r="AD82">
        <f t="shared" si="19"/>
        <v>7.3170731707317069E-2</v>
      </c>
      <c r="AE82">
        <f t="shared" si="17"/>
        <v>2.5518341307814992E-2</v>
      </c>
      <c r="AF82">
        <f t="shared" si="17"/>
        <v>1.3050570962479609E-2</v>
      </c>
      <c r="AG82">
        <f t="shared" si="17"/>
        <v>4.6357615894039736E-2</v>
      </c>
      <c r="AH82">
        <f t="shared" si="17"/>
        <v>2.8806584362139918E-2</v>
      </c>
      <c r="AI82">
        <f t="shared" si="17"/>
        <v>6.6312997347480113E-2</v>
      </c>
    </row>
    <row r="83" spans="3:35">
      <c r="C83">
        <v>371</v>
      </c>
      <c r="D83">
        <v>548</v>
      </c>
      <c r="E83">
        <v>361</v>
      </c>
      <c r="F83">
        <v>494</v>
      </c>
      <c r="G83">
        <v>26</v>
      </c>
      <c r="H83">
        <v>14</v>
      </c>
      <c r="I83">
        <v>22</v>
      </c>
      <c r="J83">
        <v>19</v>
      </c>
      <c r="K83">
        <f t="shared" si="18"/>
        <v>7.0080862533692723E-2</v>
      </c>
      <c r="L83">
        <f t="shared" si="16"/>
        <v>2.5547445255474453E-2</v>
      </c>
      <c r="M83">
        <f t="shared" si="16"/>
        <v>6.0941828254847646E-2</v>
      </c>
      <c r="N83">
        <f t="shared" si="16"/>
        <v>3.8461538461538464E-2</v>
      </c>
      <c r="R83">
        <v>535</v>
      </c>
      <c r="S83">
        <v>517</v>
      </c>
      <c r="T83">
        <v>571</v>
      </c>
      <c r="U83">
        <v>513</v>
      </c>
      <c r="V83">
        <v>296</v>
      </c>
      <c r="W83">
        <v>510</v>
      </c>
      <c r="X83">
        <v>22</v>
      </c>
      <c r="Y83">
        <v>24</v>
      </c>
      <c r="Z83">
        <v>26</v>
      </c>
      <c r="AA83">
        <v>18</v>
      </c>
      <c r="AB83">
        <v>29</v>
      </c>
      <c r="AC83">
        <v>14</v>
      </c>
      <c r="AD83">
        <f t="shared" si="19"/>
        <v>4.1121495327102804E-2</v>
      </c>
      <c r="AE83">
        <f t="shared" si="17"/>
        <v>4.6421663442940041E-2</v>
      </c>
      <c r="AF83">
        <f t="shared" si="17"/>
        <v>4.553415061295972E-2</v>
      </c>
      <c r="AG83">
        <f t="shared" si="17"/>
        <v>3.5087719298245612E-2</v>
      </c>
      <c r="AH83">
        <f t="shared" si="17"/>
        <v>9.7972972972972971E-2</v>
      </c>
      <c r="AI83">
        <f t="shared" si="17"/>
        <v>2.7450980392156862E-2</v>
      </c>
    </row>
    <row r="84" spans="3:35">
      <c r="C84">
        <v>480</v>
      </c>
      <c r="D84">
        <v>571</v>
      </c>
      <c r="E84">
        <v>528</v>
      </c>
      <c r="F84">
        <v>289</v>
      </c>
      <c r="G84">
        <v>21</v>
      </c>
      <c r="H84">
        <v>20</v>
      </c>
      <c r="I84">
        <v>16</v>
      </c>
      <c r="J84">
        <v>24</v>
      </c>
      <c r="K84">
        <f t="shared" si="18"/>
        <v>4.3749999999999997E-2</v>
      </c>
      <c r="L84">
        <f t="shared" si="16"/>
        <v>3.5026269702276708E-2</v>
      </c>
      <c r="M84">
        <f t="shared" si="16"/>
        <v>3.0303030303030304E-2</v>
      </c>
      <c r="N84">
        <f t="shared" si="16"/>
        <v>8.3044982698961933E-2</v>
      </c>
      <c r="R84">
        <v>433</v>
      </c>
      <c r="S84">
        <v>505</v>
      </c>
      <c r="T84">
        <v>535</v>
      </c>
      <c r="U84">
        <v>670</v>
      </c>
      <c r="V84">
        <v>441</v>
      </c>
      <c r="W84">
        <v>513</v>
      </c>
      <c r="X84">
        <v>19</v>
      </c>
      <c r="Y84">
        <v>21</v>
      </c>
      <c r="Z84">
        <v>28</v>
      </c>
      <c r="AA84">
        <v>15</v>
      </c>
      <c r="AB84">
        <v>22</v>
      </c>
      <c r="AC84">
        <v>21</v>
      </c>
      <c r="AD84">
        <f t="shared" si="19"/>
        <v>4.3879907621247112E-2</v>
      </c>
      <c r="AE84">
        <f t="shared" si="17"/>
        <v>4.1584158415841586E-2</v>
      </c>
      <c r="AF84">
        <f t="shared" si="17"/>
        <v>5.2336448598130844E-2</v>
      </c>
      <c r="AG84">
        <f t="shared" si="17"/>
        <v>2.2388059701492536E-2</v>
      </c>
      <c r="AH84">
        <f t="shared" si="17"/>
        <v>4.9886621315192746E-2</v>
      </c>
      <c r="AI84">
        <f t="shared" si="17"/>
        <v>4.0935672514619881E-2</v>
      </c>
    </row>
    <row r="85" spans="3:35">
      <c r="C85">
        <v>334</v>
      </c>
      <c r="D85">
        <v>425</v>
      </c>
      <c r="E85">
        <v>396</v>
      </c>
      <c r="F85">
        <v>619</v>
      </c>
      <c r="G85">
        <v>21</v>
      </c>
      <c r="H85">
        <v>20</v>
      </c>
      <c r="I85">
        <v>14</v>
      </c>
      <c r="J85">
        <v>13</v>
      </c>
      <c r="K85">
        <f t="shared" si="18"/>
        <v>6.2874251497005984E-2</v>
      </c>
      <c r="L85">
        <f t="shared" si="16"/>
        <v>4.7058823529411764E-2</v>
      </c>
      <c r="M85">
        <f t="shared" si="16"/>
        <v>3.5353535353535352E-2</v>
      </c>
      <c r="N85">
        <f t="shared" si="16"/>
        <v>2.10016155088853E-2</v>
      </c>
      <c r="R85">
        <v>491</v>
      </c>
      <c r="S85">
        <v>636</v>
      </c>
      <c r="T85">
        <v>530</v>
      </c>
      <c r="U85">
        <v>515</v>
      </c>
      <c r="V85">
        <v>510</v>
      </c>
      <c r="W85">
        <v>424</v>
      </c>
      <c r="X85">
        <v>14</v>
      </c>
      <c r="Y85">
        <v>22</v>
      </c>
      <c r="Z85">
        <v>19</v>
      </c>
      <c r="AA85">
        <v>17</v>
      </c>
      <c r="AB85">
        <v>23</v>
      </c>
      <c r="AC85">
        <v>30</v>
      </c>
      <c r="AD85">
        <f t="shared" si="19"/>
        <v>2.8513238289205704E-2</v>
      </c>
      <c r="AE85">
        <f t="shared" si="17"/>
        <v>3.4591194968553458E-2</v>
      </c>
      <c r="AF85">
        <f t="shared" si="17"/>
        <v>3.5849056603773584E-2</v>
      </c>
      <c r="AG85">
        <f t="shared" si="17"/>
        <v>3.3009708737864081E-2</v>
      </c>
      <c r="AH85">
        <f t="shared" si="17"/>
        <v>4.5098039215686274E-2</v>
      </c>
      <c r="AI85">
        <f t="shared" si="17"/>
        <v>7.0754716981132074E-2</v>
      </c>
    </row>
    <row r="86" spans="3:35">
      <c r="C86">
        <v>487</v>
      </c>
      <c r="D86">
        <v>493</v>
      </c>
      <c r="E86">
        <v>451</v>
      </c>
      <c r="F86">
        <v>539</v>
      </c>
      <c r="G86">
        <v>22</v>
      </c>
      <c r="H86">
        <v>23</v>
      </c>
      <c r="I86">
        <v>22</v>
      </c>
      <c r="J86">
        <v>22</v>
      </c>
      <c r="K86">
        <f t="shared" si="18"/>
        <v>4.5174537987679675E-2</v>
      </c>
      <c r="L86">
        <f t="shared" si="16"/>
        <v>4.665314401622718E-2</v>
      </c>
      <c r="M86">
        <f t="shared" si="16"/>
        <v>4.878048780487805E-2</v>
      </c>
      <c r="N86">
        <f t="shared" si="16"/>
        <v>4.0816326530612242E-2</v>
      </c>
      <c r="R86">
        <v>444</v>
      </c>
      <c r="S86">
        <v>488</v>
      </c>
      <c r="T86">
        <v>535</v>
      </c>
      <c r="U86">
        <v>547</v>
      </c>
      <c r="V86">
        <v>405</v>
      </c>
      <c r="W86">
        <v>655</v>
      </c>
      <c r="X86">
        <v>24</v>
      </c>
      <c r="Y86">
        <v>17</v>
      </c>
      <c r="Z86">
        <v>15</v>
      </c>
      <c r="AA86">
        <v>24</v>
      </c>
      <c r="AB86">
        <v>21</v>
      </c>
      <c r="AC86">
        <v>11</v>
      </c>
      <c r="AD86">
        <f t="shared" si="19"/>
        <v>5.4054054054054057E-2</v>
      </c>
      <c r="AE86">
        <f t="shared" si="17"/>
        <v>3.4836065573770489E-2</v>
      </c>
      <c r="AF86">
        <f t="shared" si="17"/>
        <v>2.8037383177570093E-2</v>
      </c>
      <c r="AG86">
        <f t="shared" si="17"/>
        <v>4.3875685557586835E-2</v>
      </c>
      <c r="AH86">
        <f t="shared" si="17"/>
        <v>5.185185185185185E-2</v>
      </c>
      <c r="AI86">
        <f t="shared" si="17"/>
        <v>1.6793893129770993E-2</v>
      </c>
    </row>
    <row r="87" spans="3:35">
      <c r="C87">
        <v>477</v>
      </c>
      <c r="D87">
        <v>418</v>
      </c>
      <c r="E87">
        <v>331</v>
      </c>
      <c r="F87">
        <v>455</v>
      </c>
      <c r="G87">
        <v>17</v>
      </c>
      <c r="H87">
        <v>19</v>
      </c>
      <c r="I87">
        <v>28</v>
      </c>
      <c r="J87">
        <v>16</v>
      </c>
      <c r="K87">
        <f t="shared" si="18"/>
        <v>3.5639412997903561E-2</v>
      </c>
      <c r="L87">
        <f t="shared" si="16"/>
        <v>4.5454545454545456E-2</v>
      </c>
      <c r="M87">
        <f t="shared" si="16"/>
        <v>8.4592145015105744E-2</v>
      </c>
      <c r="N87">
        <f t="shared" si="16"/>
        <v>3.5164835164835165E-2</v>
      </c>
      <c r="R87">
        <v>499</v>
      </c>
      <c r="S87">
        <v>386</v>
      </c>
      <c r="T87">
        <v>486</v>
      </c>
      <c r="U87">
        <v>447</v>
      </c>
      <c r="V87">
        <v>369</v>
      </c>
      <c r="W87">
        <v>609</v>
      </c>
      <c r="X87">
        <v>17</v>
      </c>
      <c r="Y87">
        <v>22</v>
      </c>
      <c r="Z87">
        <v>21</v>
      </c>
      <c r="AA87">
        <v>30</v>
      </c>
      <c r="AB87">
        <v>27</v>
      </c>
      <c r="AC87">
        <v>19</v>
      </c>
      <c r="AD87">
        <f t="shared" si="19"/>
        <v>3.406813627254509E-2</v>
      </c>
      <c r="AE87">
        <f t="shared" si="17"/>
        <v>5.6994818652849742E-2</v>
      </c>
      <c r="AF87">
        <f t="shared" si="17"/>
        <v>4.3209876543209874E-2</v>
      </c>
      <c r="AG87">
        <f t="shared" si="17"/>
        <v>6.7114093959731544E-2</v>
      </c>
      <c r="AH87">
        <f t="shared" si="17"/>
        <v>7.3170731707317069E-2</v>
      </c>
      <c r="AI87">
        <f t="shared" si="17"/>
        <v>3.1198686371100164E-2</v>
      </c>
    </row>
    <row r="88" spans="3:35">
      <c r="C88">
        <v>469</v>
      </c>
      <c r="D88">
        <v>461</v>
      </c>
      <c r="E88">
        <v>522</v>
      </c>
      <c r="F88">
        <v>455</v>
      </c>
      <c r="G88">
        <v>20</v>
      </c>
      <c r="H88">
        <v>21</v>
      </c>
      <c r="I88">
        <v>17</v>
      </c>
      <c r="J88">
        <v>21</v>
      </c>
      <c r="K88">
        <f t="shared" si="18"/>
        <v>4.2643923240938165E-2</v>
      </c>
      <c r="L88">
        <f t="shared" si="16"/>
        <v>4.5553145336225599E-2</v>
      </c>
      <c r="M88">
        <f t="shared" si="16"/>
        <v>3.2567049808429116E-2</v>
      </c>
      <c r="N88">
        <f t="shared" si="16"/>
        <v>4.6153846153846156E-2</v>
      </c>
      <c r="R88">
        <v>654</v>
      </c>
      <c r="S88">
        <v>548</v>
      </c>
      <c r="T88">
        <v>486</v>
      </c>
      <c r="U88">
        <v>548</v>
      </c>
      <c r="V88">
        <v>431</v>
      </c>
      <c r="W88">
        <v>514</v>
      </c>
      <c r="X88">
        <v>11</v>
      </c>
      <c r="Y88">
        <v>14</v>
      </c>
      <c r="Z88">
        <v>25</v>
      </c>
      <c r="AA88">
        <v>19</v>
      </c>
      <c r="AB88">
        <v>28</v>
      </c>
      <c r="AC88">
        <v>20</v>
      </c>
      <c r="AD88">
        <f t="shared" si="19"/>
        <v>1.6819571865443424E-2</v>
      </c>
      <c r="AE88">
        <f t="shared" si="17"/>
        <v>2.5547445255474453E-2</v>
      </c>
      <c r="AF88">
        <f t="shared" si="17"/>
        <v>5.1440329218106998E-2</v>
      </c>
      <c r="AG88">
        <f t="shared" si="17"/>
        <v>3.4671532846715328E-2</v>
      </c>
      <c r="AH88">
        <f t="shared" si="17"/>
        <v>6.4965197215777259E-2</v>
      </c>
      <c r="AI88">
        <f t="shared" si="17"/>
        <v>3.8910505836575876E-2</v>
      </c>
    </row>
    <row r="89" spans="3:35">
      <c r="C89">
        <v>436</v>
      </c>
      <c r="D89">
        <v>554</v>
      </c>
      <c r="E89">
        <v>578</v>
      </c>
      <c r="F89">
        <v>411</v>
      </c>
      <c r="G89">
        <v>25</v>
      </c>
      <c r="H89">
        <v>20</v>
      </c>
      <c r="I89">
        <v>18</v>
      </c>
      <c r="J89">
        <v>19</v>
      </c>
      <c r="K89">
        <f t="shared" si="18"/>
        <v>5.7339449541284407E-2</v>
      </c>
      <c r="L89">
        <f t="shared" si="16"/>
        <v>3.6101083032490974E-2</v>
      </c>
      <c r="M89">
        <f t="shared" si="16"/>
        <v>3.1141868512110725E-2</v>
      </c>
      <c r="N89">
        <f t="shared" si="16"/>
        <v>4.6228710462287104E-2</v>
      </c>
      <c r="R89">
        <v>537</v>
      </c>
      <c r="S89">
        <v>596</v>
      </c>
      <c r="T89">
        <v>507</v>
      </c>
      <c r="U89">
        <v>641</v>
      </c>
      <c r="V89">
        <v>576</v>
      </c>
      <c r="W89">
        <v>518</v>
      </c>
      <c r="X89">
        <v>13</v>
      </c>
      <c r="Y89">
        <v>18</v>
      </c>
      <c r="Z89">
        <v>22</v>
      </c>
      <c r="AA89">
        <v>17</v>
      </c>
      <c r="AB89">
        <v>18</v>
      </c>
      <c r="AC89">
        <v>18</v>
      </c>
      <c r="AD89">
        <f t="shared" si="19"/>
        <v>2.4208566108007448E-2</v>
      </c>
      <c r="AE89">
        <f t="shared" si="17"/>
        <v>3.0201342281879196E-2</v>
      </c>
      <c r="AF89">
        <f t="shared" si="17"/>
        <v>4.3392504930966469E-2</v>
      </c>
      <c r="AG89">
        <f t="shared" si="17"/>
        <v>2.6521060842433698E-2</v>
      </c>
      <c r="AH89">
        <f t="shared" si="17"/>
        <v>3.125E-2</v>
      </c>
      <c r="AI89">
        <f t="shared" si="17"/>
        <v>3.4749034749034749E-2</v>
      </c>
    </row>
    <row r="90" spans="3:35">
      <c r="C90">
        <v>599</v>
      </c>
      <c r="D90">
        <v>517</v>
      </c>
      <c r="E90">
        <v>574</v>
      </c>
      <c r="F90">
        <v>550</v>
      </c>
      <c r="G90">
        <v>16</v>
      </c>
      <c r="H90">
        <v>23</v>
      </c>
      <c r="I90">
        <v>16</v>
      </c>
      <c r="J90">
        <v>22</v>
      </c>
      <c r="K90">
        <f t="shared" si="18"/>
        <v>2.6711185308848081E-2</v>
      </c>
      <c r="L90">
        <f t="shared" si="16"/>
        <v>4.4487427466150871E-2</v>
      </c>
      <c r="M90">
        <f t="shared" si="16"/>
        <v>2.7874564459930314E-2</v>
      </c>
      <c r="N90">
        <f t="shared" si="16"/>
        <v>0.04</v>
      </c>
      <c r="R90">
        <v>422</v>
      </c>
      <c r="S90">
        <v>578</v>
      </c>
      <c r="T90">
        <v>548</v>
      </c>
      <c r="U90">
        <v>533</v>
      </c>
      <c r="V90">
        <v>625</v>
      </c>
      <c r="W90">
        <v>523</v>
      </c>
      <c r="X90">
        <v>18</v>
      </c>
      <c r="Y90">
        <v>17</v>
      </c>
      <c r="Z90">
        <v>22</v>
      </c>
      <c r="AA90">
        <v>21</v>
      </c>
      <c r="AB90">
        <v>20</v>
      </c>
      <c r="AC90">
        <v>29</v>
      </c>
      <c r="AD90">
        <f t="shared" si="19"/>
        <v>4.2654028436018961E-2</v>
      </c>
      <c r="AE90">
        <f t="shared" si="17"/>
        <v>2.9411764705882353E-2</v>
      </c>
      <c r="AF90">
        <f t="shared" si="17"/>
        <v>4.0145985401459854E-2</v>
      </c>
      <c r="AG90">
        <f t="shared" si="17"/>
        <v>3.9399624765478425E-2</v>
      </c>
      <c r="AH90">
        <f t="shared" si="17"/>
        <v>3.2000000000000001E-2</v>
      </c>
      <c r="AI90">
        <f t="shared" si="17"/>
        <v>5.5449330783938815E-2</v>
      </c>
    </row>
    <row r="91" spans="3:35">
      <c r="C91">
        <v>567</v>
      </c>
      <c r="D91">
        <v>583</v>
      </c>
      <c r="E91">
        <v>527</v>
      </c>
      <c r="F91">
        <v>527</v>
      </c>
      <c r="G91">
        <v>17</v>
      </c>
      <c r="H91">
        <v>16</v>
      </c>
      <c r="I91">
        <v>26</v>
      </c>
      <c r="J91">
        <v>18</v>
      </c>
      <c r="K91">
        <f t="shared" si="18"/>
        <v>2.9982363315696647E-2</v>
      </c>
      <c r="L91">
        <f t="shared" si="16"/>
        <v>2.7444253859348199E-2</v>
      </c>
      <c r="M91">
        <f t="shared" si="16"/>
        <v>4.9335863377609111E-2</v>
      </c>
      <c r="N91">
        <f t="shared" si="16"/>
        <v>3.4155597722960153E-2</v>
      </c>
      <c r="R91">
        <v>471</v>
      </c>
      <c r="S91">
        <v>441</v>
      </c>
      <c r="T91">
        <v>544</v>
      </c>
      <c r="U91">
        <v>688</v>
      </c>
      <c r="V91">
        <v>535</v>
      </c>
      <c r="W91">
        <v>435</v>
      </c>
      <c r="X91">
        <v>21</v>
      </c>
      <c r="Y91">
        <v>21</v>
      </c>
      <c r="Z91">
        <v>16</v>
      </c>
      <c r="AA91">
        <v>23</v>
      </c>
      <c r="AB91">
        <v>19</v>
      </c>
      <c r="AC91">
        <v>24</v>
      </c>
      <c r="AD91">
        <f t="shared" si="19"/>
        <v>4.4585987261146494E-2</v>
      </c>
      <c r="AE91">
        <f t="shared" si="17"/>
        <v>4.7619047619047616E-2</v>
      </c>
      <c r="AF91">
        <f t="shared" si="17"/>
        <v>2.9411764705882353E-2</v>
      </c>
      <c r="AG91">
        <f t="shared" si="17"/>
        <v>3.3430232558139532E-2</v>
      </c>
      <c r="AH91">
        <f t="shared" si="17"/>
        <v>3.5514018691588788E-2</v>
      </c>
      <c r="AI91">
        <f t="shared" si="17"/>
        <v>5.5172413793103448E-2</v>
      </c>
    </row>
    <row r="92" spans="3:35">
      <c r="C92">
        <v>601</v>
      </c>
      <c r="D92">
        <v>425</v>
      </c>
      <c r="E92">
        <v>469</v>
      </c>
      <c r="F92">
        <v>390</v>
      </c>
      <c r="G92">
        <v>12</v>
      </c>
      <c r="H92">
        <v>26</v>
      </c>
      <c r="I92">
        <v>12</v>
      </c>
      <c r="J92">
        <v>21</v>
      </c>
      <c r="K92">
        <f t="shared" si="18"/>
        <v>1.9966722129783693E-2</v>
      </c>
      <c r="L92">
        <f t="shared" si="16"/>
        <v>6.1176470588235297E-2</v>
      </c>
      <c r="M92">
        <f t="shared" si="16"/>
        <v>2.5586353944562899E-2</v>
      </c>
      <c r="N92">
        <f t="shared" si="16"/>
        <v>5.3846153846153849E-2</v>
      </c>
      <c r="R92">
        <v>466</v>
      </c>
      <c r="S92">
        <v>418</v>
      </c>
      <c r="T92">
        <v>367</v>
      </c>
      <c r="U92">
        <v>368</v>
      </c>
      <c r="V92">
        <v>502</v>
      </c>
      <c r="W92">
        <v>581</v>
      </c>
      <c r="X92">
        <v>23</v>
      </c>
      <c r="Y92">
        <v>23</v>
      </c>
      <c r="Z92">
        <v>18</v>
      </c>
      <c r="AA92">
        <v>22</v>
      </c>
      <c r="AB92">
        <v>16</v>
      </c>
      <c r="AC92">
        <v>24</v>
      </c>
      <c r="AD92">
        <f t="shared" si="19"/>
        <v>4.9356223175965663E-2</v>
      </c>
      <c r="AE92">
        <f t="shared" si="17"/>
        <v>5.5023923444976079E-2</v>
      </c>
      <c r="AF92">
        <f t="shared" si="17"/>
        <v>4.9046321525885561E-2</v>
      </c>
      <c r="AG92">
        <f t="shared" si="17"/>
        <v>5.9782608695652176E-2</v>
      </c>
      <c r="AH92">
        <f t="shared" si="17"/>
        <v>3.1872509960159362E-2</v>
      </c>
      <c r="AI92">
        <f t="shared" si="17"/>
        <v>4.1308089500860588E-2</v>
      </c>
    </row>
    <row r="93" spans="3:35">
      <c r="C93">
        <v>460</v>
      </c>
      <c r="D93">
        <v>484</v>
      </c>
      <c r="E93">
        <v>426</v>
      </c>
      <c r="F93">
        <v>463</v>
      </c>
      <c r="G93">
        <v>22</v>
      </c>
      <c r="H93">
        <v>21</v>
      </c>
      <c r="I93">
        <v>23</v>
      </c>
      <c r="J93">
        <v>20</v>
      </c>
      <c r="K93">
        <f t="shared" si="18"/>
        <v>4.7826086956521741E-2</v>
      </c>
      <c r="L93">
        <f t="shared" ref="L93:L108" si="20">H93/D93</f>
        <v>4.3388429752066117E-2</v>
      </c>
      <c r="M93">
        <f t="shared" ref="M93:M108" si="21">I93/E93</f>
        <v>5.39906103286385E-2</v>
      </c>
      <c r="N93">
        <f t="shared" ref="N93:N108" si="22">J93/F93</f>
        <v>4.3196544276457881E-2</v>
      </c>
      <c r="R93">
        <v>418</v>
      </c>
      <c r="S93">
        <v>576</v>
      </c>
      <c r="T93">
        <v>461</v>
      </c>
      <c r="U93">
        <v>427</v>
      </c>
      <c r="V93">
        <v>384</v>
      </c>
      <c r="W93">
        <v>496</v>
      </c>
      <c r="X93">
        <v>19</v>
      </c>
      <c r="Y93">
        <v>15</v>
      </c>
      <c r="Z93">
        <v>18</v>
      </c>
      <c r="AA93">
        <v>23</v>
      </c>
      <c r="AB93">
        <v>29</v>
      </c>
      <c r="AC93">
        <v>21</v>
      </c>
      <c r="AD93">
        <f t="shared" si="19"/>
        <v>4.5454545454545456E-2</v>
      </c>
      <c r="AE93">
        <f t="shared" ref="AE93:AE108" si="23">Y93/S93</f>
        <v>2.6041666666666668E-2</v>
      </c>
      <c r="AF93">
        <f t="shared" ref="AF93:AF108" si="24">Z93/T93</f>
        <v>3.9045553145336226E-2</v>
      </c>
      <c r="AG93">
        <f t="shared" ref="AG93:AG108" si="25">AA93/U93</f>
        <v>5.3864168618266976E-2</v>
      </c>
      <c r="AH93">
        <f t="shared" ref="AH93:AH108" si="26">AB93/V93</f>
        <v>7.5520833333333329E-2</v>
      </c>
      <c r="AI93">
        <f t="shared" ref="AI93:AI108" si="27">AC93/W93</f>
        <v>4.2338709677419352E-2</v>
      </c>
    </row>
    <row r="94" spans="3:35">
      <c r="C94">
        <v>513</v>
      </c>
      <c r="D94">
        <v>385</v>
      </c>
      <c r="E94">
        <v>437</v>
      </c>
      <c r="F94">
        <v>618</v>
      </c>
      <c r="G94">
        <v>16</v>
      </c>
      <c r="H94">
        <v>33</v>
      </c>
      <c r="I94">
        <v>15</v>
      </c>
      <c r="J94">
        <v>17</v>
      </c>
      <c r="K94">
        <f t="shared" si="18"/>
        <v>3.1189083820662766E-2</v>
      </c>
      <c r="L94">
        <f t="shared" si="20"/>
        <v>8.5714285714285715E-2</v>
      </c>
      <c r="M94">
        <f t="shared" si="21"/>
        <v>3.4324942791762014E-2</v>
      </c>
      <c r="N94">
        <f t="shared" si="22"/>
        <v>2.7508090614886731E-2</v>
      </c>
      <c r="R94">
        <v>343</v>
      </c>
      <c r="S94">
        <v>407</v>
      </c>
      <c r="T94">
        <v>526</v>
      </c>
      <c r="U94">
        <v>638</v>
      </c>
      <c r="V94">
        <v>555</v>
      </c>
      <c r="W94">
        <v>590</v>
      </c>
      <c r="X94">
        <v>25</v>
      </c>
      <c r="Y94">
        <v>23</v>
      </c>
      <c r="Z94">
        <v>14</v>
      </c>
      <c r="AA94">
        <v>14</v>
      </c>
      <c r="AB94">
        <v>21</v>
      </c>
      <c r="AC94">
        <v>19</v>
      </c>
      <c r="AD94">
        <f t="shared" si="19"/>
        <v>7.2886297376093298E-2</v>
      </c>
      <c r="AE94">
        <f t="shared" si="23"/>
        <v>5.6511056511056514E-2</v>
      </c>
      <c r="AF94">
        <f t="shared" si="24"/>
        <v>2.6615969581749048E-2</v>
      </c>
      <c r="AG94">
        <f t="shared" si="25"/>
        <v>2.1943573667711599E-2</v>
      </c>
      <c r="AH94">
        <f t="shared" si="26"/>
        <v>3.783783783783784E-2</v>
      </c>
      <c r="AI94">
        <f t="shared" si="27"/>
        <v>3.2203389830508473E-2</v>
      </c>
    </row>
    <row r="95" spans="3:35">
      <c r="C95">
        <v>292</v>
      </c>
      <c r="D95">
        <v>611</v>
      </c>
      <c r="E95">
        <v>521</v>
      </c>
      <c r="F95">
        <v>549</v>
      </c>
      <c r="G95">
        <v>30</v>
      </c>
      <c r="H95">
        <v>17</v>
      </c>
      <c r="I95">
        <v>25</v>
      </c>
      <c r="J95">
        <v>13</v>
      </c>
      <c r="K95">
        <f t="shared" si="18"/>
        <v>0.10273972602739725</v>
      </c>
      <c r="L95">
        <f t="shared" si="20"/>
        <v>2.7823240589198037E-2</v>
      </c>
      <c r="M95">
        <f t="shared" si="21"/>
        <v>4.7984644913627639E-2</v>
      </c>
      <c r="N95">
        <f t="shared" si="22"/>
        <v>2.3679417122040074E-2</v>
      </c>
      <c r="R95">
        <v>494</v>
      </c>
      <c r="S95">
        <v>578</v>
      </c>
      <c r="T95">
        <v>474</v>
      </c>
      <c r="U95">
        <v>555</v>
      </c>
      <c r="V95">
        <v>591</v>
      </c>
      <c r="W95">
        <v>646</v>
      </c>
      <c r="X95">
        <v>19</v>
      </c>
      <c r="Y95">
        <v>17</v>
      </c>
      <c r="Z95">
        <v>21</v>
      </c>
      <c r="AA95">
        <v>19</v>
      </c>
      <c r="AB95">
        <v>15</v>
      </c>
      <c r="AC95">
        <v>23</v>
      </c>
      <c r="AD95">
        <f t="shared" si="19"/>
        <v>3.8461538461538464E-2</v>
      </c>
      <c r="AE95">
        <f t="shared" si="23"/>
        <v>2.9411764705882353E-2</v>
      </c>
      <c r="AF95">
        <f t="shared" si="24"/>
        <v>4.4303797468354431E-2</v>
      </c>
      <c r="AG95">
        <f t="shared" si="25"/>
        <v>3.4234234234234232E-2</v>
      </c>
      <c r="AH95">
        <f t="shared" si="26"/>
        <v>2.5380710659898477E-2</v>
      </c>
      <c r="AI95">
        <f t="shared" si="27"/>
        <v>3.5603715170278639E-2</v>
      </c>
    </row>
    <row r="96" spans="3:35">
      <c r="C96">
        <v>468</v>
      </c>
      <c r="D96">
        <v>298</v>
      </c>
      <c r="E96">
        <v>520</v>
      </c>
      <c r="F96">
        <v>496</v>
      </c>
      <c r="G96">
        <v>16</v>
      </c>
      <c r="H96">
        <v>26</v>
      </c>
      <c r="I96">
        <v>23</v>
      </c>
      <c r="J96">
        <v>16</v>
      </c>
      <c r="K96">
        <f t="shared" si="18"/>
        <v>3.4188034188034191E-2</v>
      </c>
      <c r="L96">
        <f t="shared" si="20"/>
        <v>8.7248322147651006E-2</v>
      </c>
      <c r="M96">
        <f t="shared" si="21"/>
        <v>4.4230769230769233E-2</v>
      </c>
      <c r="N96">
        <f t="shared" si="22"/>
        <v>3.2258064516129031E-2</v>
      </c>
      <c r="R96">
        <v>574</v>
      </c>
      <c r="S96">
        <v>603</v>
      </c>
      <c r="T96">
        <v>539</v>
      </c>
      <c r="U96">
        <v>724</v>
      </c>
      <c r="V96">
        <v>574</v>
      </c>
      <c r="W96">
        <v>555</v>
      </c>
      <c r="X96">
        <v>20</v>
      </c>
      <c r="Y96">
        <v>17</v>
      </c>
      <c r="Z96">
        <v>18</v>
      </c>
      <c r="AA96">
        <v>15</v>
      </c>
      <c r="AB96">
        <v>19</v>
      </c>
      <c r="AC96">
        <v>23</v>
      </c>
      <c r="AD96">
        <f t="shared" si="19"/>
        <v>3.484320557491289E-2</v>
      </c>
      <c r="AE96">
        <f t="shared" si="23"/>
        <v>2.8192371475953566E-2</v>
      </c>
      <c r="AF96">
        <f t="shared" si="24"/>
        <v>3.3395176252319109E-2</v>
      </c>
      <c r="AG96">
        <f t="shared" si="25"/>
        <v>2.0718232044198894E-2</v>
      </c>
      <c r="AH96">
        <f t="shared" si="26"/>
        <v>3.3101045296167246E-2</v>
      </c>
      <c r="AI96">
        <f t="shared" si="27"/>
        <v>4.1441441441441441E-2</v>
      </c>
    </row>
    <row r="97" spans="3:35">
      <c r="C97">
        <v>480</v>
      </c>
      <c r="D97">
        <v>631</v>
      </c>
      <c r="E97">
        <v>405</v>
      </c>
      <c r="F97">
        <v>426</v>
      </c>
      <c r="G97">
        <v>24</v>
      </c>
      <c r="H97">
        <v>15</v>
      </c>
      <c r="I97">
        <v>23</v>
      </c>
      <c r="J97">
        <v>27</v>
      </c>
      <c r="K97">
        <f t="shared" si="18"/>
        <v>0.05</v>
      </c>
      <c r="L97">
        <f t="shared" si="20"/>
        <v>2.3771790808240888E-2</v>
      </c>
      <c r="M97">
        <f t="shared" si="21"/>
        <v>5.6790123456790124E-2</v>
      </c>
      <c r="N97">
        <f t="shared" si="22"/>
        <v>6.3380281690140844E-2</v>
      </c>
      <c r="R97">
        <v>535</v>
      </c>
      <c r="S97">
        <v>625</v>
      </c>
      <c r="T97">
        <v>536</v>
      </c>
      <c r="U97">
        <v>439</v>
      </c>
      <c r="V97">
        <v>543</v>
      </c>
      <c r="W97">
        <v>536</v>
      </c>
      <c r="X97">
        <v>16</v>
      </c>
      <c r="Y97">
        <v>22</v>
      </c>
      <c r="Z97">
        <v>18</v>
      </c>
      <c r="AA97">
        <v>23</v>
      </c>
      <c r="AB97">
        <v>22</v>
      </c>
      <c r="AC97">
        <v>17</v>
      </c>
      <c r="AD97">
        <f t="shared" si="19"/>
        <v>2.9906542056074768E-2</v>
      </c>
      <c r="AE97">
        <f t="shared" si="23"/>
        <v>3.5200000000000002E-2</v>
      </c>
      <c r="AF97">
        <f t="shared" si="24"/>
        <v>3.3582089552238806E-2</v>
      </c>
      <c r="AG97">
        <f t="shared" si="25"/>
        <v>5.2391799544419138E-2</v>
      </c>
      <c r="AH97">
        <f t="shared" si="26"/>
        <v>4.0515653775322284E-2</v>
      </c>
      <c r="AI97">
        <f t="shared" si="27"/>
        <v>3.1716417910447763E-2</v>
      </c>
    </row>
    <row r="98" spans="3:35">
      <c r="C98">
        <v>344</v>
      </c>
      <c r="D98">
        <v>455</v>
      </c>
      <c r="E98">
        <v>483</v>
      </c>
      <c r="F98">
        <v>538</v>
      </c>
      <c r="G98">
        <v>24</v>
      </c>
      <c r="H98">
        <v>21</v>
      </c>
      <c r="I98">
        <v>21</v>
      </c>
      <c r="J98">
        <v>21</v>
      </c>
      <c r="K98">
        <f t="shared" si="18"/>
        <v>6.9767441860465115E-2</v>
      </c>
      <c r="L98">
        <f t="shared" si="20"/>
        <v>4.6153846153846156E-2</v>
      </c>
      <c r="M98">
        <f t="shared" si="21"/>
        <v>4.3478260869565216E-2</v>
      </c>
      <c r="N98">
        <f t="shared" si="22"/>
        <v>3.9033457249070633E-2</v>
      </c>
      <c r="R98">
        <v>570</v>
      </c>
      <c r="S98">
        <v>455</v>
      </c>
      <c r="T98">
        <v>618</v>
      </c>
      <c r="U98">
        <v>655</v>
      </c>
      <c r="V98">
        <v>605</v>
      </c>
      <c r="W98">
        <v>645</v>
      </c>
      <c r="X98">
        <v>21</v>
      </c>
      <c r="Y98">
        <v>21</v>
      </c>
      <c r="Z98">
        <v>15</v>
      </c>
      <c r="AA98">
        <v>17</v>
      </c>
      <c r="AB98">
        <v>21</v>
      </c>
      <c r="AC98">
        <v>11</v>
      </c>
      <c r="AD98">
        <f t="shared" si="19"/>
        <v>3.6842105263157891E-2</v>
      </c>
      <c r="AE98">
        <f t="shared" si="23"/>
        <v>4.6153846153846156E-2</v>
      </c>
      <c r="AF98">
        <f t="shared" si="24"/>
        <v>2.4271844660194174E-2</v>
      </c>
      <c r="AG98">
        <f t="shared" si="25"/>
        <v>2.5954198473282442E-2</v>
      </c>
      <c r="AH98">
        <f t="shared" si="26"/>
        <v>3.4710743801652892E-2</v>
      </c>
      <c r="AI98">
        <f t="shared" si="27"/>
        <v>1.7054263565891473E-2</v>
      </c>
    </row>
    <row r="99" spans="3:35">
      <c r="C99">
        <v>441</v>
      </c>
      <c r="D99">
        <v>529</v>
      </c>
      <c r="E99">
        <v>343</v>
      </c>
      <c r="F99">
        <v>503</v>
      </c>
      <c r="G99">
        <v>17</v>
      </c>
      <c r="H99">
        <v>20</v>
      </c>
      <c r="I99">
        <v>19</v>
      </c>
      <c r="J99">
        <v>24</v>
      </c>
      <c r="K99">
        <f t="shared" si="18"/>
        <v>3.8548752834467119E-2</v>
      </c>
      <c r="L99">
        <f t="shared" si="20"/>
        <v>3.780718336483932E-2</v>
      </c>
      <c r="M99">
        <f t="shared" si="21"/>
        <v>5.5393586005830907E-2</v>
      </c>
      <c r="N99">
        <f t="shared" si="22"/>
        <v>4.7713717693836977E-2</v>
      </c>
      <c r="R99">
        <v>544</v>
      </c>
      <c r="S99">
        <v>557</v>
      </c>
      <c r="T99">
        <v>592</v>
      </c>
      <c r="U99">
        <v>316</v>
      </c>
      <c r="V99">
        <v>625</v>
      </c>
      <c r="W99">
        <v>658</v>
      </c>
      <c r="X99">
        <v>16</v>
      </c>
      <c r="Y99">
        <v>19</v>
      </c>
      <c r="Z99">
        <v>15</v>
      </c>
      <c r="AA99">
        <v>23</v>
      </c>
      <c r="AB99">
        <v>14</v>
      </c>
      <c r="AC99">
        <v>9</v>
      </c>
      <c r="AD99">
        <f t="shared" si="19"/>
        <v>2.9411764705882353E-2</v>
      </c>
      <c r="AE99">
        <f t="shared" si="23"/>
        <v>3.4111310592459608E-2</v>
      </c>
      <c r="AF99">
        <f t="shared" si="24"/>
        <v>2.5337837837837839E-2</v>
      </c>
      <c r="AG99">
        <f t="shared" si="25"/>
        <v>7.2784810126582278E-2</v>
      </c>
      <c r="AH99">
        <f t="shared" si="26"/>
        <v>2.24E-2</v>
      </c>
      <c r="AI99">
        <f t="shared" si="27"/>
        <v>1.3677811550151976E-2</v>
      </c>
    </row>
    <row r="100" spans="3:35">
      <c r="C100">
        <v>496</v>
      </c>
      <c r="D100">
        <v>500</v>
      </c>
      <c r="E100">
        <v>441</v>
      </c>
      <c r="F100">
        <v>548</v>
      </c>
      <c r="G100">
        <v>16</v>
      </c>
      <c r="H100">
        <v>18</v>
      </c>
      <c r="I100">
        <v>19</v>
      </c>
      <c r="J100">
        <v>15</v>
      </c>
      <c r="K100">
        <f t="shared" si="18"/>
        <v>3.2258064516129031E-2</v>
      </c>
      <c r="L100">
        <f t="shared" si="20"/>
        <v>3.5999999999999997E-2</v>
      </c>
      <c r="M100">
        <f t="shared" si="21"/>
        <v>4.3083900226757371E-2</v>
      </c>
      <c r="N100">
        <f t="shared" si="22"/>
        <v>2.7372262773722629E-2</v>
      </c>
      <c r="R100">
        <v>538</v>
      </c>
      <c r="S100">
        <v>522</v>
      </c>
      <c r="T100">
        <v>578</v>
      </c>
      <c r="U100">
        <v>587</v>
      </c>
      <c r="V100">
        <v>522</v>
      </c>
      <c r="W100">
        <v>586</v>
      </c>
      <c r="X100">
        <v>14</v>
      </c>
      <c r="Y100">
        <v>24</v>
      </c>
      <c r="Z100">
        <v>13</v>
      </c>
      <c r="AA100">
        <v>22</v>
      </c>
      <c r="AB100">
        <v>19</v>
      </c>
      <c r="AC100">
        <v>18</v>
      </c>
      <c r="AD100">
        <f t="shared" si="19"/>
        <v>2.6022304832713755E-2</v>
      </c>
      <c r="AE100">
        <f t="shared" si="23"/>
        <v>4.5977011494252873E-2</v>
      </c>
      <c r="AF100">
        <f t="shared" si="24"/>
        <v>2.2491349480968859E-2</v>
      </c>
      <c r="AG100">
        <f t="shared" si="25"/>
        <v>3.7478705281090291E-2</v>
      </c>
      <c r="AH100">
        <f t="shared" si="26"/>
        <v>3.6398467432950193E-2</v>
      </c>
      <c r="AI100">
        <f t="shared" si="27"/>
        <v>3.0716723549488054E-2</v>
      </c>
    </row>
    <row r="101" spans="3:35">
      <c r="C101">
        <v>445</v>
      </c>
      <c r="D101">
        <v>324</v>
      </c>
      <c r="E101">
        <v>318</v>
      </c>
      <c r="F101">
        <v>518</v>
      </c>
      <c r="G101">
        <v>17</v>
      </c>
      <c r="H101">
        <v>23</v>
      </c>
      <c r="I101">
        <v>29</v>
      </c>
      <c r="J101">
        <v>25</v>
      </c>
      <c r="K101">
        <f t="shared" si="18"/>
        <v>3.8202247191011236E-2</v>
      </c>
      <c r="L101">
        <f t="shared" si="20"/>
        <v>7.098765432098765E-2</v>
      </c>
      <c r="M101">
        <f t="shared" si="21"/>
        <v>9.1194968553459113E-2</v>
      </c>
      <c r="N101">
        <f t="shared" si="22"/>
        <v>4.8262548262548263E-2</v>
      </c>
      <c r="R101">
        <v>402</v>
      </c>
      <c r="S101">
        <v>460</v>
      </c>
      <c r="T101">
        <v>592</v>
      </c>
      <c r="U101">
        <v>610</v>
      </c>
      <c r="V101">
        <v>584</v>
      </c>
      <c r="W101">
        <v>590</v>
      </c>
      <c r="X101">
        <v>27</v>
      </c>
      <c r="Y101">
        <v>25</v>
      </c>
      <c r="Z101">
        <v>14</v>
      </c>
      <c r="AA101">
        <v>18</v>
      </c>
      <c r="AB101">
        <v>23</v>
      </c>
      <c r="AC101">
        <v>20</v>
      </c>
      <c r="AD101">
        <f t="shared" si="19"/>
        <v>6.7164179104477612E-2</v>
      </c>
      <c r="AE101">
        <f t="shared" si="23"/>
        <v>5.434782608695652E-2</v>
      </c>
      <c r="AF101">
        <f t="shared" si="24"/>
        <v>2.364864864864865E-2</v>
      </c>
      <c r="AG101">
        <f t="shared" si="25"/>
        <v>2.9508196721311476E-2</v>
      </c>
      <c r="AH101">
        <f t="shared" si="26"/>
        <v>3.9383561643835614E-2</v>
      </c>
      <c r="AI101">
        <f t="shared" si="27"/>
        <v>3.3898305084745763E-2</v>
      </c>
    </row>
    <row r="102" spans="3:35">
      <c r="C102">
        <v>455</v>
      </c>
      <c r="D102">
        <v>379</v>
      </c>
      <c r="E102">
        <v>444</v>
      </c>
      <c r="F102">
        <v>453</v>
      </c>
      <c r="G102">
        <v>17</v>
      </c>
      <c r="H102">
        <v>23</v>
      </c>
      <c r="I102">
        <v>24</v>
      </c>
      <c r="J102">
        <v>14</v>
      </c>
      <c r="K102">
        <f t="shared" si="18"/>
        <v>3.7362637362637362E-2</v>
      </c>
      <c r="L102">
        <f t="shared" si="20"/>
        <v>6.0686015831134567E-2</v>
      </c>
      <c r="M102">
        <f t="shared" si="21"/>
        <v>5.4054054054054057E-2</v>
      </c>
      <c r="N102">
        <f t="shared" si="22"/>
        <v>3.0905077262693158E-2</v>
      </c>
      <c r="R102">
        <v>516</v>
      </c>
      <c r="S102">
        <v>483</v>
      </c>
      <c r="T102">
        <v>623</v>
      </c>
      <c r="U102">
        <v>402</v>
      </c>
      <c r="V102">
        <v>511</v>
      </c>
      <c r="W102">
        <v>553</v>
      </c>
      <c r="X102">
        <v>24</v>
      </c>
      <c r="Y102">
        <v>15</v>
      </c>
      <c r="Z102">
        <v>18</v>
      </c>
      <c r="AA102">
        <v>24</v>
      </c>
      <c r="AB102">
        <v>19</v>
      </c>
      <c r="AC102">
        <v>19</v>
      </c>
      <c r="AD102">
        <f t="shared" si="19"/>
        <v>4.6511627906976744E-2</v>
      </c>
      <c r="AE102">
        <f t="shared" si="23"/>
        <v>3.1055900621118012E-2</v>
      </c>
      <c r="AF102">
        <f t="shared" si="24"/>
        <v>2.8892455858747994E-2</v>
      </c>
      <c r="AG102">
        <f t="shared" si="25"/>
        <v>5.9701492537313432E-2</v>
      </c>
      <c r="AH102">
        <f t="shared" si="26"/>
        <v>3.7181996086105673E-2</v>
      </c>
      <c r="AI102">
        <f t="shared" si="27"/>
        <v>3.4358047016274866E-2</v>
      </c>
    </row>
    <row r="103" spans="3:35">
      <c r="C103">
        <v>499</v>
      </c>
      <c r="D103">
        <v>452</v>
      </c>
      <c r="E103">
        <v>390</v>
      </c>
      <c r="F103">
        <v>480</v>
      </c>
      <c r="G103">
        <v>19</v>
      </c>
      <c r="H103">
        <v>17</v>
      </c>
      <c r="I103">
        <v>17</v>
      </c>
      <c r="J103">
        <v>23</v>
      </c>
      <c r="K103">
        <f t="shared" si="18"/>
        <v>3.8076152304609222E-2</v>
      </c>
      <c r="L103">
        <f t="shared" si="20"/>
        <v>3.7610619469026552E-2</v>
      </c>
      <c r="M103">
        <f t="shared" si="21"/>
        <v>4.3589743589743588E-2</v>
      </c>
      <c r="N103">
        <f t="shared" si="22"/>
        <v>4.791666666666667E-2</v>
      </c>
      <c r="R103">
        <v>563</v>
      </c>
      <c r="S103">
        <v>351</v>
      </c>
      <c r="T103">
        <v>517</v>
      </c>
      <c r="U103">
        <v>370</v>
      </c>
      <c r="V103">
        <v>455</v>
      </c>
      <c r="W103">
        <v>541</v>
      </c>
      <c r="X103">
        <v>15</v>
      </c>
      <c r="Y103">
        <v>21</v>
      </c>
      <c r="Z103">
        <v>15</v>
      </c>
      <c r="AA103">
        <v>26</v>
      </c>
      <c r="AB103">
        <v>20</v>
      </c>
      <c r="AC103">
        <v>18</v>
      </c>
      <c r="AD103">
        <f t="shared" si="19"/>
        <v>2.664298401420959E-2</v>
      </c>
      <c r="AE103">
        <f t="shared" si="23"/>
        <v>5.9829059829059832E-2</v>
      </c>
      <c r="AF103">
        <f t="shared" si="24"/>
        <v>2.9013539651837523E-2</v>
      </c>
      <c r="AG103">
        <f t="shared" si="25"/>
        <v>7.0270270270270274E-2</v>
      </c>
      <c r="AH103">
        <f t="shared" si="26"/>
        <v>4.3956043956043959E-2</v>
      </c>
      <c r="AI103">
        <f t="shared" si="27"/>
        <v>3.3271719038817003E-2</v>
      </c>
    </row>
    <row r="104" spans="3:35">
      <c r="C104">
        <v>533</v>
      </c>
      <c r="D104">
        <v>508</v>
      </c>
      <c r="E104">
        <v>475</v>
      </c>
      <c r="F104">
        <v>460</v>
      </c>
      <c r="G104">
        <v>22</v>
      </c>
      <c r="H104">
        <v>17</v>
      </c>
      <c r="I104">
        <v>16</v>
      </c>
      <c r="J104">
        <v>23</v>
      </c>
      <c r="K104">
        <f t="shared" si="18"/>
        <v>4.1275797373358347E-2</v>
      </c>
      <c r="L104">
        <f t="shared" si="20"/>
        <v>3.3464566929133861E-2</v>
      </c>
      <c r="M104">
        <f t="shared" si="21"/>
        <v>3.3684210526315789E-2</v>
      </c>
      <c r="N104">
        <f t="shared" si="22"/>
        <v>0.05</v>
      </c>
      <c r="R104">
        <v>560</v>
      </c>
      <c r="S104">
        <v>515</v>
      </c>
      <c r="T104">
        <v>489</v>
      </c>
      <c r="U104">
        <v>664</v>
      </c>
      <c r="V104">
        <v>384</v>
      </c>
      <c r="W104">
        <v>372</v>
      </c>
      <c r="X104">
        <v>12</v>
      </c>
      <c r="Y104">
        <v>20</v>
      </c>
      <c r="Z104">
        <v>26</v>
      </c>
      <c r="AA104">
        <v>14</v>
      </c>
      <c r="AB104">
        <v>26</v>
      </c>
      <c r="AC104">
        <v>26</v>
      </c>
      <c r="AD104">
        <f t="shared" si="19"/>
        <v>2.1428571428571429E-2</v>
      </c>
      <c r="AE104">
        <f t="shared" si="23"/>
        <v>3.8834951456310676E-2</v>
      </c>
      <c r="AF104">
        <f t="shared" si="24"/>
        <v>5.3169734151329244E-2</v>
      </c>
      <c r="AG104">
        <f t="shared" si="25"/>
        <v>2.1084337349397589E-2</v>
      </c>
      <c r="AH104">
        <f t="shared" si="26"/>
        <v>6.7708333333333329E-2</v>
      </c>
      <c r="AI104">
        <f t="shared" si="27"/>
        <v>6.9892473118279563E-2</v>
      </c>
    </row>
    <row r="105" spans="3:35">
      <c r="C105">
        <v>556</v>
      </c>
      <c r="D105">
        <v>419</v>
      </c>
      <c r="E105">
        <v>391</v>
      </c>
      <c r="F105">
        <v>607</v>
      </c>
      <c r="G105">
        <v>18</v>
      </c>
      <c r="H105">
        <v>24</v>
      </c>
      <c r="I105">
        <v>29</v>
      </c>
      <c r="J105">
        <v>16</v>
      </c>
      <c r="K105">
        <f t="shared" si="18"/>
        <v>3.237410071942446E-2</v>
      </c>
      <c r="L105">
        <f t="shared" si="20"/>
        <v>5.7279236276849645E-2</v>
      </c>
      <c r="M105">
        <f t="shared" si="21"/>
        <v>7.4168797953964194E-2</v>
      </c>
      <c r="N105">
        <f t="shared" si="22"/>
        <v>2.6359143327841845E-2</v>
      </c>
      <c r="R105">
        <v>595</v>
      </c>
      <c r="S105">
        <v>545</v>
      </c>
      <c r="T105">
        <v>376</v>
      </c>
      <c r="U105">
        <v>558</v>
      </c>
      <c r="V105">
        <v>486</v>
      </c>
      <c r="W105">
        <v>446</v>
      </c>
      <c r="X105">
        <v>14</v>
      </c>
      <c r="Y105">
        <v>21</v>
      </c>
      <c r="Z105">
        <v>19</v>
      </c>
      <c r="AA105">
        <v>23</v>
      </c>
      <c r="AB105">
        <v>14</v>
      </c>
      <c r="AC105">
        <v>28</v>
      </c>
      <c r="AD105">
        <f t="shared" si="19"/>
        <v>2.3529411764705882E-2</v>
      </c>
      <c r="AE105">
        <f t="shared" si="23"/>
        <v>3.8532110091743121E-2</v>
      </c>
      <c r="AF105">
        <f t="shared" si="24"/>
        <v>5.0531914893617018E-2</v>
      </c>
      <c r="AG105">
        <f t="shared" si="25"/>
        <v>4.1218637992831542E-2</v>
      </c>
      <c r="AH105">
        <f t="shared" si="26"/>
        <v>2.8806584362139918E-2</v>
      </c>
      <c r="AI105">
        <f t="shared" si="27"/>
        <v>6.2780269058295965E-2</v>
      </c>
    </row>
    <row r="106" spans="3:35">
      <c r="C106">
        <v>496</v>
      </c>
      <c r="D106">
        <v>629</v>
      </c>
      <c r="E106">
        <v>382</v>
      </c>
      <c r="F106">
        <v>498</v>
      </c>
      <c r="G106">
        <v>19</v>
      </c>
      <c r="H106">
        <v>10</v>
      </c>
      <c r="I106">
        <v>23</v>
      </c>
      <c r="J106">
        <v>15</v>
      </c>
      <c r="K106">
        <f t="shared" si="18"/>
        <v>3.8306451612903226E-2</v>
      </c>
      <c r="L106">
        <f t="shared" si="20"/>
        <v>1.5898251192368838E-2</v>
      </c>
      <c r="M106">
        <f t="shared" si="21"/>
        <v>6.0209424083769635E-2</v>
      </c>
      <c r="N106">
        <f t="shared" si="22"/>
        <v>3.0120481927710843E-2</v>
      </c>
      <c r="R106">
        <v>530</v>
      </c>
      <c r="S106">
        <v>525</v>
      </c>
      <c r="T106">
        <v>366</v>
      </c>
      <c r="U106">
        <v>655</v>
      </c>
      <c r="V106">
        <v>473</v>
      </c>
      <c r="W106">
        <v>519</v>
      </c>
      <c r="X106">
        <v>32</v>
      </c>
      <c r="Y106">
        <v>12</v>
      </c>
      <c r="Z106">
        <v>24</v>
      </c>
      <c r="AA106">
        <v>19</v>
      </c>
      <c r="AB106">
        <v>16</v>
      </c>
      <c r="AC106">
        <v>21</v>
      </c>
      <c r="AD106">
        <f t="shared" si="19"/>
        <v>6.0377358490566038E-2</v>
      </c>
      <c r="AE106">
        <f t="shared" si="23"/>
        <v>2.2857142857142857E-2</v>
      </c>
      <c r="AF106">
        <f t="shared" si="24"/>
        <v>6.5573770491803282E-2</v>
      </c>
      <c r="AG106">
        <f t="shared" si="25"/>
        <v>2.9007633587786259E-2</v>
      </c>
      <c r="AH106">
        <f t="shared" si="26"/>
        <v>3.382663847780127E-2</v>
      </c>
      <c r="AI106">
        <f t="shared" si="27"/>
        <v>4.046242774566474E-2</v>
      </c>
    </row>
    <row r="107" spans="3:35">
      <c r="C107">
        <v>433</v>
      </c>
      <c r="D107">
        <v>414</v>
      </c>
      <c r="E107">
        <v>593</v>
      </c>
      <c r="F107">
        <v>488</v>
      </c>
      <c r="G107">
        <v>29</v>
      </c>
      <c r="H107">
        <v>14</v>
      </c>
      <c r="I107">
        <v>14</v>
      </c>
      <c r="J107">
        <v>17</v>
      </c>
      <c r="K107">
        <f t="shared" si="18"/>
        <v>6.6974595842956119E-2</v>
      </c>
      <c r="L107">
        <f t="shared" si="20"/>
        <v>3.3816425120772944E-2</v>
      </c>
      <c r="M107">
        <f t="shared" si="21"/>
        <v>2.3608768971332208E-2</v>
      </c>
      <c r="N107">
        <f t="shared" si="22"/>
        <v>3.4836065573770489E-2</v>
      </c>
      <c r="R107">
        <v>525</v>
      </c>
      <c r="S107">
        <v>555</v>
      </c>
      <c r="T107">
        <v>230</v>
      </c>
      <c r="U107">
        <v>618</v>
      </c>
      <c r="V107">
        <v>573</v>
      </c>
      <c r="W107">
        <v>557</v>
      </c>
      <c r="X107">
        <v>23</v>
      </c>
      <c r="Y107">
        <v>20</v>
      </c>
      <c r="Z107">
        <v>27</v>
      </c>
      <c r="AA107">
        <v>19</v>
      </c>
      <c r="AB107">
        <v>21</v>
      </c>
      <c r="AC107">
        <v>17</v>
      </c>
      <c r="AD107">
        <f t="shared" si="19"/>
        <v>4.3809523809523812E-2</v>
      </c>
      <c r="AE107">
        <f t="shared" si="23"/>
        <v>3.6036036036036036E-2</v>
      </c>
      <c r="AF107">
        <f t="shared" si="24"/>
        <v>0.11739130434782609</v>
      </c>
      <c r="AG107">
        <f t="shared" si="25"/>
        <v>3.0744336569579287E-2</v>
      </c>
      <c r="AH107">
        <f t="shared" si="26"/>
        <v>3.6649214659685861E-2</v>
      </c>
      <c r="AI107">
        <f t="shared" si="27"/>
        <v>3.052064631956912E-2</v>
      </c>
    </row>
    <row r="108" spans="3:35">
      <c r="C108">
        <v>528</v>
      </c>
      <c r="D108">
        <v>427</v>
      </c>
      <c r="E108">
        <v>478</v>
      </c>
      <c r="F108">
        <v>373</v>
      </c>
      <c r="G108">
        <v>19</v>
      </c>
      <c r="H108">
        <v>17</v>
      </c>
      <c r="I108">
        <v>17</v>
      </c>
      <c r="J108">
        <v>20</v>
      </c>
      <c r="K108">
        <f t="shared" si="18"/>
        <v>3.5984848484848488E-2</v>
      </c>
      <c r="L108">
        <f t="shared" si="20"/>
        <v>3.9812646370023422E-2</v>
      </c>
      <c r="M108">
        <f t="shared" si="21"/>
        <v>3.5564853556485358E-2</v>
      </c>
      <c r="N108">
        <f t="shared" si="22"/>
        <v>5.3619302949061663E-2</v>
      </c>
      <c r="R108">
        <v>310</v>
      </c>
      <c r="S108">
        <v>562</v>
      </c>
      <c r="T108">
        <v>476</v>
      </c>
      <c r="U108">
        <v>467</v>
      </c>
      <c r="V108">
        <v>668</v>
      </c>
      <c r="W108">
        <v>550</v>
      </c>
      <c r="X108">
        <v>26</v>
      </c>
      <c r="Y108">
        <v>17</v>
      </c>
      <c r="Z108">
        <v>16</v>
      </c>
      <c r="AA108">
        <v>23</v>
      </c>
      <c r="AB108">
        <v>18</v>
      </c>
      <c r="AC108">
        <v>14</v>
      </c>
      <c r="AD108">
        <f t="shared" si="19"/>
        <v>8.387096774193549E-2</v>
      </c>
      <c r="AE108">
        <f t="shared" si="23"/>
        <v>3.0249110320284697E-2</v>
      </c>
      <c r="AF108">
        <f t="shared" si="24"/>
        <v>3.3613445378151259E-2</v>
      </c>
      <c r="AG108">
        <f t="shared" si="25"/>
        <v>4.9250535331905779E-2</v>
      </c>
      <c r="AH108">
        <f t="shared" si="26"/>
        <v>2.6946107784431138E-2</v>
      </c>
      <c r="AI108">
        <f t="shared" si="27"/>
        <v>2.5454545454545455E-2</v>
      </c>
    </row>
    <row r="109" spans="3:35">
      <c r="C109">
        <f t="shared" ref="C109:J109" si="28">AVERAGE(C77:C108)</f>
        <v>466.25</v>
      </c>
      <c r="D109">
        <f t="shared" si="28"/>
        <v>483.90625</v>
      </c>
      <c r="E109">
        <f t="shared" si="28"/>
        <v>455.59375</v>
      </c>
      <c r="F109">
        <f t="shared" si="28"/>
        <v>499.46875</v>
      </c>
      <c r="G109">
        <f t="shared" si="28"/>
        <v>20.09375</v>
      </c>
      <c r="H109">
        <f t="shared" si="28"/>
        <v>19.21875</v>
      </c>
      <c r="I109">
        <f t="shared" si="28"/>
        <v>20.3125</v>
      </c>
      <c r="J109">
        <f t="shared" si="28"/>
        <v>19.34375</v>
      </c>
      <c r="K109">
        <f t="shared" ref="K109:N109" si="29">AVERAGE(K77:K108)</f>
        <v>4.558269091689094E-2</v>
      </c>
      <c r="L109">
        <f t="shared" si="29"/>
        <v>4.2025061711164297E-2</v>
      </c>
      <c r="M109">
        <f t="shared" si="29"/>
        <v>4.6807582506153314E-2</v>
      </c>
      <c r="N109">
        <f t="shared" si="29"/>
        <v>4.0207182575649099E-2</v>
      </c>
      <c r="R109">
        <f t="shared" ref="R109:AA109" si="30">AVERAGE(R77:R108)</f>
        <v>500.40625</v>
      </c>
      <c r="S109">
        <f t="shared" si="30"/>
        <v>517</v>
      </c>
      <c r="T109">
        <f t="shared" si="30"/>
        <v>510.34375</v>
      </c>
      <c r="U109">
        <f t="shared" si="30"/>
        <v>552.0625</v>
      </c>
      <c r="V109">
        <f t="shared" si="30"/>
        <v>504.78125</v>
      </c>
      <c r="W109">
        <f t="shared" si="30"/>
        <v>543.65625</v>
      </c>
      <c r="X109">
        <f t="shared" si="30"/>
        <v>19.53125</v>
      </c>
      <c r="Y109">
        <f t="shared" si="30"/>
        <v>19.5</v>
      </c>
      <c r="Z109">
        <f t="shared" si="30"/>
        <v>19.1875</v>
      </c>
      <c r="AA109">
        <f t="shared" si="30"/>
        <v>19.96875</v>
      </c>
      <c r="AB109">
        <f>AVERAGE(AB77:AB108)</f>
        <v>20.21875</v>
      </c>
      <c r="AC109">
        <f>AVERAGE(AC77:AC108)</f>
        <v>19.71875</v>
      </c>
      <c r="AD109">
        <f t="shared" ref="AD109:AI109" si="31">AVERAGE(AD77:AD108)</f>
        <v>4.135671504829723E-2</v>
      </c>
      <c r="AE109">
        <f t="shared" si="31"/>
        <v>3.894891718358464E-2</v>
      </c>
      <c r="AF109">
        <f t="shared" si="31"/>
        <v>4.0154421857034696E-2</v>
      </c>
      <c r="AG109">
        <f t="shared" si="31"/>
        <v>3.9085430701698412E-2</v>
      </c>
      <c r="AH109">
        <f t="shared" si="31"/>
        <v>4.290143713695492E-2</v>
      </c>
      <c r="AI109">
        <f t="shared" si="31"/>
        <v>3.8090820593787364E-2</v>
      </c>
    </row>
    <row r="110" spans="3:35">
      <c r="C110">
        <f>2*STDEV(C77:C108)/SQRT(32)</f>
        <v>28.528565198026776</v>
      </c>
      <c r="D110">
        <f>2*STDEV(D77:D108)/SQRT(32)</f>
        <v>29.306687469646725</v>
      </c>
      <c r="E110">
        <f>2*STDEV(E77:E108)/SQRT(32)</f>
        <v>28.30377544846441</v>
      </c>
      <c r="F110">
        <f>2*STDEV(F77:F108)/SQRT(32)</f>
        <v>26.455834220725606</v>
      </c>
      <c r="G110">
        <f>STDEV(G77:G108)</f>
        <v>4.2301481328443398</v>
      </c>
      <c r="H110">
        <f>STDEV(H77:H108)</f>
        <v>4.4702195587270444</v>
      </c>
      <c r="I110">
        <f>STDEV(I77:I108)</f>
        <v>4.6311532737711554</v>
      </c>
      <c r="J110">
        <f>STDEV(J77:J108)</f>
        <v>3.5705730542146692</v>
      </c>
      <c r="K110">
        <f t="shared" ref="K110:N110" si="32">STDEV(K77:K108)</f>
        <v>1.7295450868847439E-2</v>
      </c>
      <c r="L110">
        <f t="shared" si="32"/>
        <v>1.6544995572171827E-2</v>
      </c>
      <c r="M110">
        <f t="shared" si="32"/>
        <v>1.66321201719704E-2</v>
      </c>
      <c r="N110">
        <f t="shared" si="32"/>
        <v>1.2518301167863663E-2</v>
      </c>
      <c r="R110">
        <f t="shared" ref="R110:W110" si="33">2*STDEV(R77:R108)/SQRT(32)</f>
        <v>30.059599316835701</v>
      </c>
      <c r="S110">
        <f t="shared" si="33"/>
        <v>26.245122434709714</v>
      </c>
      <c r="T110">
        <f t="shared" si="33"/>
        <v>30.532585630474497</v>
      </c>
      <c r="U110">
        <f t="shared" si="33"/>
        <v>39.74230880146456</v>
      </c>
      <c r="V110">
        <f t="shared" si="33"/>
        <v>33.64769253160776</v>
      </c>
      <c r="W110">
        <f t="shared" si="33"/>
        <v>27.297880305130391</v>
      </c>
      <c r="X110">
        <f t="shared" ref="X110:AC110" si="34">STDEV(X77:X108)</f>
        <v>4.9447552860287916</v>
      </c>
      <c r="Y110">
        <f t="shared" si="34"/>
        <v>3.5741003830876235</v>
      </c>
      <c r="Z110">
        <f t="shared" si="34"/>
        <v>4.6865456017646254</v>
      </c>
      <c r="AA110">
        <f t="shared" si="34"/>
        <v>4.1151519785363471</v>
      </c>
      <c r="AB110">
        <f t="shared" si="34"/>
        <v>4.2860190943834295</v>
      </c>
      <c r="AC110">
        <f t="shared" si="34"/>
        <v>5.1758394986831879</v>
      </c>
      <c r="AD110">
        <f t="shared" ref="AD110:AI110" si="35">2*STDEV(AD77:AD108)/SQRT(32)</f>
        <v>5.8095377351315243E-3</v>
      </c>
      <c r="AE110">
        <f t="shared" si="35"/>
        <v>3.9391195249212684E-3</v>
      </c>
      <c r="AF110">
        <f t="shared" si="35"/>
        <v>6.5216227963560396E-3</v>
      </c>
      <c r="AG110">
        <f t="shared" si="35"/>
        <v>5.5467854198132964E-3</v>
      </c>
      <c r="AH110">
        <f t="shared" si="35"/>
        <v>6.3967399802013127E-3</v>
      </c>
      <c r="AI110">
        <f t="shared" si="35"/>
        <v>5.3038953721683433E-3</v>
      </c>
    </row>
    <row r="111" spans="3:35">
      <c r="G111">
        <f t="shared" ref="G111:I111" si="36">2*G110/SQRT(32)</f>
        <v>1.4955832150789226</v>
      </c>
      <c r="H111">
        <f t="shared" si="36"/>
        <v>1.5804612816843144</v>
      </c>
      <c r="I111">
        <f t="shared" si="36"/>
        <v>1.6373599422989318</v>
      </c>
      <c r="J111">
        <f>2*J110/SQRT(32)</f>
        <v>1.2623882096785772</v>
      </c>
      <c r="K111">
        <f t="shared" ref="K111:N111" si="37">2*K110/SQRT(32)</f>
        <v>6.1148652965203939E-3</v>
      </c>
      <c r="L111">
        <f t="shared" si="37"/>
        <v>5.8495392818920505E-3</v>
      </c>
      <c r="M111">
        <f t="shared" si="37"/>
        <v>5.8803424795549177E-3</v>
      </c>
      <c r="N111">
        <f t="shared" si="37"/>
        <v>4.4258878223659365E-3</v>
      </c>
      <c r="X111" s="4">
        <f t="shared" ref="X111:AC111" si="38">X110/SQRT(32)</f>
        <v>0.87411749851474618</v>
      </c>
      <c r="Y111" s="4">
        <f t="shared" si="38"/>
        <v>0.63181765438067394</v>
      </c>
      <c r="Z111" s="4">
        <f t="shared" si="38"/>
        <v>0.82847204383693884</v>
      </c>
      <c r="AA111" s="4">
        <f t="shared" si="38"/>
        <v>0.72746296740907213</v>
      </c>
      <c r="AB111" s="4">
        <f t="shared" si="38"/>
        <v>0.75766829148338699</v>
      </c>
      <c r="AC111" s="4">
        <f t="shared" si="38"/>
        <v>0.91496780196301564</v>
      </c>
    </row>
    <row r="112" spans="3:35">
      <c r="X112" s="4">
        <f t="shared" ref="X112:AC112" si="39">X111*2</f>
        <v>1.7482349970294924</v>
      </c>
      <c r="Y112" s="4">
        <f t="shared" si="39"/>
        <v>1.2636353087613479</v>
      </c>
      <c r="Z112" s="4">
        <f t="shared" si="39"/>
        <v>1.6569440876738777</v>
      </c>
      <c r="AA112" s="4">
        <f t="shared" si="39"/>
        <v>1.4549259348181443</v>
      </c>
      <c r="AB112" s="4">
        <f t="shared" si="39"/>
        <v>1.515336582966774</v>
      </c>
      <c r="AC112" s="4">
        <f t="shared" si="39"/>
        <v>1.8299356039260313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bainpath</vt:lpstr>
      <vt:lpstr>uniaxial</vt:lpstr>
      <vt:lpstr>frenkel</vt:lpstr>
      <vt:lpstr>diffusion</vt:lpstr>
      <vt:lpstr>peak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2013-09-10T21:49:22Z</dcterms:created>
  <dcterms:modified xsi:type="dcterms:W3CDTF">2015-02-05T18:20:52Z</dcterms:modified>
</cp:coreProperties>
</file>