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360" yWindow="522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4" i="1"/>
  <c r="B32" i="1"/>
  <c r="B31" i="1"/>
  <c r="B29" i="1"/>
  <c r="B28" i="1"/>
  <c r="B26" i="1"/>
  <c r="B23" i="1"/>
  <c r="B25" i="1"/>
  <c r="D18" i="1"/>
  <c r="D15" i="1"/>
  <c r="D12" i="1"/>
  <c r="D9" i="1"/>
  <c r="D6" i="1"/>
  <c r="D4" i="1"/>
  <c r="A11" i="1"/>
  <c r="D19" i="1"/>
  <c r="D16" i="1"/>
  <c r="D13" i="1"/>
  <c r="M27" i="1"/>
  <c r="M25" i="1"/>
  <c r="M24" i="1"/>
  <c r="D10" i="1"/>
  <c r="D7" i="1"/>
  <c r="E6" i="1"/>
  <c r="A8" i="1"/>
  <c r="A5" i="1"/>
</calcChain>
</file>

<file path=xl/sharedStrings.xml><?xml version="1.0" encoding="utf-8"?>
<sst xmlns="http://schemas.openxmlformats.org/spreadsheetml/2006/main" count="9" uniqueCount="7">
  <si>
    <t>pure</t>
  </si>
  <si>
    <t>no defects</t>
  </si>
  <si>
    <t>no strain</t>
  </si>
  <si>
    <t>oct</t>
  </si>
  <si>
    <t>tet</t>
  </si>
  <si>
    <t>x1.01</t>
  </si>
  <si>
    <t>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</si>
</sst>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3" fillId="0" borderId="0" xfId="0" applyNumberFormat="1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Sheet1!$K$2:$K$22</c:f>
              <c:numCache>
                <c:formatCode>General</c:formatCode>
                <c:ptCount val="21"/>
                <c:pt idx="0">
                  <c:v>80000.0</c:v>
                </c:pt>
                <c:pt idx="1">
                  <c:v>81000.0</c:v>
                </c:pt>
                <c:pt idx="2">
                  <c:v>82000.0</c:v>
                </c:pt>
                <c:pt idx="3">
                  <c:v>83000.0</c:v>
                </c:pt>
                <c:pt idx="4">
                  <c:v>84000.0</c:v>
                </c:pt>
                <c:pt idx="5">
                  <c:v>85000.0</c:v>
                </c:pt>
                <c:pt idx="6">
                  <c:v>86000.0</c:v>
                </c:pt>
                <c:pt idx="7">
                  <c:v>87000.0</c:v>
                </c:pt>
                <c:pt idx="8">
                  <c:v>88000.0</c:v>
                </c:pt>
                <c:pt idx="9">
                  <c:v>89000.0</c:v>
                </c:pt>
                <c:pt idx="10">
                  <c:v>90000.0</c:v>
                </c:pt>
                <c:pt idx="11">
                  <c:v>91000.0</c:v>
                </c:pt>
                <c:pt idx="12">
                  <c:v>92000.0</c:v>
                </c:pt>
                <c:pt idx="13">
                  <c:v>93000.0</c:v>
                </c:pt>
                <c:pt idx="14">
                  <c:v>94000.0</c:v>
                </c:pt>
                <c:pt idx="15">
                  <c:v>95000.0</c:v>
                </c:pt>
                <c:pt idx="16">
                  <c:v>96000.0</c:v>
                </c:pt>
                <c:pt idx="17">
                  <c:v>97000.0</c:v>
                </c:pt>
                <c:pt idx="18">
                  <c:v>98000.0</c:v>
                </c:pt>
                <c:pt idx="19">
                  <c:v>99000.0</c:v>
                </c:pt>
                <c:pt idx="20">
                  <c:v>100000.0</c:v>
                </c:pt>
              </c:numCache>
            </c:numRef>
          </c:xVal>
          <c:yVal>
            <c:numRef>
              <c:f>Sheet1!$M$2:$M$22</c:f>
              <c:numCache>
                <c:formatCode>General</c:formatCode>
                <c:ptCount val="21"/>
                <c:pt idx="0">
                  <c:v>-33431.44</c:v>
                </c:pt>
                <c:pt idx="1">
                  <c:v>-33436.31</c:v>
                </c:pt>
                <c:pt idx="2">
                  <c:v>-33436.403</c:v>
                </c:pt>
                <c:pt idx="3">
                  <c:v>-33439.925</c:v>
                </c:pt>
                <c:pt idx="4">
                  <c:v>-33432.971</c:v>
                </c:pt>
                <c:pt idx="5">
                  <c:v>-33433.204</c:v>
                </c:pt>
                <c:pt idx="6">
                  <c:v>-33432.865</c:v>
                </c:pt>
                <c:pt idx="7">
                  <c:v>-33436.407</c:v>
                </c:pt>
                <c:pt idx="8">
                  <c:v>-33434.943</c:v>
                </c:pt>
                <c:pt idx="9">
                  <c:v>-33436.364</c:v>
                </c:pt>
                <c:pt idx="10">
                  <c:v>-33433.859</c:v>
                </c:pt>
                <c:pt idx="11">
                  <c:v>-33432.369</c:v>
                </c:pt>
                <c:pt idx="12">
                  <c:v>-33433.614</c:v>
                </c:pt>
                <c:pt idx="13">
                  <c:v>-33433.107</c:v>
                </c:pt>
                <c:pt idx="14">
                  <c:v>-33440.932</c:v>
                </c:pt>
                <c:pt idx="15">
                  <c:v>-33430.684</c:v>
                </c:pt>
                <c:pt idx="16">
                  <c:v>-33437.295</c:v>
                </c:pt>
                <c:pt idx="17">
                  <c:v>-33432.564</c:v>
                </c:pt>
                <c:pt idx="18">
                  <c:v>-33441.887</c:v>
                </c:pt>
                <c:pt idx="19">
                  <c:v>-33435.434</c:v>
                </c:pt>
                <c:pt idx="20">
                  <c:v>-33435.283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339160"/>
        <c:axId val="-2067019576"/>
      </c:scatterChart>
      <c:valAx>
        <c:axId val="2125339160"/>
        <c:scaling>
          <c:orientation val="minMax"/>
          <c:max val="100000.0"/>
          <c:min val="80000.0"/>
        </c:scaling>
        <c:delete val="0"/>
        <c:axPos val="b"/>
        <c:numFmt formatCode="General" sourceLinked="1"/>
        <c:majorTickMark val="out"/>
        <c:minorTickMark val="none"/>
        <c:tickLblPos val="nextTo"/>
        <c:crossAx val="-2067019576"/>
        <c:crosses val="autoZero"/>
        <c:crossBetween val="midCat"/>
      </c:valAx>
      <c:valAx>
        <c:axId val="-2067019576"/>
        <c:scaling>
          <c:orientation val="minMax"/>
          <c:max val="-33420.0"/>
          <c:min val="-33450.0"/>
        </c:scaling>
        <c:delete val="0"/>
        <c:axPos val="l"/>
        <c:numFmt formatCode="General" sourceLinked="1"/>
        <c:majorTickMark val="out"/>
        <c:minorTickMark val="none"/>
        <c:tickLblPos val="nextTo"/>
        <c:crossAx val="2125339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31</xdr:row>
      <xdr:rowOff>139700</xdr:rowOff>
    </xdr:from>
    <xdr:to>
      <xdr:col>13</xdr:col>
      <xdr:colOff>381000</xdr:colOff>
      <xdr:row>46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tabSelected="1" workbookViewId="0">
      <selection activeCell="F11" sqref="F11"/>
    </sheetView>
  </sheetViews>
  <sheetFormatPr baseColWidth="10" defaultRowHeight="15" x14ac:dyDescent="0"/>
  <cols>
    <col min="1" max="1" width="11.5" bestFit="1" customWidth="1"/>
    <col min="4" max="4" width="12.33203125" customWidth="1"/>
    <col min="5" max="5" width="12.5" bestFit="1" customWidth="1"/>
  </cols>
  <sheetData>
    <row r="2" spans="1:16">
      <c r="D2" t="s">
        <v>2</v>
      </c>
      <c r="E2" t="s">
        <v>5</v>
      </c>
      <c r="K2">
        <v>80000</v>
      </c>
      <c r="L2">
        <v>295.85512999999997</v>
      </c>
      <c r="M2">
        <v>-33431.440000000002</v>
      </c>
      <c r="N2">
        <v>0</v>
      </c>
      <c r="O2">
        <v>-33118.159</v>
      </c>
      <c r="P2">
        <v>-419.16836999999998</v>
      </c>
    </row>
    <row r="3" spans="1:16">
      <c r="A3" t="s">
        <v>1</v>
      </c>
      <c r="C3" t="s">
        <v>0</v>
      </c>
      <c r="D3">
        <v>-33435.522100000002</v>
      </c>
      <c r="E3">
        <v>-33420.018580000004</v>
      </c>
      <c r="K3">
        <v>81000</v>
      </c>
      <c r="L3">
        <v>297.09967</v>
      </c>
      <c r="M3">
        <v>-33436.31</v>
      </c>
      <c r="N3">
        <v>0</v>
      </c>
      <c r="O3">
        <v>-33121.712</v>
      </c>
      <c r="P3">
        <v>-613.93955000000005</v>
      </c>
    </row>
    <row r="4" spans="1:16">
      <c r="A4" s="2">
        <v>-1020350</v>
      </c>
      <c r="D4" s="1">
        <f>D3/8192</f>
        <v>-4.0814846313476565</v>
      </c>
      <c r="E4" s="1">
        <f>E3/8192</f>
        <v>-4.0795921118164067</v>
      </c>
      <c r="K4">
        <v>82000</v>
      </c>
      <c r="L4">
        <v>301.72412000000003</v>
      </c>
      <c r="M4">
        <v>-33436.402999999998</v>
      </c>
      <c r="N4">
        <v>0</v>
      </c>
      <c r="O4">
        <v>-33116.908000000003</v>
      </c>
      <c r="P4">
        <v>-487.3845</v>
      </c>
    </row>
    <row r="5" spans="1:16">
      <c r="A5" s="2">
        <f>A4/250000</f>
        <v>-4.0814000000000004</v>
      </c>
      <c r="C5">
        <v>100</v>
      </c>
      <c r="D5" s="1">
        <v>-33435.373670000001</v>
      </c>
      <c r="E5" s="1">
        <v>-33421.576780000003</v>
      </c>
      <c r="K5">
        <v>83000</v>
      </c>
      <c r="L5">
        <v>300.98041000000001</v>
      </c>
      <c r="M5">
        <v>-33439.925000000003</v>
      </c>
      <c r="N5">
        <v>0</v>
      </c>
      <c r="O5">
        <v>-33121.216999999997</v>
      </c>
      <c r="P5">
        <v>-534.41863000000001</v>
      </c>
    </row>
    <row r="6" spans="1:16">
      <c r="C6" s="4">
        <v>110</v>
      </c>
      <c r="D6" s="1">
        <f>D5/8193</f>
        <v>-4.0809683473697058</v>
      </c>
      <c r="E6" s="1">
        <f>E5/8192</f>
        <v>-4.0797823217773441</v>
      </c>
      <c r="K6">
        <v>84000</v>
      </c>
      <c r="L6">
        <v>301.74698999999998</v>
      </c>
      <c r="M6">
        <v>-33432.970999999998</v>
      </c>
      <c r="N6">
        <v>0</v>
      </c>
      <c r="O6">
        <v>-33113.451000000001</v>
      </c>
      <c r="P6">
        <v>-464.30883999999998</v>
      </c>
    </row>
    <row r="7" spans="1:16">
      <c r="A7" s="1">
        <v>-8162.52</v>
      </c>
      <c r="D7" s="1">
        <f>D5-8193*$A$11</f>
        <v>4.2299146313453093</v>
      </c>
      <c r="E7" s="1">
        <f>E5-8193*$E$4</f>
        <v>2.5213921118192957</v>
      </c>
      <c r="K7">
        <v>85000</v>
      </c>
      <c r="L7">
        <v>299.64614</v>
      </c>
      <c r="M7">
        <v>-33433.203999999998</v>
      </c>
      <c r="N7">
        <v>0</v>
      </c>
      <c r="O7">
        <v>-33115.909</v>
      </c>
      <c r="P7">
        <v>-389.13063</v>
      </c>
    </row>
    <row r="8" spans="1:16">
      <c r="A8" s="1">
        <f>A7/2000</f>
        <v>-4.0812600000000003</v>
      </c>
      <c r="C8">
        <v>110</v>
      </c>
      <c r="D8" s="1">
        <v>-33434.948989999997</v>
      </c>
      <c r="E8" s="1"/>
      <c r="K8">
        <v>86000</v>
      </c>
      <c r="L8">
        <v>298.69333999999998</v>
      </c>
      <c r="M8">
        <v>-33432.864999999998</v>
      </c>
      <c r="N8">
        <v>0</v>
      </c>
      <c r="O8">
        <v>-33116.578999999998</v>
      </c>
      <c r="P8">
        <v>-482.34206999999998</v>
      </c>
    </row>
    <row r="9" spans="1:16">
      <c r="C9" s="4">
        <v>110</v>
      </c>
      <c r="D9" s="1">
        <f>D8/8193</f>
        <v>-4.0809165128768461</v>
      </c>
      <c r="E9" s="1"/>
      <c r="K9">
        <v>87000</v>
      </c>
      <c r="L9">
        <v>302.22996000000001</v>
      </c>
      <c r="M9">
        <v>-33436.406999999999</v>
      </c>
      <c r="N9">
        <v>0</v>
      </c>
      <c r="O9">
        <v>-33116.375999999997</v>
      </c>
      <c r="P9">
        <v>-480.38627000000002</v>
      </c>
    </row>
    <row r="10" spans="1:16">
      <c r="A10">
        <v>-33435.522100000002</v>
      </c>
      <c r="D10" s="1">
        <f>D8-8193*$A$11</f>
        <v>4.6545946313490276</v>
      </c>
      <c r="E10" s="1"/>
      <c r="K10">
        <v>88000</v>
      </c>
      <c r="L10">
        <v>303.14953000000003</v>
      </c>
      <c r="M10">
        <v>-33434.942999999999</v>
      </c>
      <c r="N10">
        <v>0</v>
      </c>
      <c r="O10">
        <v>-33113.938999999998</v>
      </c>
      <c r="P10">
        <v>-428.41714999999999</v>
      </c>
    </row>
    <row r="11" spans="1:16">
      <c r="A11" s="1">
        <f>A10/8192</f>
        <v>-4.0814846313476565</v>
      </c>
      <c r="C11">
        <v>111</v>
      </c>
      <c r="D11" s="1">
        <v>-33435.985220000002</v>
      </c>
      <c r="E11" s="1"/>
      <c r="K11">
        <v>89000</v>
      </c>
      <c r="L11">
        <v>296.83445999999998</v>
      </c>
      <c r="M11">
        <v>-33436.364000000001</v>
      </c>
      <c r="N11">
        <v>0</v>
      </c>
      <c r="O11">
        <v>-33122.046000000002</v>
      </c>
      <c r="P11">
        <v>-519.51754000000005</v>
      </c>
    </row>
    <row r="12" spans="1:16">
      <c r="C12" s="4">
        <v>110</v>
      </c>
      <c r="D12" s="1">
        <f>D11/8193</f>
        <v>-4.0810429903576226</v>
      </c>
      <c r="E12" s="1"/>
      <c r="K12">
        <v>90000</v>
      </c>
      <c r="L12">
        <v>300.69355999999999</v>
      </c>
      <c r="M12">
        <v>-33433.858999999997</v>
      </c>
      <c r="N12">
        <v>0</v>
      </c>
      <c r="O12">
        <v>-33115.455000000002</v>
      </c>
      <c r="P12">
        <v>-332.77095000000003</v>
      </c>
    </row>
    <row r="13" spans="1:16">
      <c r="D13" s="1">
        <f>D11-8193*$A$11</f>
        <v>3.6183646313438658</v>
      </c>
      <c r="E13" s="1"/>
      <c r="K13">
        <v>91000</v>
      </c>
      <c r="L13">
        <v>300.91269999999997</v>
      </c>
      <c r="M13">
        <v>-33432.368999999999</v>
      </c>
      <c r="N13">
        <v>0</v>
      </c>
      <c r="O13">
        <v>-33113.733</v>
      </c>
      <c r="P13">
        <v>-263.38794999999999</v>
      </c>
    </row>
    <row r="14" spans="1:16">
      <c r="C14" t="s">
        <v>3</v>
      </c>
      <c r="D14" s="1">
        <v>-33430.151700000002</v>
      </c>
      <c r="E14" s="1"/>
      <c r="K14">
        <v>92000</v>
      </c>
      <c r="L14">
        <v>297.37288000000001</v>
      </c>
      <c r="M14">
        <v>-33433.614000000001</v>
      </c>
      <c r="N14">
        <v>0</v>
      </c>
      <c r="O14">
        <v>-33118.726000000002</v>
      </c>
      <c r="P14">
        <v>-428.95729999999998</v>
      </c>
    </row>
    <row r="15" spans="1:16">
      <c r="D15" s="1">
        <f>D14/8193</f>
        <v>-4.0803309776638592</v>
      </c>
      <c r="E15" s="1"/>
      <c r="K15">
        <v>93000</v>
      </c>
      <c r="L15">
        <v>301.73687000000001</v>
      </c>
      <c r="M15">
        <v>-33433.107000000004</v>
      </c>
      <c r="N15">
        <v>0</v>
      </c>
      <c r="O15">
        <v>-33113.597999999998</v>
      </c>
      <c r="P15">
        <v>-304.83037000000002</v>
      </c>
    </row>
    <row r="16" spans="1:16">
      <c r="D16" s="1">
        <f>D14-8193*$A$11</f>
        <v>9.4518846313440008</v>
      </c>
      <c r="E16" s="1"/>
      <c r="K16">
        <v>94000</v>
      </c>
      <c r="L16">
        <v>298.75596000000002</v>
      </c>
      <c r="M16">
        <v>-33440.932000000001</v>
      </c>
      <c r="N16">
        <v>0</v>
      </c>
      <c r="O16">
        <v>-33124.58</v>
      </c>
      <c r="P16">
        <v>-628.49613999999997</v>
      </c>
    </row>
    <row r="17" spans="1:16">
      <c r="C17" t="s">
        <v>4</v>
      </c>
      <c r="D17" s="1">
        <v>-33435.47277</v>
      </c>
      <c r="E17" s="1"/>
      <c r="K17">
        <v>95000</v>
      </c>
      <c r="L17">
        <v>294.56053000000003</v>
      </c>
      <c r="M17">
        <v>-33430.684000000001</v>
      </c>
      <c r="N17">
        <v>0</v>
      </c>
      <c r="O17">
        <v>-33118.773999999998</v>
      </c>
      <c r="P17">
        <v>-363.96447999999998</v>
      </c>
    </row>
    <row r="18" spans="1:16">
      <c r="D18" s="1">
        <f>D17/8193</f>
        <v>-4.0809804430611498</v>
      </c>
      <c r="E18" s="1"/>
      <c r="K18">
        <v>96000</v>
      </c>
      <c r="L18">
        <v>302.02235000000002</v>
      </c>
      <c r="M18">
        <v>-33437.294999999998</v>
      </c>
      <c r="N18">
        <v>0</v>
      </c>
      <c r="O18">
        <v>-33117.483999999997</v>
      </c>
      <c r="P18">
        <v>-447.98642999999998</v>
      </c>
    </row>
    <row r="19" spans="1:16">
      <c r="D19" s="1">
        <f>D17-8193*$A$11</f>
        <v>4.1308146313458565</v>
      </c>
      <c r="E19" s="1"/>
      <c r="K19">
        <v>97000</v>
      </c>
      <c r="L19">
        <v>304.21834999999999</v>
      </c>
      <c r="M19">
        <v>-33432.563999999998</v>
      </c>
      <c r="N19">
        <v>0</v>
      </c>
      <c r="O19">
        <v>-33110.428</v>
      </c>
      <c r="P19">
        <v>-252.29402999999999</v>
      </c>
    </row>
    <row r="20" spans="1:16">
      <c r="K20">
        <v>98000</v>
      </c>
      <c r="L20">
        <v>296.74907999999999</v>
      </c>
      <c r="M20">
        <v>-33441.887000000002</v>
      </c>
      <c r="N20">
        <v>0</v>
      </c>
      <c r="O20">
        <v>-33127.660000000003</v>
      </c>
      <c r="P20">
        <v>-696.37179000000003</v>
      </c>
    </row>
    <row r="21" spans="1:16">
      <c r="A21" t="s">
        <v>6</v>
      </c>
      <c r="B21" t="s">
        <v>2</v>
      </c>
      <c r="D21" s="3"/>
      <c r="E21" s="3"/>
      <c r="K21">
        <v>99000</v>
      </c>
      <c r="L21">
        <v>300.64474999999999</v>
      </c>
      <c r="M21">
        <v>-33435.434000000001</v>
      </c>
      <c r="N21">
        <v>0</v>
      </c>
      <c r="O21">
        <v>-33117.080999999998</v>
      </c>
      <c r="P21">
        <v>-316.20001000000002</v>
      </c>
    </row>
    <row r="22" spans="1:16">
      <c r="A22" t="s">
        <v>0</v>
      </c>
      <c r="B22">
        <v>-8244.8702014699993</v>
      </c>
      <c r="D22" s="3"/>
      <c r="E22" s="3"/>
      <c r="K22">
        <v>100000</v>
      </c>
      <c r="L22">
        <v>297.08998000000003</v>
      </c>
      <c r="M22">
        <v>-33435.283000000003</v>
      </c>
      <c r="N22">
        <v>0</v>
      </c>
      <c r="O22">
        <v>-33120.694000000003</v>
      </c>
      <c r="P22">
        <v>-359.61437000000001</v>
      </c>
    </row>
    <row r="23" spans="1:16">
      <c r="B23">
        <f>B22/2000</f>
        <v>-4.1224351007349993</v>
      </c>
    </row>
    <row r="24" spans="1:16">
      <c r="A24">
        <v>100</v>
      </c>
      <c r="B24">
        <v>-8244.5231694199992</v>
      </c>
      <c r="M24">
        <f>AVERAGE(M2:M22)</f>
        <v>-33435.136190476194</v>
      </c>
    </row>
    <row r="25" spans="1:16">
      <c r="B25">
        <f>B24/2001</f>
        <v>-4.1202014839680157</v>
      </c>
      <c r="M25">
        <f>STDEV(M2:M22)</f>
        <v>3.0200464171776789</v>
      </c>
    </row>
    <row r="26" spans="1:16">
      <c r="B26">
        <f>B24-2001*$B$23</f>
        <v>4.4694671507349994</v>
      </c>
    </row>
    <row r="27" spans="1:16">
      <c r="A27">
        <v>110</v>
      </c>
      <c r="B27">
        <v>-8245.00108473</v>
      </c>
      <c r="M27">
        <f>AVERAGE(M12:M22)</f>
        <v>-33435.18436363637</v>
      </c>
    </row>
    <row r="28" spans="1:16">
      <c r="B28">
        <f>B27/2001</f>
        <v>-4.1204403222038977</v>
      </c>
    </row>
    <row r="29" spans="1:16">
      <c r="B29">
        <f>B27-2001*$B$23</f>
        <v>3.9915518407342461</v>
      </c>
    </row>
    <row r="30" spans="1:16">
      <c r="A30">
        <v>111</v>
      </c>
      <c r="B30">
        <v>-8242.5410743699995</v>
      </c>
    </row>
    <row r="31" spans="1:16">
      <c r="B31">
        <f>B30/2001</f>
        <v>-4.1192109317191399</v>
      </c>
    </row>
    <row r="32" spans="1:16">
      <c r="B32">
        <f>B30-2001*$B$23</f>
        <v>6.4515622007347702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2014-02-07T18:22:27Z</dcterms:created>
  <dcterms:modified xsi:type="dcterms:W3CDTF">2014-02-14T01:23:46Z</dcterms:modified>
</cp:coreProperties>
</file>